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APL" sheetId="1" r:id="rId4"/>
    <sheet state="visible" name="Portfolio" sheetId="2" r:id="rId5"/>
    <sheet state="visible" name="UNH" sheetId="3" r:id="rId6"/>
    <sheet state="visible" name="MSFT" sheetId="4" r:id="rId7"/>
    <sheet state="visible" name="AMGN" sheetId="5" r:id="rId8"/>
    <sheet state="visible" name="MCD" sheetId="6" r:id="rId9"/>
    <sheet state="visible" name="CAT" sheetId="7" r:id="rId10"/>
    <sheet state="visible" name="CRM" sheetId="8" r:id="rId11"/>
    <sheet state="visible" name="BA" sheetId="9" r:id="rId12"/>
    <sheet state="visible" name="HON" sheetId="10" r:id="rId13"/>
    <sheet state="visible" name="TRV" sheetId="11" r:id="rId14"/>
    <sheet state="visible" name="WMT" sheetId="12" r:id="rId15"/>
    <sheet state="visible" name="JNJ" sheetId="13" r:id="rId16"/>
    <sheet state="visible" name="PG" sheetId="14" r:id="rId17"/>
    <sheet state="visible" name="IBM" sheetId="15" r:id="rId18"/>
    <sheet state="visible" name="CVX" sheetId="16" r:id="rId19"/>
    <sheet state="visible" name="JPM" sheetId="17" r:id="rId20"/>
    <sheet state="visible" name="NKE" sheetId="18" r:id="rId21"/>
    <sheet state="visible" name="MRK" sheetId="19" r:id="rId22"/>
    <sheet state="visible" name="MMM" sheetId="20" r:id="rId23"/>
    <sheet state="visible" name="DIS" sheetId="21" r:id="rId24"/>
    <sheet state="visible" name="KO" sheetId="22" r:id="rId25"/>
    <sheet state="visible" name="CSCO" sheetId="23" r:id="rId26"/>
    <sheet state="visible" name="INTC" sheetId="24" r:id="rId27"/>
    <sheet state="visible" name="VZ" sheetId="25" r:id="rId28"/>
    <sheet state="visible" name="WBA" sheetId="26" r:id="rId29"/>
    <sheet state="visible" name="HD" sheetId="27" r:id="rId30"/>
    <sheet state="visible" name="AXP" sheetId="28" r:id="rId31"/>
    <sheet state="visible" name="GS" sheetId="29" r:id="rId32"/>
    <sheet state="visible" name="V" sheetId="30" r:id="rId33"/>
  </sheets>
  <definedNames/>
  <calcPr/>
</workbook>
</file>

<file path=xl/sharedStrings.xml><?xml version="1.0" encoding="utf-8"?>
<sst xmlns="http://schemas.openxmlformats.org/spreadsheetml/2006/main" count="111" uniqueCount="40">
  <si>
    <t>Returns</t>
  </si>
  <si>
    <t>-</t>
  </si>
  <si>
    <t>Average Return</t>
  </si>
  <si>
    <t>S.D</t>
  </si>
  <si>
    <t>Correlation</t>
  </si>
  <si>
    <t>Stock</t>
  </si>
  <si>
    <t>AXP</t>
  </si>
  <si>
    <t>GS</t>
  </si>
  <si>
    <t>V</t>
  </si>
  <si>
    <t>UNH</t>
  </si>
  <si>
    <t>MSFT</t>
  </si>
  <si>
    <t>AMGN</t>
  </si>
  <si>
    <t>MCD</t>
  </si>
  <si>
    <t>CAT</t>
  </si>
  <si>
    <t>CRM</t>
  </si>
  <si>
    <t>BA</t>
  </si>
  <si>
    <t>AAPL</t>
  </si>
  <si>
    <t>HON</t>
  </si>
  <si>
    <t>TRV</t>
  </si>
  <si>
    <t>WMT</t>
  </si>
  <si>
    <t>JNJ</t>
  </si>
  <si>
    <t>PG</t>
  </si>
  <si>
    <t>IBM</t>
  </si>
  <si>
    <t>CVX</t>
  </si>
  <si>
    <t>JPM</t>
  </si>
  <si>
    <t>NKE</t>
  </si>
  <si>
    <t>MRK</t>
  </si>
  <si>
    <t>MMM</t>
  </si>
  <si>
    <t>DIS</t>
  </si>
  <si>
    <t>KO</t>
  </si>
  <si>
    <t>CSCO</t>
  </si>
  <si>
    <t>INTC</t>
  </si>
  <si>
    <t>VZ</t>
  </si>
  <si>
    <t>WBA</t>
  </si>
  <si>
    <t>HD</t>
  </si>
  <si>
    <t>Stock List</t>
  </si>
  <si>
    <t>Return</t>
  </si>
  <si>
    <t>S.D.</t>
  </si>
  <si>
    <t xml:space="preserve"> </t>
  </si>
  <si>
    <t>SD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</si>
</sst>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yy h:mm:ss"/>
    <numFmt numFmtId="165" formatCode="#,##0.000000"/>
    <numFmt numFmtId="166" formatCode="#,##0.0000000"/>
    <numFmt numFmtId="167" formatCode="0.00000000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9.0"/>
      <color rgb="FF000000"/>
      <name val="&quot;Google Sans Mono&quot;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164" xfId="0" applyFont="1" applyNumberFormat="1"/>
    <xf borderId="0" fillId="2" fontId="1" numFmtId="0" xfId="0" applyAlignment="1" applyFill="1" applyFont="1">
      <alignment readingOrder="0"/>
    </xf>
    <xf borderId="0" fillId="0" fontId="1" numFmtId="165" xfId="0" applyFont="1" applyNumberFormat="1"/>
    <xf borderId="0" fillId="0" fontId="1" numFmtId="0" xfId="0" applyAlignment="1" applyFont="1">
      <alignment readingOrder="0" shrinkToFit="0" wrapText="1"/>
    </xf>
    <xf borderId="0" fillId="0" fontId="1" numFmtId="166" xfId="0" applyFont="1" applyNumberFormat="1"/>
    <xf borderId="0" fillId="0" fontId="1" numFmtId="167" xfId="0" applyFont="1" applyNumberForma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tr">
        <f>IFERROR(__xludf.DUMMYFUNCTION("GOOGLEFINANCE(""AAPL"",""price"",""2010-01-01"",""2016-12-13"",""DAILY"")"),"Date")</f>
        <v>Date</v>
      </c>
      <c r="B1" s="1" t="str">
        <f>IFERROR(__xludf.DUMMYFUNCTION("""COMPUTED_VALUE"""),"Close")</f>
        <v>Close</v>
      </c>
      <c r="C1" s="2" t="s">
        <v>0</v>
      </c>
    </row>
    <row r="2">
      <c r="A2" s="3">
        <f>IFERROR(__xludf.DUMMYFUNCTION("""COMPUTED_VALUE"""),40182.666666666664)</f>
        <v>40182.66667</v>
      </c>
      <c r="B2" s="1">
        <f>IFERROR(__xludf.DUMMYFUNCTION("""COMPUTED_VALUE"""),7.64)</f>
        <v>7.64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IFERROR(__xludf.DUMMYFUNCTION("""COMPUTED_VALUE"""),7.66)</f>
        <v>7.66</v>
      </c>
      <c r="C3" s="1">
        <f t="shared" ref="C3:C1750" si="1">(B3-B2)-1</f>
        <v>-0.98</v>
      </c>
    </row>
    <row r="4">
      <c r="A4" s="3">
        <f>IFERROR(__xludf.DUMMYFUNCTION("""COMPUTED_VALUE"""),40184.666666666664)</f>
        <v>40184.66667</v>
      </c>
      <c r="B4" s="1">
        <f>IFERROR(__xludf.DUMMYFUNCTION("""COMPUTED_VALUE"""),7.53)</f>
        <v>7.53</v>
      </c>
      <c r="C4" s="1">
        <f t="shared" si="1"/>
        <v>-1.13</v>
      </c>
    </row>
    <row r="5">
      <c r="A5" s="3">
        <f>IFERROR(__xludf.DUMMYFUNCTION("""COMPUTED_VALUE"""),40185.666666666664)</f>
        <v>40185.66667</v>
      </c>
      <c r="B5" s="1">
        <f>IFERROR(__xludf.DUMMYFUNCTION("""COMPUTED_VALUE"""),7.52)</f>
        <v>7.52</v>
      </c>
      <c r="C5" s="1">
        <f t="shared" si="1"/>
        <v>-1.01</v>
      </c>
    </row>
    <row r="6">
      <c r="A6" s="3">
        <f>IFERROR(__xludf.DUMMYFUNCTION("""COMPUTED_VALUE"""),40186.666666666664)</f>
        <v>40186.66667</v>
      </c>
      <c r="B6" s="1">
        <f>IFERROR(__xludf.DUMMYFUNCTION("""COMPUTED_VALUE"""),7.57)</f>
        <v>7.57</v>
      </c>
      <c r="C6" s="1">
        <f t="shared" si="1"/>
        <v>-0.95</v>
      </c>
    </row>
    <row r="7">
      <c r="A7" s="3">
        <f>IFERROR(__xludf.DUMMYFUNCTION("""COMPUTED_VALUE"""),40189.666666666664)</f>
        <v>40189.66667</v>
      </c>
      <c r="B7" s="1">
        <f>IFERROR(__xludf.DUMMYFUNCTION("""COMPUTED_VALUE"""),7.5)</f>
        <v>7.5</v>
      </c>
      <c r="C7" s="1">
        <f t="shared" si="1"/>
        <v>-1.07</v>
      </c>
    </row>
    <row r="8">
      <c r="A8" s="3">
        <f>IFERROR(__xludf.DUMMYFUNCTION("""COMPUTED_VALUE"""),40190.666666666664)</f>
        <v>40190.66667</v>
      </c>
      <c r="B8" s="1">
        <f>IFERROR(__xludf.DUMMYFUNCTION("""COMPUTED_VALUE"""),7.42)</f>
        <v>7.42</v>
      </c>
      <c r="C8" s="1">
        <f t="shared" si="1"/>
        <v>-1.08</v>
      </c>
    </row>
    <row r="9">
      <c r="A9" s="3">
        <f>IFERROR(__xludf.DUMMYFUNCTION("""COMPUTED_VALUE"""),40191.666666666664)</f>
        <v>40191.66667</v>
      </c>
      <c r="B9" s="1">
        <f>IFERROR(__xludf.DUMMYFUNCTION("""COMPUTED_VALUE"""),7.52)</f>
        <v>7.52</v>
      </c>
      <c r="C9" s="1">
        <f t="shared" si="1"/>
        <v>-0.9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IFERROR(__xludf.DUMMYFUNCTION("""COMPUTED_VALUE"""),7.48)</f>
        <v>7.48</v>
      </c>
      <c r="C10" s="1">
        <f t="shared" si="1"/>
        <v>-1.04</v>
      </c>
      <c r="E10" s="2" t="s">
        <v>2</v>
      </c>
      <c r="F10" s="1">
        <f>AVERAGE(C3:C1750)</f>
        <v>-0.9881636156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IFERROR(__xludf.DUMMYFUNCTION("""COMPUTED_VALUE"""),7.35)</f>
        <v>7.35</v>
      </c>
      <c r="C11" s="1">
        <f t="shared" si="1"/>
        <v>-1.13</v>
      </c>
      <c r="E11" s="2" t="s">
        <v>3</v>
      </c>
      <c r="F11" s="1">
        <f>STDEV(C3:C1750)</f>
        <v>0.3355967655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IFERROR(__xludf.DUMMYFUNCTION("""COMPUTED_VALUE"""),7.68)</f>
        <v>7.68</v>
      </c>
      <c r="C12" s="1">
        <f t="shared" si="1"/>
        <v>-0.67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IFERROR(__xludf.DUMMYFUNCTION("""COMPUTED_VALUE"""),7.56)</f>
        <v>7.56</v>
      </c>
      <c r="C13" s="1">
        <f t="shared" si="1"/>
        <v>-1.12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IFERROR(__xludf.DUMMYFUNCTION("""COMPUTED_VALUE"""),7.43)</f>
        <v>7.43</v>
      </c>
      <c r="C14" s="1">
        <f t="shared" si="1"/>
        <v>-1.13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IFERROR(__xludf.DUMMYFUNCTION("""COMPUTED_VALUE"""),7.06)</f>
        <v>7.06</v>
      </c>
      <c r="C15" s="1">
        <f t="shared" si="1"/>
        <v>-1.37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IFERROR(__xludf.DUMMYFUNCTION("""COMPUTED_VALUE"""),7.25)</f>
        <v>7.25</v>
      </c>
      <c r="C16" s="1">
        <f t="shared" si="1"/>
        <v>-0.81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IFERROR(__xludf.DUMMYFUNCTION("""COMPUTED_VALUE"""),7.36)</f>
        <v>7.36</v>
      </c>
      <c r="C17" s="1">
        <f t="shared" si="1"/>
        <v>-0.89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IFERROR(__xludf.DUMMYFUNCTION("""COMPUTED_VALUE"""),7.42)</f>
        <v>7.42</v>
      </c>
      <c r="C18" s="1">
        <f t="shared" si="1"/>
        <v>-0.94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IFERROR(__xludf.DUMMYFUNCTION("""COMPUTED_VALUE"""),7.12)</f>
        <v>7.12</v>
      </c>
      <c r="C19" s="1">
        <f t="shared" si="1"/>
        <v>-1.3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IFERROR(__xludf.DUMMYFUNCTION("""COMPUTED_VALUE"""),6.86)</f>
        <v>6.86</v>
      </c>
      <c r="C20" s="1">
        <f t="shared" si="1"/>
        <v>-1.26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IFERROR(__xludf.DUMMYFUNCTION("""COMPUTED_VALUE"""),6.95)</f>
        <v>6.95</v>
      </c>
      <c r="C21" s="1">
        <f t="shared" si="1"/>
        <v>-0.91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IFERROR(__xludf.DUMMYFUNCTION("""COMPUTED_VALUE"""),7.0)</f>
        <v>7</v>
      </c>
      <c r="C22" s="1">
        <f t="shared" si="1"/>
        <v>-0.95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IFERROR(__xludf.DUMMYFUNCTION("""COMPUTED_VALUE"""),7.12)</f>
        <v>7.12</v>
      </c>
      <c r="C23" s="1">
        <f t="shared" si="1"/>
        <v>-0.88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IFERROR(__xludf.DUMMYFUNCTION("""COMPUTED_VALUE"""),6.86)</f>
        <v>6.86</v>
      </c>
      <c r="C24" s="1">
        <f t="shared" si="1"/>
        <v>-1.26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IFERROR(__xludf.DUMMYFUNCTION("""COMPUTED_VALUE"""),6.98)</f>
        <v>6.98</v>
      </c>
      <c r="C25" s="1">
        <f t="shared" si="1"/>
        <v>-0.88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IFERROR(__xludf.DUMMYFUNCTION("""COMPUTED_VALUE"""),6.93)</f>
        <v>6.93</v>
      </c>
      <c r="C26" s="1">
        <f t="shared" si="1"/>
        <v>-1.05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IFERROR(__xludf.DUMMYFUNCTION("""COMPUTED_VALUE"""),7.01)</f>
        <v>7.01</v>
      </c>
      <c r="C27" s="1">
        <f t="shared" si="1"/>
        <v>-0.92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IFERROR(__xludf.DUMMYFUNCTION("""COMPUTED_VALUE"""),6.97)</f>
        <v>6.97</v>
      </c>
      <c r="C28" s="1">
        <f t="shared" si="1"/>
        <v>-1.04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IFERROR(__xludf.DUMMYFUNCTION("""COMPUTED_VALUE"""),7.1)</f>
        <v>7.1</v>
      </c>
      <c r="C29" s="1">
        <f t="shared" si="1"/>
        <v>-0.87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IFERROR(__xludf.DUMMYFUNCTION("""COMPUTED_VALUE"""),7.16)</f>
        <v>7.16</v>
      </c>
      <c r="C30" s="1">
        <f t="shared" si="1"/>
        <v>-0.94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IFERROR(__xludf.DUMMYFUNCTION("""COMPUTED_VALUE"""),7.26)</f>
        <v>7.26</v>
      </c>
      <c r="C31" s="1">
        <f t="shared" si="1"/>
        <v>-0.9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IFERROR(__xludf.DUMMYFUNCTION("""COMPUTED_VALUE"""),7.23)</f>
        <v>7.23</v>
      </c>
      <c r="C32" s="1">
        <f t="shared" si="1"/>
        <v>-1.03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IFERROR(__xludf.DUMMYFUNCTION("""COMPUTED_VALUE"""),7.25)</f>
        <v>7.25</v>
      </c>
      <c r="C33" s="1">
        <f t="shared" si="1"/>
        <v>-0.98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IFERROR(__xludf.DUMMYFUNCTION("""COMPUTED_VALUE"""),7.2)</f>
        <v>7.2</v>
      </c>
      <c r="C34" s="1">
        <f t="shared" si="1"/>
        <v>-1.05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IFERROR(__xludf.DUMMYFUNCTION("""COMPUTED_VALUE"""),7.16)</f>
        <v>7.16</v>
      </c>
      <c r="C35" s="1">
        <f t="shared" si="1"/>
        <v>-1.04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IFERROR(__xludf.DUMMYFUNCTION("""COMPUTED_VALUE"""),7.04)</f>
        <v>7.04</v>
      </c>
      <c r="C36" s="1">
        <f t="shared" si="1"/>
        <v>-1.12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IFERROR(__xludf.DUMMYFUNCTION("""COMPUTED_VALUE"""),7.17)</f>
        <v>7.17</v>
      </c>
      <c r="C37" s="1">
        <f t="shared" si="1"/>
        <v>-0.87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IFERROR(__xludf.DUMMYFUNCTION("""COMPUTED_VALUE"""),7.21)</f>
        <v>7.21</v>
      </c>
      <c r="C38" s="1">
        <f t="shared" si="1"/>
        <v>-0.96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IFERROR(__xludf.DUMMYFUNCTION("""COMPUTED_VALUE"""),7.31)</f>
        <v>7.31</v>
      </c>
      <c r="C39" s="1">
        <f t="shared" si="1"/>
        <v>-0.9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IFERROR(__xludf.DUMMYFUNCTION("""COMPUTED_VALUE"""),7.46)</f>
        <v>7.46</v>
      </c>
      <c r="C40" s="1">
        <f t="shared" si="1"/>
        <v>-0.85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IFERROR(__xludf.DUMMYFUNCTION("""COMPUTED_VALUE"""),7.46)</f>
        <v>7.46</v>
      </c>
      <c r="C41" s="1">
        <f t="shared" si="1"/>
        <v>-1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IFERROR(__xludf.DUMMYFUNCTION("""COMPUTED_VALUE"""),7.48)</f>
        <v>7.48</v>
      </c>
      <c r="C42" s="1">
        <f t="shared" si="1"/>
        <v>-0.98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IFERROR(__xludf.DUMMYFUNCTION("""COMPUTED_VALUE"""),7.53)</f>
        <v>7.53</v>
      </c>
      <c r="C43" s="1">
        <f t="shared" si="1"/>
        <v>-0.95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IFERROR(__xludf.DUMMYFUNCTION("""COMPUTED_VALUE"""),7.82)</f>
        <v>7.82</v>
      </c>
      <c r="C44" s="1">
        <f t="shared" si="1"/>
        <v>-0.71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IFERROR(__xludf.DUMMYFUNCTION("""COMPUTED_VALUE"""),7.82)</f>
        <v>7.82</v>
      </c>
      <c r="C45" s="1">
        <f t="shared" si="1"/>
        <v>-1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IFERROR(__xludf.DUMMYFUNCTION("""COMPUTED_VALUE"""),7.97)</f>
        <v>7.97</v>
      </c>
      <c r="C46" s="1">
        <f t="shared" si="1"/>
        <v>-0.85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IFERROR(__xludf.DUMMYFUNCTION("""COMPUTED_VALUE"""),8.03)</f>
        <v>8.03</v>
      </c>
      <c r="C47" s="1">
        <f t="shared" si="1"/>
        <v>-0.94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IFERROR(__xludf.DUMMYFUNCTION("""COMPUTED_VALUE"""),8.05)</f>
        <v>8.05</v>
      </c>
      <c r="C48" s="1">
        <f t="shared" si="1"/>
        <v>-0.98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IFERROR(__xludf.DUMMYFUNCTION("""COMPUTED_VALUE"""),8.09)</f>
        <v>8.09</v>
      </c>
      <c r="C49" s="1">
        <f t="shared" si="1"/>
        <v>-0.96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IFERROR(__xludf.DUMMYFUNCTION("""COMPUTED_VALUE"""),7.99)</f>
        <v>7.99</v>
      </c>
      <c r="C50" s="1">
        <f t="shared" si="1"/>
        <v>-1.1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IFERROR(__xludf.DUMMYFUNCTION("""COMPUTED_VALUE"""),8.02)</f>
        <v>8.02</v>
      </c>
      <c r="C51" s="1">
        <f t="shared" si="1"/>
        <v>-0.97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IFERROR(__xludf.DUMMYFUNCTION("""COMPUTED_VALUE"""),8.0)</f>
        <v>8</v>
      </c>
      <c r="C52" s="1">
        <f t="shared" si="1"/>
        <v>-1.02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IFERROR(__xludf.DUMMYFUNCTION("""COMPUTED_VALUE"""),8.02)</f>
        <v>8.02</v>
      </c>
      <c r="C53" s="1">
        <f t="shared" si="1"/>
        <v>-0.98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IFERROR(__xludf.DUMMYFUNCTION("""COMPUTED_VALUE"""),7.94)</f>
        <v>7.94</v>
      </c>
      <c r="C54" s="1">
        <f t="shared" si="1"/>
        <v>-1.08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IFERROR(__xludf.DUMMYFUNCTION("""COMPUTED_VALUE"""),8.03)</f>
        <v>8.03</v>
      </c>
      <c r="C55" s="1">
        <f t="shared" si="1"/>
        <v>-0.91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IFERROR(__xludf.DUMMYFUNCTION("""COMPUTED_VALUE"""),8.16)</f>
        <v>8.16</v>
      </c>
      <c r="C56" s="1">
        <f t="shared" si="1"/>
        <v>-0.87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IFERROR(__xludf.DUMMYFUNCTION("""COMPUTED_VALUE"""),8.19)</f>
        <v>8.19</v>
      </c>
      <c r="C57" s="1">
        <f t="shared" si="1"/>
        <v>-0.97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IFERROR(__xludf.DUMMYFUNCTION("""COMPUTED_VALUE"""),8.09)</f>
        <v>8.09</v>
      </c>
      <c r="C58" s="1">
        <f t="shared" si="1"/>
        <v>-1.1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IFERROR(__xludf.DUMMYFUNCTION("""COMPUTED_VALUE"""),8.25)</f>
        <v>8.25</v>
      </c>
      <c r="C59" s="1">
        <f t="shared" si="1"/>
        <v>-0.84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IFERROR(__xludf.DUMMYFUNCTION("""COMPUTED_VALUE"""),8.3)</f>
        <v>8.3</v>
      </c>
      <c r="C60" s="1">
        <f t="shared" si="1"/>
        <v>-0.95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IFERROR(__xludf.DUMMYFUNCTION("""COMPUTED_VALUE"""),8.42)</f>
        <v>8.42</v>
      </c>
      <c r="C61" s="1">
        <f t="shared" si="1"/>
        <v>-0.88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IFERROR(__xludf.DUMMYFUNCTION("""COMPUTED_VALUE"""),8.39)</f>
        <v>8.39</v>
      </c>
      <c r="C62" s="1">
        <f t="shared" si="1"/>
        <v>-1.03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IFERROR(__xludf.DUMMYFUNCTION("""COMPUTED_VALUE"""),8.43)</f>
        <v>8.43</v>
      </c>
      <c r="C63" s="1">
        <f t="shared" si="1"/>
        <v>-0.96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IFERROR(__xludf.DUMMYFUNCTION("""COMPUTED_VALUE"""),8.52)</f>
        <v>8.52</v>
      </c>
      <c r="C64" s="1">
        <f t="shared" si="1"/>
        <v>-0.91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IFERROR(__xludf.DUMMYFUNCTION("""COMPUTED_VALUE"""),8.56)</f>
        <v>8.56</v>
      </c>
      <c r="C65" s="1">
        <f t="shared" si="1"/>
        <v>-0.96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IFERROR(__xludf.DUMMYFUNCTION("""COMPUTED_VALUE"""),8.59)</f>
        <v>8.59</v>
      </c>
      <c r="C66" s="1">
        <f t="shared" si="1"/>
        <v>-0.97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IFERROR(__xludf.DUMMYFUNCTION("""COMPUTED_VALUE"""),8.57)</f>
        <v>8.57</v>
      </c>
      <c r="C67" s="1">
        <f t="shared" si="1"/>
        <v>-1.02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IFERROR(__xludf.DUMMYFUNCTION("""COMPUTED_VALUE"""),8.64)</f>
        <v>8.64</v>
      </c>
      <c r="C68" s="1">
        <f t="shared" si="1"/>
        <v>-0.93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IFERROR(__xludf.DUMMYFUNCTION("""COMPUTED_VALUE"""),8.65)</f>
        <v>8.65</v>
      </c>
      <c r="C69" s="1">
        <f t="shared" si="1"/>
        <v>-0.99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IFERROR(__xludf.DUMMYFUNCTION("""COMPUTED_VALUE"""),8.66)</f>
        <v>8.66</v>
      </c>
      <c r="C70" s="1">
        <f t="shared" si="1"/>
        <v>-0.99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IFERROR(__xludf.DUMMYFUNCTION("""COMPUTED_VALUE"""),8.77)</f>
        <v>8.77</v>
      </c>
      <c r="C71" s="1">
        <f t="shared" si="1"/>
        <v>-0.89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IFERROR(__xludf.DUMMYFUNCTION("""COMPUTED_VALUE"""),8.89)</f>
        <v>8.89</v>
      </c>
      <c r="C72" s="1">
        <f t="shared" si="1"/>
        <v>-0.88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IFERROR(__xludf.DUMMYFUNCTION("""COMPUTED_VALUE"""),8.84)</f>
        <v>8.84</v>
      </c>
      <c r="C73" s="1">
        <f t="shared" si="1"/>
        <v>-1.05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IFERROR(__xludf.DUMMYFUNCTION("""COMPUTED_VALUE"""),8.82)</f>
        <v>8.82</v>
      </c>
      <c r="C74" s="1">
        <f t="shared" si="1"/>
        <v>-1.02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IFERROR(__xludf.DUMMYFUNCTION("""COMPUTED_VALUE"""),8.74)</f>
        <v>8.74</v>
      </c>
      <c r="C75" s="1">
        <f t="shared" si="1"/>
        <v>-1.08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IFERROR(__xludf.DUMMYFUNCTION("""COMPUTED_VALUE"""),9.26)</f>
        <v>9.26</v>
      </c>
      <c r="C76" s="1">
        <f t="shared" si="1"/>
        <v>-0.48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IFERROR(__xludf.DUMMYFUNCTION("""COMPUTED_VALUE"""),9.52)</f>
        <v>9.52</v>
      </c>
      <c r="C77" s="1">
        <f t="shared" si="1"/>
        <v>-0.74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IFERROR(__xludf.DUMMYFUNCTION("""COMPUTED_VALUE"""),9.67)</f>
        <v>9.67</v>
      </c>
      <c r="C78" s="1">
        <f t="shared" si="1"/>
        <v>-0.85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IFERROR(__xludf.DUMMYFUNCTION("""COMPUTED_VALUE"""),9.63)</f>
        <v>9.63</v>
      </c>
      <c r="C79" s="1">
        <f t="shared" si="1"/>
        <v>-1.04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IFERROR(__xludf.DUMMYFUNCTION("""COMPUTED_VALUE"""),9.36)</f>
        <v>9.36</v>
      </c>
      <c r="C80" s="1">
        <f t="shared" si="1"/>
        <v>-1.27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IFERROR(__xludf.DUMMYFUNCTION("""COMPUTED_VALUE"""),9.34)</f>
        <v>9.34</v>
      </c>
      <c r="C81" s="1">
        <f t="shared" si="1"/>
        <v>-1.02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IFERROR(__xludf.DUMMYFUNCTION("""COMPUTED_VALUE"""),9.59)</f>
        <v>9.59</v>
      </c>
      <c r="C82" s="1">
        <f t="shared" si="1"/>
        <v>-0.75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IFERROR(__xludf.DUMMYFUNCTION("""COMPUTED_VALUE"""),9.32)</f>
        <v>9.32</v>
      </c>
      <c r="C83" s="1">
        <f t="shared" si="1"/>
        <v>-1.27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IFERROR(__xludf.DUMMYFUNCTION("""COMPUTED_VALUE"""),9.51)</f>
        <v>9.51</v>
      </c>
      <c r="C84" s="1">
        <f t="shared" si="1"/>
        <v>-0.81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IFERROR(__xludf.DUMMYFUNCTION("""COMPUTED_VALUE"""),9.24)</f>
        <v>9.24</v>
      </c>
      <c r="C85" s="1">
        <f t="shared" si="1"/>
        <v>-1.27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IFERROR(__xludf.DUMMYFUNCTION("""COMPUTED_VALUE"""),9.14)</f>
        <v>9.14</v>
      </c>
      <c r="C86" s="1">
        <f t="shared" si="1"/>
        <v>-1.1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IFERROR(__xludf.DUMMYFUNCTION("""COMPUTED_VALUE"""),8.79)</f>
        <v>8.79</v>
      </c>
      <c r="C87" s="1">
        <f t="shared" si="1"/>
        <v>-1.35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IFERROR(__xludf.DUMMYFUNCTION("""COMPUTED_VALUE"""),8.42)</f>
        <v>8.42</v>
      </c>
      <c r="C88" s="1">
        <f t="shared" si="1"/>
        <v>-1.37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IFERROR(__xludf.DUMMYFUNCTION("""COMPUTED_VALUE"""),9.07)</f>
        <v>9.07</v>
      </c>
      <c r="C89" s="1">
        <f t="shared" si="1"/>
        <v>-0.35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IFERROR(__xludf.DUMMYFUNCTION("""COMPUTED_VALUE"""),9.16)</f>
        <v>9.16</v>
      </c>
      <c r="C90" s="1">
        <f t="shared" si="1"/>
        <v>-0.91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IFERROR(__xludf.DUMMYFUNCTION("""COMPUTED_VALUE"""),9.36)</f>
        <v>9.36</v>
      </c>
      <c r="C91" s="1">
        <f t="shared" si="1"/>
        <v>-0.8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IFERROR(__xludf.DUMMYFUNCTION("""COMPUTED_VALUE"""),9.23)</f>
        <v>9.23</v>
      </c>
      <c r="C92" s="1">
        <f t="shared" si="1"/>
        <v>-1.13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IFERROR(__xludf.DUMMYFUNCTION("""COMPUTED_VALUE"""),9.07)</f>
        <v>9.07</v>
      </c>
      <c r="C93" s="1">
        <f t="shared" si="1"/>
        <v>-1.16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IFERROR(__xludf.DUMMYFUNCTION("""COMPUTED_VALUE"""),9.08)</f>
        <v>9.08</v>
      </c>
      <c r="C94" s="1">
        <f t="shared" si="1"/>
        <v>-0.99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IFERROR(__xludf.DUMMYFUNCTION("""COMPUTED_VALUE"""),9.01)</f>
        <v>9.01</v>
      </c>
      <c r="C95" s="1">
        <f t="shared" si="1"/>
        <v>-1.07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IFERROR(__xludf.DUMMYFUNCTION("""COMPUTED_VALUE"""),8.87)</f>
        <v>8.87</v>
      </c>
      <c r="C96" s="1">
        <f t="shared" si="1"/>
        <v>-1.14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IFERROR(__xludf.DUMMYFUNCTION("""COMPUTED_VALUE"""),8.49)</f>
        <v>8.49</v>
      </c>
      <c r="C97" s="1">
        <f t="shared" si="1"/>
        <v>-1.38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IFERROR(__xludf.DUMMYFUNCTION("""COMPUTED_VALUE"""),8.65)</f>
        <v>8.65</v>
      </c>
      <c r="C98" s="1">
        <f t="shared" si="1"/>
        <v>-0.84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IFERROR(__xludf.DUMMYFUNCTION("""COMPUTED_VALUE"""),8.81)</f>
        <v>8.81</v>
      </c>
      <c r="C99" s="1">
        <f t="shared" si="1"/>
        <v>-0.84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IFERROR(__xludf.DUMMYFUNCTION("""COMPUTED_VALUE"""),8.76)</f>
        <v>8.76</v>
      </c>
      <c r="C100" s="1">
        <f t="shared" si="1"/>
        <v>-1.05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IFERROR(__xludf.DUMMYFUNCTION("""COMPUTED_VALUE"""),8.72)</f>
        <v>8.72</v>
      </c>
      <c r="C101" s="1">
        <f t="shared" si="1"/>
        <v>-1.04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IFERROR(__xludf.DUMMYFUNCTION("""COMPUTED_VALUE"""),9.05)</f>
        <v>9.05</v>
      </c>
      <c r="C102" s="1">
        <f t="shared" si="1"/>
        <v>-0.67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IFERROR(__xludf.DUMMYFUNCTION("""COMPUTED_VALUE"""),9.17)</f>
        <v>9.17</v>
      </c>
      <c r="C103" s="1">
        <f t="shared" si="1"/>
        <v>-0.88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IFERROR(__xludf.DUMMYFUNCTION("""COMPUTED_VALUE"""),9.32)</f>
        <v>9.32</v>
      </c>
      <c r="C104" s="1">
        <f t="shared" si="1"/>
        <v>-0.85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IFERROR(__xludf.DUMMYFUNCTION("""COMPUTED_VALUE"""),9.43)</f>
        <v>9.43</v>
      </c>
      <c r="C105" s="1">
        <f t="shared" si="1"/>
        <v>-0.89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IFERROR(__xludf.DUMMYFUNCTION("""COMPUTED_VALUE"""),9.4)</f>
        <v>9.4</v>
      </c>
      <c r="C106" s="1">
        <f t="shared" si="1"/>
        <v>-1.03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IFERROR(__xludf.DUMMYFUNCTION("""COMPUTED_VALUE"""),9.14)</f>
        <v>9.14</v>
      </c>
      <c r="C107" s="1">
        <f t="shared" si="1"/>
        <v>-1.26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IFERROR(__xludf.DUMMYFUNCTION("""COMPUTED_VALUE"""),8.96)</f>
        <v>8.96</v>
      </c>
      <c r="C108" s="1">
        <f t="shared" si="1"/>
        <v>-1.18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IFERROR(__xludf.DUMMYFUNCTION("""COMPUTED_VALUE"""),8.9)</f>
        <v>8.9</v>
      </c>
      <c r="C109" s="1">
        <f t="shared" si="1"/>
        <v>-1.06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IFERROR(__xludf.DUMMYFUNCTION("""COMPUTED_VALUE"""),8.69)</f>
        <v>8.69</v>
      </c>
      <c r="C110" s="1">
        <f t="shared" si="1"/>
        <v>-1.21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IFERROR(__xludf.DUMMYFUNCTION("""COMPUTED_VALUE"""),8.95)</f>
        <v>8.95</v>
      </c>
      <c r="C111" s="1">
        <f t="shared" si="1"/>
        <v>-0.74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IFERROR(__xludf.DUMMYFUNCTION("""COMPUTED_VALUE"""),9.05)</f>
        <v>9.05</v>
      </c>
      <c r="C112" s="1">
        <f t="shared" si="1"/>
        <v>-0.9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IFERROR(__xludf.DUMMYFUNCTION("""COMPUTED_VALUE"""),9.08)</f>
        <v>9.08</v>
      </c>
      <c r="C113" s="1">
        <f t="shared" si="1"/>
        <v>-0.97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IFERROR(__xludf.DUMMYFUNCTION("""COMPUTED_VALUE"""),9.27)</f>
        <v>9.27</v>
      </c>
      <c r="C114" s="1">
        <f t="shared" si="1"/>
        <v>-0.81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IFERROR(__xludf.DUMMYFUNCTION("""COMPUTED_VALUE"""),9.54)</f>
        <v>9.54</v>
      </c>
      <c r="C115" s="1">
        <f t="shared" si="1"/>
        <v>-0.73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IFERROR(__xludf.DUMMYFUNCTION("""COMPUTED_VALUE"""),9.71)</f>
        <v>9.71</v>
      </c>
      <c r="C116" s="1">
        <f t="shared" si="1"/>
        <v>-0.83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IFERROR(__xludf.DUMMYFUNCTION("""COMPUTED_VALUE"""),9.79)</f>
        <v>9.79</v>
      </c>
      <c r="C117" s="1">
        <f t="shared" si="1"/>
        <v>-0.92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IFERROR(__xludf.DUMMYFUNCTION("""COMPUTED_VALUE"""),9.65)</f>
        <v>9.65</v>
      </c>
      <c r="C118" s="1">
        <f t="shared" si="1"/>
        <v>-1.14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IFERROR(__xludf.DUMMYFUNCTION("""COMPUTED_VALUE"""),9.78)</f>
        <v>9.78</v>
      </c>
      <c r="C119" s="1">
        <f t="shared" si="1"/>
        <v>-0.87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IFERROR(__xludf.DUMMYFUNCTION("""COMPUTED_VALUE"""),9.68)</f>
        <v>9.68</v>
      </c>
      <c r="C120" s="1">
        <f t="shared" si="1"/>
        <v>-1.1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IFERROR(__xludf.DUMMYFUNCTION("""COMPUTED_VALUE"""),9.61)</f>
        <v>9.61</v>
      </c>
      <c r="C121" s="1">
        <f t="shared" si="1"/>
        <v>-1.07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IFERROR(__xludf.DUMMYFUNCTION("""COMPUTED_VALUE"""),9.53)</f>
        <v>9.53</v>
      </c>
      <c r="C122" s="1">
        <f t="shared" si="1"/>
        <v>-1.08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IFERROR(__xludf.DUMMYFUNCTION("""COMPUTED_VALUE"""),9.58)</f>
        <v>9.58</v>
      </c>
      <c r="C123" s="1">
        <f t="shared" si="1"/>
        <v>-0.95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IFERROR(__xludf.DUMMYFUNCTION("""COMPUTED_VALUE"""),9.15)</f>
        <v>9.15</v>
      </c>
      <c r="C124" s="1">
        <f t="shared" si="1"/>
        <v>-1.43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IFERROR(__xludf.DUMMYFUNCTION("""COMPUTED_VALUE"""),8.98)</f>
        <v>8.98</v>
      </c>
      <c r="C125" s="1">
        <f t="shared" si="1"/>
        <v>-1.17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IFERROR(__xludf.DUMMYFUNCTION("""COMPUTED_VALUE"""),8.87)</f>
        <v>8.87</v>
      </c>
      <c r="C126" s="1">
        <f t="shared" si="1"/>
        <v>-1.11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IFERROR(__xludf.DUMMYFUNCTION("""COMPUTED_VALUE"""),8.82)</f>
        <v>8.82</v>
      </c>
      <c r="C127" s="1">
        <f t="shared" si="1"/>
        <v>-1.05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IFERROR(__xludf.DUMMYFUNCTION("""COMPUTED_VALUE"""),8.88)</f>
        <v>8.88</v>
      </c>
      <c r="C128" s="1">
        <f t="shared" si="1"/>
        <v>-0.94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IFERROR(__xludf.DUMMYFUNCTION("""COMPUTED_VALUE"""),9.24)</f>
        <v>9.24</v>
      </c>
      <c r="C129" s="1">
        <f t="shared" si="1"/>
        <v>-0.64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IFERROR(__xludf.DUMMYFUNCTION("""COMPUTED_VALUE"""),9.22)</f>
        <v>9.22</v>
      </c>
      <c r="C130" s="1">
        <f t="shared" si="1"/>
        <v>-1.02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IFERROR(__xludf.DUMMYFUNCTION("""COMPUTED_VALUE"""),9.27)</f>
        <v>9.27</v>
      </c>
      <c r="C131" s="1">
        <f t="shared" si="1"/>
        <v>-0.95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IFERROR(__xludf.DUMMYFUNCTION("""COMPUTED_VALUE"""),9.19)</f>
        <v>9.19</v>
      </c>
      <c r="C132" s="1">
        <f t="shared" si="1"/>
        <v>-1.08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IFERROR(__xludf.DUMMYFUNCTION("""COMPUTED_VALUE"""),8.99)</f>
        <v>8.99</v>
      </c>
      <c r="C133" s="1">
        <f t="shared" si="1"/>
        <v>-1.2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IFERROR(__xludf.DUMMYFUNCTION("""COMPUTED_VALUE"""),9.03)</f>
        <v>9.03</v>
      </c>
      <c r="C134" s="1">
        <f t="shared" si="1"/>
        <v>-0.96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IFERROR(__xludf.DUMMYFUNCTION("""COMPUTED_VALUE"""),8.98)</f>
        <v>8.98</v>
      </c>
      <c r="C135" s="1">
        <f t="shared" si="1"/>
        <v>-1.05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IFERROR(__xludf.DUMMYFUNCTION("""COMPUTED_VALUE"""),8.93)</f>
        <v>8.93</v>
      </c>
      <c r="C136" s="1">
        <f t="shared" si="1"/>
        <v>-1.05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IFERROR(__xludf.DUMMYFUNCTION("""COMPUTED_VALUE"""),8.77)</f>
        <v>8.77</v>
      </c>
      <c r="C137" s="1">
        <f t="shared" si="1"/>
        <v>-1.16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IFERROR(__xludf.DUMMYFUNCTION("""COMPUTED_VALUE"""),9.0)</f>
        <v>9</v>
      </c>
      <c r="C138" s="1">
        <f t="shared" si="1"/>
        <v>-0.77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IFERROR(__xludf.DUMMYFUNCTION("""COMPUTED_VALUE"""),9.08)</f>
        <v>9.08</v>
      </c>
      <c r="C139" s="1">
        <f t="shared" si="1"/>
        <v>-0.92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IFERROR(__xludf.DUMMYFUNCTION("""COMPUTED_VALUE"""),9.25)</f>
        <v>9.25</v>
      </c>
      <c r="C140" s="1">
        <f t="shared" si="1"/>
        <v>-0.83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IFERROR(__xludf.DUMMYFUNCTION("""COMPUTED_VALUE"""),9.28)</f>
        <v>9.28</v>
      </c>
      <c r="C141" s="1">
        <f t="shared" si="1"/>
        <v>-0.97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IFERROR(__xludf.DUMMYFUNCTION("""COMPUTED_VALUE"""),9.26)</f>
        <v>9.26</v>
      </c>
      <c r="C142" s="1">
        <f t="shared" si="1"/>
        <v>-1.02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IFERROR(__xludf.DUMMYFUNCTION("""COMPUTED_VALUE"""),9.43)</f>
        <v>9.43</v>
      </c>
      <c r="C143" s="1">
        <f t="shared" si="1"/>
        <v>-0.83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IFERROR(__xludf.DUMMYFUNCTION("""COMPUTED_VALUE"""),9.32)</f>
        <v>9.32</v>
      </c>
      <c r="C144" s="1">
        <f t="shared" si="1"/>
        <v>-1.11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IFERROR(__xludf.DUMMYFUNCTION("""COMPUTED_VALUE"""),9.22)</f>
        <v>9.22</v>
      </c>
      <c r="C145" s="1">
        <f t="shared" si="1"/>
        <v>-1.1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IFERROR(__xludf.DUMMYFUNCTION("""COMPUTED_VALUE"""),9.19)</f>
        <v>9.19</v>
      </c>
      <c r="C146" s="1">
        <f t="shared" si="1"/>
        <v>-1.03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IFERROR(__xludf.DUMMYFUNCTION("""COMPUTED_VALUE"""),9.35)</f>
        <v>9.35</v>
      </c>
      <c r="C147" s="1">
        <f t="shared" si="1"/>
        <v>-0.84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IFERROR(__xludf.DUMMYFUNCTION("""COMPUTED_VALUE"""),9.35)</f>
        <v>9.35</v>
      </c>
      <c r="C148" s="1">
        <f t="shared" si="1"/>
        <v>-1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IFERROR(__xludf.DUMMYFUNCTION("""COMPUTED_VALUE"""),9.39)</f>
        <v>9.39</v>
      </c>
      <c r="C149" s="1">
        <f t="shared" si="1"/>
        <v>-0.96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IFERROR(__xludf.DUMMYFUNCTION("""COMPUTED_VALUE"""),9.35)</f>
        <v>9.35</v>
      </c>
      <c r="C150" s="1">
        <f t="shared" si="1"/>
        <v>-1.04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IFERROR(__xludf.DUMMYFUNCTION("""COMPUTED_VALUE"""),9.29)</f>
        <v>9.29</v>
      </c>
      <c r="C151" s="1">
        <f t="shared" si="1"/>
        <v>-1.06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IFERROR(__xludf.DUMMYFUNCTION("""COMPUTED_VALUE"""),9.35)</f>
        <v>9.35</v>
      </c>
      <c r="C152" s="1">
        <f t="shared" si="1"/>
        <v>-0.94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IFERROR(__xludf.DUMMYFUNCTION("""COMPUTED_VALUE"""),9.26)</f>
        <v>9.26</v>
      </c>
      <c r="C153" s="1">
        <f t="shared" si="1"/>
        <v>-1.09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IFERROR(__xludf.DUMMYFUNCTION("""COMPUTED_VALUE"""),8.94)</f>
        <v>8.94</v>
      </c>
      <c r="C154" s="1">
        <f t="shared" si="1"/>
        <v>-1.32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IFERROR(__xludf.DUMMYFUNCTION("""COMPUTED_VALUE"""),8.99)</f>
        <v>8.99</v>
      </c>
      <c r="C155" s="1">
        <f t="shared" si="1"/>
        <v>-0.95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IFERROR(__xludf.DUMMYFUNCTION("""COMPUTED_VALUE"""),8.9)</f>
        <v>8.9</v>
      </c>
      <c r="C156" s="1">
        <f t="shared" si="1"/>
        <v>-1.09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IFERROR(__xludf.DUMMYFUNCTION("""COMPUTED_VALUE"""),8.84)</f>
        <v>8.84</v>
      </c>
      <c r="C157" s="1">
        <f t="shared" si="1"/>
        <v>-1.06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IFERROR(__xludf.DUMMYFUNCTION("""COMPUTED_VALUE"""),9.0)</f>
        <v>9</v>
      </c>
      <c r="C158" s="1">
        <f t="shared" si="1"/>
        <v>-0.84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IFERROR(__xludf.DUMMYFUNCTION("""COMPUTED_VALUE"""),9.04)</f>
        <v>9.04</v>
      </c>
      <c r="C159" s="1">
        <f t="shared" si="1"/>
        <v>-0.96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IFERROR(__xludf.DUMMYFUNCTION("""COMPUTED_VALUE"""),8.92)</f>
        <v>8.92</v>
      </c>
      <c r="C160" s="1">
        <f t="shared" si="1"/>
        <v>-1.12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IFERROR(__xludf.DUMMYFUNCTION("""COMPUTED_VALUE"""),8.92)</f>
        <v>8.92</v>
      </c>
      <c r="C161" s="1">
        <f t="shared" si="1"/>
        <v>-1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IFERROR(__xludf.DUMMYFUNCTION("""COMPUTED_VALUE"""),8.78)</f>
        <v>8.78</v>
      </c>
      <c r="C162" s="1">
        <f t="shared" si="1"/>
        <v>-1.14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IFERROR(__xludf.DUMMYFUNCTION("""COMPUTED_VALUE"""),8.57)</f>
        <v>8.57</v>
      </c>
      <c r="C163" s="1">
        <f t="shared" si="1"/>
        <v>-1.21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IFERROR(__xludf.DUMMYFUNCTION("""COMPUTED_VALUE"""),8.67)</f>
        <v>8.67</v>
      </c>
      <c r="C164" s="1">
        <f t="shared" si="1"/>
        <v>-0.9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IFERROR(__xludf.DUMMYFUNCTION("""COMPUTED_VALUE"""),8.58)</f>
        <v>8.58</v>
      </c>
      <c r="C165" s="1">
        <f t="shared" si="1"/>
        <v>-1.09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IFERROR(__xludf.DUMMYFUNCTION("""COMPUTED_VALUE"""),8.63)</f>
        <v>8.63</v>
      </c>
      <c r="C166" s="1">
        <f t="shared" si="1"/>
        <v>-0.95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IFERROR(__xludf.DUMMYFUNCTION("""COMPUTED_VALUE"""),8.66)</f>
        <v>8.66</v>
      </c>
      <c r="C167" s="1">
        <f t="shared" si="1"/>
        <v>-0.97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IFERROR(__xludf.DUMMYFUNCTION("""COMPUTED_VALUE"""),8.68)</f>
        <v>8.68</v>
      </c>
      <c r="C168" s="1">
        <f t="shared" si="1"/>
        <v>-0.98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IFERROR(__xludf.DUMMYFUNCTION("""COMPUTED_VALUE"""),8.94)</f>
        <v>8.94</v>
      </c>
      <c r="C169" s="1">
        <f t="shared" si="1"/>
        <v>-0.74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IFERROR(__xludf.DUMMYFUNCTION("""COMPUTED_VALUE"""),9.01)</f>
        <v>9.01</v>
      </c>
      <c r="C170" s="1">
        <f t="shared" si="1"/>
        <v>-0.93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IFERROR(__xludf.DUMMYFUNCTION("""COMPUTED_VALUE"""),9.24)</f>
        <v>9.24</v>
      </c>
      <c r="C171" s="1">
        <f t="shared" si="1"/>
        <v>-0.77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IFERROR(__xludf.DUMMYFUNCTION("""COMPUTED_VALUE"""),9.21)</f>
        <v>9.21</v>
      </c>
      <c r="C172" s="1">
        <f t="shared" si="1"/>
        <v>-1.03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IFERROR(__xludf.DUMMYFUNCTION("""COMPUTED_VALUE"""),9.39)</f>
        <v>9.39</v>
      </c>
      <c r="C173" s="1">
        <f t="shared" si="1"/>
        <v>-0.82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IFERROR(__xludf.DUMMYFUNCTION("""COMPUTED_VALUE"""),9.4)</f>
        <v>9.4</v>
      </c>
      <c r="C174" s="1">
        <f t="shared" si="1"/>
        <v>-0.99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IFERROR(__xludf.DUMMYFUNCTION("""COMPUTED_VALUE"""),9.41)</f>
        <v>9.41</v>
      </c>
      <c r="C175" s="1">
        <f t="shared" si="1"/>
        <v>-0.99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IFERROR(__xludf.DUMMYFUNCTION("""COMPUTED_VALUE"""),9.54)</f>
        <v>9.54</v>
      </c>
      <c r="C176" s="1">
        <f t="shared" si="1"/>
        <v>-0.87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IFERROR(__xludf.DUMMYFUNCTION("""COMPUTED_VALUE"""),9.57)</f>
        <v>9.57</v>
      </c>
      <c r="C177" s="1">
        <f t="shared" si="1"/>
        <v>-0.97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IFERROR(__xludf.DUMMYFUNCTION("""COMPUTED_VALUE"""),9.65)</f>
        <v>9.65</v>
      </c>
      <c r="C178" s="1">
        <f t="shared" si="1"/>
        <v>-0.92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IFERROR(__xludf.DUMMYFUNCTION("""COMPUTED_VALUE"""),9.88)</f>
        <v>9.88</v>
      </c>
      <c r="C179" s="1">
        <f t="shared" si="1"/>
        <v>-0.77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IFERROR(__xludf.DUMMYFUNCTION("""COMPUTED_VALUE"""),9.83)</f>
        <v>9.83</v>
      </c>
      <c r="C180" s="1">
        <f t="shared" si="1"/>
        <v>-1.05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IFERROR(__xludf.DUMMYFUNCTION("""COMPUTED_VALUE"""),10.12)</f>
        <v>10.12</v>
      </c>
      <c r="C181" s="1">
        <f t="shared" si="1"/>
        <v>-0.71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IFERROR(__xludf.DUMMYFUNCTION("""COMPUTED_VALUE"""),10.13)</f>
        <v>10.13</v>
      </c>
      <c r="C182" s="1">
        <f t="shared" si="1"/>
        <v>-0.99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IFERROR(__xludf.DUMMYFUNCTION("""COMPUTED_VALUE"""),10.28)</f>
        <v>10.28</v>
      </c>
      <c r="C183" s="1">
        <f t="shared" si="1"/>
        <v>-0.85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IFERROR(__xludf.DUMMYFUNCTION("""COMPUTED_VALUE"""),10.32)</f>
        <v>10.32</v>
      </c>
      <c r="C184" s="1">
        <f t="shared" si="1"/>
        <v>-0.96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IFERROR(__xludf.DUMMYFUNCTION("""COMPUTED_VALUE"""),10.44)</f>
        <v>10.44</v>
      </c>
      <c r="C185" s="1">
        <f t="shared" si="1"/>
        <v>-0.88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IFERROR(__xludf.DUMMYFUNCTION("""COMPUTED_VALUE"""),10.4)</f>
        <v>10.4</v>
      </c>
      <c r="C186" s="1">
        <f t="shared" si="1"/>
        <v>-1.04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IFERROR(__xludf.DUMMYFUNCTION("""COMPUTED_VALUE"""),10.25)</f>
        <v>10.25</v>
      </c>
      <c r="C187" s="1">
        <f t="shared" si="1"/>
        <v>-1.15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IFERROR(__xludf.DUMMYFUNCTION("""COMPUTED_VALUE"""),10.26)</f>
        <v>10.26</v>
      </c>
      <c r="C188" s="1">
        <f t="shared" si="1"/>
        <v>-0.99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IFERROR(__xludf.DUMMYFUNCTION("""COMPUTED_VALUE"""),10.13)</f>
        <v>10.13</v>
      </c>
      <c r="C189" s="1">
        <f t="shared" si="1"/>
        <v>-1.13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IFERROR(__xludf.DUMMYFUNCTION("""COMPUTED_VALUE"""),10.09)</f>
        <v>10.09</v>
      </c>
      <c r="C190" s="1">
        <f t="shared" si="1"/>
        <v>-1.04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IFERROR(__xludf.DUMMYFUNCTION("""COMPUTED_VALUE"""),9.95)</f>
        <v>9.95</v>
      </c>
      <c r="C191" s="1">
        <f t="shared" si="1"/>
        <v>-1.14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IFERROR(__xludf.DUMMYFUNCTION("""COMPUTED_VALUE"""),10.32)</f>
        <v>10.32</v>
      </c>
      <c r="C192" s="1">
        <f t="shared" si="1"/>
        <v>-0.63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IFERROR(__xludf.DUMMYFUNCTION("""COMPUTED_VALUE"""),10.29)</f>
        <v>10.29</v>
      </c>
      <c r="C193" s="1">
        <f t="shared" si="1"/>
        <v>-1.03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IFERROR(__xludf.DUMMYFUNCTION("""COMPUTED_VALUE"""),10.33)</f>
        <v>10.33</v>
      </c>
      <c r="C194" s="1">
        <f t="shared" si="1"/>
        <v>-0.96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IFERROR(__xludf.DUMMYFUNCTION("""COMPUTED_VALUE"""),10.5)</f>
        <v>10.5</v>
      </c>
      <c r="C195" s="1">
        <f t="shared" si="1"/>
        <v>-0.83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IFERROR(__xludf.DUMMYFUNCTION("""COMPUTED_VALUE"""),10.55)</f>
        <v>10.55</v>
      </c>
      <c r="C196" s="1">
        <f t="shared" si="1"/>
        <v>-0.95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IFERROR(__xludf.DUMMYFUNCTION("""COMPUTED_VALUE"""),10.66)</f>
        <v>10.66</v>
      </c>
      <c r="C197" s="1">
        <f t="shared" si="1"/>
        <v>-0.89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IFERROR(__xludf.DUMMYFUNCTION("""COMPUTED_VALUE"""),10.72)</f>
        <v>10.72</v>
      </c>
      <c r="C198" s="1">
        <f t="shared" si="1"/>
        <v>-0.94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IFERROR(__xludf.DUMMYFUNCTION("""COMPUTED_VALUE"""),10.8)</f>
        <v>10.8</v>
      </c>
      <c r="C199" s="1">
        <f t="shared" si="1"/>
        <v>-0.92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IFERROR(__xludf.DUMMYFUNCTION("""COMPUTED_VALUE"""),11.24)</f>
        <v>11.24</v>
      </c>
      <c r="C200" s="1">
        <f t="shared" si="1"/>
        <v>-0.56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IFERROR(__xludf.DUMMYFUNCTION("""COMPUTED_VALUE"""),11.36)</f>
        <v>11.36</v>
      </c>
      <c r="C201" s="1">
        <f t="shared" si="1"/>
        <v>-0.88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IFERROR(__xludf.DUMMYFUNCTION("""COMPUTED_VALUE"""),11.05)</f>
        <v>11.05</v>
      </c>
      <c r="C202" s="1">
        <f t="shared" si="1"/>
        <v>-1.31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IFERROR(__xludf.DUMMYFUNCTION("""COMPUTED_VALUE"""),11.09)</f>
        <v>11.09</v>
      </c>
      <c r="C203" s="1">
        <f t="shared" si="1"/>
        <v>-0.96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IFERROR(__xludf.DUMMYFUNCTION("""COMPUTED_VALUE"""),11.05)</f>
        <v>11.05</v>
      </c>
      <c r="C204" s="1">
        <f t="shared" si="1"/>
        <v>-1.04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IFERROR(__xludf.DUMMYFUNCTION("""COMPUTED_VALUE"""),10.98)</f>
        <v>10.98</v>
      </c>
      <c r="C205" s="1">
        <f t="shared" si="1"/>
        <v>-1.07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IFERROR(__xludf.DUMMYFUNCTION("""COMPUTED_VALUE"""),11.03)</f>
        <v>11.03</v>
      </c>
      <c r="C206" s="1">
        <f t="shared" si="1"/>
        <v>-0.95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IFERROR(__xludf.DUMMYFUNCTION("""COMPUTED_VALUE"""),11.0)</f>
        <v>11</v>
      </c>
      <c r="C207" s="1">
        <f t="shared" si="1"/>
        <v>-1.03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IFERROR(__xludf.DUMMYFUNCTION("""COMPUTED_VALUE"""),10.99)</f>
        <v>10.99</v>
      </c>
      <c r="C208" s="1">
        <f t="shared" si="1"/>
        <v>-1.01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IFERROR(__xludf.DUMMYFUNCTION("""COMPUTED_VALUE"""),10.9)</f>
        <v>10.9</v>
      </c>
      <c r="C209" s="1">
        <f t="shared" si="1"/>
        <v>-1.09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IFERROR(__xludf.DUMMYFUNCTION("""COMPUTED_VALUE"""),10.75)</f>
        <v>10.75</v>
      </c>
      <c r="C210" s="1">
        <f t="shared" si="1"/>
        <v>-1.15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IFERROR(__xludf.DUMMYFUNCTION("""COMPUTED_VALUE"""),10.86)</f>
        <v>10.86</v>
      </c>
      <c r="C211" s="1">
        <f t="shared" si="1"/>
        <v>-0.89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IFERROR(__xludf.DUMMYFUNCTION("""COMPUTED_VALUE"""),11.05)</f>
        <v>11.05</v>
      </c>
      <c r="C212" s="1">
        <f t="shared" si="1"/>
        <v>-0.81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IFERROR(__xludf.DUMMYFUNCTION("""COMPUTED_VALUE"""),11.17)</f>
        <v>11.17</v>
      </c>
      <c r="C213" s="1">
        <f t="shared" si="1"/>
        <v>-0.88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IFERROR(__xludf.DUMMYFUNCTION("""COMPUTED_VALUE"""),11.37)</f>
        <v>11.37</v>
      </c>
      <c r="C214" s="1">
        <f t="shared" si="1"/>
        <v>-0.8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IFERROR(__xludf.DUMMYFUNCTION("""COMPUTED_VALUE"""),11.33)</f>
        <v>11.33</v>
      </c>
      <c r="C215" s="1">
        <f t="shared" si="1"/>
        <v>-1.04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IFERROR(__xludf.DUMMYFUNCTION("""COMPUTED_VALUE"""),11.38)</f>
        <v>11.38</v>
      </c>
      <c r="C216" s="1">
        <f t="shared" si="1"/>
        <v>-0.95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IFERROR(__xludf.DUMMYFUNCTION("""COMPUTED_VALUE"""),11.29)</f>
        <v>11.29</v>
      </c>
      <c r="C217" s="1">
        <f t="shared" si="1"/>
        <v>-1.09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IFERROR(__xludf.DUMMYFUNCTION("""COMPUTED_VALUE"""),11.36)</f>
        <v>11.36</v>
      </c>
      <c r="C218" s="1">
        <f t="shared" si="1"/>
        <v>-0.93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IFERROR(__xludf.DUMMYFUNCTION("""COMPUTED_VALUE"""),11.31)</f>
        <v>11.31</v>
      </c>
      <c r="C219" s="1">
        <f t="shared" si="1"/>
        <v>-1.05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IFERROR(__xludf.DUMMYFUNCTION("""COMPUTED_VALUE"""),11.0)</f>
        <v>11</v>
      </c>
      <c r="C220" s="1">
        <f t="shared" si="1"/>
        <v>-1.31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IFERROR(__xludf.DUMMYFUNCTION("""COMPUTED_VALUE"""),10.97)</f>
        <v>10.97</v>
      </c>
      <c r="C221" s="1">
        <f t="shared" si="1"/>
        <v>-1.03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IFERROR(__xludf.DUMMYFUNCTION("""COMPUTED_VALUE"""),10.77)</f>
        <v>10.77</v>
      </c>
      <c r="C222" s="1">
        <f t="shared" si="1"/>
        <v>-1.2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IFERROR(__xludf.DUMMYFUNCTION("""COMPUTED_VALUE"""),10.73)</f>
        <v>10.73</v>
      </c>
      <c r="C223" s="1">
        <f t="shared" si="1"/>
        <v>-1.04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IFERROR(__xludf.DUMMYFUNCTION("""COMPUTED_VALUE"""),11.02)</f>
        <v>11.02</v>
      </c>
      <c r="C224" s="1">
        <f t="shared" si="1"/>
        <v>-0.71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IFERROR(__xludf.DUMMYFUNCTION("""COMPUTED_VALUE"""),10.95)</f>
        <v>10.95</v>
      </c>
      <c r="C225" s="1">
        <f t="shared" si="1"/>
        <v>-1.07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IFERROR(__xludf.DUMMYFUNCTION("""COMPUTED_VALUE"""),11.19)</f>
        <v>11.19</v>
      </c>
      <c r="C226" s="1">
        <f t="shared" si="1"/>
        <v>-0.76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IFERROR(__xludf.DUMMYFUNCTION("""COMPUTED_VALUE"""),11.03)</f>
        <v>11.03</v>
      </c>
      <c r="C227" s="1">
        <f t="shared" si="1"/>
        <v>-1.16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IFERROR(__xludf.DUMMYFUNCTION("""COMPUTED_VALUE"""),11.24)</f>
        <v>11.24</v>
      </c>
      <c r="C228" s="1">
        <f t="shared" si="1"/>
        <v>-0.79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IFERROR(__xludf.DUMMYFUNCTION("""COMPUTED_VALUE"""),11.25)</f>
        <v>11.25</v>
      </c>
      <c r="C229" s="1">
        <f t="shared" si="1"/>
        <v>-0.99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IFERROR(__xludf.DUMMYFUNCTION("""COMPUTED_VALUE"""),11.32)</f>
        <v>11.32</v>
      </c>
      <c r="C230" s="1">
        <f t="shared" si="1"/>
        <v>-0.93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IFERROR(__xludf.DUMMYFUNCTION("""COMPUTED_VALUE"""),11.11)</f>
        <v>11.11</v>
      </c>
      <c r="C231" s="1">
        <f t="shared" si="1"/>
        <v>-1.21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IFERROR(__xludf.DUMMYFUNCTION("""COMPUTED_VALUE"""),11.3)</f>
        <v>11.3</v>
      </c>
      <c r="C232" s="1">
        <f t="shared" si="1"/>
        <v>-0.81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IFERROR(__xludf.DUMMYFUNCTION("""COMPUTED_VALUE"""),11.36)</f>
        <v>11.36</v>
      </c>
      <c r="C233" s="1">
        <f t="shared" si="1"/>
        <v>-0.94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IFERROR(__xludf.DUMMYFUNCTION("""COMPUTED_VALUE"""),11.34)</f>
        <v>11.34</v>
      </c>
      <c r="C234" s="1">
        <f t="shared" si="1"/>
        <v>-1.02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IFERROR(__xludf.DUMMYFUNCTION("""COMPUTED_VALUE"""),11.43)</f>
        <v>11.43</v>
      </c>
      <c r="C235" s="1">
        <f t="shared" si="1"/>
        <v>-0.91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IFERROR(__xludf.DUMMYFUNCTION("""COMPUTED_VALUE"""),11.36)</f>
        <v>11.36</v>
      </c>
      <c r="C236" s="1">
        <f t="shared" si="1"/>
        <v>-1.07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IFERROR(__xludf.DUMMYFUNCTION("""COMPUTED_VALUE"""),11.46)</f>
        <v>11.46</v>
      </c>
      <c r="C237" s="1">
        <f t="shared" si="1"/>
        <v>-0.9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IFERROR(__xludf.DUMMYFUNCTION("""COMPUTED_VALUE"""),11.42)</f>
        <v>11.42</v>
      </c>
      <c r="C238" s="1">
        <f t="shared" si="1"/>
        <v>-1.04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IFERROR(__xludf.DUMMYFUNCTION("""COMPUTED_VALUE"""),11.45)</f>
        <v>11.45</v>
      </c>
      <c r="C239" s="1">
        <f t="shared" si="1"/>
        <v>-0.97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IFERROR(__xludf.DUMMYFUNCTION("""COMPUTED_VALUE"""),11.49)</f>
        <v>11.49</v>
      </c>
      <c r="C240" s="1">
        <f t="shared" si="1"/>
        <v>-0.96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IFERROR(__xludf.DUMMYFUNCTION("""COMPUTED_VALUE"""),11.44)</f>
        <v>11.44</v>
      </c>
      <c r="C241" s="1">
        <f t="shared" si="1"/>
        <v>-1.05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IFERROR(__xludf.DUMMYFUNCTION("""COMPUTED_VALUE"""),11.44)</f>
        <v>11.44</v>
      </c>
      <c r="C242" s="1">
        <f t="shared" si="1"/>
        <v>-1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IFERROR(__xludf.DUMMYFUNCTION("""COMPUTED_VALUE"""),11.47)</f>
        <v>11.47</v>
      </c>
      <c r="C243" s="1">
        <f t="shared" si="1"/>
        <v>-0.97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IFERROR(__xludf.DUMMYFUNCTION("""COMPUTED_VALUE"""),11.45)</f>
        <v>11.45</v>
      </c>
      <c r="C244" s="1">
        <f t="shared" si="1"/>
        <v>-1.02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IFERROR(__xludf.DUMMYFUNCTION("""COMPUTED_VALUE"""),11.51)</f>
        <v>11.51</v>
      </c>
      <c r="C245" s="1">
        <f t="shared" si="1"/>
        <v>-0.94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IFERROR(__xludf.DUMMYFUNCTION("""COMPUTED_VALUE"""),11.58)</f>
        <v>11.58</v>
      </c>
      <c r="C246" s="1">
        <f t="shared" si="1"/>
        <v>-0.93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IFERROR(__xludf.DUMMYFUNCTION("""COMPUTED_VALUE"""),11.61)</f>
        <v>11.61</v>
      </c>
      <c r="C247" s="1">
        <f t="shared" si="1"/>
        <v>-0.97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IFERROR(__xludf.DUMMYFUNCTION("""COMPUTED_VALUE"""),11.56)</f>
        <v>11.56</v>
      </c>
      <c r="C248" s="1">
        <f t="shared" si="1"/>
        <v>-1.05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IFERROR(__xludf.DUMMYFUNCTION("""COMPUTED_VALUE"""),11.6)</f>
        <v>11.6</v>
      </c>
      <c r="C249" s="1">
        <f t="shared" si="1"/>
        <v>-0.96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IFERROR(__xludf.DUMMYFUNCTION("""COMPUTED_VALUE"""),11.62)</f>
        <v>11.62</v>
      </c>
      <c r="C250" s="1">
        <f t="shared" si="1"/>
        <v>-0.98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IFERROR(__xludf.DUMMYFUNCTION("""COMPUTED_VALUE"""),11.62)</f>
        <v>11.62</v>
      </c>
      <c r="C251" s="1">
        <f t="shared" si="1"/>
        <v>-1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IFERROR(__xludf.DUMMYFUNCTION("""COMPUTED_VALUE"""),11.56)</f>
        <v>11.56</v>
      </c>
      <c r="C252" s="1">
        <f t="shared" si="1"/>
        <v>-1.06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IFERROR(__xludf.DUMMYFUNCTION("""COMPUTED_VALUE"""),11.52)</f>
        <v>11.52</v>
      </c>
      <c r="C253" s="1">
        <f t="shared" si="1"/>
        <v>-1.04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IFERROR(__xludf.DUMMYFUNCTION("""COMPUTED_VALUE"""),11.77)</f>
        <v>11.77</v>
      </c>
      <c r="C254" s="1">
        <f t="shared" si="1"/>
        <v>-0.75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IFERROR(__xludf.DUMMYFUNCTION("""COMPUTED_VALUE"""),11.83)</f>
        <v>11.83</v>
      </c>
      <c r="C255" s="1">
        <f t="shared" si="1"/>
        <v>-0.94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IFERROR(__xludf.DUMMYFUNCTION("""COMPUTED_VALUE"""),11.93)</f>
        <v>11.93</v>
      </c>
      <c r="C256" s="1">
        <f t="shared" si="1"/>
        <v>-0.9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IFERROR(__xludf.DUMMYFUNCTION("""COMPUTED_VALUE"""),11.92)</f>
        <v>11.92</v>
      </c>
      <c r="C257" s="1">
        <f t="shared" si="1"/>
        <v>-1.01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IFERROR(__xludf.DUMMYFUNCTION("""COMPUTED_VALUE"""),12.0)</f>
        <v>12</v>
      </c>
      <c r="C258" s="1">
        <f t="shared" si="1"/>
        <v>-0.92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IFERROR(__xludf.DUMMYFUNCTION("""COMPUTED_VALUE"""),12.23)</f>
        <v>12.23</v>
      </c>
      <c r="C259" s="1">
        <f t="shared" si="1"/>
        <v>-0.77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IFERROR(__xludf.DUMMYFUNCTION("""COMPUTED_VALUE"""),12.2)</f>
        <v>12.2</v>
      </c>
      <c r="C260" s="1">
        <f t="shared" si="1"/>
        <v>-1.03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IFERROR(__xludf.DUMMYFUNCTION("""COMPUTED_VALUE"""),12.3)</f>
        <v>12.3</v>
      </c>
      <c r="C261" s="1">
        <f t="shared" si="1"/>
        <v>-0.9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IFERROR(__xludf.DUMMYFUNCTION("""COMPUTED_VALUE"""),12.35)</f>
        <v>12.35</v>
      </c>
      <c r="C262" s="1">
        <f t="shared" si="1"/>
        <v>-0.95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IFERROR(__xludf.DUMMYFUNCTION("""COMPUTED_VALUE"""),12.45)</f>
        <v>12.45</v>
      </c>
      <c r="C263" s="1">
        <f t="shared" si="1"/>
        <v>-0.9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IFERROR(__xludf.DUMMYFUNCTION("""COMPUTED_VALUE"""),12.17)</f>
        <v>12.17</v>
      </c>
      <c r="C264" s="1">
        <f t="shared" si="1"/>
        <v>-1.28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IFERROR(__xludf.DUMMYFUNCTION("""COMPUTED_VALUE"""),12.1)</f>
        <v>12.1</v>
      </c>
      <c r="C265" s="1">
        <f t="shared" si="1"/>
        <v>-1.07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IFERROR(__xludf.DUMMYFUNCTION("""COMPUTED_VALUE"""),11.88)</f>
        <v>11.88</v>
      </c>
      <c r="C266" s="1">
        <f t="shared" si="1"/>
        <v>-1.22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IFERROR(__xludf.DUMMYFUNCTION("""COMPUTED_VALUE"""),11.67)</f>
        <v>11.67</v>
      </c>
      <c r="C267" s="1">
        <f t="shared" si="1"/>
        <v>-1.21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IFERROR(__xludf.DUMMYFUNCTION("""COMPUTED_VALUE"""),12.05)</f>
        <v>12.05</v>
      </c>
      <c r="C268" s="1">
        <f t="shared" si="1"/>
        <v>-0.62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IFERROR(__xludf.DUMMYFUNCTION("""COMPUTED_VALUE"""),12.19)</f>
        <v>12.19</v>
      </c>
      <c r="C269" s="1">
        <f t="shared" si="1"/>
        <v>-0.86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IFERROR(__xludf.DUMMYFUNCTION("""COMPUTED_VALUE"""),12.28)</f>
        <v>12.28</v>
      </c>
      <c r="C270" s="1">
        <f t="shared" si="1"/>
        <v>-0.91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IFERROR(__xludf.DUMMYFUNCTION("""COMPUTED_VALUE"""),12.26)</f>
        <v>12.26</v>
      </c>
      <c r="C271" s="1">
        <f t="shared" si="1"/>
        <v>-1.02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IFERROR(__xludf.DUMMYFUNCTION("""COMPUTED_VALUE"""),12.0)</f>
        <v>12</v>
      </c>
      <c r="C272" s="1">
        <f t="shared" si="1"/>
        <v>-1.26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IFERROR(__xludf.DUMMYFUNCTION("""COMPUTED_VALUE"""),12.12)</f>
        <v>12.12</v>
      </c>
      <c r="C273" s="1">
        <f t="shared" si="1"/>
        <v>-0.88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IFERROR(__xludf.DUMMYFUNCTION("""COMPUTED_VALUE"""),12.32)</f>
        <v>12.32</v>
      </c>
      <c r="C274" s="1">
        <f t="shared" si="1"/>
        <v>-0.8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IFERROR(__xludf.DUMMYFUNCTION("""COMPUTED_VALUE"""),12.3)</f>
        <v>12.3</v>
      </c>
      <c r="C275" s="1">
        <f t="shared" si="1"/>
        <v>-1.02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IFERROR(__xludf.DUMMYFUNCTION("""COMPUTED_VALUE"""),12.27)</f>
        <v>12.27</v>
      </c>
      <c r="C276" s="1">
        <f t="shared" si="1"/>
        <v>-1.03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IFERROR(__xludf.DUMMYFUNCTION("""COMPUTED_VALUE"""),12.38)</f>
        <v>12.38</v>
      </c>
      <c r="C277" s="1">
        <f t="shared" si="1"/>
        <v>-0.89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IFERROR(__xludf.DUMMYFUNCTION("""COMPUTED_VALUE"""),12.57)</f>
        <v>12.57</v>
      </c>
      <c r="C278" s="1">
        <f t="shared" si="1"/>
        <v>-0.81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IFERROR(__xludf.DUMMYFUNCTION("""COMPUTED_VALUE"""),12.69)</f>
        <v>12.69</v>
      </c>
      <c r="C279" s="1">
        <f t="shared" si="1"/>
        <v>-0.88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IFERROR(__xludf.DUMMYFUNCTION("""COMPUTED_VALUE"""),12.79)</f>
        <v>12.79</v>
      </c>
      <c r="C280" s="1">
        <f t="shared" si="1"/>
        <v>-0.9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IFERROR(__xludf.DUMMYFUNCTION("""COMPUTED_VALUE"""),12.66)</f>
        <v>12.66</v>
      </c>
      <c r="C281" s="1">
        <f t="shared" si="1"/>
        <v>-1.13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IFERROR(__xludf.DUMMYFUNCTION("""COMPUTED_VALUE"""),12.74)</f>
        <v>12.74</v>
      </c>
      <c r="C282" s="1">
        <f t="shared" si="1"/>
        <v>-0.92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IFERROR(__xludf.DUMMYFUNCTION("""COMPUTED_VALUE"""),12.83)</f>
        <v>12.83</v>
      </c>
      <c r="C283" s="1">
        <f t="shared" si="1"/>
        <v>-0.91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IFERROR(__xludf.DUMMYFUNCTION("""COMPUTED_VALUE"""),12.85)</f>
        <v>12.85</v>
      </c>
      <c r="C284" s="1">
        <f t="shared" si="1"/>
        <v>-0.98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IFERROR(__xludf.DUMMYFUNCTION("""COMPUTED_VALUE"""),12.97)</f>
        <v>12.97</v>
      </c>
      <c r="C285" s="1">
        <f t="shared" si="1"/>
        <v>-0.88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IFERROR(__xludf.DUMMYFUNCTION("""COMPUTED_VALUE"""),12.8)</f>
        <v>12.8</v>
      </c>
      <c r="C286" s="1">
        <f t="shared" si="1"/>
        <v>-1.17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IFERROR(__xludf.DUMMYFUNCTION("""COMPUTED_VALUE"""),12.52)</f>
        <v>12.52</v>
      </c>
      <c r="C287" s="1">
        <f t="shared" si="1"/>
        <v>-1.28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IFERROR(__xludf.DUMMYFUNCTION("""COMPUTED_VALUE"""),12.09)</f>
        <v>12.09</v>
      </c>
      <c r="C288" s="1">
        <f t="shared" si="1"/>
        <v>-1.43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IFERROR(__xludf.DUMMYFUNCTION("""COMPUTED_VALUE"""),12.24)</f>
        <v>12.24</v>
      </c>
      <c r="C289" s="1">
        <f t="shared" si="1"/>
        <v>-0.85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IFERROR(__xludf.DUMMYFUNCTION("""COMPUTED_VALUE"""),12.25)</f>
        <v>12.25</v>
      </c>
      <c r="C290" s="1">
        <f t="shared" si="1"/>
        <v>-0.99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IFERROR(__xludf.DUMMYFUNCTION("""COMPUTED_VALUE"""),12.43)</f>
        <v>12.43</v>
      </c>
      <c r="C291" s="1">
        <f t="shared" si="1"/>
        <v>-0.82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IFERROR(__xludf.DUMMYFUNCTION("""COMPUTED_VALUE"""),12.61)</f>
        <v>12.61</v>
      </c>
      <c r="C292" s="1">
        <f t="shared" si="1"/>
        <v>-0.82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IFERROR(__xludf.DUMMYFUNCTION("""COMPUTED_VALUE"""),12.48)</f>
        <v>12.48</v>
      </c>
      <c r="C293" s="1">
        <f t="shared" si="1"/>
        <v>-1.13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IFERROR(__xludf.DUMMYFUNCTION("""COMPUTED_VALUE"""),12.58)</f>
        <v>12.58</v>
      </c>
      <c r="C294" s="1">
        <f t="shared" si="1"/>
        <v>-0.9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IFERROR(__xludf.DUMMYFUNCTION("""COMPUTED_VALUE"""),12.84)</f>
        <v>12.84</v>
      </c>
      <c r="C295" s="1">
        <f t="shared" si="1"/>
        <v>-0.74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IFERROR(__xludf.DUMMYFUNCTION("""COMPUTED_VALUE"""),12.86)</f>
        <v>12.86</v>
      </c>
      <c r="C296" s="1">
        <f t="shared" si="1"/>
        <v>-0.98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IFERROR(__xludf.DUMMYFUNCTION("""COMPUTED_VALUE"""),12.69)</f>
        <v>12.69</v>
      </c>
      <c r="C297" s="1">
        <f t="shared" si="1"/>
        <v>-1.17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IFERROR(__xludf.DUMMYFUNCTION("""COMPUTED_VALUE"""),12.71)</f>
        <v>12.71</v>
      </c>
      <c r="C298" s="1">
        <f t="shared" si="1"/>
        <v>-0.98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IFERROR(__xludf.DUMMYFUNCTION("""COMPUTED_VALUE"""),12.59)</f>
        <v>12.59</v>
      </c>
      <c r="C299" s="1">
        <f t="shared" si="1"/>
        <v>-1.12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IFERROR(__xludf.DUMMYFUNCTION("""COMPUTED_VALUE"""),12.38)</f>
        <v>12.38</v>
      </c>
      <c r="C300" s="1">
        <f t="shared" si="1"/>
        <v>-1.21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IFERROR(__xludf.DUMMYFUNCTION("""COMPUTED_VALUE"""),12.57)</f>
        <v>12.57</v>
      </c>
      <c r="C301" s="1">
        <f t="shared" si="1"/>
        <v>-0.81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IFERROR(__xludf.DUMMYFUNCTION("""COMPUTED_VALUE"""),12.63)</f>
        <v>12.63</v>
      </c>
      <c r="C302" s="1">
        <f t="shared" si="1"/>
        <v>-0.94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IFERROR(__xludf.DUMMYFUNCTION("""COMPUTED_VALUE"""),12.34)</f>
        <v>12.34</v>
      </c>
      <c r="C303" s="1">
        <f t="shared" si="1"/>
        <v>-1.29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IFERROR(__xludf.DUMMYFUNCTION("""COMPUTED_VALUE"""),11.79)</f>
        <v>11.79</v>
      </c>
      <c r="C304" s="1">
        <f t="shared" si="1"/>
        <v>-1.55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IFERROR(__xludf.DUMMYFUNCTION("""COMPUTED_VALUE"""),11.95)</f>
        <v>11.95</v>
      </c>
      <c r="C305" s="1">
        <f t="shared" si="1"/>
        <v>-0.84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IFERROR(__xludf.DUMMYFUNCTION("""COMPUTED_VALUE"""),11.81)</f>
        <v>11.81</v>
      </c>
      <c r="C306" s="1">
        <f t="shared" si="1"/>
        <v>-1.14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IFERROR(__xludf.DUMMYFUNCTION("""COMPUTED_VALUE"""),12.12)</f>
        <v>12.12</v>
      </c>
      <c r="C307" s="1">
        <f t="shared" si="1"/>
        <v>-0.69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IFERROR(__xludf.DUMMYFUNCTION("""COMPUTED_VALUE"""),12.19)</f>
        <v>12.19</v>
      </c>
      <c r="C308" s="1">
        <f t="shared" si="1"/>
        <v>-0.93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IFERROR(__xludf.DUMMYFUNCTION("""COMPUTED_VALUE"""),12.11)</f>
        <v>12.11</v>
      </c>
      <c r="C309" s="1">
        <f t="shared" si="1"/>
        <v>-1.08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IFERROR(__xludf.DUMMYFUNCTION("""COMPUTED_VALUE"""),12.32)</f>
        <v>12.32</v>
      </c>
      <c r="C310" s="1">
        <f t="shared" si="1"/>
        <v>-0.79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IFERROR(__xludf.DUMMYFUNCTION("""COMPUTED_VALUE"""),12.56)</f>
        <v>12.56</v>
      </c>
      <c r="C311" s="1">
        <f t="shared" si="1"/>
        <v>-0.76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IFERROR(__xludf.DUMMYFUNCTION("""COMPUTED_VALUE"""),12.52)</f>
        <v>12.52</v>
      </c>
      <c r="C312" s="1">
        <f t="shared" si="1"/>
        <v>-1.04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IFERROR(__xludf.DUMMYFUNCTION("""COMPUTED_VALUE"""),12.53)</f>
        <v>12.53</v>
      </c>
      <c r="C313" s="1">
        <f t="shared" si="1"/>
        <v>-0.99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IFERROR(__xludf.DUMMYFUNCTION("""COMPUTED_VALUE"""),12.45)</f>
        <v>12.45</v>
      </c>
      <c r="C314" s="1">
        <f t="shared" si="1"/>
        <v>-1.08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IFERROR(__xludf.DUMMYFUNCTION("""COMPUTED_VALUE"""),12.45)</f>
        <v>12.45</v>
      </c>
      <c r="C315" s="1">
        <f t="shared" si="1"/>
        <v>-1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IFERROR(__xludf.DUMMYFUNCTION("""COMPUTED_VALUE"""),12.31)</f>
        <v>12.31</v>
      </c>
      <c r="C316" s="1">
        <f t="shared" si="1"/>
        <v>-1.14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IFERROR(__xludf.DUMMYFUNCTION("""COMPUTED_VALUE"""),12.19)</f>
        <v>12.19</v>
      </c>
      <c r="C317" s="1">
        <f t="shared" si="1"/>
        <v>-1.12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IFERROR(__xludf.DUMMYFUNCTION("""COMPUTED_VALUE"""),12.1)</f>
        <v>12.1</v>
      </c>
      <c r="C318" s="1">
        <f t="shared" si="1"/>
        <v>-1.09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IFERROR(__xludf.DUMMYFUNCTION("""COMPUTED_VALUE"""),12.07)</f>
        <v>12.07</v>
      </c>
      <c r="C319" s="1">
        <f t="shared" si="1"/>
        <v>-1.03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IFERROR(__xludf.DUMMYFUNCTION("""COMPUTED_VALUE"""),12.07)</f>
        <v>12.07</v>
      </c>
      <c r="C320" s="1">
        <f t="shared" si="1"/>
        <v>-1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IFERROR(__xludf.DUMMYFUNCTION("""COMPUTED_VALUE"""),11.97)</f>
        <v>11.97</v>
      </c>
      <c r="C321" s="1">
        <f t="shared" si="1"/>
        <v>-1.1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IFERROR(__xludf.DUMMYFUNCTION("""COMPUTED_VALUE"""),11.81)</f>
        <v>11.81</v>
      </c>
      <c r="C322" s="1">
        <f t="shared" si="1"/>
        <v>-1.16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IFERROR(__xludf.DUMMYFUNCTION("""COMPUTED_VALUE"""),11.87)</f>
        <v>11.87</v>
      </c>
      <c r="C323" s="1">
        <f t="shared" si="1"/>
        <v>-0.94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IFERROR(__xludf.DUMMYFUNCTION("""COMPUTED_VALUE"""),12.0)</f>
        <v>12</v>
      </c>
      <c r="C324" s="1">
        <f t="shared" si="1"/>
        <v>-0.87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IFERROR(__xludf.DUMMYFUNCTION("""COMPUTED_VALUE"""),11.87)</f>
        <v>11.87</v>
      </c>
      <c r="C325" s="1">
        <f t="shared" si="1"/>
        <v>-1.13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IFERROR(__xludf.DUMMYFUNCTION("""COMPUTED_VALUE"""),11.7)</f>
        <v>11.7</v>
      </c>
      <c r="C326" s="1">
        <f t="shared" si="1"/>
        <v>-1.17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IFERROR(__xludf.DUMMYFUNCTION("""COMPUTED_VALUE"""),11.85)</f>
        <v>11.85</v>
      </c>
      <c r="C327" s="1">
        <f t="shared" si="1"/>
        <v>-0.85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IFERROR(__xludf.DUMMYFUNCTION("""COMPUTED_VALUE"""),12.07)</f>
        <v>12.07</v>
      </c>
      <c r="C328" s="1">
        <f t="shared" si="1"/>
        <v>-0.78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IFERROR(__xludf.DUMMYFUNCTION("""COMPUTED_VALUE"""),12.23)</f>
        <v>12.23</v>
      </c>
      <c r="C329" s="1">
        <f t="shared" si="1"/>
        <v>-0.84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IFERROR(__xludf.DUMMYFUNCTION("""COMPUTED_VALUE"""),12.52)</f>
        <v>12.52</v>
      </c>
      <c r="C330" s="1">
        <f t="shared" si="1"/>
        <v>-0.71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IFERROR(__xludf.DUMMYFUNCTION("""COMPUTED_VALUE"""),12.61)</f>
        <v>12.61</v>
      </c>
      <c r="C331" s="1">
        <f t="shared" si="1"/>
        <v>-0.91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IFERROR(__xludf.DUMMYFUNCTION("""COMPUTED_VALUE"""),12.52)</f>
        <v>12.52</v>
      </c>
      <c r="C332" s="1">
        <f t="shared" si="1"/>
        <v>-1.09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IFERROR(__xludf.DUMMYFUNCTION("""COMPUTED_VALUE"""),12.51)</f>
        <v>12.51</v>
      </c>
      <c r="C333" s="1">
        <f t="shared" si="1"/>
        <v>-1.01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IFERROR(__xludf.DUMMYFUNCTION("""COMPUTED_VALUE"""),12.38)</f>
        <v>12.38</v>
      </c>
      <c r="C334" s="1">
        <f t="shared" si="1"/>
        <v>-1.13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IFERROR(__xludf.DUMMYFUNCTION("""COMPUTED_VALUE"""),12.5)</f>
        <v>12.5</v>
      </c>
      <c r="C335" s="1">
        <f t="shared" si="1"/>
        <v>-0.88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IFERROR(__xludf.DUMMYFUNCTION("""COMPUTED_VALUE"""),12.37)</f>
        <v>12.37</v>
      </c>
      <c r="C336" s="1">
        <f t="shared" si="1"/>
        <v>-1.13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IFERROR(__xludf.DUMMYFUNCTION("""COMPUTED_VALUE"""),12.44)</f>
        <v>12.44</v>
      </c>
      <c r="C337" s="1">
        <f t="shared" si="1"/>
        <v>-0.93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IFERROR(__xludf.DUMMYFUNCTION("""COMPUTED_VALUE"""),12.48)</f>
        <v>12.48</v>
      </c>
      <c r="C338" s="1">
        <f t="shared" si="1"/>
        <v>-0.96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IFERROR(__xludf.DUMMYFUNCTION("""COMPUTED_VALUE"""),12.38)</f>
        <v>12.38</v>
      </c>
      <c r="C339" s="1">
        <f t="shared" si="1"/>
        <v>-1.1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IFERROR(__xludf.DUMMYFUNCTION("""COMPUTED_VALUE"""),12.38)</f>
        <v>12.38</v>
      </c>
      <c r="C340" s="1">
        <f t="shared" si="1"/>
        <v>-1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IFERROR(__xludf.DUMMYFUNCTION("""COMPUTED_VALUE"""),12.41)</f>
        <v>12.41</v>
      </c>
      <c r="C341" s="1">
        <f t="shared" si="1"/>
        <v>-0.97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IFERROR(__xludf.DUMMYFUNCTION("""COMPUTED_VALUE"""),12.48)</f>
        <v>12.48</v>
      </c>
      <c r="C342" s="1">
        <f t="shared" si="1"/>
        <v>-0.93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IFERROR(__xludf.DUMMYFUNCTION("""COMPUTED_VALUE"""),12.4)</f>
        <v>12.4</v>
      </c>
      <c r="C343" s="1">
        <f t="shared" si="1"/>
        <v>-1.08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IFERROR(__xludf.DUMMYFUNCTION("""COMPUTED_VALUE"""),12.38)</f>
        <v>12.38</v>
      </c>
      <c r="C344" s="1">
        <f t="shared" si="1"/>
        <v>-1.02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IFERROR(__xludf.DUMMYFUNCTION("""COMPUTED_VALUE"""),12.16)</f>
        <v>12.16</v>
      </c>
      <c r="C345" s="1">
        <f t="shared" si="1"/>
        <v>-1.22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IFERROR(__xludf.DUMMYFUNCTION("""COMPUTED_VALUE"""),11.9)</f>
        <v>11.9</v>
      </c>
      <c r="C346" s="1">
        <f t="shared" si="1"/>
        <v>-1.26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IFERROR(__xludf.DUMMYFUNCTION("""COMPUTED_VALUE"""),12.01)</f>
        <v>12.01</v>
      </c>
      <c r="C347" s="1">
        <f t="shared" si="1"/>
        <v>-0.89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IFERROR(__xludf.DUMMYFUNCTION("""COMPUTED_VALUE"""),12.14)</f>
        <v>12.14</v>
      </c>
      <c r="C348" s="1">
        <f t="shared" si="1"/>
        <v>-0.87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IFERROR(__xludf.DUMMYFUNCTION("""COMPUTED_VALUE"""),12.16)</f>
        <v>12.16</v>
      </c>
      <c r="C349" s="1">
        <f t="shared" si="1"/>
        <v>-0.98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IFERROR(__xludf.DUMMYFUNCTION("""COMPUTED_VALUE"""),11.97)</f>
        <v>11.97</v>
      </c>
      <c r="C350" s="1">
        <f t="shared" si="1"/>
        <v>-1.19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IFERROR(__xludf.DUMMYFUNCTION("""COMPUTED_VALUE"""),11.94)</f>
        <v>11.94</v>
      </c>
      <c r="C351" s="1">
        <f t="shared" si="1"/>
        <v>-1.03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IFERROR(__xludf.DUMMYFUNCTION("""COMPUTED_VALUE"""),11.86)</f>
        <v>11.86</v>
      </c>
      <c r="C352" s="1">
        <f t="shared" si="1"/>
        <v>-1.08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IFERROR(__xludf.DUMMYFUNCTION("""COMPUTED_VALUE"""),12.03)</f>
        <v>12.03</v>
      </c>
      <c r="C353" s="1">
        <f t="shared" si="1"/>
        <v>-0.83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IFERROR(__xludf.DUMMYFUNCTION("""COMPUTED_VALUE"""),11.96)</f>
        <v>11.96</v>
      </c>
      <c r="C354" s="1">
        <f t="shared" si="1"/>
        <v>-1.07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IFERROR(__xludf.DUMMYFUNCTION("""COMPUTED_VALUE"""),12.05)</f>
        <v>12.05</v>
      </c>
      <c r="C355" s="1">
        <f t="shared" si="1"/>
        <v>-0.91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IFERROR(__xludf.DUMMYFUNCTION("""COMPUTED_VALUE"""),12.42)</f>
        <v>12.42</v>
      </c>
      <c r="C356" s="1">
        <f t="shared" si="1"/>
        <v>-0.63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IFERROR(__xludf.DUMMYFUNCTION("""COMPUTED_VALUE"""),12.34)</f>
        <v>12.34</v>
      </c>
      <c r="C357" s="1">
        <f t="shared" si="1"/>
        <v>-1.08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IFERROR(__xludf.DUMMYFUNCTION("""COMPUTED_VALUE"""),12.36)</f>
        <v>12.36</v>
      </c>
      <c r="C358" s="1">
        <f t="shared" si="1"/>
        <v>-0.98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IFERROR(__xludf.DUMMYFUNCTION("""COMPUTED_VALUE"""),12.27)</f>
        <v>12.27</v>
      </c>
      <c r="C359" s="1">
        <f t="shared" si="1"/>
        <v>-1.09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IFERROR(__xludf.DUMMYFUNCTION("""COMPUTED_VALUE"""),12.07)</f>
        <v>12.07</v>
      </c>
      <c r="C360" s="1">
        <f t="shared" si="1"/>
        <v>-1.2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IFERROR(__xludf.DUMMYFUNCTION("""COMPUTED_VALUE"""),11.86)</f>
        <v>11.86</v>
      </c>
      <c r="C361" s="1">
        <f t="shared" si="1"/>
        <v>-1.21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IFERROR(__xludf.DUMMYFUNCTION("""COMPUTED_VALUE"""),11.87)</f>
        <v>11.87</v>
      </c>
      <c r="C362" s="1">
        <f t="shared" si="1"/>
        <v>-0.99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IFERROR(__xludf.DUMMYFUNCTION("""COMPUTED_VALUE"""),11.84)</f>
        <v>11.84</v>
      </c>
      <c r="C363" s="1">
        <f t="shared" si="1"/>
        <v>-1.03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IFERROR(__xludf.DUMMYFUNCTION("""COMPUTED_VALUE"""),11.64)</f>
        <v>11.64</v>
      </c>
      <c r="C364" s="1">
        <f t="shared" si="1"/>
        <v>-1.2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IFERROR(__xludf.DUMMYFUNCTION("""COMPUTED_VALUE"""),11.66)</f>
        <v>11.66</v>
      </c>
      <c r="C365" s="1">
        <f t="shared" si="1"/>
        <v>-0.98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IFERROR(__xludf.DUMMYFUNCTION("""COMPUTED_VALUE"""),11.87)</f>
        <v>11.87</v>
      </c>
      <c r="C366" s="1">
        <f t="shared" si="1"/>
        <v>-0.79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IFERROR(__xludf.DUMMYFUNCTION("""COMPUTED_VALUE"""),11.67)</f>
        <v>11.67</v>
      </c>
      <c r="C367" s="1">
        <f t="shared" si="1"/>
        <v>-1.2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IFERROR(__xludf.DUMMYFUNCTION("""COMPUTED_VALUE"""),11.61)</f>
        <v>11.61</v>
      </c>
      <c r="C368" s="1">
        <f t="shared" si="1"/>
        <v>-1.06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IFERROR(__xludf.DUMMYFUNCTION("""COMPUTED_VALUE"""),11.44)</f>
        <v>11.44</v>
      </c>
      <c r="C369" s="1">
        <f t="shared" si="1"/>
        <v>-1.17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IFERROR(__xludf.DUMMYFUNCTION("""COMPUTED_VALUE"""),11.26)</f>
        <v>11.26</v>
      </c>
      <c r="C370" s="1">
        <f t="shared" si="1"/>
        <v>-1.18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IFERROR(__xludf.DUMMYFUNCTION("""COMPUTED_VALUE"""),11.62)</f>
        <v>11.62</v>
      </c>
      <c r="C371" s="1">
        <f t="shared" si="1"/>
        <v>-0.64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IFERROR(__xludf.DUMMYFUNCTION("""COMPUTED_VALUE"""),11.52)</f>
        <v>11.52</v>
      </c>
      <c r="C372" s="1">
        <f t="shared" si="1"/>
        <v>-1.1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IFERROR(__xludf.DUMMYFUNCTION("""COMPUTED_VALUE"""),11.83)</f>
        <v>11.83</v>
      </c>
      <c r="C373" s="1">
        <f t="shared" si="1"/>
        <v>-0.69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IFERROR(__xludf.DUMMYFUNCTION("""COMPUTED_VALUE"""),11.66)</f>
        <v>11.66</v>
      </c>
      <c r="C374" s="1">
        <f t="shared" si="1"/>
        <v>-1.17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IFERROR(__xludf.DUMMYFUNCTION("""COMPUTED_VALUE"""),11.86)</f>
        <v>11.86</v>
      </c>
      <c r="C375" s="1">
        <f t="shared" si="1"/>
        <v>-0.8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IFERROR(__xludf.DUMMYFUNCTION("""COMPUTED_VALUE"""),11.97)</f>
        <v>11.97</v>
      </c>
      <c r="C376" s="1">
        <f t="shared" si="1"/>
        <v>-0.89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IFERROR(__xludf.DUMMYFUNCTION("""COMPUTED_VALUE"""),11.93)</f>
        <v>11.93</v>
      </c>
      <c r="C377" s="1">
        <f t="shared" si="1"/>
        <v>-1.04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IFERROR(__xludf.DUMMYFUNCTION("""COMPUTED_VALUE"""),11.99)</f>
        <v>11.99</v>
      </c>
      <c r="C378" s="1">
        <f t="shared" si="1"/>
        <v>-0.94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IFERROR(__xludf.DUMMYFUNCTION("""COMPUTED_VALUE"""),12.26)</f>
        <v>12.26</v>
      </c>
      <c r="C379" s="1">
        <f t="shared" si="1"/>
        <v>-0.73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IFERROR(__xludf.DUMMYFUNCTION("""COMPUTED_VALUE"""),12.48)</f>
        <v>12.48</v>
      </c>
      <c r="C380" s="1">
        <f t="shared" si="1"/>
        <v>-0.78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IFERROR(__xludf.DUMMYFUNCTION("""COMPUTED_VALUE"""),12.56)</f>
        <v>12.56</v>
      </c>
      <c r="C381" s="1">
        <f t="shared" si="1"/>
        <v>-0.92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IFERROR(__xludf.DUMMYFUNCTION("""COMPUTED_VALUE"""),12.76)</f>
        <v>12.76</v>
      </c>
      <c r="C382" s="1">
        <f t="shared" si="1"/>
        <v>-0.8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IFERROR(__xludf.DUMMYFUNCTION("""COMPUTED_VALUE"""),12.85)</f>
        <v>12.85</v>
      </c>
      <c r="C383" s="1">
        <f t="shared" si="1"/>
        <v>-0.91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IFERROR(__xludf.DUMMYFUNCTION("""COMPUTED_VALUE"""),12.64)</f>
        <v>12.64</v>
      </c>
      <c r="C384" s="1">
        <f t="shared" si="1"/>
        <v>-1.21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IFERROR(__xludf.DUMMYFUNCTION("""COMPUTED_VALUE"""),12.63)</f>
        <v>12.63</v>
      </c>
      <c r="C385" s="1">
        <f t="shared" si="1"/>
        <v>-1.01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IFERROR(__xludf.DUMMYFUNCTION("""COMPUTED_VALUE"""),12.79)</f>
        <v>12.79</v>
      </c>
      <c r="C386" s="1">
        <f t="shared" si="1"/>
        <v>-0.84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IFERROR(__xludf.DUMMYFUNCTION("""COMPUTED_VALUE"""),12.78)</f>
        <v>12.78</v>
      </c>
      <c r="C387" s="1">
        <f t="shared" si="1"/>
        <v>-1.01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IFERROR(__xludf.DUMMYFUNCTION("""COMPUTED_VALUE"""),13.03)</f>
        <v>13.03</v>
      </c>
      <c r="C388" s="1">
        <f t="shared" si="1"/>
        <v>-0.75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IFERROR(__xludf.DUMMYFUNCTION("""COMPUTED_VALUE"""),13.35)</f>
        <v>13.35</v>
      </c>
      <c r="C389" s="1">
        <f t="shared" si="1"/>
        <v>-0.68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IFERROR(__xludf.DUMMYFUNCTION("""COMPUTED_VALUE"""),13.46)</f>
        <v>13.46</v>
      </c>
      <c r="C390" s="1">
        <f t="shared" si="1"/>
        <v>-0.89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IFERROR(__xludf.DUMMYFUNCTION("""COMPUTED_VALUE"""),13.82)</f>
        <v>13.82</v>
      </c>
      <c r="C391" s="1">
        <f t="shared" si="1"/>
        <v>-0.64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IFERROR(__xludf.DUMMYFUNCTION("""COMPUTED_VALUE"""),13.83)</f>
        <v>13.83</v>
      </c>
      <c r="C392" s="1">
        <f t="shared" si="1"/>
        <v>-0.99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IFERROR(__xludf.DUMMYFUNCTION("""COMPUTED_VALUE"""),14.05)</f>
        <v>14.05</v>
      </c>
      <c r="C393" s="1">
        <f t="shared" si="1"/>
        <v>-0.78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IFERROR(__xludf.DUMMYFUNCTION("""COMPUTED_VALUE"""),14.23)</f>
        <v>14.23</v>
      </c>
      <c r="C394" s="1">
        <f t="shared" si="1"/>
        <v>-0.82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IFERROR(__xludf.DUMMYFUNCTION("""COMPUTED_VALUE"""),14.41)</f>
        <v>14.41</v>
      </c>
      <c r="C395" s="1">
        <f t="shared" si="1"/>
        <v>-0.82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IFERROR(__xludf.DUMMYFUNCTION("""COMPUTED_VALUE"""),14.02)</f>
        <v>14.02</v>
      </c>
      <c r="C396" s="1">
        <f t="shared" si="1"/>
        <v>-1.39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IFERROR(__xludf.DUMMYFUNCTION("""COMPUTED_VALUE"""),13.99)</f>
        <v>13.99</v>
      </c>
      <c r="C397" s="1">
        <f t="shared" si="1"/>
        <v>-1.03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IFERROR(__xludf.DUMMYFUNCTION("""COMPUTED_VALUE"""),13.95)</f>
        <v>13.95</v>
      </c>
      <c r="C398" s="1">
        <f t="shared" si="1"/>
        <v>-1.04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IFERROR(__xludf.DUMMYFUNCTION("""COMPUTED_VALUE"""),14.17)</f>
        <v>14.17</v>
      </c>
      <c r="C399" s="1">
        <f t="shared" si="1"/>
        <v>-0.78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IFERROR(__xludf.DUMMYFUNCTION("""COMPUTED_VALUE"""),13.89)</f>
        <v>13.89</v>
      </c>
      <c r="C400" s="1">
        <f t="shared" si="1"/>
        <v>-1.28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IFERROR(__xludf.DUMMYFUNCTION("""COMPUTED_VALUE"""),14.02)</f>
        <v>14.02</v>
      </c>
      <c r="C401" s="1">
        <f t="shared" si="1"/>
        <v>-0.87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IFERROR(__xludf.DUMMYFUNCTION("""COMPUTED_VALUE"""),13.48)</f>
        <v>13.48</v>
      </c>
      <c r="C402" s="1">
        <f t="shared" si="1"/>
        <v>-1.54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IFERROR(__xludf.DUMMYFUNCTION("""COMPUTED_VALUE"""),13.34)</f>
        <v>13.34</v>
      </c>
      <c r="C403" s="1">
        <f t="shared" si="1"/>
        <v>-1.14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IFERROR(__xludf.DUMMYFUNCTION("""COMPUTED_VALUE"""),12.61)</f>
        <v>12.61</v>
      </c>
      <c r="C404" s="1">
        <f t="shared" si="1"/>
        <v>-1.73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IFERROR(__xludf.DUMMYFUNCTION("""COMPUTED_VALUE"""),13.36)</f>
        <v>13.36</v>
      </c>
      <c r="C405" s="1">
        <f t="shared" si="1"/>
        <v>-0.25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IFERROR(__xludf.DUMMYFUNCTION("""COMPUTED_VALUE"""),12.99)</f>
        <v>12.99</v>
      </c>
      <c r="C406" s="1">
        <f t="shared" si="1"/>
        <v>-1.37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IFERROR(__xludf.DUMMYFUNCTION("""COMPUTED_VALUE"""),13.35)</f>
        <v>13.35</v>
      </c>
      <c r="C407" s="1">
        <f t="shared" si="1"/>
        <v>-0.64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IFERROR(__xludf.DUMMYFUNCTION("""COMPUTED_VALUE"""),13.46)</f>
        <v>13.46</v>
      </c>
      <c r="C408" s="1">
        <f t="shared" si="1"/>
        <v>-0.89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IFERROR(__xludf.DUMMYFUNCTION("""COMPUTED_VALUE"""),13.69)</f>
        <v>13.69</v>
      </c>
      <c r="C409" s="1">
        <f t="shared" si="1"/>
        <v>-0.77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IFERROR(__xludf.DUMMYFUNCTION("""COMPUTED_VALUE"""),13.59)</f>
        <v>13.59</v>
      </c>
      <c r="C410" s="1">
        <f t="shared" si="1"/>
        <v>-1.1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IFERROR(__xludf.DUMMYFUNCTION("""COMPUTED_VALUE"""),13.59)</f>
        <v>13.59</v>
      </c>
      <c r="C411" s="1">
        <f t="shared" si="1"/>
        <v>-1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IFERROR(__xludf.DUMMYFUNCTION("""COMPUTED_VALUE"""),13.07)</f>
        <v>13.07</v>
      </c>
      <c r="C412" s="1">
        <f t="shared" si="1"/>
        <v>-1.52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IFERROR(__xludf.DUMMYFUNCTION("""COMPUTED_VALUE"""),12.72)</f>
        <v>12.72</v>
      </c>
      <c r="C413" s="1">
        <f t="shared" si="1"/>
        <v>-1.35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IFERROR(__xludf.DUMMYFUNCTION("""COMPUTED_VALUE"""),12.73)</f>
        <v>12.73</v>
      </c>
      <c r="C414" s="1">
        <f t="shared" si="1"/>
        <v>-0.99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IFERROR(__xludf.DUMMYFUNCTION("""COMPUTED_VALUE"""),13.34)</f>
        <v>13.34</v>
      </c>
      <c r="C415" s="1">
        <f t="shared" si="1"/>
        <v>-0.39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IFERROR(__xludf.DUMMYFUNCTION("""COMPUTED_VALUE"""),13.44)</f>
        <v>13.44</v>
      </c>
      <c r="C416" s="1">
        <f t="shared" si="1"/>
        <v>-0.9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IFERROR(__xludf.DUMMYFUNCTION("""COMPUTED_VALUE"""),13.35)</f>
        <v>13.35</v>
      </c>
      <c r="C417" s="1">
        <f t="shared" si="1"/>
        <v>-1.09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IFERROR(__xludf.DUMMYFUNCTION("""COMPUTED_VALUE"""),13.7)</f>
        <v>13.7</v>
      </c>
      <c r="C418" s="1">
        <f t="shared" si="1"/>
        <v>-0.65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IFERROR(__xludf.DUMMYFUNCTION("""COMPUTED_VALUE"""),13.93)</f>
        <v>13.93</v>
      </c>
      <c r="C419" s="1">
        <f t="shared" si="1"/>
        <v>-0.77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IFERROR(__xludf.DUMMYFUNCTION("""COMPUTED_VALUE"""),13.93)</f>
        <v>13.93</v>
      </c>
      <c r="C420" s="1">
        <f t="shared" si="1"/>
        <v>-1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IFERROR(__xludf.DUMMYFUNCTION("""COMPUTED_VALUE"""),13.74)</f>
        <v>13.74</v>
      </c>
      <c r="C421" s="1">
        <f t="shared" si="1"/>
        <v>-1.19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IFERROR(__xludf.DUMMYFUNCTION("""COMPUTED_VALUE"""),13.61)</f>
        <v>13.61</v>
      </c>
      <c r="C422" s="1">
        <f t="shared" si="1"/>
        <v>-1.13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IFERROR(__xludf.DUMMYFUNCTION("""COMPUTED_VALUE"""),13.36)</f>
        <v>13.36</v>
      </c>
      <c r="C423" s="1">
        <f t="shared" si="1"/>
        <v>-1.25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IFERROR(__xludf.DUMMYFUNCTION("""COMPUTED_VALUE"""),13.56)</f>
        <v>13.56</v>
      </c>
      <c r="C424" s="1">
        <f t="shared" si="1"/>
        <v>-0.8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IFERROR(__xludf.DUMMYFUNCTION("""COMPUTED_VALUE"""),13.71)</f>
        <v>13.71</v>
      </c>
      <c r="C425" s="1">
        <f t="shared" si="1"/>
        <v>-0.85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IFERROR(__xludf.DUMMYFUNCTION("""COMPUTED_VALUE"""),13.72)</f>
        <v>13.72</v>
      </c>
      <c r="C426" s="1">
        <f t="shared" si="1"/>
        <v>-0.99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IFERROR(__xludf.DUMMYFUNCTION("""COMPUTED_VALUE"""),13.48)</f>
        <v>13.48</v>
      </c>
      <c r="C427" s="1">
        <f t="shared" si="1"/>
        <v>-1.24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IFERROR(__xludf.DUMMYFUNCTION("""COMPUTED_VALUE"""),13.57)</f>
        <v>13.57</v>
      </c>
      <c r="C428" s="1">
        <f t="shared" si="1"/>
        <v>-0.91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IFERROR(__xludf.DUMMYFUNCTION("""COMPUTED_VALUE"""),13.74)</f>
        <v>13.74</v>
      </c>
      <c r="C429" s="1">
        <f t="shared" si="1"/>
        <v>-0.83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IFERROR(__xludf.DUMMYFUNCTION("""COMPUTED_VALUE"""),13.9)</f>
        <v>13.9</v>
      </c>
      <c r="C430" s="1">
        <f t="shared" si="1"/>
        <v>-0.84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IFERROR(__xludf.DUMMYFUNCTION("""COMPUTED_VALUE"""),14.03)</f>
        <v>14.03</v>
      </c>
      <c r="C431" s="1">
        <f t="shared" si="1"/>
        <v>-0.87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IFERROR(__xludf.DUMMYFUNCTION("""COMPUTED_VALUE"""),14.3)</f>
        <v>14.3</v>
      </c>
      <c r="C432" s="1">
        <f t="shared" si="1"/>
        <v>-0.73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IFERROR(__xludf.DUMMYFUNCTION("""COMPUTED_VALUE"""),14.7)</f>
        <v>14.7</v>
      </c>
      <c r="C433" s="1">
        <f t="shared" si="1"/>
        <v>-0.6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IFERROR(__xludf.DUMMYFUNCTION("""COMPUTED_VALUE"""),14.77)</f>
        <v>14.77</v>
      </c>
      <c r="C434" s="1">
        <f t="shared" si="1"/>
        <v>-0.93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IFERROR(__xludf.DUMMYFUNCTION("""COMPUTED_VALUE"""),14.72)</f>
        <v>14.72</v>
      </c>
      <c r="C435" s="1">
        <f t="shared" si="1"/>
        <v>-1.05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IFERROR(__xludf.DUMMYFUNCTION("""COMPUTED_VALUE"""),14.35)</f>
        <v>14.35</v>
      </c>
      <c r="C436" s="1">
        <f t="shared" si="1"/>
        <v>-1.37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IFERROR(__xludf.DUMMYFUNCTION("""COMPUTED_VALUE"""),14.44)</f>
        <v>14.44</v>
      </c>
      <c r="C437" s="1">
        <f t="shared" si="1"/>
        <v>-0.91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IFERROR(__xludf.DUMMYFUNCTION("""COMPUTED_VALUE"""),14.4)</f>
        <v>14.4</v>
      </c>
      <c r="C438" s="1">
        <f t="shared" si="1"/>
        <v>-1.04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IFERROR(__xludf.DUMMYFUNCTION("""COMPUTED_VALUE"""),14.26)</f>
        <v>14.26</v>
      </c>
      <c r="C439" s="1">
        <f t="shared" si="1"/>
        <v>-1.14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IFERROR(__xludf.DUMMYFUNCTION("""COMPUTED_VALUE"""),14.18)</f>
        <v>14.18</v>
      </c>
      <c r="C440" s="1">
        <f t="shared" si="1"/>
        <v>-1.08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IFERROR(__xludf.DUMMYFUNCTION("""COMPUTED_VALUE"""),13.95)</f>
        <v>13.95</v>
      </c>
      <c r="C441" s="1">
        <f t="shared" si="1"/>
        <v>-1.23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IFERROR(__xludf.DUMMYFUNCTION("""COMPUTED_VALUE"""),13.62)</f>
        <v>13.62</v>
      </c>
      <c r="C442" s="1">
        <f t="shared" si="1"/>
        <v>-1.33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IFERROR(__xludf.DUMMYFUNCTION("""COMPUTED_VALUE"""),13.38)</f>
        <v>13.38</v>
      </c>
      <c r="C443" s="1">
        <f t="shared" si="1"/>
        <v>-1.24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IFERROR(__xludf.DUMMYFUNCTION("""COMPUTED_VALUE"""),13.3)</f>
        <v>13.3</v>
      </c>
      <c r="C444" s="1">
        <f t="shared" si="1"/>
        <v>-1.08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IFERROR(__xludf.DUMMYFUNCTION("""COMPUTED_VALUE"""),13.51)</f>
        <v>13.51</v>
      </c>
      <c r="C445" s="1">
        <f t="shared" si="1"/>
        <v>-0.79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IFERROR(__xludf.DUMMYFUNCTION("""COMPUTED_VALUE"""),13.48)</f>
        <v>13.48</v>
      </c>
      <c r="C446" s="1">
        <f t="shared" si="1"/>
        <v>-1.03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IFERROR(__xludf.DUMMYFUNCTION("""COMPUTED_VALUE"""),13.21)</f>
        <v>13.21</v>
      </c>
      <c r="C447" s="1">
        <f t="shared" si="1"/>
        <v>-1.27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IFERROR(__xludf.DUMMYFUNCTION("""COMPUTED_VALUE"""),13.89)</f>
        <v>13.89</v>
      </c>
      <c r="C448" s="1">
        <f t="shared" si="1"/>
        <v>-0.32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IFERROR(__xludf.DUMMYFUNCTION("""COMPUTED_VALUE"""),14.3)</f>
        <v>14.3</v>
      </c>
      <c r="C449" s="1">
        <f t="shared" si="1"/>
        <v>-0.59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IFERROR(__xludf.DUMMYFUNCTION("""COMPUTED_VALUE"""),14.36)</f>
        <v>14.36</v>
      </c>
      <c r="C450" s="1">
        <f t="shared" si="1"/>
        <v>-0.94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IFERROR(__xludf.DUMMYFUNCTION("""COMPUTED_VALUE"""),14.59)</f>
        <v>14.59</v>
      </c>
      <c r="C451" s="1">
        <f t="shared" si="1"/>
        <v>-0.77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IFERROR(__xludf.DUMMYFUNCTION("""COMPUTED_VALUE"""),15.07)</f>
        <v>15.07</v>
      </c>
      <c r="C452" s="1">
        <f t="shared" si="1"/>
        <v>-0.52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IFERROR(__xludf.DUMMYFUNCTION("""COMPUTED_VALUE"""),15.0)</f>
        <v>15</v>
      </c>
      <c r="C453" s="1">
        <f t="shared" si="1"/>
        <v>-1.07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IFERROR(__xludf.DUMMYFUNCTION("""COMPUTED_VALUE"""),15.08)</f>
        <v>15.08</v>
      </c>
      <c r="C454" s="1">
        <f t="shared" si="1"/>
        <v>-0.92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IFERROR(__xludf.DUMMYFUNCTION("""COMPUTED_VALUE"""),14.24)</f>
        <v>14.24</v>
      </c>
      <c r="C455" s="1">
        <f t="shared" si="1"/>
        <v>-1.84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IFERROR(__xludf.DUMMYFUNCTION("""COMPUTED_VALUE"""),14.12)</f>
        <v>14.12</v>
      </c>
      <c r="C456" s="1">
        <f t="shared" si="1"/>
        <v>-1.12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IFERROR(__xludf.DUMMYFUNCTION("""COMPUTED_VALUE"""),14.03)</f>
        <v>14.03</v>
      </c>
      <c r="C457" s="1">
        <f t="shared" si="1"/>
        <v>-1.09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IFERROR(__xludf.DUMMYFUNCTION("""COMPUTED_VALUE"""),14.49)</f>
        <v>14.49</v>
      </c>
      <c r="C458" s="1">
        <f t="shared" si="1"/>
        <v>-0.54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IFERROR(__xludf.DUMMYFUNCTION("""COMPUTED_VALUE"""),14.21)</f>
        <v>14.21</v>
      </c>
      <c r="C459" s="1">
        <f t="shared" si="1"/>
        <v>-1.28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IFERROR(__xludf.DUMMYFUNCTION("""COMPUTED_VALUE"""),14.31)</f>
        <v>14.31</v>
      </c>
      <c r="C460" s="1">
        <f t="shared" si="1"/>
        <v>-0.9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IFERROR(__xludf.DUMMYFUNCTION("""COMPUTED_VALUE"""),14.45)</f>
        <v>14.45</v>
      </c>
      <c r="C461" s="1">
        <f t="shared" si="1"/>
        <v>-0.86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IFERROR(__xludf.DUMMYFUNCTION("""COMPUTED_VALUE"""),14.46)</f>
        <v>14.46</v>
      </c>
      <c r="C462" s="1">
        <f t="shared" si="1"/>
        <v>-0.99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IFERROR(__xludf.DUMMYFUNCTION("""COMPUTED_VALUE"""),14.46)</f>
        <v>14.46</v>
      </c>
      <c r="C463" s="1">
        <f t="shared" si="1"/>
        <v>-1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IFERROR(__xludf.DUMMYFUNCTION("""COMPUTED_VALUE"""),14.16)</f>
        <v>14.16</v>
      </c>
      <c r="C464" s="1">
        <f t="shared" si="1"/>
        <v>-1.3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IFERROR(__xludf.DUMMYFUNCTION("""COMPUTED_VALUE"""),14.19)</f>
        <v>14.19</v>
      </c>
      <c r="C465" s="1">
        <f t="shared" si="1"/>
        <v>-0.97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IFERROR(__xludf.DUMMYFUNCTION("""COMPUTED_VALUE"""),14.4)</f>
        <v>14.4</v>
      </c>
      <c r="C466" s="1">
        <f t="shared" si="1"/>
        <v>-0.79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IFERROR(__xludf.DUMMYFUNCTION("""COMPUTED_VALUE"""),14.29)</f>
        <v>14.29</v>
      </c>
      <c r="C467" s="1">
        <f t="shared" si="1"/>
        <v>-1.11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IFERROR(__xludf.DUMMYFUNCTION("""COMPUTED_VALUE"""),14.28)</f>
        <v>14.28</v>
      </c>
      <c r="C468" s="1">
        <f t="shared" si="1"/>
        <v>-1.01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IFERROR(__xludf.DUMMYFUNCTION("""COMPUTED_VALUE"""),14.51)</f>
        <v>14.51</v>
      </c>
      <c r="C469" s="1">
        <f t="shared" si="1"/>
        <v>-0.77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IFERROR(__xludf.DUMMYFUNCTION("""COMPUTED_VALUE"""),14.12)</f>
        <v>14.12</v>
      </c>
      <c r="C470" s="1">
        <f t="shared" si="1"/>
        <v>-1.39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IFERROR(__xludf.DUMMYFUNCTION("""COMPUTED_VALUE"""),13.76)</f>
        <v>13.76</v>
      </c>
      <c r="C471" s="1">
        <f t="shared" si="1"/>
        <v>-1.36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IFERROR(__xludf.DUMMYFUNCTION("""COMPUTED_VALUE"""),13.74)</f>
        <v>13.74</v>
      </c>
      <c r="C472" s="1">
        <f t="shared" si="1"/>
        <v>-1.02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IFERROR(__xludf.DUMMYFUNCTION("""COMPUTED_VALUE"""),13.55)</f>
        <v>13.55</v>
      </c>
      <c r="C473" s="1">
        <f t="shared" si="1"/>
        <v>-1.19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IFERROR(__xludf.DUMMYFUNCTION("""COMPUTED_VALUE"""),13.89)</f>
        <v>13.89</v>
      </c>
      <c r="C474" s="1">
        <f t="shared" si="1"/>
        <v>-0.66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IFERROR(__xludf.DUMMYFUNCTION("""COMPUTED_VALUE"""),13.74)</f>
        <v>13.74</v>
      </c>
      <c r="C475" s="1">
        <f t="shared" si="1"/>
        <v>-1.15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IFERROR(__xludf.DUMMYFUNCTION("""COMPUTED_VALUE"""),13.48)</f>
        <v>13.48</v>
      </c>
      <c r="C476" s="1">
        <f t="shared" si="1"/>
        <v>-1.26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IFERROR(__xludf.DUMMYFUNCTION("""COMPUTED_VALUE"""),13.39)</f>
        <v>13.39</v>
      </c>
      <c r="C477" s="1">
        <f t="shared" si="1"/>
        <v>-1.09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IFERROR(__xludf.DUMMYFUNCTION("""COMPUTED_VALUE"""),13.18)</f>
        <v>13.18</v>
      </c>
      <c r="C478" s="1">
        <f t="shared" si="1"/>
        <v>-1.21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IFERROR(__xludf.DUMMYFUNCTION("""COMPUTED_VALUE"""),13.45)</f>
        <v>13.45</v>
      </c>
      <c r="C479" s="1">
        <f t="shared" si="1"/>
        <v>-0.73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IFERROR(__xludf.DUMMYFUNCTION("""COMPUTED_VALUE"""),13.11)</f>
        <v>13.11</v>
      </c>
      <c r="C480" s="1">
        <f t="shared" si="1"/>
        <v>-1.34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IFERROR(__xludf.DUMMYFUNCTION("""COMPUTED_VALUE"""),12.98)</f>
        <v>12.98</v>
      </c>
      <c r="C481" s="1">
        <f t="shared" si="1"/>
        <v>-1.13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IFERROR(__xludf.DUMMYFUNCTION("""COMPUTED_VALUE"""),13.43)</f>
        <v>13.43</v>
      </c>
      <c r="C482" s="1">
        <f t="shared" si="1"/>
        <v>-0.55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IFERROR(__xludf.DUMMYFUNCTION("""COMPUTED_VALUE"""),13.33)</f>
        <v>13.33</v>
      </c>
      <c r="C483" s="1">
        <f t="shared" si="1"/>
        <v>-1.1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IFERROR(__xludf.DUMMYFUNCTION("""COMPUTED_VALUE"""),13.65)</f>
        <v>13.65</v>
      </c>
      <c r="C484" s="1">
        <f t="shared" si="1"/>
        <v>-0.68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IFERROR(__xludf.DUMMYFUNCTION("""COMPUTED_VALUE"""),13.85)</f>
        <v>13.85</v>
      </c>
      <c r="C485" s="1">
        <f t="shared" si="1"/>
        <v>-0.8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IFERROR(__xludf.DUMMYFUNCTION("""COMPUTED_VALUE"""),13.92)</f>
        <v>13.92</v>
      </c>
      <c r="C486" s="1">
        <f t="shared" si="1"/>
        <v>-0.93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IFERROR(__xludf.DUMMYFUNCTION("""COMPUTED_VALUE"""),14.04)</f>
        <v>14.04</v>
      </c>
      <c r="C487" s="1">
        <f t="shared" si="1"/>
        <v>-0.88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IFERROR(__xludf.DUMMYFUNCTION("""COMPUTED_VALUE"""),13.96)</f>
        <v>13.96</v>
      </c>
      <c r="C488" s="1">
        <f t="shared" si="1"/>
        <v>-1.08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IFERROR(__xludf.DUMMYFUNCTION("""COMPUTED_VALUE"""),13.9)</f>
        <v>13.9</v>
      </c>
      <c r="C489" s="1">
        <f t="shared" si="1"/>
        <v>-1.06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IFERROR(__xludf.DUMMYFUNCTION("""COMPUTED_VALUE"""),13.95)</f>
        <v>13.95</v>
      </c>
      <c r="C490" s="1">
        <f t="shared" si="1"/>
        <v>-0.95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IFERROR(__xludf.DUMMYFUNCTION("""COMPUTED_VALUE"""),14.06)</f>
        <v>14.06</v>
      </c>
      <c r="C491" s="1">
        <f t="shared" si="1"/>
        <v>-0.89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IFERROR(__xludf.DUMMYFUNCTION("""COMPUTED_VALUE"""),13.99)</f>
        <v>13.99</v>
      </c>
      <c r="C492" s="1">
        <f t="shared" si="1"/>
        <v>-1.07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IFERROR(__xludf.DUMMYFUNCTION("""COMPUTED_VALUE"""),13.89)</f>
        <v>13.89</v>
      </c>
      <c r="C493" s="1">
        <f t="shared" si="1"/>
        <v>-1.1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IFERROR(__xludf.DUMMYFUNCTION("""COMPUTED_VALUE"""),13.58)</f>
        <v>13.58</v>
      </c>
      <c r="C494" s="1">
        <f t="shared" si="1"/>
        <v>-1.31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IFERROR(__xludf.DUMMYFUNCTION("""COMPUTED_VALUE"""),13.53)</f>
        <v>13.53</v>
      </c>
      <c r="C495" s="1">
        <f t="shared" si="1"/>
        <v>-1.05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IFERROR(__xludf.DUMMYFUNCTION("""COMPUTED_VALUE"""),13.61)</f>
        <v>13.61</v>
      </c>
      <c r="C496" s="1">
        <f t="shared" si="1"/>
        <v>-0.92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IFERROR(__xludf.DUMMYFUNCTION("""COMPUTED_VALUE"""),13.65)</f>
        <v>13.65</v>
      </c>
      <c r="C497" s="1">
        <f t="shared" si="1"/>
        <v>-0.96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IFERROR(__xludf.DUMMYFUNCTION("""COMPUTED_VALUE"""),14.14)</f>
        <v>14.14</v>
      </c>
      <c r="C498" s="1">
        <f t="shared" si="1"/>
        <v>-0.51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IFERROR(__xludf.DUMMYFUNCTION("""COMPUTED_VALUE"""),14.16)</f>
        <v>14.16</v>
      </c>
      <c r="C499" s="1">
        <f t="shared" si="1"/>
        <v>-0.98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IFERROR(__xludf.DUMMYFUNCTION("""COMPUTED_VALUE"""),14.23)</f>
        <v>14.23</v>
      </c>
      <c r="C500" s="1">
        <f t="shared" si="1"/>
        <v>-0.93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IFERROR(__xludf.DUMMYFUNCTION("""COMPUTED_VALUE"""),14.4)</f>
        <v>14.4</v>
      </c>
      <c r="C501" s="1">
        <f t="shared" si="1"/>
        <v>-0.83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IFERROR(__xludf.DUMMYFUNCTION("""COMPUTED_VALUE"""),14.52)</f>
        <v>14.52</v>
      </c>
      <c r="C502" s="1">
        <f t="shared" si="1"/>
        <v>-0.88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IFERROR(__xludf.DUMMYFUNCTION("""COMPUTED_VALUE"""),14.38)</f>
        <v>14.38</v>
      </c>
      <c r="C503" s="1">
        <f t="shared" si="1"/>
        <v>-1.14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IFERROR(__xludf.DUMMYFUNCTION("""COMPUTED_VALUE"""),14.47)</f>
        <v>14.47</v>
      </c>
      <c r="C504" s="1">
        <f t="shared" si="1"/>
        <v>-0.91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IFERROR(__xludf.DUMMYFUNCTION("""COMPUTED_VALUE"""),14.46)</f>
        <v>14.46</v>
      </c>
      <c r="C505" s="1">
        <f t="shared" si="1"/>
        <v>-1.01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IFERROR(__xludf.DUMMYFUNCTION("""COMPUTED_VALUE"""),14.69)</f>
        <v>14.69</v>
      </c>
      <c r="C506" s="1">
        <f t="shared" si="1"/>
        <v>-0.77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IFERROR(__xludf.DUMMYFUNCTION("""COMPUTED_VALUE"""),14.77)</f>
        <v>14.77</v>
      </c>
      <c r="C507" s="1">
        <f t="shared" si="1"/>
        <v>-0.92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IFERROR(__xludf.DUMMYFUNCTION("""COMPUTED_VALUE"""),14.93)</f>
        <v>14.93</v>
      </c>
      <c r="C508" s="1">
        <f t="shared" si="1"/>
        <v>-0.84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IFERROR(__xludf.DUMMYFUNCTION("""COMPUTED_VALUE"""),15.09)</f>
        <v>15.09</v>
      </c>
      <c r="C509" s="1">
        <f t="shared" si="1"/>
        <v>-0.84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IFERROR(__xludf.DUMMYFUNCTION("""COMPUTED_VALUE"""),15.06)</f>
        <v>15.06</v>
      </c>
      <c r="C510" s="1">
        <f t="shared" si="1"/>
        <v>-1.03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IFERROR(__xludf.DUMMYFUNCTION("""COMPUTED_VALUE"""),15.12)</f>
        <v>15.12</v>
      </c>
      <c r="C511" s="1">
        <f t="shared" si="1"/>
        <v>-0.94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IFERROR(__xludf.DUMMYFUNCTION("""COMPUTED_VALUE"""),15.09)</f>
        <v>15.09</v>
      </c>
      <c r="C512" s="1">
        <f t="shared" si="1"/>
        <v>-1.03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IFERROR(__xludf.DUMMYFUNCTION("""COMPUTED_VALUE"""),15.05)</f>
        <v>15.05</v>
      </c>
      <c r="C513" s="1">
        <f t="shared" si="1"/>
        <v>-1.04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IFERROR(__xludf.DUMMYFUNCTION("""COMPUTED_VALUE"""),14.99)</f>
        <v>14.99</v>
      </c>
      <c r="C514" s="1">
        <f t="shared" si="1"/>
        <v>-1.06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IFERROR(__xludf.DUMMYFUNCTION("""COMPUTED_VALUE"""),15.17)</f>
        <v>15.17</v>
      </c>
      <c r="C515" s="1">
        <f t="shared" si="1"/>
        <v>-0.82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IFERROR(__xludf.DUMMYFUNCTION("""COMPUTED_VALUE"""),15.33)</f>
        <v>15.33</v>
      </c>
      <c r="C516" s="1">
        <f t="shared" si="1"/>
        <v>-0.84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IFERROR(__xludf.DUMMYFUNCTION("""COMPUTED_VALUE"""),15.28)</f>
        <v>15.28</v>
      </c>
      <c r="C517" s="1">
        <f t="shared" si="1"/>
        <v>-1.05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IFERROR(__xludf.DUMMYFUNCTION("""COMPUTED_VALUE"""),15.01)</f>
        <v>15.01</v>
      </c>
      <c r="C518" s="1">
        <f t="shared" si="1"/>
        <v>-1.27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IFERROR(__xludf.DUMMYFUNCTION("""COMPUTED_VALUE"""),15.26)</f>
        <v>15.26</v>
      </c>
      <c r="C519" s="1">
        <f t="shared" si="1"/>
        <v>-0.75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IFERROR(__xludf.DUMMYFUNCTION("""COMPUTED_VALUE"""),15.01)</f>
        <v>15.01</v>
      </c>
      <c r="C520" s="1">
        <f t="shared" si="1"/>
        <v>-1.25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IFERROR(__xludf.DUMMYFUNCTION("""COMPUTED_VALUE"""),15.95)</f>
        <v>15.95</v>
      </c>
      <c r="C521" s="1">
        <f t="shared" si="1"/>
        <v>-0.06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IFERROR(__xludf.DUMMYFUNCTION("""COMPUTED_VALUE"""),15.88)</f>
        <v>15.88</v>
      </c>
      <c r="C522" s="1">
        <f t="shared" si="1"/>
        <v>-1.07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IFERROR(__xludf.DUMMYFUNCTION("""COMPUTED_VALUE"""),15.97)</f>
        <v>15.97</v>
      </c>
      <c r="C523" s="1">
        <f t="shared" si="1"/>
        <v>-0.91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IFERROR(__xludf.DUMMYFUNCTION("""COMPUTED_VALUE"""),16.18)</f>
        <v>16.18</v>
      </c>
      <c r="C524" s="1">
        <f t="shared" si="1"/>
        <v>-0.79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IFERROR(__xludf.DUMMYFUNCTION("""COMPUTED_VALUE"""),16.3)</f>
        <v>16.3</v>
      </c>
      <c r="C525" s="1">
        <f t="shared" si="1"/>
        <v>-0.88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IFERROR(__xludf.DUMMYFUNCTION("""COMPUTED_VALUE"""),16.29)</f>
        <v>16.29</v>
      </c>
      <c r="C526" s="1">
        <f t="shared" si="1"/>
        <v>-1.01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IFERROR(__xludf.DUMMYFUNCTION("""COMPUTED_VALUE"""),16.25)</f>
        <v>16.25</v>
      </c>
      <c r="C527" s="1">
        <f t="shared" si="1"/>
        <v>-1.04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IFERROR(__xludf.DUMMYFUNCTION("""COMPUTED_VALUE"""),16.42)</f>
        <v>16.42</v>
      </c>
      <c r="C528" s="1">
        <f t="shared" si="1"/>
        <v>-0.83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IFERROR(__xludf.DUMMYFUNCTION("""COMPUTED_VALUE"""),16.57)</f>
        <v>16.57</v>
      </c>
      <c r="C529" s="1">
        <f t="shared" si="1"/>
        <v>-0.85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IFERROR(__xludf.DUMMYFUNCTION("""COMPUTED_VALUE"""),16.74)</f>
        <v>16.74</v>
      </c>
      <c r="C530" s="1">
        <f t="shared" si="1"/>
        <v>-0.83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IFERROR(__xludf.DUMMYFUNCTION("""COMPUTED_VALUE"""),17.02)</f>
        <v>17.02</v>
      </c>
      <c r="C531" s="1">
        <f t="shared" si="1"/>
        <v>-0.72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IFERROR(__xludf.DUMMYFUNCTION("""COMPUTED_VALUE"""),17.61)</f>
        <v>17.61</v>
      </c>
      <c r="C532" s="1">
        <f t="shared" si="1"/>
        <v>-0.41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IFERROR(__xludf.DUMMYFUNCTION("""COMPUTED_VALUE"""),17.62)</f>
        <v>17.62</v>
      </c>
      <c r="C533" s="1">
        <f t="shared" si="1"/>
        <v>-0.99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IFERROR(__xludf.DUMMYFUNCTION("""COMPUTED_VALUE"""),17.95)</f>
        <v>17.95</v>
      </c>
      <c r="C534" s="1">
        <f t="shared" si="1"/>
        <v>-0.67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IFERROR(__xludf.DUMMYFUNCTION("""COMPUTED_VALUE"""),18.2)</f>
        <v>18.2</v>
      </c>
      <c r="C535" s="1">
        <f t="shared" si="1"/>
        <v>-0.75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IFERROR(__xludf.DUMMYFUNCTION("""COMPUTED_VALUE"""),17.77)</f>
        <v>17.77</v>
      </c>
      <c r="C536" s="1">
        <f t="shared" si="1"/>
        <v>-1.43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IFERROR(__xludf.DUMMYFUNCTION("""COMPUTED_VALUE"""),17.94)</f>
        <v>17.94</v>
      </c>
      <c r="C537" s="1">
        <f t="shared" si="1"/>
        <v>-0.83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IFERROR(__xludf.DUMMYFUNCTION("""COMPUTED_VALUE"""),17.93)</f>
        <v>17.93</v>
      </c>
      <c r="C538" s="1">
        <f t="shared" si="1"/>
        <v>-1.01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IFERROR(__xludf.DUMMYFUNCTION("""COMPUTED_VALUE"""),18.39)</f>
        <v>18.39</v>
      </c>
      <c r="C539" s="1">
        <f t="shared" si="1"/>
        <v>-0.54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IFERROR(__xludf.DUMMYFUNCTION("""COMPUTED_VALUE"""),18.32)</f>
        <v>18.32</v>
      </c>
      <c r="C540" s="1">
        <f t="shared" si="1"/>
        <v>-1.07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IFERROR(__xludf.DUMMYFUNCTION("""COMPUTED_VALUE"""),18.44)</f>
        <v>18.44</v>
      </c>
      <c r="C541" s="1">
        <f t="shared" si="1"/>
        <v>-0.88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IFERROR(__xludf.DUMMYFUNCTION("""COMPUTED_VALUE"""),18.66)</f>
        <v>18.66</v>
      </c>
      <c r="C542" s="1">
        <f t="shared" si="1"/>
        <v>-0.78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IFERROR(__xludf.DUMMYFUNCTION("""COMPUTED_VALUE"""),18.78)</f>
        <v>18.78</v>
      </c>
      <c r="C543" s="1">
        <f t="shared" si="1"/>
        <v>-0.88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IFERROR(__xludf.DUMMYFUNCTION("""COMPUTED_VALUE"""),19.12)</f>
        <v>19.12</v>
      </c>
      <c r="C544" s="1">
        <f t="shared" si="1"/>
        <v>-0.66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IFERROR(__xludf.DUMMYFUNCTION("""COMPUTED_VALUE"""),19.37)</f>
        <v>19.37</v>
      </c>
      <c r="C545" s="1">
        <f t="shared" si="1"/>
        <v>-0.75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IFERROR(__xludf.DUMMYFUNCTION("""COMPUTED_VALUE"""),19.45)</f>
        <v>19.45</v>
      </c>
      <c r="C546" s="1">
        <f t="shared" si="1"/>
        <v>-0.92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IFERROR(__xludf.DUMMYFUNCTION("""COMPUTED_VALUE"""),19.47)</f>
        <v>19.47</v>
      </c>
      <c r="C547" s="1">
        <f t="shared" si="1"/>
        <v>-0.98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IFERROR(__xludf.DUMMYFUNCTION("""COMPUTED_VALUE"""),19.04)</f>
        <v>19.04</v>
      </c>
      <c r="C548" s="1">
        <f t="shared" si="1"/>
        <v>-1.43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IFERROR(__xludf.DUMMYFUNCTION("""COMPUTED_VALUE"""),18.94)</f>
        <v>18.94</v>
      </c>
      <c r="C549" s="1">
        <f t="shared" si="1"/>
        <v>-1.1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IFERROR(__xludf.DUMMYFUNCTION("""COMPUTED_VALUE"""),18.95)</f>
        <v>18.95</v>
      </c>
      <c r="C550" s="1">
        <f t="shared" si="1"/>
        <v>-0.99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IFERROR(__xludf.DUMMYFUNCTION("""COMPUTED_VALUE"""),19.36)</f>
        <v>19.36</v>
      </c>
      <c r="C551" s="1">
        <f t="shared" si="1"/>
        <v>-0.59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IFERROR(__xludf.DUMMYFUNCTION("""COMPUTED_VALUE"""),19.47)</f>
        <v>19.47</v>
      </c>
      <c r="C552" s="1">
        <f t="shared" si="1"/>
        <v>-0.89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IFERROR(__xludf.DUMMYFUNCTION("""COMPUTED_VALUE"""),19.71)</f>
        <v>19.71</v>
      </c>
      <c r="C553" s="1">
        <f t="shared" si="1"/>
        <v>-0.76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IFERROR(__xludf.DUMMYFUNCTION("""COMPUTED_VALUE"""),20.29)</f>
        <v>20.29</v>
      </c>
      <c r="C554" s="1">
        <f t="shared" si="1"/>
        <v>-0.42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IFERROR(__xludf.DUMMYFUNCTION("""COMPUTED_VALUE"""),21.06)</f>
        <v>21.06</v>
      </c>
      <c r="C555" s="1">
        <f t="shared" si="1"/>
        <v>-0.23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IFERROR(__xludf.DUMMYFUNCTION("""COMPUTED_VALUE"""),20.91)</f>
        <v>20.91</v>
      </c>
      <c r="C556" s="1">
        <f t="shared" si="1"/>
        <v>-1.15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IFERROR(__xludf.DUMMYFUNCTION("""COMPUTED_VALUE"""),20.91)</f>
        <v>20.91</v>
      </c>
      <c r="C557" s="1">
        <f t="shared" si="1"/>
        <v>-1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IFERROR(__xludf.DUMMYFUNCTION("""COMPUTED_VALUE"""),21.47)</f>
        <v>21.47</v>
      </c>
      <c r="C558" s="1">
        <f t="shared" si="1"/>
        <v>-0.44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IFERROR(__xludf.DUMMYFUNCTION("""COMPUTED_VALUE"""),21.64)</f>
        <v>21.64</v>
      </c>
      <c r="C559" s="1">
        <f t="shared" si="1"/>
        <v>-0.83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IFERROR(__xludf.DUMMYFUNCTION("""COMPUTED_VALUE"""),21.52)</f>
        <v>21.52</v>
      </c>
      <c r="C560" s="1">
        <f t="shared" si="1"/>
        <v>-1.12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IFERROR(__xludf.DUMMYFUNCTION("""COMPUTED_VALUE"""),21.41)</f>
        <v>21.41</v>
      </c>
      <c r="C561" s="1">
        <f t="shared" si="1"/>
        <v>-1.11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IFERROR(__xludf.DUMMYFUNCTION("""COMPUTED_VALUE"""),21.29)</f>
        <v>21.29</v>
      </c>
      <c r="C562" s="1">
        <f t="shared" si="1"/>
        <v>-1.12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IFERROR(__xludf.DUMMYFUNCTION("""COMPUTED_VALUE"""),21.68)</f>
        <v>21.68</v>
      </c>
      <c r="C563" s="1">
        <f t="shared" si="1"/>
        <v>-0.61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IFERROR(__xludf.DUMMYFUNCTION("""COMPUTED_VALUE"""),21.95)</f>
        <v>21.95</v>
      </c>
      <c r="C564" s="1">
        <f t="shared" si="1"/>
        <v>-0.73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IFERROR(__xludf.DUMMYFUNCTION("""COMPUTED_VALUE"""),22.06)</f>
        <v>22.06</v>
      </c>
      <c r="C565" s="1">
        <f t="shared" si="1"/>
        <v>-0.89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IFERROR(__xludf.DUMMYFUNCTION("""COMPUTED_VALUE"""),21.78)</f>
        <v>21.78</v>
      </c>
      <c r="C566" s="1">
        <f t="shared" si="1"/>
        <v>-1.28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IFERROR(__xludf.DUMMYFUNCTION("""COMPUTED_VALUE"""),21.41)</f>
        <v>21.41</v>
      </c>
      <c r="C567" s="1">
        <f t="shared" si="1"/>
        <v>-1.37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IFERROR(__xludf.DUMMYFUNCTION("""COMPUTED_VALUE"""),22.09)</f>
        <v>22.09</v>
      </c>
      <c r="C568" s="1">
        <f t="shared" si="1"/>
        <v>-0.32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IFERROR(__xludf.DUMMYFUNCTION("""COMPUTED_VALUE"""),22.48)</f>
        <v>22.48</v>
      </c>
      <c r="C569" s="1">
        <f t="shared" si="1"/>
        <v>-0.61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IFERROR(__xludf.DUMMYFUNCTION("""COMPUTED_VALUE"""),22.3)</f>
        <v>22.3</v>
      </c>
      <c r="C570" s="1">
        <f t="shared" si="1"/>
        <v>-1.18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IFERROR(__xludf.DUMMYFUNCTION("""COMPUTED_VALUE"""),22.63)</f>
        <v>22.63</v>
      </c>
      <c r="C571" s="1">
        <f t="shared" si="1"/>
        <v>-0.67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IFERROR(__xludf.DUMMYFUNCTION("""COMPUTED_VALUE"""),22.72)</f>
        <v>22.72</v>
      </c>
      <c r="C572" s="1">
        <f t="shared" si="1"/>
        <v>-0.91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IFERROR(__xludf.DUMMYFUNCTION("""COMPUTED_VALUE"""),22.44)</f>
        <v>22.44</v>
      </c>
      <c r="C573" s="1">
        <f t="shared" si="1"/>
        <v>-1.28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IFERROR(__xludf.DUMMYFUNCTION("""COMPUTED_VALUE"""),22.36)</f>
        <v>22.36</v>
      </c>
      <c r="C574" s="1">
        <f t="shared" si="1"/>
        <v>-1.08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IFERROR(__xludf.DUMMYFUNCTION("""COMPUTED_VALUE"""),22.24)</f>
        <v>22.24</v>
      </c>
      <c r="C575" s="1">
        <f t="shared" si="1"/>
        <v>-1.12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IFERROR(__xludf.DUMMYFUNCTION("""COMPUTED_VALUE"""),21.62)</f>
        <v>21.62</v>
      </c>
      <c r="C576" s="1">
        <f t="shared" si="1"/>
        <v>-1.62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IFERROR(__xludf.DUMMYFUNCTION("""COMPUTED_VALUE"""),20.72)</f>
        <v>20.72</v>
      </c>
      <c r="C577" s="1">
        <f t="shared" si="1"/>
        <v>-1.9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IFERROR(__xludf.DUMMYFUNCTION("""COMPUTED_VALUE"""),21.78)</f>
        <v>21.78</v>
      </c>
      <c r="C578" s="1">
        <f t="shared" si="1"/>
        <v>0.06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IFERROR(__xludf.DUMMYFUNCTION("""COMPUTED_VALUE"""),21.73)</f>
        <v>21.73</v>
      </c>
      <c r="C579" s="1">
        <f t="shared" si="1"/>
        <v>-1.05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IFERROR(__xludf.DUMMYFUNCTION("""COMPUTED_VALUE"""),20.98)</f>
        <v>20.98</v>
      </c>
      <c r="C580" s="1">
        <f t="shared" si="1"/>
        <v>-1.75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IFERROR(__xludf.DUMMYFUNCTION("""COMPUTED_VALUE"""),20.46)</f>
        <v>20.46</v>
      </c>
      <c r="C581" s="1">
        <f t="shared" si="1"/>
        <v>-1.52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IFERROR(__xludf.DUMMYFUNCTION("""COMPUTED_VALUE"""),20.42)</f>
        <v>20.42</v>
      </c>
      <c r="C582" s="1">
        <f t="shared" si="1"/>
        <v>-1.04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IFERROR(__xludf.DUMMYFUNCTION("""COMPUTED_VALUE"""),20.01)</f>
        <v>20.01</v>
      </c>
      <c r="C583" s="1">
        <f t="shared" si="1"/>
        <v>-1.41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IFERROR(__xludf.DUMMYFUNCTION("""COMPUTED_VALUE"""),21.79)</f>
        <v>21.79</v>
      </c>
      <c r="C584" s="1">
        <f t="shared" si="1"/>
        <v>0.78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IFERROR(__xludf.DUMMYFUNCTION("""COMPUTED_VALUE"""),21.7)</f>
        <v>21.7</v>
      </c>
      <c r="C585" s="1">
        <f t="shared" si="1"/>
        <v>-1.09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IFERROR(__xludf.DUMMYFUNCTION("""COMPUTED_VALUE"""),21.54)</f>
        <v>21.54</v>
      </c>
      <c r="C586" s="1">
        <f t="shared" si="1"/>
        <v>-1.16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IFERROR(__xludf.DUMMYFUNCTION("""COMPUTED_VALUE"""),20.86)</f>
        <v>20.86</v>
      </c>
      <c r="C587" s="1">
        <f t="shared" si="1"/>
        <v>-1.68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IFERROR(__xludf.DUMMYFUNCTION("""COMPUTED_VALUE"""),20.79)</f>
        <v>20.79</v>
      </c>
      <c r="C588" s="1">
        <f t="shared" si="1"/>
        <v>-1.07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IFERROR(__xludf.DUMMYFUNCTION("""COMPUTED_VALUE"""),20.93)</f>
        <v>20.93</v>
      </c>
      <c r="C589" s="1">
        <f t="shared" si="1"/>
        <v>-0.86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IFERROR(__xludf.DUMMYFUNCTION("""COMPUTED_VALUE"""),20.78)</f>
        <v>20.78</v>
      </c>
      <c r="C590" s="1">
        <f t="shared" si="1"/>
        <v>-1.15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IFERROR(__xludf.DUMMYFUNCTION("""COMPUTED_VALUE"""),20.19)</f>
        <v>20.19</v>
      </c>
      <c r="C591" s="1">
        <f t="shared" si="1"/>
        <v>-1.59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IFERROR(__xludf.DUMMYFUNCTION("""COMPUTED_VALUE"""),20.34)</f>
        <v>20.34</v>
      </c>
      <c r="C592" s="1">
        <f t="shared" si="1"/>
        <v>-0.85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IFERROR(__xludf.DUMMYFUNCTION("""COMPUTED_VALUE"""),20.29)</f>
        <v>20.29</v>
      </c>
      <c r="C593" s="1">
        <f t="shared" si="1"/>
        <v>-1.05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IFERROR(__xludf.DUMMYFUNCTION("""COMPUTED_VALUE"""),20.33)</f>
        <v>20.33</v>
      </c>
      <c r="C594" s="1">
        <f t="shared" si="1"/>
        <v>-0.96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IFERROR(__xludf.DUMMYFUNCTION("""COMPUTED_VALUE"""),20.38)</f>
        <v>20.38</v>
      </c>
      <c r="C595" s="1">
        <f t="shared" si="1"/>
        <v>-0.95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IFERROR(__xludf.DUMMYFUNCTION("""COMPUTED_VALUE"""),20.24)</f>
        <v>20.24</v>
      </c>
      <c r="C596" s="1">
        <f t="shared" si="1"/>
        <v>-1.14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IFERROR(__xludf.DUMMYFUNCTION("""COMPUTED_VALUE"""),19.94)</f>
        <v>19.94</v>
      </c>
      <c r="C597" s="1">
        <f t="shared" si="1"/>
        <v>-1.3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IFERROR(__xludf.DUMMYFUNCTION("""COMPUTED_VALUE"""),19.76)</f>
        <v>19.76</v>
      </c>
      <c r="C598" s="1">
        <f t="shared" si="1"/>
        <v>-1.18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IFERROR(__xludf.DUMMYFUNCTION("""COMPUTED_VALUE"""),19.5)</f>
        <v>19.5</v>
      </c>
      <c r="C599" s="1">
        <f t="shared" si="1"/>
        <v>-1.26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IFERROR(__xludf.DUMMYFUNCTION("""COMPUTED_VALUE"""),18.93)</f>
        <v>18.93</v>
      </c>
      <c r="C600" s="1">
        <f t="shared" si="1"/>
        <v>-1.57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IFERROR(__xludf.DUMMYFUNCTION("""COMPUTED_VALUE"""),18.94)</f>
        <v>18.94</v>
      </c>
      <c r="C601" s="1">
        <f t="shared" si="1"/>
        <v>-0.99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IFERROR(__xludf.DUMMYFUNCTION("""COMPUTED_VALUE"""),20.05)</f>
        <v>20.05</v>
      </c>
      <c r="C602" s="1">
        <f t="shared" si="1"/>
        <v>0.11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IFERROR(__xludf.DUMMYFUNCTION("""COMPUTED_VALUE"""),19.89)</f>
        <v>19.89</v>
      </c>
      <c r="C603" s="1">
        <f t="shared" si="1"/>
        <v>-1.16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IFERROR(__xludf.DUMMYFUNCTION("""COMPUTED_VALUE"""),20.38)</f>
        <v>20.38</v>
      </c>
      <c r="C604" s="1">
        <f t="shared" si="1"/>
        <v>-0.51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IFERROR(__xludf.DUMMYFUNCTION("""COMPUTED_VALUE"""),20.19)</f>
        <v>20.19</v>
      </c>
      <c r="C605" s="1">
        <f t="shared" si="1"/>
        <v>-1.19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IFERROR(__xludf.DUMMYFUNCTION("""COMPUTED_VALUE"""),20.08)</f>
        <v>20.08</v>
      </c>
      <c r="C606" s="1">
        <f t="shared" si="1"/>
        <v>-1.11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IFERROR(__xludf.DUMMYFUNCTION("""COMPUTED_VALUE"""),20.44)</f>
        <v>20.44</v>
      </c>
      <c r="C607" s="1">
        <f t="shared" si="1"/>
        <v>-0.64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IFERROR(__xludf.DUMMYFUNCTION("""COMPUTED_VALUE"""),20.68)</f>
        <v>20.68</v>
      </c>
      <c r="C608" s="1">
        <f t="shared" si="1"/>
        <v>-0.76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IFERROR(__xludf.DUMMYFUNCTION("""COMPUTED_VALUE"""),20.63)</f>
        <v>20.63</v>
      </c>
      <c r="C609" s="1">
        <f t="shared" si="1"/>
        <v>-1.05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IFERROR(__xludf.DUMMYFUNCTION("""COMPUTED_VALUE"""),20.04)</f>
        <v>20.04</v>
      </c>
      <c r="C610" s="1">
        <f t="shared" si="1"/>
        <v>-1.59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IFERROR(__xludf.DUMMYFUNCTION("""COMPUTED_VALUE"""),20.15)</f>
        <v>20.15</v>
      </c>
      <c r="C611" s="1">
        <f t="shared" si="1"/>
        <v>-0.89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IFERROR(__xludf.DUMMYFUNCTION("""COMPUTED_VALUE"""),20.1)</f>
        <v>20.1</v>
      </c>
      <c r="C612" s="1">
        <f t="shared" si="1"/>
        <v>-1.05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IFERROR(__xludf.DUMMYFUNCTION("""COMPUTED_VALUE"""),20.41)</f>
        <v>20.41</v>
      </c>
      <c r="C613" s="1">
        <f t="shared" si="1"/>
        <v>-0.69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IFERROR(__xludf.DUMMYFUNCTION("""COMPUTED_VALUE"""),20.42)</f>
        <v>20.42</v>
      </c>
      <c r="C614" s="1">
        <f t="shared" si="1"/>
        <v>-0.99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IFERROR(__xludf.DUMMYFUNCTION("""COMPUTED_VALUE"""),20.73)</f>
        <v>20.73</v>
      </c>
      <c r="C615" s="1">
        <f t="shared" si="1"/>
        <v>-0.69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IFERROR(__xludf.DUMMYFUNCTION("""COMPUTED_VALUE"""),20.4)</f>
        <v>20.4</v>
      </c>
      <c r="C616" s="1">
        <f t="shared" si="1"/>
        <v>-1.33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IFERROR(__xludf.DUMMYFUNCTION("""COMPUTED_VALUE"""),20.58)</f>
        <v>20.58</v>
      </c>
      <c r="C617" s="1">
        <f t="shared" si="1"/>
        <v>-0.82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IFERROR(__xludf.DUMMYFUNCTION("""COMPUTED_VALUE"""),20.43)</f>
        <v>20.43</v>
      </c>
      <c r="C618" s="1">
        <f t="shared" si="1"/>
        <v>-1.15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IFERROR(__xludf.DUMMYFUNCTION("""COMPUTED_VALUE"""),20.41)</f>
        <v>20.41</v>
      </c>
      <c r="C619" s="1">
        <f t="shared" si="1"/>
        <v>-1.02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IFERROR(__xludf.DUMMYFUNCTION("""COMPUTED_VALUE"""),20.5)</f>
        <v>20.5</v>
      </c>
      <c r="C620" s="1">
        <f t="shared" si="1"/>
        <v>-0.91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IFERROR(__xludf.DUMMYFUNCTION("""COMPUTED_VALUE"""),20.92)</f>
        <v>20.92</v>
      </c>
      <c r="C621" s="1">
        <f t="shared" si="1"/>
        <v>-0.58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IFERROR(__xludf.DUMMYFUNCTION("""COMPUTED_VALUE"""),20.98)</f>
        <v>20.98</v>
      </c>
      <c r="C622" s="1">
        <f t="shared" si="1"/>
        <v>-0.94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IFERROR(__xludf.DUMMYFUNCTION("""COMPUTED_VALUE"""),20.92)</f>
        <v>20.92</v>
      </c>
      <c r="C623" s="1">
        <f t="shared" si="1"/>
        <v>-1.06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IFERROR(__xludf.DUMMYFUNCTION("""COMPUTED_VALUE"""),20.63)</f>
        <v>20.63</v>
      </c>
      <c r="C624" s="1">
        <f t="shared" si="1"/>
        <v>-1.29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IFERROR(__xludf.DUMMYFUNCTION("""COMPUTED_VALUE"""),20.79)</f>
        <v>20.79</v>
      </c>
      <c r="C625" s="1">
        <f t="shared" si="1"/>
        <v>-0.84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IFERROR(__xludf.DUMMYFUNCTION("""COMPUTED_VALUE"""),20.38)</f>
        <v>20.38</v>
      </c>
      <c r="C626" s="1">
        <f t="shared" si="1"/>
        <v>-1.41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IFERROR(__xludf.DUMMYFUNCTION("""COMPUTED_VALUE"""),20.43)</f>
        <v>20.43</v>
      </c>
      <c r="C627" s="1">
        <f t="shared" si="1"/>
        <v>-0.95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IFERROR(__xludf.DUMMYFUNCTION("""COMPUTED_VALUE"""),20.52)</f>
        <v>20.52</v>
      </c>
      <c r="C628" s="1">
        <f t="shared" si="1"/>
        <v>-0.91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IFERROR(__xludf.DUMMYFUNCTION("""COMPUTED_VALUE"""),20.32)</f>
        <v>20.32</v>
      </c>
      <c r="C629" s="1">
        <f t="shared" si="1"/>
        <v>-1.2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IFERROR(__xludf.DUMMYFUNCTION("""COMPUTED_VALUE"""),20.86)</f>
        <v>20.86</v>
      </c>
      <c r="C630" s="1">
        <f t="shared" si="1"/>
        <v>-0.46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IFERROR(__xludf.DUMMYFUNCTION("""COMPUTED_VALUE"""),21.16)</f>
        <v>21.16</v>
      </c>
      <c r="C631" s="1">
        <f t="shared" si="1"/>
        <v>-0.7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IFERROR(__xludf.DUMMYFUNCTION("""COMPUTED_VALUE"""),21.41)</f>
        <v>21.41</v>
      </c>
      <c r="C632" s="1">
        <f t="shared" si="1"/>
        <v>-0.75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IFERROR(__xludf.DUMMYFUNCTION("""COMPUTED_VALUE"""),21.78)</f>
        <v>21.78</v>
      </c>
      <c r="C633" s="1">
        <f t="shared" si="1"/>
        <v>-0.63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IFERROR(__xludf.DUMMYFUNCTION("""COMPUTED_VALUE"""),21.64)</f>
        <v>21.64</v>
      </c>
      <c r="C634" s="1">
        <f t="shared" si="1"/>
        <v>-1.14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IFERROR(__xludf.DUMMYFUNCTION("""COMPUTED_VALUE"""),21.92)</f>
        <v>21.92</v>
      </c>
      <c r="C635" s="1">
        <f t="shared" si="1"/>
        <v>-0.72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IFERROR(__xludf.DUMMYFUNCTION("""COMPUTED_VALUE"""),21.72)</f>
        <v>21.72</v>
      </c>
      <c r="C636" s="1">
        <f t="shared" si="1"/>
        <v>-1.2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IFERROR(__xludf.DUMMYFUNCTION("""COMPUTED_VALUE"""),21.59)</f>
        <v>21.59</v>
      </c>
      <c r="C637" s="1">
        <f t="shared" si="1"/>
        <v>-1.13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IFERROR(__xludf.DUMMYFUNCTION("""COMPUTED_VALUE"""),21.39)</f>
        <v>21.39</v>
      </c>
      <c r="C638" s="1">
        <f t="shared" si="1"/>
        <v>-1.2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IFERROR(__xludf.DUMMYFUNCTION("""COMPUTED_VALUE"""),21.61)</f>
        <v>21.61</v>
      </c>
      <c r="C639" s="1">
        <f t="shared" si="1"/>
        <v>-0.78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IFERROR(__xludf.DUMMYFUNCTION("""COMPUTED_VALUE"""),21.68)</f>
        <v>21.68</v>
      </c>
      <c r="C640" s="1">
        <f t="shared" si="1"/>
        <v>-0.93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IFERROR(__xludf.DUMMYFUNCTION("""COMPUTED_VALUE"""),21.68)</f>
        <v>21.68</v>
      </c>
      <c r="C641" s="1">
        <f t="shared" si="1"/>
        <v>-1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IFERROR(__xludf.DUMMYFUNCTION("""COMPUTED_VALUE"""),21.65)</f>
        <v>21.65</v>
      </c>
      <c r="C642" s="1">
        <f t="shared" si="1"/>
        <v>-1.03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IFERROR(__xludf.DUMMYFUNCTION("""COMPUTED_VALUE"""),21.94)</f>
        <v>21.94</v>
      </c>
      <c r="C643" s="1">
        <f t="shared" si="1"/>
        <v>-0.71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IFERROR(__xludf.DUMMYFUNCTION("""COMPUTED_VALUE"""),21.58)</f>
        <v>21.58</v>
      </c>
      <c r="C644" s="1">
        <f t="shared" si="1"/>
        <v>-1.36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IFERROR(__xludf.DUMMYFUNCTION("""COMPUTED_VALUE"""),21.57)</f>
        <v>21.57</v>
      </c>
      <c r="C645" s="1">
        <f t="shared" si="1"/>
        <v>-1.01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IFERROR(__xludf.DUMMYFUNCTION("""COMPUTED_VALUE"""),21.46)</f>
        <v>21.46</v>
      </c>
      <c r="C646" s="1">
        <f t="shared" si="1"/>
        <v>-1.11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IFERROR(__xludf.DUMMYFUNCTION("""COMPUTED_VALUE"""),20.53)</f>
        <v>20.53</v>
      </c>
      <c r="C647" s="1">
        <f t="shared" si="1"/>
        <v>-1.93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IFERROR(__xludf.DUMMYFUNCTION("""COMPUTED_VALUE"""),20.53)</f>
        <v>20.53</v>
      </c>
      <c r="C648" s="1">
        <f t="shared" si="1"/>
        <v>-1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IFERROR(__xludf.DUMMYFUNCTION("""COMPUTED_VALUE"""),20.9)</f>
        <v>20.9</v>
      </c>
      <c r="C649" s="1">
        <f t="shared" si="1"/>
        <v>-0.63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IFERROR(__xludf.DUMMYFUNCTION("""COMPUTED_VALUE"""),21.25)</f>
        <v>21.25</v>
      </c>
      <c r="C650" s="1">
        <f t="shared" si="1"/>
        <v>-0.65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IFERROR(__xludf.DUMMYFUNCTION("""COMPUTED_VALUE"""),21.81)</f>
        <v>21.81</v>
      </c>
      <c r="C651" s="1">
        <f t="shared" si="1"/>
        <v>-0.44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IFERROR(__xludf.DUMMYFUNCTION("""COMPUTED_VALUE"""),21.67)</f>
        <v>21.67</v>
      </c>
      <c r="C652" s="1">
        <f t="shared" si="1"/>
        <v>-1.14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IFERROR(__xludf.DUMMYFUNCTION("""COMPUTED_VALUE"""),21.71)</f>
        <v>21.71</v>
      </c>
      <c r="C653" s="1">
        <f t="shared" si="1"/>
        <v>-0.96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IFERROR(__xludf.DUMMYFUNCTION("""COMPUTED_VALUE"""),21.99)</f>
        <v>21.99</v>
      </c>
      <c r="C654" s="1">
        <f t="shared" si="1"/>
        <v>-0.72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IFERROR(__xludf.DUMMYFUNCTION("""COMPUTED_VALUE"""),22.23)</f>
        <v>22.23</v>
      </c>
      <c r="C655" s="1">
        <f t="shared" si="1"/>
        <v>-0.76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IFERROR(__xludf.DUMMYFUNCTION("""COMPUTED_VALUE"""),22.18)</f>
        <v>22.18</v>
      </c>
      <c r="C656" s="1">
        <f t="shared" si="1"/>
        <v>-1.05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IFERROR(__xludf.DUMMYFUNCTION("""COMPUTED_VALUE"""),22.14)</f>
        <v>22.14</v>
      </c>
      <c r="C657" s="1">
        <f t="shared" si="1"/>
        <v>-1.04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IFERROR(__xludf.DUMMYFUNCTION("""COMPUTED_VALUE"""),22.17)</f>
        <v>22.17</v>
      </c>
      <c r="C658" s="1">
        <f t="shared" si="1"/>
        <v>-0.97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IFERROR(__xludf.DUMMYFUNCTION("""COMPUTED_VALUE"""),22.2)</f>
        <v>22.2</v>
      </c>
      <c r="C659" s="1">
        <f t="shared" si="1"/>
        <v>-0.97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IFERROR(__xludf.DUMMYFUNCTION("""COMPUTED_VALUE"""),22.5)</f>
        <v>22.5</v>
      </c>
      <c r="C660" s="1">
        <f t="shared" si="1"/>
        <v>-0.7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IFERROR(__xludf.DUMMYFUNCTION("""COMPUTED_VALUE"""),22.56)</f>
        <v>22.56</v>
      </c>
      <c r="C661" s="1">
        <f t="shared" si="1"/>
        <v>-0.94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IFERROR(__xludf.DUMMYFUNCTION("""COMPUTED_VALUE"""),22.53)</f>
        <v>22.53</v>
      </c>
      <c r="C662" s="1">
        <f t="shared" si="1"/>
        <v>-1.03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IFERROR(__xludf.DUMMYFUNCTION("""COMPUTED_VALUE"""),22.73)</f>
        <v>22.73</v>
      </c>
      <c r="C663" s="1">
        <f t="shared" si="1"/>
        <v>-0.8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IFERROR(__xludf.DUMMYFUNCTION("""COMPUTED_VALUE"""),23.15)</f>
        <v>23.15</v>
      </c>
      <c r="C664" s="1">
        <f t="shared" si="1"/>
        <v>-0.58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IFERROR(__xludf.DUMMYFUNCTION("""COMPUTED_VALUE"""),23.76)</f>
        <v>23.76</v>
      </c>
      <c r="C665" s="1">
        <f t="shared" si="1"/>
        <v>-0.39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IFERROR(__xludf.DUMMYFUNCTION("""COMPUTED_VALUE"""),23.43)</f>
        <v>23.43</v>
      </c>
      <c r="C666" s="1">
        <f t="shared" si="1"/>
        <v>-1.33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IFERROR(__xludf.DUMMYFUNCTION("""COMPUTED_VALUE"""),23.89)</f>
        <v>23.89</v>
      </c>
      <c r="C667" s="1">
        <f t="shared" si="1"/>
        <v>-0.54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IFERROR(__xludf.DUMMYFUNCTION("""COMPUTED_VALUE"""),23.67)</f>
        <v>23.67</v>
      </c>
      <c r="C668" s="1">
        <f t="shared" si="1"/>
        <v>-1.22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IFERROR(__xludf.DUMMYFUNCTION("""COMPUTED_VALUE"""),23.69)</f>
        <v>23.69</v>
      </c>
      <c r="C669" s="1">
        <f t="shared" si="1"/>
        <v>-0.98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IFERROR(__xludf.DUMMYFUNCTION("""COMPUTED_VALUE"""),24.13)</f>
        <v>24.13</v>
      </c>
      <c r="C670" s="1">
        <f t="shared" si="1"/>
        <v>-0.56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IFERROR(__xludf.DUMMYFUNCTION("""COMPUTED_VALUE"""),24.1)</f>
        <v>24.1</v>
      </c>
      <c r="C671" s="1">
        <f t="shared" si="1"/>
        <v>-1.03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IFERROR(__xludf.DUMMYFUNCTION("""COMPUTED_VALUE"""),24.05)</f>
        <v>24.05</v>
      </c>
      <c r="C672" s="1">
        <f t="shared" si="1"/>
        <v>-1.05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IFERROR(__xludf.DUMMYFUNCTION("""COMPUTED_VALUE"""),23.71)</f>
        <v>23.71</v>
      </c>
      <c r="C673" s="1">
        <f t="shared" si="1"/>
        <v>-1.34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IFERROR(__xludf.DUMMYFUNCTION("""COMPUTED_VALUE"""),23.76)</f>
        <v>23.76</v>
      </c>
      <c r="C674" s="1">
        <f t="shared" si="1"/>
        <v>-0.95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IFERROR(__xludf.DUMMYFUNCTION("""COMPUTED_VALUE"""),24.11)</f>
        <v>24.11</v>
      </c>
      <c r="C675" s="1">
        <f t="shared" si="1"/>
        <v>-0.65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IFERROR(__xludf.DUMMYFUNCTION("""COMPUTED_VALUE"""),23.94)</f>
        <v>23.94</v>
      </c>
      <c r="C676" s="1">
        <f t="shared" si="1"/>
        <v>-1.17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IFERROR(__xludf.DUMMYFUNCTION("""COMPUTED_VALUE"""),24.15)</f>
        <v>24.15</v>
      </c>
      <c r="C677" s="1">
        <f t="shared" si="1"/>
        <v>-0.79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IFERROR(__xludf.DUMMYFUNCTION("""COMPUTED_VALUE"""),24.3)</f>
        <v>24.3</v>
      </c>
      <c r="C678" s="1">
        <f t="shared" si="1"/>
        <v>-0.85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IFERROR(__xludf.DUMMYFUNCTION("""COMPUTED_VALUE"""),23.67)</f>
        <v>23.67</v>
      </c>
      <c r="C679" s="1">
        <f t="shared" si="1"/>
        <v>-1.63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IFERROR(__xludf.DUMMYFUNCTION("""COMPUTED_VALUE"""),23.59)</f>
        <v>23.59</v>
      </c>
      <c r="C680" s="1">
        <f t="shared" si="1"/>
        <v>-1.08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IFERROR(__xludf.DUMMYFUNCTION("""COMPUTED_VALUE"""),23.92)</f>
        <v>23.92</v>
      </c>
      <c r="C681" s="1">
        <f t="shared" si="1"/>
        <v>-0.67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IFERROR(__xludf.DUMMYFUNCTION("""COMPUTED_VALUE"""),24.39)</f>
        <v>24.39</v>
      </c>
      <c r="C682" s="1">
        <f t="shared" si="1"/>
        <v>-0.53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IFERROR(__xludf.DUMMYFUNCTION("""COMPUTED_VALUE"""),24.69)</f>
        <v>24.69</v>
      </c>
      <c r="C683" s="1">
        <f t="shared" si="1"/>
        <v>-0.7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IFERROR(__xludf.DUMMYFUNCTION("""COMPUTED_VALUE"""),24.99)</f>
        <v>24.99</v>
      </c>
      <c r="C684" s="1">
        <f t="shared" si="1"/>
        <v>-0.7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IFERROR(__xludf.DUMMYFUNCTION("""COMPUTED_VALUE"""),25.07)</f>
        <v>25.07</v>
      </c>
      <c r="C685" s="1">
        <f t="shared" si="1"/>
        <v>-0.92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IFERROR(__xludf.DUMMYFUNCTION("""COMPUTED_VALUE"""),25.08)</f>
        <v>25.08</v>
      </c>
      <c r="C686" s="1">
        <f t="shared" si="1"/>
        <v>-0.99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IFERROR(__xludf.DUMMYFUNCTION("""COMPUTED_VALUE"""),24.95)</f>
        <v>24.95</v>
      </c>
      <c r="C687" s="1">
        <f t="shared" si="1"/>
        <v>-1.13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IFERROR(__xludf.DUMMYFUNCTION("""COMPUTED_VALUE"""),25.0)</f>
        <v>25</v>
      </c>
      <c r="C688" s="1">
        <f t="shared" si="1"/>
        <v>-0.95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IFERROR(__xludf.DUMMYFUNCTION("""COMPUTED_VALUE"""),24.67)</f>
        <v>24.67</v>
      </c>
      <c r="C689" s="1">
        <f t="shared" si="1"/>
        <v>-1.33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IFERROR(__xludf.DUMMYFUNCTION("""COMPUTED_VALUE"""),24.05)</f>
        <v>24.05</v>
      </c>
      <c r="C690" s="1">
        <f t="shared" si="1"/>
        <v>-1.62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IFERROR(__xludf.DUMMYFUNCTION("""COMPUTED_VALUE"""),23.76)</f>
        <v>23.76</v>
      </c>
      <c r="C691" s="1">
        <f t="shared" si="1"/>
        <v>-1.29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IFERROR(__xludf.DUMMYFUNCTION("""COMPUTED_VALUE"""),24.33)</f>
        <v>24.33</v>
      </c>
      <c r="C692" s="1">
        <f t="shared" si="1"/>
        <v>-0.43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IFERROR(__xludf.DUMMYFUNCTION("""COMPUTED_VALUE"""),23.83)</f>
        <v>23.83</v>
      </c>
      <c r="C693" s="1">
        <f t="shared" si="1"/>
        <v>-1.5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IFERROR(__xludf.DUMMYFUNCTION("""COMPUTED_VALUE"""),23.55)</f>
        <v>23.55</v>
      </c>
      <c r="C694" s="1">
        <f t="shared" si="1"/>
        <v>-1.28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IFERROR(__xludf.DUMMYFUNCTION("""COMPUTED_VALUE"""),23.62)</f>
        <v>23.62</v>
      </c>
      <c r="C695" s="1">
        <f t="shared" si="1"/>
        <v>-0.93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IFERROR(__xludf.DUMMYFUNCTION("""COMPUTED_VALUE"""),23.98)</f>
        <v>23.98</v>
      </c>
      <c r="C696" s="1">
        <f t="shared" si="1"/>
        <v>-0.64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IFERROR(__xludf.DUMMYFUNCTION("""COMPUTED_VALUE"""),23.81)</f>
        <v>23.81</v>
      </c>
      <c r="C697" s="1">
        <f t="shared" si="1"/>
        <v>-1.17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IFERROR(__xludf.DUMMYFUNCTION("""COMPUTED_VALUE"""),23.31)</f>
        <v>23.31</v>
      </c>
      <c r="C698" s="1">
        <f t="shared" si="1"/>
        <v>-1.5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IFERROR(__xludf.DUMMYFUNCTION("""COMPUTED_VALUE"""),22.79)</f>
        <v>22.79</v>
      </c>
      <c r="C699" s="1">
        <f t="shared" si="1"/>
        <v>-1.52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IFERROR(__xludf.DUMMYFUNCTION("""COMPUTED_VALUE"""),22.71)</f>
        <v>22.71</v>
      </c>
      <c r="C700" s="1">
        <f t="shared" si="1"/>
        <v>-1.08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IFERROR(__xludf.DUMMYFUNCTION("""COMPUTED_VALUE"""),22.89)</f>
        <v>22.89</v>
      </c>
      <c r="C701" s="1">
        <f t="shared" si="1"/>
        <v>-0.82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IFERROR(__xludf.DUMMYFUNCTION("""COMPUTED_VALUE"""),22.43)</f>
        <v>22.43</v>
      </c>
      <c r="C702" s="1">
        <f t="shared" si="1"/>
        <v>-1.46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IFERROR(__xludf.DUMMYFUNCTION("""COMPUTED_VALUE"""),22.49)</f>
        <v>22.49</v>
      </c>
      <c r="C703" s="1">
        <f t="shared" si="1"/>
        <v>-0.94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IFERROR(__xludf.DUMMYFUNCTION("""COMPUTED_VALUE"""),22.67)</f>
        <v>22.67</v>
      </c>
      <c r="C704" s="1">
        <f t="shared" si="1"/>
        <v>-0.82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IFERROR(__xludf.DUMMYFUNCTION("""COMPUTED_VALUE"""),23.21)</f>
        <v>23.21</v>
      </c>
      <c r="C705" s="1">
        <f t="shared" si="1"/>
        <v>-0.46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IFERROR(__xludf.DUMMYFUNCTION("""COMPUTED_VALUE"""),23.02)</f>
        <v>23.02</v>
      </c>
      <c r="C706" s="1">
        <f t="shared" si="1"/>
        <v>-1.19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IFERROR(__xludf.DUMMYFUNCTION("""COMPUTED_VALUE"""),22.59)</f>
        <v>22.59</v>
      </c>
      <c r="C707" s="1">
        <f t="shared" si="1"/>
        <v>-1.43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IFERROR(__xludf.DUMMYFUNCTION("""COMPUTED_VALUE"""),21.78)</f>
        <v>21.78</v>
      </c>
      <c r="C708" s="1">
        <f t="shared" si="1"/>
        <v>-1.81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IFERROR(__xludf.DUMMYFUNCTION("""COMPUTED_VALUE"""),22.64)</f>
        <v>22.64</v>
      </c>
      <c r="C709" s="1">
        <f t="shared" si="1"/>
        <v>-0.14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IFERROR(__xludf.DUMMYFUNCTION("""COMPUTED_VALUE"""),21.91)</f>
        <v>21.91</v>
      </c>
      <c r="C710" s="1">
        <f t="shared" si="1"/>
        <v>-1.73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IFERROR(__xludf.DUMMYFUNCTION("""COMPUTED_VALUE"""),22.03)</f>
        <v>22.03</v>
      </c>
      <c r="C711" s="1">
        <f t="shared" si="1"/>
        <v>-0.88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IFERROR(__xludf.DUMMYFUNCTION("""COMPUTED_VALUE"""),21.77)</f>
        <v>21.77</v>
      </c>
      <c r="C712" s="1">
        <f t="shared" si="1"/>
        <v>-1.26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IFERROR(__xludf.DUMMYFUNCTION("""COMPUTED_VALUE"""),21.57)</f>
        <v>21.57</v>
      </c>
      <c r="C713" s="1">
        <f t="shared" si="1"/>
        <v>-1.2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IFERROR(__xludf.DUMMYFUNCTION("""COMPUTED_VALUE"""),21.26)</f>
        <v>21.26</v>
      </c>
      <c r="C714" s="1">
        <f t="shared" si="1"/>
        <v>-1.31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IFERROR(__xludf.DUMMYFUNCTION("""COMPUTED_VALUE"""),21.3)</f>
        <v>21.3</v>
      </c>
      <c r="C715" s="1">
        <f t="shared" si="1"/>
        <v>-0.96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IFERROR(__xludf.DUMMYFUNCTION("""COMPUTED_VALUE"""),20.6)</f>
        <v>20.6</v>
      </c>
      <c r="C716" s="1">
        <f t="shared" si="1"/>
        <v>-1.7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IFERROR(__xludf.DUMMYFUNCTION("""COMPUTED_VALUE"""),20.88)</f>
        <v>20.88</v>
      </c>
      <c r="C717" s="1">
        <f t="shared" si="1"/>
        <v>-0.72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IFERROR(__xludf.DUMMYFUNCTION("""COMPUTED_VALUE"""),20.82)</f>
        <v>20.82</v>
      </c>
      <c r="C718" s="1">
        <f t="shared" si="1"/>
        <v>-1.06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IFERROR(__xludf.DUMMYFUNCTION("""COMPUTED_VALUE"""),19.93)</f>
        <v>19.93</v>
      </c>
      <c r="C719" s="1">
        <f t="shared" si="1"/>
        <v>-1.89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IFERROR(__xludf.DUMMYFUNCTION("""COMPUTED_VALUE"""),19.21)</f>
        <v>19.21</v>
      </c>
      <c r="C720" s="1">
        <f t="shared" si="1"/>
        <v>-1.72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IFERROR(__xludf.DUMMYFUNCTION("""COMPUTED_VALUE"""),19.54)</f>
        <v>19.54</v>
      </c>
      <c r="C721" s="1">
        <f t="shared" si="1"/>
        <v>-0.67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IFERROR(__xludf.DUMMYFUNCTION("""COMPUTED_VALUE"""),19.39)</f>
        <v>19.39</v>
      </c>
      <c r="C722" s="1">
        <f t="shared" si="1"/>
        <v>-1.15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IFERROR(__xludf.DUMMYFUNCTION("""COMPUTED_VALUE"""),19.39)</f>
        <v>19.39</v>
      </c>
      <c r="C723" s="1">
        <f t="shared" si="1"/>
        <v>-1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IFERROR(__xludf.DUMMYFUNCTION("""COMPUTED_VALUE"""),19.17)</f>
        <v>19.17</v>
      </c>
      <c r="C724" s="1">
        <f t="shared" si="1"/>
        <v>-1.22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IFERROR(__xludf.DUMMYFUNCTION("""COMPUTED_VALUE"""),18.77)</f>
        <v>18.77</v>
      </c>
      <c r="C725" s="1">
        <f t="shared" si="1"/>
        <v>-1.4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IFERROR(__xludf.DUMMYFUNCTION("""COMPUTED_VALUE"""),18.85)</f>
        <v>18.85</v>
      </c>
      <c r="C726" s="1">
        <f t="shared" si="1"/>
        <v>-0.92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IFERROR(__xludf.DUMMYFUNCTION("""COMPUTED_VALUE"""),20.2)</f>
        <v>20.2</v>
      </c>
      <c r="C727" s="1">
        <f t="shared" si="1"/>
        <v>0.35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IFERROR(__xludf.DUMMYFUNCTION("""COMPUTED_VALUE"""),20.03)</f>
        <v>20.03</v>
      </c>
      <c r="C728" s="1">
        <f t="shared" si="1"/>
        <v>-1.17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IFERROR(__xludf.DUMMYFUNCTION("""COMPUTED_VALUE"""),20.06)</f>
        <v>20.06</v>
      </c>
      <c r="C729" s="1">
        <f t="shared" si="1"/>
        <v>-0.97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IFERROR(__xludf.DUMMYFUNCTION("""COMPUTED_VALUE"""),20.41)</f>
        <v>20.41</v>
      </c>
      <c r="C730" s="1">
        <f t="shared" si="1"/>
        <v>-0.65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IFERROR(__xludf.DUMMYFUNCTION("""COMPUTED_VALUE"""),21.05)</f>
        <v>21.05</v>
      </c>
      <c r="C731" s="1">
        <f t="shared" si="1"/>
        <v>-0.36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IFERROR(__xludf.DUMMYFUNCTION("""COMPUTED_VALUE"""),20.89)</f>
        <v>20.89</v>
      </c>
      <c r="C732" s="1">
        <f t="shared" si="1"/>
        <v>-1.16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IFERROR(__xludf.DUMMYFUNCTION("""COMPUTED_VALUE"""),20.82)</f>
        <v>20.82</v>
      </c>
      <c r="C733" s="1">
        <f t="shared" si="1"/>
        <v>-1.07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IFERROR(__xludf.DUMMYFUNCTION("""COMPUTED_VALUE"""),21.05)</f>
        <v>21.05</v>
      </c>
      <c r="C734" s="1">
        <f t="shared" si="1"/>
        <v>-0.77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IFERROR(__xludf.DUMMYFUNCTION("""COMPUTED_VALUE"""),20.9)</f>
        <v>20.9</v>
      </c>
      <c r="C735" s="1">
        <f t="shared" si="1"/>
        <v>-1.15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IFERROR(__xludf.DUMMYFUNCTION("""COMPUTED_VALUE"""),20.94)</f>
        <v>20.94</v>
      </c>
      <c r="C736" s="1">
        <f t="shared" si="1"/>
        <v>-0.96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IFERROR(__xludf.DUMMYFUNCTION("""COMPUTED_VALUE"""),20.57)</f>
        <v>20.57</v>
      </c>
      <c r="C737" s="1">
        <f t="shared" si="1"/>
        <v>-1.37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IFERROR(__xludf.DUMMYFUNCTION("""COMPUTED_VALUE"""),19.24)</f>
        <v>19.24</v>
      </c>
      <c r="C738" s="1">
        <f t="shared" si="1"/>
        <v>-2.33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IFERROR(__xludf.DUMMYFUNCTION("""COMPUTED_VALUE"""),19.54)</f>
        <v>19.54</v>
      </c>
      <c r="C739" s="1">
        <f t="shared" si="1"/>
        <v>-0.7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IFERROR(__xludf.DUMMYFUNCTION("""COMPUTED_VALUE"""),19.04)</f>
        <v>19.04</v>
      </c>
      <c r="C740" s="1">
        <f t="shared" si="1"/>
        <v>-1.5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IFERROR(__xludf.DUMMYFUNCTION("""COMPUTED_VALUE"""),18.92)</f>
        <v>18.92</v>
      </c>
      <c r="C741" s="1">
        <f t="shared" si="1"/>
        <v>-1.12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IFERROR(__xludf.DUMMYFUNCTION("""COMPUTED_VALUE"""),19.34)</f>
        <v>19.34</v>
      </c>
      <c r="C742" s="1">
        <f t="shared" si="1"/>
        <v>-0.58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IFERROR(__xludf.DUMMYFUNCTION("""COMPUTED_VALUE"""),19.25)</f>
        <v>19.25</v>
      </c>
      <c r="C743" s="1">
        <f t="shared" si="1"/>
        <v>-1.09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IFERROR(__xludf.DUMMYFUNCTION("""COMPUTED_VALUE"""),18.92)</f>
        <v>18.92</v>
      </c>
      <c r="C744" s="1">
        <f t="shared" si="1"/>
        <v>-1.33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IFERROR(__xludf.DUMMYFUNCTION("""COMPUTED_VALUE"""),18.21)</f>
        <v>18.21</v>
      </c>
      <c r="C745" s="1">
        <f t="shared" si="1"/>
        <v>-1.71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IFERROR(__xludf.DUMMYFUNCTION("""COMPUTED_VALUE"""),18.53)</f>
        <v>18.53</v>
      </c>
      <c r="C746" s="1">
        <f t="shared" si="1"/>
        <v>-0.68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IFERROR(__xludf.DUMMYFUNCTION("""COMPUTED_VALUE"""),19.07)</f>
        <v>19.07</v>
      </c>
      <c r="C747" s="1">
        <f t="shared" si="1"/>
        <v>-0.46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IFERROR(__xludf.DUMMYFUNCTION("""COMPUTED_VALUE"""),18.8)</f>
        <v>18.8</v>
      </c>
      <c r="C748" s="1">
        <f t="shared" si="1"/>
        <v>-1.27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IFERROR(__xludf.DUMMYFUNCTION("""COMPUTED_VALUE"""),18.63)</f>
        <v>18.63</v>
      </c>
      <c r="C749" s="1">
        <f t="shared" si="1"/>
        <v>-1.17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IFERROR(__xludf.DUMMYFUNCTION("""COMPUTED_VALUE"""),18.55)</f>
        <v>18.55</v>
      </c>
      <c r="C750" s="1">
        <f t="shared" si="1"/>
        <v>-1.08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IFERROR(__xludf.DUMMYFUNCTION("""COMPUTED_VALUE"""),18.58)</f>
        <v>18.58</v>
      </c>
      <c r="C751" s="1">
        <f t="shared" si="1"/>
        <v>-0.97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IFERROR(__xludf.DUMMYFUNCTION("""COMPUTED_VALUE"""),18.32)</f>
        <v>18.32</v>
      </c>
      <c r="C752" s="1">
        <f t="shared" si="1"/>
        <v>-1.26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IFERROR(__xludf.DUMMYFUNCTION("""COMPUTED_VALUE"""),18.4)</f>
        <v>18.4</v>
      </c>
      <c r="C753" s="1">
        <f t="shared" si="1"/>
        <v>-0.92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IFERROR(__xludf.DUMMYFUNCTION("""COMPUTED_VALUE"""),18.2)</f>
        <v>18.2</v>
      </c>
      <c r="C754" s="1">
        <f t="shared" si="1"/>
        <v>-1.2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IFERROR(__xludf.DUMMYFUNCTION("""COMPUTED_VALUE"""),19.01)</f>
        <v>19.01</v>
      </c>
      <c r="C755" s="1">
        <f t="shared" si="1"/>
        <v>-0.19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IFERROR(__xludf.DUMMYFUNCTION("""COMPUTED_VALUE"""),19.61)</f>
        <v>19.61</v>
      </c>
      <c r="C756" s="1">
        <f t="shared" si="1"/>
        <v>-0.4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IFERROR(__xludf.DUMMYFUNCTION("""COMPUTED_VALUE"""),19.36)</f>
        <v>19.36</v>
      </c>
      <c r="C757" s="1">
        <f t="shared" si="1"/>
        <v>-1.25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IFERROR(__xludf.DUMMYFUNCTION("""COMPUTED_VALUE"""),18.82)</f>
        <v>18.82</v>
      </c>
      <c r="C758" s="1">
        <f t="shared" si="1"/>
        <v>-1.54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IFERROR(__xludf.DUMMYFUNCTION("""COMPUTED_VALUE"""),18.71)</f>
        <v>18.71</v>
      </c>
      <c r="C759" s="1">
        <f t="shared" si="1"/>
        <v>-1.11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IFERROR(__xludf.DUMMYFUNCTION("""COMPUTED_VALUE"""),18.76)</f>
        <v>18.76</v>
      </c>
      <c r="C760" s="1">
        <f t="shared" si="1"/>
        <v>-0.95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IFERROR(__xludf.DUMMYFUNCTION("""COMPUTED_VALUE"""),18.47)</f>
        <v>18.47</v>
      </c>
      <c r="C761" s="1">
        <f t="shared" si="1"/>
        <v>-1.29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IFERROR(__xludf.DUMMYFUNCTION("""COMPUTED_VALUE"""),18.7)</f>
        <v>18.7</v>
      </c>
      <c r="C762" s="1">
        <f t="shared" si="1"/>
        <v>-0.77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IFERROR(__xludf.DUMMYFUNCTION("""COMPUTED_VALUE"""),18.58)</f>
        <v>18.58</v>
      </c>
      <c r="C763" s="1">
        <f t="shared" si="1"/>
        <v>-1.12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IFERROR(__xludf.DUMMYFUNCTION("""COMPUTED_VALUE"""),17.92)</f>
        <v>17.92</v>
      </c>
      <c r="C764" s="1">
        <f t="shared" si="1"/>
        <v>-1.66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IFERROR(__xludf.DUMMYFUNCTION("""COMPUTED_VALUE"""),17.35)</f>
        <v>17.35</v>
      </c>
      <c r="C765" s="1">
        <f t="shared" si="1"/>
        <v>-1.57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IFERROR(__xludf.DUMMYFUNCTION("""COMPUTED_VALUE"""),18.07)</f>
        <v>18.07</v>
      </c>
      <c r="C766" s="1">
        <f t="shared" si="1"/>
        <v>-0.28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IFERROR(__xludf.DUMMYFUNCTION("""COMPUTED_VALUE"""),17.95)</f>
        <v>17.95</v>
      </c>
      <c r="C767" s="1">
        <f t="shared" si="1"/>
        <v>-1.12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IFERROR(__xludf.DUMMYFUNCTION("""COMPUTED_VALUE"""),17.86)</f>
        <v>17.86</v>
      </c>
      <c r="C768" s="1">
        <f t="shared" si="1"/>
        <v>-1.09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IFERROR(__xludf.DUMMYFUNCTION("""COMPUTED_VALUE"""),18.03)</f>
        <v>18.03</v>
      </c>
      <c r="C769" s="1">
        <f t="shared" si="1"/>
        <v>-0.83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IFERROR(__xludf.DUMMYFUNCTION("""COMPUTED_VALUE"""),18.36)</f>
        <v>18.36</v>
      </c>
      <c r="C770" s="1">
        <f t="shared" si="1"/>
        <v>-0.67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IFERROR(__xludf.DUMMYFUNCTION("""COMPUTED_VALUE"""),16.09)</f>
        <v>16.09</v>
      </c>
      <c r="C771" s="1">
        <f t="shared" si="1"/>
        <v>-3.27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IFERROR(__xludf.DUMMYFUNCTION("""COMPUTED_VALUE"""),15.71)</f>
        <v>15.71</v>
      </c>
      <c r="C772" s="1">
        <f t="shared" si="1"/>
        <v>-1.38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IFERROR(__xludf.DUMMYFUNCTION("""COMPUTED_VALUE"""),16.07)</f>
        <v>16.07</v>
      </c>
      <c r="C773" s="1">
        <f t="shared" si="1"/>
        <v>-0.64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IFERROR(__xludf.DUMMYFUNCTION("""COMPUTED_VALUE"""),16.37)</f>
        <v>16.37</v>
      </c>
      <c r="C774" s="1">
        <f t="shared" si="1"/>
        <v>-0.7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IFERROR(__xludf.DUMMYFUNCTION("""COMPUTED_VALUE"""),16.32)</f>
        <v>16.32</v>
      </c>
      <c r="C775" s="1">
        <f t="shared" si="1"/>
        <v>-1.05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IFERROR(__xludf.DUMMYFUNCTION("""COMPUTED_VALUE"""),16.27)</f>
        <v>16.27</v>
      </c>
      <c r="C776" s="1">
        <f t="shared" si="1"/>
        <v>-1.05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IFERROR(__xludf.DUMMYFUNCTION("""COMPUTED_VALUE"""),16.2)</f>
        <v>16.2</v>
      </c>
      <c r="C777" s="1">
        <f t="shared" si="1"/>
        <v>-1.07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IFERROR(__xludf.DUMMYFUNCTION("""COMPUTED_VALUE"""),15.8)</f>
        <v>15.8</v>
      </c>
      <c r="C778" s="1">
        <f t="shared" si="1"/>
        <v>-1.4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IFERROR(__xludf.DUMMYFUNCTION("""COMPUTED_VALUE"""),16.35)</f>
        <v>16.35</v>
      </c>
      <c r="C779" s="1">
        <f t="shared" si="1"/>
        <v>-0.45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IFERROR(__xludf.DUMMYFUNCTION("""COMPUTED_VALUE"""),16.33)</f>
        <v>16.33</v>
      </c>
      <c r="C780" s="1">
        <f t="shared" si="1"/>
        <v>-1.02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IFERROR(__xludf.DUMMYFUNCTION("""COMPUTED_VALUE"""),16.72)</f>
        <v>16.72</v>
      </c>
      <c r="C781" s="1">
        <f t="shared" si="1"/>
        <v>-0.61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IFERROR(__xludf.DUMMYFUNCTION("""COMPUTED_VALUE"""),16.96)</f>
        <v>16.96</v>
      </c>
      <c r="C782" s="1">
        <f t="shared" si="1"/>
        <v>-0.76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IFERROR(__xludf.DUMMYFUNCTION("""COMPUTED_VALUE"""),17.14)</f>
        <v>17.14</v>
      </c>
      <c r="C783" s="1">
        <f t="shared" si="1"/>
        <v>-0.82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IFERROR(__xludf.DUMMYFUNCTION("""COMPUTED_VALUE"""),16.71)</f>
        <v>16.71</v>
      </c>
      <c r="C784" s="1">
        <f t="shared" si="1"/>
        <v>-1.43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IFERROR(__xludf.DUMMYFUNCTION("""COMPUTED_VALUE"""),16.68)</f>
        <v>16.68</v>
      </c>
      <c r="C785" s="1">
        <f t="shared" si="1"/>
        <v>-1.03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IFERROR(__xludf.DUMMYFUNCTION("""COMPUTED_VALUE"""),16.66)</f>
        <v>16.66</v>
      </c>
      <c r="C786" s="1">
        <f t="shared" si="1"/>
        <v>-1.02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IFERROR(__xludf.DUMMYFUNCTION("""COMPUTED_VALUE"""),16.43)</f>
        <v>16.43</v>
      </c>
      <c r="C787" s="1">
        <f t="shared" si="1"/>
        <v>-1.23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IFERROR(__xludf.DUMMYFUNCTION("""COMPUTED_VALUE"""),16.43)</f>
        <v>16.43</v>
      </c>
      <c r="C788" s="1">
        <f t="shared" si="1"/>
        <v>-1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IFERROR(__xludf.DUMMYFUNCTION("""COMPUTED_VALUE"""),16.03)</f>
        <v>16.03</v>
      </c>
      <c r="C789" s="1">
        <f t="shared" si="1"/>
        <v>-1.4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IFERROR(__xludf.DUMMYFUNCTION("""COMPUTED_VALUE"""),15.93)</f>
        <v>15.93</v>
      </c>
      <c r="C790" s="1">
        <f t="shared" si="1"/>
        <v>-1.1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IFERROR(__xludf.DUMMYFUNCTION("""COMPUTED_VALUE"""),16.1)</f>
        <v>16.1</v>
      </c>
      <c r="C791" s="1">
        <f t="shared" si="1"/>
        <v>-0.83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IFERROR(__xludf.DUMMYFUNCTION("""COMPUTED_VALUE"""),15.81)</f>
        <v>15.81</v>
      </c>
      <c r="C792" s="1">
        <f t="shared" si="1"/>
        <v>-1.29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IFERROR(__xludf.DUMMYFUNCTION("""COMPUTED_VALUE"""),16.03)</f>
        <v>16.03</v>
      </c>
      <c r="C793" s="1">
        <f t="shared" si="1"/>
        <v>-0.78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IFERROR(__xludf.DUMMYFUNCTION("""COMPUTED_VALUE"""),15.88)</f>
        <v>15.88</v>
      </c>
      <c r="C794" s="1">
        <f t="shared" si="1"/>
        <v>-1.15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IFERROR(__xludf.DUMMYFUNCTION("""COMPUTED_VALUE"""),15.76)</f>
        <v>15.76</v>
      </c>
      <c r="C795" s="1">
        <f t="shared" si="1"/>
        <v>-1.12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IFERROR(__xludf.DUMMYFUNCTION("""COMPUTED_VALUE"""),15.37)</f>
        <v>15.37</v>
      </c>
      <c r="C796" s="1">
        <f t="shared" si="1"/>
        <v>-1.39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IFERROR(__xludf.DUMMYFUNCTION("""COMPUTED_VALUE"""),15.0)</f>
        <v>15</v>
      </c>
      <c r="C797" s="1">
        <f t="shared" si="1"/>
        <v>-1.37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IFERROR(__xludf.DUMMYFUNCTION("""COMPUTED_VALUE"""),15.4)</f>
        <v>15.4</v>
      </c>
      <c r="C798" s="1">
        <f t="shared" si="1"/>
        <v>-0.6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IFERROR(__xludf.DUMMYFUNCTION("""COMPUTED_VALUE"""),15.2)</f>
        <v>15.2</v>
      </c>
      <c r="C799" s="1">
        <f t="shared" si="1"/>
        <v>-1.2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IFERROR(__xludf.DUMMYFUNCTION("""COMPUTED_VALUE"""),15.38)</f>
        <v>15.38</v>
      </c>
      <c r="C800" s="1">
        <f t="shared" si="1"/>
        <v>-0.82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IFERROR(__xludf.DUMMYFUNCTION("""COMPUTED_VALUE"""),15.42)</f>
        <v>15.42</v>
      </c>
      <c r="C801" s="1">
        <f t="shared" si="1"/>
        <v>-0.96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IFERROR(__xludf.DUMMYFUNCTION("""COMPUTED_VALUE"""),15.64)</f>
        <v>15.64</v>
      </c>
      <c r="C802" s="1">
        <f t="shared" si="1"/>
        <v>-0.78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IFERROR(__xludf.DUMMYFUNCTION("""COMPUTED_VALUE"""),15.3)</f>
        <v>15.3</v>
      </c>
      <c r="C803" s="1">
        <f t="shared" si="1"/>
        <v>-1.34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IFERROR(__xludf.DUMMYFUNCTION("""COMPUTED_VALUE"""),15.3)</f>
        <v>15.3</v>
      </c>
      <c r="C804" s="1">
        <f t="shared" si="1"/>
        <v>-1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IFERROR(__xludf.DUMMYFUNCTION("""COMPUTED_VALUE"""),15.45)</f>
        <v>15.45</v>
      </c>
      <c r="C805" s="1">
        <f t="shared" si="1"/>
        <v>-0.85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IFERROR(__xludf.DUMMYFUNCTION("""COMPUTED_VALUE"""),15.85)</f>
        <v>15.85</v>
      </c>
      <c r="C806" s="1">
        <f t="shared" si="1"/>
        <v>-0.6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IFERROR(__xludf.DUMMYFUNCTION("""COMPUTED_VALUE"""),16.28)</f>
        <v>16.28</v>
      </c>
      <c r="C807" s="1">
        <f t="shared" si="1"/>
        <v>-0.57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IFERROR(__xludf.DUMMYFUNCTION("""COMPUTED_VALUE"""),16.23)</f>
        <v>16.23</v>
      </c>
      <c r="C808" s="1">
        <f t="shared" si="1"/>
        <v>-1.05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IFERROR(__xludf.DUMMYFUNCTION("""COMPUTED_VALUE"""),16.15)</f>
        <v>16.15</v>
      </c>
      <c r="C809" s="1">
        <f t="shared" si="1"/>
        <v>-1.08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IFERROR(__xludf.DUMMYFUNCTION("""COMPUTED_VALUE"""),16.17)</f>
        <v>16.17</v>
      </c>
      <c r="C810" s="1">
        <f t="shared" si="1"/>
        <v>-0.98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IFERROR(__xludf.DUMMYFUNCTION("""COMPUTED_VALUE"""),16.5)</f>
        <v>16.5</v>
      </c>
      <c r="C811" s="1">
        <f t="shared" si="1"/>
        <v>-0.67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IFERROR(__xludf.DUMMYFUNCTION("""COMPUTED_VALUE"""),16.56)</f>
        <v>16.56</v>
      </c>
      <c r="C812" s="1">
        <f t="shared" si="1"/>
        <v>-0.94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IFERROR(__xludf.DUMMYFUNCTION("""COMPUTED_VALUE"""),16.47)</f>
        <v>16.47</v>
      </c>
      <c r="C813" s="1">
        <f t="shared" si="1"/>
        <v>-1.09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IFERROR(__xludf.DUMMYFUNCTION("""COMPUTED_VALUE"""),16.15)</f>
        <v>16.15</v>
      </c>
      <c r="C814" s="1">
        <f t="shared" si="1"/>
        <v>-1.32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IFERROR(__xludf.DUMMYFUNCTION("""COMPUTED_VALUE"""),15.81)</f>
        <v>15.81</v>
      </c>
      <c r="C815" s="1">
        <f t="shared" si="1"/>
        <v>-1.34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IFERROR(__xludf.DUMMYFUNCTION("""COMPUTED_VALUE"""),15.32)</f>
        <v>15.32</v>
      </c>
      <c r="C816" s="1">
        <f t="shared" si="1"/>
        <v>-1.49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IFERROR(__xludf.DUMMYFUNCTION("""COMPUTED_VALUE"""),15.35)</f>
        <v>15.35</v>
      </c>
      <c r="C817" s="1">
        <f t="shared" si="1"/>
        <v>-0.97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IFERROR(__xludf.DUMMYFUNCTION("""COMPUTED_VALUE"""),15.43)</f>
        <v>15.43</v>
      </c>
      <c r="C818" s="1">
        <f t="shared" si="1"/>
        <v>-0.92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IFERROR(__xludf.DUMMYFUNCTION("""COMPUTED_VALUE"""),15.28)</f>
        <v>15.28</v>
      </c>
      <c r="C819" s="1">
        <f t="shared" si="1"/>
        <v>-1.15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IFERROR(__xludf.DUMMYFUNCTION("""COMPUTED_VALUE"""),15.11)</f>
        <v>15.11</v>
      </c>
      <c r="C820" s="1">
        <f t="shared" si="1"/>
        <v>-1.17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IFERROR(__xludf.DUMMYFUNCTION("""COMPUTED_VALUE"""),15.22)</f>
        <v>15.22</v>
      </c>
      <c r="C821" s="1">
        <f t="shared" si="1"/>
        <v>-0.89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IFERROR(__xludf.DUMMYFUNCTION("""COMPUTED_VALUE"""),15.25)</f>
        <v>15.25</v>
      </c>
      <c r="C822" s="1">
        <f t="shared" si="1"/>
        <v>-0.97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IFERROR(__xludf.DUMMYFUNCTION("""COMPUTED_VALUE"""),15.56)</f>
        <v>15.56</v>
      </c>
      <c r="C823" s="1">
        <f t="shared" si="1"/>
        <v>-0.69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IFERROR(__xludf.DUMMYFUNCTION("""COMPUTED_VALUE"""),15.51)</f>
        <v>15.51</v>
      </c>
      <c r="C824" s="1">
        <f t="shared" si="1"/>
        <v>-1.05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IFERROR(__xludf.DUMMYFUNCTION("""COMPUTED_VALUE"""),15.35)</f>
        <v>15.35</v>
      </c>
      <c r="C825" s="1">
        <f t="shared" si="1"/>
        <v>-1.16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IFERROR(__xludf.DUMMYFUNCTION("""COMPUTED_VALUE"""),14.99)</f>
        <v>14.99</v>
      </c>
      <c r="C826" s="1">
        <f t="shared" si="1"/>
        <v>-1.36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IFERROR(__xludf.DUMMYFUNCTION("""COMPUTED_VALUE"""),15.22)</f>
        <v>15.22</v>
      </c>
      <c r="C827" s="1">
        <f t="shared" si="1"/>
        <v>-0.77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IFERROR(__xludf.DUMMYFUNCTION("""COMPUTED_VALUE"""),14.39)</f>
        <v>14.39</v>
      </c>
      <c r="C828" s="1">
        <f t="shared" si="1"/>
        <v>-1.83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IFERROR(__xludf.DUMMYFUNCTION("""COMPUTED_VALUE"""),14.0)</f>
        <v>14</v>
      </c>
      <c r="C829" s="1">
        <f t="shared" si="1"/>
        <v>-1.39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IFERROR(__xludf.DUMMYFUNCTION("""COMPUTED_VALUE"""),13.95)</f>
        <v>13.95</v>
      </c>
      <c r="C830" s="1">
        <f t="shared" si="1"/>
        <v>-1.05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IFERROR(__xludf.DUMMYFUNCTION("""COMPUTED_VALUE"""),14.24)</f>
        <v>14.24</v>
      </c>
      <c r="C831" s="1">
        <f t="shared" si="1"/>
        <v>-0.71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IFERROR(__xludf.DUMMYFUNCTION("""COMPUTED_VALUE"""),14.5)</f>
        <v>14.5</v>
      </c>
      <c r="C832" s="1">
        <f t="shared" si="1"/>
        <v>-0.74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IFERROR(__xludf.DUMMYFUNCTION("""COMPUTED_VALUE"""),14.48)</f>
        <v>14.48</v>
      </c>
      <c r="C833" s="1">
        <f t="shared" si="1"/>
        <v>-1.02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IFERROR(__xludf.DUMMYFUNCTION("""COMPUTED_VALUE"""),14.59)</f>
        <v>14.59</v>
      </c>
      <c r="C834" s="1">
        <f t="shared" si="1"/>
        <v>-0.89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IFERROR(__xludf.DUMMYFUNCTION("""COMPUTED_VALUE"""),14.9)</f>
        <v>14.9</v>
      </c>
      <c r="C835" s="1">
        <f t="shared" si="1"/>
        <v>-0.69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IFERROR(__xludf.DUMMYFUNCTION("""COMPUTED_VALUE"""),15.36)</f>
        <v>15.36</v>
      </c>
      <c r="C836" s="1">
        <f t="shared" si="1"/>
        <v>-0.54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IFERROR(__xludf.DUMMYFUNCTION("""COMPUTED_VALUE"""),15.81)</f>
        <v>15.81</v>
      </c>
      <c r="C837" s="1">
        <f t="shared" si="1"/>
        <v>-0.55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IFERROR(__xludf.DUMMYFUNCTION("""COMPUTED_VALUE"""),15.69)</f>
        <v>15.69</v>
      </c>
      <c r="C838" s="1">
        <f t="shared" si="1"/>
        <v>-1.12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IFERROR(__xludf.DUMMYFUNCTION("""COMPUTED_VALUE"""),15.91)</f>
        <v>15.91</v>
      </c>
      <c r="C839" s="1">
        <f t="shared" si="1"/>
        <v>-0.78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IFERROR(__xludf.DUMMYFUNCTION("""COMPUTED_VALUE"""),16.07)</f>
        <v>16.07</v>
      </c>
      <c r="C840" s="1">
        <f t="shared" si="1"/>
        <v>-0.84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IFERROR(__xludf.DUMMYFUNCTION("""COMPUTED_VALUE"""),16.45)</f>
        <v>16.45</v>
      </c>
      <c r="C841" s="1">
        <f t="shared" si="1"/>
        <v>-0.62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IFERROR(__xludf.DUMMYFUNCTION("""COMPUTED_VALUE"""),16.38)</f>
        <v>16.38</v>
      </c>
      <c r="C842" s="1">
        <f t="shared" si="1"/>
        <v>-1.07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IFERROR(__xludf.DUMMYFUNCTION("""COMPUTED_VALUE"""),16.57)</f>
        <v>16.57</v>
      </c>
      <c r="C843" s="1">
        <f t="shared" si="1"/>
        <v>-0.81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IFERROR(__xludf.DUMMYFUNCTION("""COMPUTED_VALUE"""),16.31)</f>
        <v>16.31</v>
      </c>
      <c r="C844" s="1">
        <f t="shared" si="1"/>
        <v>-1.26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IFERROR(__xludf.DUMMYFUNCTION("""COMPUTED_VALUE"""),16.18)</f>
        <v>16.18</v>
      </c>
      <c r="C845" s="1">
        <f t="shared" si="1"/>
        <v>-1.13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IFERROR(__xludf.DUMMYFUNCTION("""COMPUTED_VALUE"""),16.24)</f>
        <v>16.24</v>
      </c>
      <c r="C846" s="1">
        <f t="shared" si="1"/>
        <v>-0.94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IFERROR(__xludf.DUMMYFUNCTION("""COMPUTED_VALUE"""),15.85)</f>
        <v>15.85</v>
      </c>
      <c r="C847" s="1">
        <f t="shared" si="1"/>
        <v>-1.39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IFERROR(__xludf.DUMMYFUNCTION("""COMPUTED_VALUE"""),15.32)</f>
        <v>15.32</v>
      </c>
      <c r="C848" s="1">
        <f t="shared" si="1"/>
        <v>-1.53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IFERROR(__xludf.DUMMYFUNCTION("""COMPUTED_VALUE"""),15.52)</f>
        <v>15.52</v>
      </c>
      <c r="C849" s="1">
        <f t="shared" si="1"/>
        <v>-0.8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IFERROR(__xludf.DUMMYFUNCTION("""COMPUTED_VALUE"""),15.47)</f>
        <v>15.47</v>
      </c>
      <c r="C850" s="1">
        <f t="shared" si="1"/>
        <v>-1.05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IFERROR(__xludf.DUMMYFUNCTION("""COMPUTED_VALUE"""),15.82)</f>
        <v>15.82</v>
      </c>
      <c r="C851" s="1">
        <f t="shared" si="1"/>
        <v>-0.65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IFERROR(__xludf.DUMMYFUNCTION("""COMPUTED_VALUE"""),15.7)</f>
        <v>15.7</v>
      </c>
      <c r="C852" s="1">
        <f t="shared" si="1"/>
        <v>-1.12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IFERROR(__xludf.DUMMYFUNCTION("""COMPUTED_VALUE"""),15.76)</f>
        <v>15.76</v>
      </c>
      <c r="C853" s="1">
        <f t="shared" si="1"/>
        <v>-0.94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IFERROR(__xludf.DUMMYFUNCTION("""COMPUTED_VALUE"""),15.79)</f>
        <v>15.79</v>
      </c>
      <c r="C854" s="1">
        <f t="shared" si="1"/>
        <v>-0.97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IFERROR(__xludf.DUMMYFUNCTION("""COMPUTED_VALUE"""),15.9)</f>
        <v>15.9</v>
      </c>
      <c r="C855" s="1">
        <f t="shared" si="1"/>
        <v>-0.89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IFERROR(__xludf.DUMMYFUNCTION("""COMPUTED_VALUE"""),15.77)</f>
        <v>15.77</v>
      </c>
      <c r="C856" s="1">
        <f t="shared" si="1"/>
        <v>-1.13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IFERROR(__xludf.DUMMYFUNCTION("""COMPUTED_VALUE"""),15.89)</f>
        <v>15.89</v>
      </c>
      <c r="C857" s="1">
        <f t="shared" si="1"/>
        <v>-0.88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IFERROR(__xludf.DUMMYFUNCTION("""COMPUTED_VALUE"""),16.13)</f>
        <v>16.13</v>
      </c>
      <c r="C858" s="1">
        <f t="shared" si="1"/>
        <v>-0.76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IFERROR(__xludf.DUMMYFUNCTION("""COMPUTED_VALUE"""),16.06)</f>
        <v>16.06</v>
      </c>
      <c r="C859" s="1">
        <f t="shared" si="1"/>
        <v>-1.07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IFERROR(__xludf.DUMMYFUNCTION("""COMPUTED_VALUE"""),16.1)</f>
        <v>16.1</v>
      </c>
      <c r="C860" s="1">
        <f t="shared" si="1"/>
        <v>-0.96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IFERROR(__xludf.DUMMYFUNCTION("""COMPUTED_VALUE"""),16.05)</f>
        <v>16.05</v>
      </c>
      <c r="C861" s="1">
        <f t="shared" si="1"/>
        <v>-1.05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IFERROR(__xludf.DUMMYFUNCTION("""COMPUTED_VALUE"""),15.9)</f>
        <v>15.9</v>
      </c>
      <c r="C862" s="1">
        <f t="shared" si="1"/>
        <v>-1.15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IFERROR(__xludf.DUMMYFUNCTION("""COMPUTED_VALUE"""),15.66)</f>
        <v>15.66</v>
      </c>
      <c r="C863" s="1">
        <f t="shared" si="1"/>
        <v>-1.24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IFERROR(__xludf.DUMMYFUNCTION("""COMPUTED_VALUE"""),15.78)</f>
        <v>15.78</v>
      </c>
      <c r="C864" s="1">
        <f t="shared" si="1"/>
        <v>-0.88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IFERROR(__xludf.DUMMYFUNCTION("""COMPUTED_VALUE"""),15.67)</f>
        <v>15.67</v>
      </c>
      <c r="C865" s="1">
        <f t="shared" si="1"/>
        <v>-1.11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IFERROR(__xludf.DUMMYFUNCTION("""COMPUTED_VALUE"""),15.63)</f>
        <v>15.63</v>
      </c>
      <c r="C866" s="1">
        <f t="shared" si="1"/>
        <v>-1.04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IFERROR(__xludf.DUMMYFUNCTION("""COMPUTED_VALUE"""),15.44)</f>
        <v>15.44</v>
      </c>
      <c r="C867" s="1">
        <f t="shared" si="1"/>
        <v>-1.19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IFERROR(__xludf.DUMMYFUNCTION("""COMPUTED_VALUE"""),15.57)</f>
        <v>15.57</v>
      </c>
      <c r="C868" s="1">
        <f t="shared" si="1"/>
        <v>-0.87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IFERROR(__xludf.DUMMYFUNCTION("""COMPUTED_VALUE"""),15.36)</f>
        <v>15.36</v>
      </c>
      <c r="C869" s="1">
        <f t="shared" si="1"/>
        <v>-1.21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IFERROR(__xludf.DUMMYFUNCTION("""COMPUTED_VALUE"""),15.43)</f>
        <v>15.43</v>
      </c>
      <c r="C870" s="1">
        <f t="shared" si="1"/>
        <v>-0.93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IFERROR(__xludf.DUMMYFUNCTION("""COMPUTED_VALUE"""),15.42)</f>
        <v>15.42</v>
      </c>
      <c r="C871" s="1">
        <f t="shared" si="1"/>
        <v>-1.01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IFERROR(__xludf.DUMMYFUNCTION("""COMPUTED_VALUE"""),15.11)</f>
        <v>15.11</v>
      </c>
      <c r="C872" s="1">
        <f t="shared" si="1"/>
        <v>-1.31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IFERROR(__xludf.DUMMYFUNCTION("""COMPUTED_VALUE"""),14.89)</f>
        <v>14.89</v>
      </c>
      <c r="C873" s="1">
        <f t="shared" si="1"/>
        <v>-1.22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IFERROR(__xludf.DUMMYFUNCTION("""COMPUTED_VALUE"""),14.77)</f>
        <v>14.77</v>
      </c>
      <c r="C874" s="1">
        <f t="shared" si="1"/>
        <v>-1.12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IFERROR(__xludf.DUMMYFUNCTION("""COMPUTED_VALUE"""),14.38)</f>
        <v>14.38</v>
      </c>
      <c r="C875" s="1">
        <f t="shared" si="1"/>
        <v>-1.39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IFERROR(__xludf.DUMMYFUNCTION("""COMPUTED_VALUE"""),14.38)</f>
        <v>14.38</v>
      </c>
      <c r="C876" s="1">
        <f t="shared" si="1"/>
        <v>-1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IFERROR(__xludf.DUMMYFUNCTION("""COMPUTED_VALUE"""),14.22)</f>
        <v>14.22</v>
      </c>
      <c r="C877" s="1">
        <f t="shared" si="1"/>
        <v>-1.16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IFERROR(__xludf.DUMMYFUNCTION("""COMPUTED_VALUE"""),14.06)</f>
        <v>14.06</v>
      </c>
      <c r="C878" s="1">
        <f t="shared" si="1"/>
        <v>-1.16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IFERROR(__xludf.DUMMYFUNCTION("""COMPUTED_VALUE"""),14.16)</f>
        <v>14.16</v>
      </c>
      <c r="C879" s="1">
        <f t="shared" si="1"/>
        <v>-0.9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IFERROR(__xludf.DUMMYFUNCTION("""COMPUTED_VALUE"""),14.62)</f>
        <v>14.62</v>
      </c>
      <c r="C880" s="1">
        <f t="shared" si="1"/>
        <v>-0.54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IFERROR(__xludf.DUMMYFUNCTION("""COMPUTED_VALUE"""),14.95)</f>
        <v>14.95</v>
      </c>
      <c r="C881" s="1">
        <f t="shared" si="1"/>
        <v>-0.67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IFERROR(__xludf.DUMMYFUNCTION("""COMPUTED_VALUE"""),15.03)</f>
        <v>15.03</v>
      </c>
      <c r="C882" s="1">
        <f t="shared" si="1"/>
        <v>-0.92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IFERROR(__xludf.DUMMYFUNCTION("""COMPUTED_VALUE"""),14.91)</f>
        <v>14.91</v>
      </c>
      <c r="C883" s="1">
        <f t="shared" si="1"/>
        <v>-1.12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IFERROR(__xludf.DUMMYFUNCTION("""COMPUTED_VALUE"""),14.82)</f>
        <v>14.82</v>
      </c>
      <c r="C884" s="1">
        <f t="shared" si="1"/>
        <v>-1.09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IFERROR(__xludf.DUMMYFUNCTION("""COMPUTED_VALUE"""),15.08)</f>
        <v>15.08</v>
      </c>
      <c r="C885" s="1">
        <f t="shared" si="1"/>
        <v>-0.74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IFERROR(__xludf.DUMMYFUNCTION("""COMPUTED_VALUE"""),15.03)</f>
        <v>15.03</v>
      </c>
      <c r="C886" s="1">
        <f t="shared" si="1"/>
        <v>-1.05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IFERROR(__xludf.DUMMYFUNCTION("""COMPUTED_VALUE"""),15.26)</f>
        <v>15.26</v>
      </c>
      <c r="C887" s="1">
        <f t="shared" si="1"/>
        <v>-0.77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IFERROR(__xludf.DUMMYFUNCTION("""COMPUTED_VALUE"""),15.23)</f>
        <v>15.23</v>
      </c>
      <c r="C888" s="1">
        <f t="shared" si="1"/>
        <v>-1.03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IFERROR(__xludf.DUMMYFUNCTION("""COMPUTED_VALUE"""),15.27)</f>
        <v>15.27</v>
      </c>
      <c r="C889" s="1">
        <f t="shared" si="1"/>
        <v>-0.96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IFERROR(__xludf.DUMMYFUNCTION("""COMPUTED_VALUE"""),15.36)</f>
        <v>15.36</v>
      </c>
      <c r="C890" s="1">
        <f t="shared" si="1"/>
        <v>-0.91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IFERROR(__xludf.DUMMYFUNCTION("""COMPUTED_VALUE"""),15.37)</f>
        <v>15.37</v>
      </c>
      <c r="C891" s="1">
        <f t="shared" si="1"/>
        <v>-0.99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IFERROR(__xludf.DUMMYFUNCTION("""COMPUTED_VALUE"""),15.42)</f>
        <v>15.42</v>
      </c>
      <c r="C892" s="1">
        <f t="shared" si="1"/>
        <v>-0.95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IFERROR(__xludf.DUMMYFUNCTION("""COMPUTED_VALUE"""),15.18)</f>
        <v>15.18</v>
      </c>
      <c r="C893" s="1">
        <f t="shared" si="1"/>
        <v>-1.24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IFERROR(__xludf.DUMMYFUNCTION("""COMPUTED_VALUE"""),15.23)</f>
        <v>15.23</v>
      </c>
      <c r="C894" s="1">
        <f t="shared" si="1"/>
        <v>-0.95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IFERROR(__xludf.DUMMYFUNCTION("""COMPUTED_VALUE"""),14.96)</f>
        <v>14.96</v>
      </c>
      <c r="C895" s="1">
        <f t="shared" si="1"/>
        <v>-1.27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IFERROR(__xludf.DUMMYFUNCTION("""COMPUTED_VALUE"""),15.73)</f>
        <v>15.73</v>
      </c>
      <c r="C896" s="1">
        <f t="shared" si="1"/>
        <v>-0.23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IFERROR(__xludf.DUMMYFUNCTION("""COMPUTED_VALUE"""),15.66)</f>
        <v>15.66</v>
      </c>
      <c r="C897" s="1">
        <f t="shared" si="1"/>
        <v>-1.07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IFERROR(__xludf.DUMMYFUNCTION("""COMPUTED_VALUE"""),15.75)</f>
        <v>15.75</v>
      </c>
      <c r="C898" s="1">
        <f t="shared" si="1"/>
        <v>-0.91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IFERROR(__xludf.DUMMYFUNCTION("""COMPUTED_VALUE"""),15.99)</f>
        <v>15.99</v>
      </c>
      <c r="C899" s="1">
        <f t="shared" si="1"/>
        <v>-0.76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IFERROR(__xludf.DUMMYFUNCTION("""COMPUTED_VALUE"""),16.19)</f>
        <v>16.19</v>
      </c>
      <c r="C900" s="1">
        <f t="shared" si="1"/>
        <v>-0.8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IFERROR(__xludf.DUMMYFUNCTION("""COMPUTED_VALUE"""),16.16)</f>
        <v>16.16</v>
      </c>
      <c r="C901" s="1">
        <f t="shared" si="1"/>
        <v>-1.03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IFERROR(__xludf.DUMMYFUNCTION("""COMPUTED_VALUE"""),16.31)</f>
        <v>16.31</v>
      </c>
      <c r="C902" s="1">
        <f t="shared" si="1"/>
        <v>-0.85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IFERROR(__xludf.DUMMYFUNCTION("""COMPUTED_VALUE"""),16.52)</f>
        <v>16.52</v>
      </c>
      <c r="C903" s="1">
        <f t="shared" si="1"/>
        <v>-0.79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IFERROR(__xludf.DUMMYFUNCTION("""COMPUTED_VALUE"""),16.77)</f>
        <v>16.77</v>
      </c>
      <c r="C904" s="1">
        <f t="shared" si="1"/>
        <v>-0.75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IFERROR(__xludf.DUMMYFUNCTION("""COMPUTED_VALUE"""),16.62)</f>
        <v>16.62</v>
      </c>
      <c r="C905" s="1">
        <f t="shared" si="1"/>
        <v>-1.15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IFERROR(__xludf.DUMMYFUNCTION("""COMPUTED_VALUE"""),16.61)</f>
        <v>16.61</v>
      </c>
      <c r="C906" s="1">
        <f t="shared" si="1"/>
        <v>-1.01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IFERROR(__xludf.DUMMYFUNCTION("""COMPUTED_VALUE"""),16.46)</f>
        <v>16.46</v>
      </c>
      <c r="C907" s="1">
        <f t="shared" si="1"/>
        <v>-1.15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IFERROR(__xludf.DUMMYFUNCTION("""COMPUTED_VALUE"""),16.23)</f>
        <v>16.23</v>
      </c>
      <c r="C908" s="1">
        <f t="shared" si="1"/>
        <v>-1.23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IFERROR(__xludf.DUMMYFUNCTION("""COMPUTED_VALUE"""),16.69)</f>
        <v>16.69</v>
      </c>
      <c r="C909" s="1">
        <f t="shared" si="1"/>
        <v>-0.54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IFERROR(__xludf.DUMMYFUNCTION("""COMPUTED_VALUE"""),17.48)</f>
        <v>17.48</v>
      </c>
      <c r="C910" s="1">
        <f t="shared" si="1"/>
        <v>-0.21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IFERROR(__xludf.DUMMYFUNCTION("""COMPUTED_VALUE"""),17.8)</f>
        <v>17.8</v>
      </c>
      <c r="C911" s="1">
        <f t="shared" si="1"/>
        <v>-0.68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IFERROR(__xludf.DUMMYFUNCTION("""COMPUTED_VALUE"""),17.78)</f>
        <v>17.78</v>
      </c>
      <c r="C912" s="1">
        <f t="shared" si="1"/>
        <v>-1.02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IFERROR(__xludf.DUMMYFUNCTION("""COMPUTED_VALUE"""),17.94)</f>
        <v>17.94</v>
      </c>
      <c r="C913" s="1">
        <f t="shared" si="1"/>
        <v>-0.84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IFERROR(__xludf.DUMMYFUNCTION("""COMPUTED_VALUE"""),18.13)</f>
        <v>18.13</v>
      </c>
      <c r="C914" s="1">
        <f t="shared" si="1"/>
        <v>-0.81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IFERROR(__xludf.DUMMYFUNCTION("""COMPUTED_VALUE"""),17.9)</f>
        <v>17.9</v>
      </c>
      <c r="C915" s="1">
        <f t="shared" si="1"/>
        <v>-1.23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IFERROR(__xludf.DUMMYFUNCTION("""COMPUTED_VALUE"""),17.94)</f>
        <v>17.94</v>
      </c>
      <c r="C916" s="1">
        <f t="shared" si="1"/>
        <v>-0.96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IFERROR(__xludf.DUMMYFUNCTION("""COMPUTED_VALUE"""),17.96)</f>
        <v>17.96</v>
      </c>
      <c r="C917" s="1">
        <f t="shared" si="1"/>
        <v>-0.98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IFERROR(__xludf.DUMMYFUNCTION("""COMPUTED_VALUE"""),17.89)</f>
        <v>17.89</v>
      </c>
      <c r="C918" s="1">
        <f t="shared" si="1"/>
        <v>-1.07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IFERROR(__xludf.DUMMYFUNCTION("""COMPUTED_VALUE"""),17.96)</f>
        <v>17.96</v>
      </c>
      <c r="C919" s="1">
        <f t="shared" si="1"/>
        <v>-0.93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IFERROR(__xludf.DUMMYFUNCTION("""COMPUTED_VALUE"""),17.45)</f>
        <v>17.45</v>
      </c>
      <c r="C920" s="1">
        <f t="shared" si="1"/>
        <v>-1.51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IFERROR(__xludf.DUMMYFUNCTION("""COMPUTED_VALUE"""),17.53)</f>
        <v>17.53</v>
      </c>
      <c r="C921" s="1">
        <f t="shared" si="1"/>
        <v>-0.92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IFERROR(__xludf.DUMMYFUNCTION("""COMPUTED_VALUE"""),17.56)</f>
        <v>17.56</v>
      </c>
      <c r="C922" s="1">
        <f t="shared" si="1"/>
        <v>-0.97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IFERROR(__xludf.DUMMYFUNCTION("""COMPUTED_VALUE"""),17.4)</f>
        <v>17.4</v>
      </c>
      <c r="C923" s="1">
        <f t="shared" si="1"/>
        <v>-1.16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IFERROR(__xludf.DUMMYFUNCTION("""COMPUTED_VALUE"""),17.45)</f>
        <v>17.45</v>
      </c>
      <c r="C924" s="1">
        <f t="shared" si="1"/>
        <v>-0.95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IFERROR(__xludf.DUMMYFUNCTION("""COMPUTED_VALUE"""),17.81)</f>
        <v>17.81</v>
      </c>
      <c r="C925" s="1">
        <f t="shared" si="1"/>
        <v>-0.64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IFERROR(__xludf.DUMMYFUNCTION("""COMPUTED_VALUE"""),17.69)</f>
        <v>17.69</v>
      </c>
      <c r="C926" s="1">
        <f t="shared" si="1"/>
        <v>-1.12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IFERROR(__xludf.DUMMYFUNCTION("""COMPUTED_VALUE"""),17.79)</f>
        <v>17.79</v>
      </c>
      <c r="C927" s="1">
        <f t="shared" si="1"/>
        <v>-0.9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IFERROR(__xludf.DUMMYFUNCTION("""COMPUTED_VALUE"""),18.08)</f>
        <v>18.08</v>
      </c>
      <c r="C928" s="1">
        <f t="shared" si="1"/>
        <v>-0.71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IFERROR(__xludf.DUMMYFUNCTION("""COMPUTED_VALUE"""),17.67)</f>
        <v>17.67</v>
      </c>
      <c r="C929" s="1">
        <f t="shared" si="1"/>
        <v>-1.41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IFERROR(__xludf.DUMMYFUNCTION("""COMPUTED_VALUE"""),16.7)</f>
        <v>16.7</v>
      </c>
      <c r="C930" s="1">
        <f t="shared" si="1"/>
        <v>-1.97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IFERROR(__xludf.DUMMYFUNCTION("""COMPUTED_VALUE"""),16.88)</f>
        <v>16.88</v>
      </c>
      <c r="C931" s="1">
        <f t="shared" si="1"/>
        <v>-0.82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IFERROR(__xludf.DUMMYFUNCTION("""COMPUTED_VALUE"""),16.6)</f>
        <v>16.6</v>
      </c>
      <c r="C932" s="1">
        <f t="shared" si="1"/>
        <v>-1.28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IFERROR(__xludf.DUMMYFUNCTION("""COMPUTED_VALUE"""),16.08)</f>
        <v>16.08</v>
      </c>
      <c r="C933" s="1">
        <f t="shared" si="1"/>
        <v>-1.52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IFERROR(__xludf.DUMMYFUNCTION("""COMPUTED_VALUE"""),16.26)</f>
        <v>16.26</v>
      </c>
      <c r="C934" s="1">
        <f t="shared" si="1"/>
        <v>-0.82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IFERROR(__xludf.DUMMYFUNCTION("""COMPUTED_VALUE"""),16.6)</f>
        <v>16.6</v>
      </c>
      <c r="C935" s="1">
        <f t="shared" si="1"/>
        <v>-0.66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IFERROR(__xludf.DUMMYFUNCTION("""COMPUTED_VALUE"""),16.87)</f>
        <v>16.87</v>
      </c>
      <c r="C936" s="1">
        <f t="shared" si="1"/>
        <v>-0.73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IFERROR(__xludf.DUMMYFUNCTION("""COMPUTED_VALUE"""),16.69)</f>
        <v>16.69</v>
      </c>
      <c r="C937" s="1">
        <f t="shared" si="1"/>
        <v>-1.18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IFERROR(__xludf.DUMMYFUNCTION("""COMPUTED_VALUE"""),17.52)</f>
        <v>17.52</v>
      </c>
      <c r="C938" s="1">
        <f t="shared" si="1"/>
        <v>-0.17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IFERROR(__xludf.DUMMYFUNCTION("""COMPUTED_VALUE"""),17.47)</f>
        <v>17.47</v>
      </c>
      <c r="C939" s="1">
        <f t="shared" si="1"/>
        <v>-1.05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IFERROR(__xludf.DUMMYFUNCTION("""COMPUTED_VALUE"""),17.2)</f>
        <v>17.2</v>
      </c>
      <c r="C940" s="1">
        <f t="shared" si="1"/>
        <v>-1.27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IFERROR(__xludf.DUMMYFUNCTION("""COMPUTED_VALUE"""),17.36)</f>
        <v>17.36</v>
      </c>
      <c r="C941" s="1">
        <f t="shared" si="1"/>
        <v>-0.84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IFERROR(__xludf.DUMMYFUNCTION("""COMPUTED_VALUE"""),17.24)</f>
        <v>17.24</v>
      </c>
      <c r="C942" s="1">
        <f t="shared" si="1"/>
        <v>-1.12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IFERROR(__xludf.DUMMYFUNCTION("""COMPUTED_VALUE"""),17.03)</f>
        <v>17.03</v>
      </c>
      <c r="C943" s="1">
        <f t="shared" si="1"/>
        <v>-1.21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IFERROR(__xludf.DUMMYFUNCTION("""COMPUTED_VALUE"""),17.43)</f>
        <v>17.43</v>
      </c>
      <c r="C944" s="1">
        <f t="shared" si="1"/>
        <v>-0.6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IFERROR(__xludf.DUMMYFUNCTION("""COMPUTED_VALUE"""),17.48)</f>
        <v>17.48</v>
      </c>
      <c r="C945" s="1">
        <f t="shared" si="1"/>
        <v>-0.95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IFERROR(__xludf.DUMMYFUNCTION("""COMPUTED_VALUE"""),17.26)</f>
        <v>17.26</v>
      </c>
      <c r="C946" s="1">
        <f t="shared" si="1"/>
        <v>-1.22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IFERROR(__xludf.DUMMYFUNCTION("""COMPUTED_VALUE"""),17.25)</f>
        <v>17.25</v>
      </c>
      <c r="C947" s="1">
        <f t="shared" si="1"/>
        <v>-1.01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IFERROR(__xludf.DUMMYFUNCTION("""COMPUTED_VALUE"""),17.42)</f>
        <v>17.42</v>
      </c>
      <c r="C948" s="1">
        <f t="shared" si="1"/>
        <v>-0.83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IFERROR(__xludf.DUMMYFUNCTION("""COMPUTED_VALUE"""),17.18)</f>
        <v>17.18</v>
      </c>
      <c r="C949" s="1">
        <f t="shared" si="1"/>
        <v>-1.24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IFERROR(__xludf.DUMMYFUNCTION("""COMPUTED_VALUE"""),17.38)</f>
        <v>17.38</v>
      </c>
      <c r="C950" s="1">
        <f t="shared" si="1"/>
        <v>-0.8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IFERROR(__xludf.DUMMYFUNCTION("""COMPUTED_VALUE"""),17.49)</f>
        <v>17.49</v>
      </c>
      <c r="C951" s="1">
        <f t="shared" si="1"/>
        <v>-0.89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IFERROR(__xludf.DUMMYFUNCTION("""COMPUTED_VALUE"""),17.6)</f>
        <v>17.6</v>
      </c>
      <c r="C952" s="1">
        <f t="shared" si="1"/>
        <v>-0.89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IFERROR(__xludf.DUMMYFUNCTION("""COMPUTED_VALUE"""),17.72)</f>
        <v>17.72</v>
      </c>
      <c r="C953" s="1">
        <f t="shared" si="1"/>
        <v>-0.88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IFERROR(__xludf.DUMMYFUNCTION("""COMPUTED_VALUE"""),17.81)</f>
        <v>17.81</v>
      </c>
      <c r="C954" s="1">
        <f t="shared" si="1"/>
        <v>-0.91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IFERROR(__xludf.DUMMYFUNCTION("""COMPUTED_VALUE"""),17.9)</f>
        <v>17.9</v>
      </c>
      <c r="C955" s="1">
        <f t="shared" si="1"/>
        <v>-0.91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IFERROR(__xludf.DUMMYFUNCTION("""COMPUTED_VALUE"""),18.02)</f>
        <v>18.02</v>
      </c>
      <c r="C956" s="1">
        <f t="shared" si="1"/>
        <v>-0.88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IFERROR(__xludf.DUMMYFUNCTION("""COMPUTED_VALUE"""),18.17)</f>
        <v>18.17</v>
      </c>
      <c r="C957" s="1">
        <f t="shared" si="1"/>
        <v>-0.85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IFERROR(__xludf.DUMMYFUNCTION("""COMPUTED_VALUE"""),18.62)</f>
        <v>18.62</v>
      </c>
      <c r="C958" s="1">
        <f t="shared" si="1"/>
        <v>-0.55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IFERROR(__xludf.DUMMYFUNCTION("""COMPUTED_VALUE"""),18.57)</f>
        <v>18.57</v>
      </c>
      <c r="C959" s="1">
        <f t="shared" si="1"/>
        <v>-1.05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IFERROR(__xludf.DUMMYFUNCTION("""COMPUTED_VALUE"""),18.75)</f>
        <v>18.75</v>
      </c>
      <c r="C960" s="1">
        <f t="shared" si="1"/>
        <v>-0.82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IFERROR(__xludf.DUMMYFUNCTION("""COMPUTED_VALUE"""),19.0)</f>
        <v>19</v>
      </c>
      <c r="C961" s="1">
        <f t="shared" si="1"/>
        <v>-0.75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IFERROR(__xludf.DUMMYFUNCTION("""COMPUTED_VALUE"""),18.78)</f>
        <v>18.78</v>
      </c>
      <c r="C962" s="1">
        <f t="shared" si="1"/>
        <v>-1.22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IFERROR(__xludf.DUMMYFUNCTION("""COMPUTED_VALUE"""),18.92)</f>
        <v>18.92</v>
      </c>
      <c r="C963" s="1">
        <f t="shared" si="1"/>
        <v>-0.86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IFERROR(__xludf.DUMMYFUNCTION("""COMPUTED_VALUE"""),18.45)</f>
        <v>18.45</v>
      </c>
      <c r="C964" s="1">
        <f t="shared" si="1"/>
        <v>-1.47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IFERROR(__xludf.DUMMYFUNCTION("""COMPUTED_VALUE"""),18.75)</f>
        <v>18.75</v>
      </c>
      <c r="C965" s="1">
        <f t="shared" si="1"/>
        <v>-0.7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IFERROR(__xludf.DUMMYFUNCTION("""COMPUTED_VALUE"""),18.67)</f>
        <v>18.67</v>
      </c>
      <c r="C966" s="1">
        <f t="shared" si="1"/>
        <v>-1.08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IFERROR(__xludf.DUMMYFUNCTION("""COMPUTED_VALUE"""),18.57)</f>
        <v>18.57</v>
      </c>
      <c r="C967" s="1">
        <f t="shared" si="1"/>
        <v>-1.1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IFERROR(__xludf.DUMMYFUNCTION("""COMPUTED_VALUE"""),18.81)</f>
        <v>18.81</v>
      </c>
      <c r="C968" s="1">
        <f t="shared" si="1"/>
        <v>-0.76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IFERROR(__xludf.DUMMYFUNCTION("""COMPUTED_VALUE"""),18.77)</f>
        <v>18.77</v>
      </c>
      <c r="C969" s="1">
        <f t="shared" si="1"/>
        <v>-1.04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IFERROR(__xludf.DUMMYFUNCTION("""COMPUTED_VALUE"""),18.6)</f>
        <v>18.6</v>
      </c>
      <c r="C970" s="1">
        <f t="shared" si="1"/>
        <v>-1.17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IFERROR(__xludf.DUMMYFUNCTION("""COMPUTED_VALUE"""),18.3)</f>
        <v>18.3</v>
      </c>
      <c r="C971" s="1">
        <f t="shared" si="1"/>
        <v>-1.3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IFERROR(__xludf.DUMMYFUNCTION("""COMPUTED_VALUE"""),18.59)</f>
        <v>18.59</v>
      </c>
      <c r="C972" s="1">
        <f t="shared" si="1"/>
        <v>-0.71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IFERROR(__xludf.DUMMYFUNCTION("""COMPUTED_VALUE"""),18.54)</f>
        <v>18.54</v>
      </c>
      <c r="C973" s="1">
        <f t="shared" si="1"/>
        <v>-1.05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IFERROR(__xludf.DUMMYFUNCTION("""COMPUTED_VALUE"""),18.57)</f>
        <v>18.57</v>
      </c>
      <c r="C974" s="1">
        <f t="shared" si="1"/>
        <v>-0.97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IFERROR(__xludf.DUMMYFUNCTION("""COMPUTED_VALUE"""),18.59)</f>
        <v>18.59</v>
      </c>
      <c r="C975" s="1">
        <f t="shared" si="1"/>
        <v>-0.98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IFERROR(__xludf.DUMMYFUNCTION("""COMPUTED_VALUE"""),18.86)</f>
        <v>18.86</v>
      </c>
      <c r="C976" s="1">
        <f t="shared" si="1"/>
        <v>-0.73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IFERROR(__xludf.DUMMYFUNCTION("""COMPUTED_VALUE"""),18.75)</f>
        <v>18.75</v>
      </c>
      <c r="C977" s="1">
        <f t="shared" si="1"/>
        <v>-1.11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IFERROR(__xludf.DUMMYFUNCTION("""COMPUTED_VALUE"""),18.52)</f>
        <v>18.52</v>
      </c>
      <c r="C978" s="1">
        <f t="shared" si="1"/>
        <v>-1.23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IFERROR(__xludf.DUMMYFUNCTION("""COMPUTED_VALUE"""),18.56)</f>
        <v>18.56</v>
      </c>
      <c r="C979" s="1">
        <f t="shared" si="1"/>
        <v>-0.96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IFERROR(__xludf.DUMMYFUNCTION("""COMPUTED_VALUE"""),18.39)</f>
        <v>18.39</v>
      </c>
      <c r="C980" s="1">
        <f t="shared" si="1"/>
        <v>-1.17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IFERROR(__xludf.DUMMYFUNCTION("""COMPUTED_VALUE"""),18.61)</f>
        <v>18.61</v>
      </c>
      <c r="C981" s="1">
        <f t="shared" si="1"/>
        <v>-0.78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IFERROR(__xludf.DUMMYFUNCTION("""COMPUTED_VALUE"""),18.56)</f>
        <v>18.56</v>
      </c>
      <c r="C982" s="1">
        <f t="shared" si="1"/>
        <v>-1.05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IFERROR(__xludf.DUMMYFUNCTION("""COMPUTED_VALUE"""),18.7)</f>
        <v>18.7</v>
      </c>
      <c r="C983" s="1">
        <f t="shared" si="1"/>
        <v>-0.86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IFERROR(__xludf.DUMMYFUNCTION("""COMPUTED_VALUE"""),19.05)</f>
        <v>19.05</v>
      </c>
      <c r="C984" s="1">
        <f t="shared" si="1"/>
        <v>-0.65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IFERROR(__xludf.DUMMYFUNCTION("""COMPUTED_VALUE"""),19.5)</f>
        <v>19.5</v>
      </c>
      <c r="C985" s="1">
        <f t="shared" si="1"/>
        <v>-0.55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IFERROR(__xludf.DUMMYFUNCTION("""COMPUTED_VALUE"""),19.86)</f>
        <v>19.86</v>
      </c>
      <c r="C986" s="1">
        <f t="shared" si="1"/>
        <v>-0.64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IFERROR(__xludf.DUMMYFUNCTION("""COMPUTED_VALUE"""),19.69)</f>
        <v>19.69</v>
      </c>
      <c r="C987" s="1">
        <f t="shared" si="1"/>
        <v>-1.17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IFERROR(__xludf.DUMMYFUNCTION("""COMPUTED_VALUE"""),20.23)</f>
        <v>20.23</v>
      </c>
      <c r="C988" s="1">
        <f t="shared" si="1"/>
        <v>-0.46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IFERROR(__xludf.DUMMYFUNCTION("""COMPUTED_VALUE"""),20.18)</f>
        <v>20.18</v>
      </c>
      <c r="C989" s="1">
        <f t="shared" si="1"/>
        <v>-1.05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IFERROR(__xludf.DUMMYFUNCTION("""COMPUTED_VALUE"""),20.28)</f>
        <v>20.28</v>
      </c>
      <c r="C990" s="1">
        <f t="shared" si="1"/>
        <v>-0.9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IFERROR(__xludf.DUMMYFUNCTION("""COMPUTED_VALUE"""),20.0)</f>
        <v>20</v>
      </c>
      <c r="C991" s="1">
        <f t="shared" si="1"/>
        <v>-1.28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IFERROR(__xludf.DUMMYFUNCTION("""COMPUTED_VALUE"""),20.23)</f>
        <v>20.23</v>
      </c>
      <c r="C992" s="1">
        <f t="shared" si="1"/>
        <v>-0.77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IFERROR(__xludf.DUMMYFUNCTION("""COMPUTED_VALUE"""),20.2)</f>
        <v>20.2</v>
      </c>
      <c r="C993" s="1">
        <f t="shared" si="1"/>
        <v>-1.03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IFERROR(__xludf.DUMMYFUNCTION("""COMPUTED_VALUE"""),20.05)</f>
        <v>20.05</v>
      </c>
      <c r="C994" s="1">
        <f t="shared" si="1"/>
        <v>-1.15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IFERROR(__xludf.DUMMYFUNCTION("""COMPUTED_VALUE"""),20.02)</f>
        <v>20.02</v>
      </c>
      <c r="C995" s="1">
        <f t="shared" si="1"/>
        <v>-1.03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IFERROR(__xludf.DUMMYFUNCTION("""COMPUTED_VALUE"""),19.8)</f>
        <v>19.8</v>
      </c>
      <c r="C996" s="1">
        <f t="shared" si="1"/>
        <v>-1.22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IFERROR(__xludf.DUMMYFUNCTION("""COMPUTED_VALUE"""),19.91)</f>
        <v>19.91</v>
      </c>
      <c r="C997" s="1">
        <f t="shared" si="1"/>
        <v>-0.89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IFERROR(__xludf.DUMMYFUNCTION("""COMPUTED_VALUE"""),19.82)</f>
        <v>19.82</v>
      </c>
      <c r="C998" s="1">
        <f t="shared" si="1"/>
        <v>-1.09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IFERROR(__xludf.DUMMYFUNCTION("""COMPUTED_VALUE"""),19.67)</f>
        <v>19.67</v>
      </c>
      <c r="C999" s="1">
        <f t="shared" si="1"/>
        <v>-1.15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IFERROR(__xludf.DUMMYFUNCTION("""COMPUTED_VALUE"""),19.45)</f>
        <v>19.45</v>
      </c>
      <c r="C1000" s="1">
        <f t="shared" si="1"/>
        <v>-1.22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IFERROR(__xludf.DUMMYFUNCTION("""COMPUTED_VALUE"""),19.61)</f>
        <v>19.61</v>
      </c>
      <c r="C1001" s="1">
        <f t="shared" si="1"/>
        <v>-0.84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IFERROR(__xludf.DUMMYFUNCTION("""COMPUTED_VALUE"""),20.36)</f>
        <v>20.36</v>
      </c>
      <c r="C1002" s="1">
        <f t="shared" si="1"/>
        <v>-0.25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IFERROR(__xludf.DUMMYFUNCTION("""COMPUTED_VALUE"""),20.27)</f>
        <v>20.27</v>
      </c>
      <c r="C1003" s="1">
        <f t="shared" si="1"/>
        <v>-1.09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IFERROR(__xludf.DUMMYFUNCTION("""COMPUTED_VALUE"""),20.14)</f>
        <v>20.14</v>
      </c>
      <c r="C1004" s="1">
        <f t="shared" si="1"/>
        <v>-1.13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IFERROR(__xludf.DUMMYFUNCTION("""COMPUTED_VALUE"""),20.0)</f>
        <v>20</v>
      </c>
      <c r="C1005" s="1">
        <f t="shared" si="1"/>
        <v>-1.14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IFERROR(__xludf.DUMMYFUNCTION("""COMPUTED_VALUE"""),19.8)</f>
        <v>19.8</v>
      </c>
      <c r="C1006" s="1">
        <f t="shared" si="1"/>
        <v>-1.2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IFERROR(__xludf.DUMMYFUNCTION("""COMPUTED_VALUE"""),20.04)</f>
        <v>20.04</v>
      </c>
      <c r="C1007" s="1">
        <f t="shared" si="1"/>
        <v>-0.76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IFERROR(__xludf.DUMMYFUNCTION("""COMPUTED_VALUE"""),19.75)</f>
        <v>19.75</v>
      </c>
      <c r="C1008" s="1">
        <f t="shared" si="1"/>
        <v>-1.29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IFERROR(__xludf.DUMMYFUNCTION("""COMPUTED_VALUE"""),19.32)</f>
        <v>19.32</v>
      </c>
      <c r="C1009" s="1">
        <f t="shared" si="1"/>
        <v>-1.43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IFERROR(__xludf.DUMMYFUNCTION("""COMPUTED_VALUE"""),19.43)</f>
        <v>19.43</v>
      </c>
      <c r="C1010" s="1">
        <f t="shared" si="1"/>
        <v>-0.89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IFERROR(__xludf.DUMMYFUNCTION("""COMPUTED_VALUE"""),19.29)</f>
        <v>19.29</v>
      </c>
      <c r="C1011" s="1">
        <f t="shared" si="1"/>
        <v>-1.14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IFERROR(__xludf.DUMMYFUNCTION("""COMPUTED_VALUE"""),19.41)</f>
        <v>19.41</v>
      </c>
      <c r="C1012" s="1">
        <f t="shared" si="1"/>
        <v>-0.88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IFERROR(__xludf.DUMMYFUNCTION("""COMPUTED_VALUE"""),19.16)</f>
        <v>19.16</v>
      </c>
      <c r="C1013" s="1">
        <f t="shared" si="1"/>
        <v>-1.25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IFERROR(__xludf.DUMMYFUNCTION("""COMPUTED_VALUE"""),19.03)</f>
        <v>19.03</v>
      </c>
      <c r="C1014" s="1">
        <f t="shared" si="1"/>
        <v>-1.13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IFERROR(__xludf.DUMMYFUNCTION("""COMPUTED_VALUE"""),19.13)</f>
        <v>19.13</v>
      </c>
      <c r="C1015" s="1">
        <f t="shared" si="1"/>
        <v>-0.9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IFERROR(__xludf.DUMMYFUNCTION("""COMPUTED_VALUE"""),19.51)</f>
        <v>19.51</v>
      </c>
      <c r="C1016" s="1">
        <f t="shared" si="1"/>
        <v>-0.62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IFERROR(__xludf.DUMMYFUNCTION("""COMPUTED_VALUE"""),19.91)</f>
        <v>19.91</v>
      </c>
      <c r="C1017" s="1">
        <f t="shared" si="1"/>
        <v>-0.6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IFERROR(__xludf.DUMMYFUNCTION("""COMPUTED_VALUE"""),19.79)</f>
        <v>19.79</v>
      </c>
      <c r="C1018" s="1">
        <f t="shared" si="1"/>
        <v>-1.12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IFERROR(__xludf.DUMMYFUNCTION("""COMPUTED_VALUE"""),19.31)</f>
        <v>19.31</v>
      </c>
      <c r="C1019" s="1">
        <f t="shared" si="1"/>
        <v>-1.48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IFERROR(__xludf.DUMMYFUNCTION("""COMPUTED_VALUE"""),19.61)</f>
        <v>19.61</v>
      </c>
      <c r="C1020" s="1">
        <f t="shared" si="1"/>
        <v>-0.7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IFERROR(__xludf.DUMMYFUNCTION("""COMPUTED_VALUE"""),19.7)</f>
        <v>19.7</v>
      </c>
      <c r="C1021" s="1">
        <f t="shared" si="1"/>
        <v>-0.91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IFERROR(__xludf.DUMMYFUNCTION("""COMPUTED_VALUE"""),19.86)</f>
        <v>19.86</v>
      </c>
      <c r="C1022" s="1">
        <f t="shared" si="1"/>
        <v>-0.84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IFERROR(__xludf.DUMMYFUNCTION("""COMPUTED_VALUE"""),19.5)</f>
        <v>19.5</v>
      </c>
      <c r="C1023" s="1">
        <f t="shared" si="1"/>
        <v>-1.36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IFERROR(__xludf.DUMMYFUNCTION("""COMPUTED_VALUE"""),19.66)</f>
        <v>19.66</v>
      </c>
      <c r="C1024" s="1">
        <f t="shared" si="1"/>
        <v>-0.84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IFERROR(__xludf.DUMMYFUNCTION("""COMPUTED_VALUE"""),18.09)</f>
        <v>18.09</v>
      </c>
      <c r="C1025" s="1">
        <f t="shared" si="1"/>
        <v>-2.57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IFERROR(__xludf.DUMMYFUNCTION("""COMPUTED_VALUE"""),17.88)</f>
        <v>17.88</v>
      </c>
      <c r="C1026" s="1">
        <f t="shared" si="1"/>
        <v>-1.21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IFERROR(__xludf.DUMMYFUNCTION("""COMPUTED_VALUE"""),17.85)</f>
        <v>17.85</v>
      </c>
      <c r="C1027" s="1">
        <f t="shared" si="1"/>
        <v>-1.03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IFERROR(__xludf.DUMMYFUNCTION("""COMPUTED_VALUE"""),17.88)</f>
        <v>17.88</v>
      </c>
      <c r="C1028" s="1">
        <f t="shared" si="1"/>
        <v>-0.97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IFERROR(__xludf.DUMMYFUNCTION("""COMPUTED_VALUE"""),17.91)</f>
        <v>17.91</v>
      </c>
      <c r="C1029" s="1">
        <f t="shared" si="1"/>
        <v>-0.97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IFERROR(__xludf.DUMMYFUNCTION("""COMPUTED_VALUE"""),18.17)</f>
        <v>18.17</v>
      </c>
      <c r="C1030" s="1">
        <f t="shared" si="1"/>
        <v>-0.74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IFERROR(__xludf.DUMMYFUNCTION("""COMPUTED_VALUE"""),18.31)</f>
        <v>18.31</v>
      </c>
      <c r="C1031" s="1">
        <f t="shared" si="1"/>
        <v>-0.86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IFERROR(__xludf.DUMMYFUNCTION("""COMPUTED_VALUE"""),18.3)</f>
        <v>18.3</v>
      </c>
      <c r="C1032" s="1">
        <f t="shared" si="1"/>
        <v>-1.01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IFERROR(__xludf.DUMMYFUNCTION("""COMPUTED_VALUE"""),18.56)</f>
        <v>18.56</v>
      </c>
      <c r="C1033" s="1">
        <f t="shared" si="1"/>
        <v>-0.74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IFERROR(__xludf.DUMMYFUNCTION("""COMPUTED_VALUE"""),18.89)</f>
        <v>18.89</v>
      </c>
      <c r="C1034" s="1">
        <f t="shared" si="1"/>
        <v>-0.67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IFERROR(__xludf.DUMMYFUNCTION("""COMPUTED_VALUE"""),19.14)</f>
        <v>19.14</v>
      </c>
      <c r="C1035" s="1">
        <f t="shared" si="1"/>
        <v>-0.75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IFERROR(__xludf.DUMMYFUNCTION("""COMPUTED_VALUE"""),19.14)</f>
        <v>19.14</v>
      </c>
      <c r="C1036" s="1">
        <f t="shared" si="1"/>
        <v>-1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IFERROR(__xludf.DUMMYFUNCTION("""COMPUTED_VALUE"""),19.44)</f>
        <v>19.44</v>
      </c>
      <c r="C1037" s="1">
        <f t="shared" si="1"/>
        <v>-0.7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IFERROR(__xludf.DUMMYFUNCTION("""COMPUTED_VALUE"""),19.43)</f>
        <v>19.43</v>
      </c>
      <c r="C1038" s="1">
        <f t="shared" si="1"/>
        <v>-1.01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IFERROR(__xludf.DUMMYFUNCTION("""COMPUTED_VALUE"""),19.5)</f>
        <v>19.5</v>
      </c>
      <c r="C1039" s="1">
        <f t="shared" si="1"/>
        <v>-0.93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IFERROR(__xludf.DUMMYFUNCTION("""COMPUTED_VALUE"""),19.19)</f>
        <v>19.19</v>
      </c>
      <c r="C1040" s="1">
        <f t="shared" si="1"/>
        <v>-1.31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IFERROR(__xludf.DUMMYFUNCTION("""COMPUTED_VALUE"""),18.97)</f>
        <v>18.97</v>
      </c>
      <c r="C1041" s="1">
        <f t="shared" si="1"/>
        <v>-1.22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IFERROR(__xludf.DUMMYFUNCTION("""COMPUTED_VALUE"""),18.76)</f>
        <v>18.76</v>
      </c>
      <c r="C1042" s="1">
        <f t="shared" si="1"/>
        <v>-1.21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IFERROR(__xludf.DUMMYFUNCTION("""COMPUTED_VALUE"""),18.84)</f>
        <v>18.84</v>
      </c>
      <c r="C1043" s="1">
        <f t="shared" si="1"/>
        <v>-0.92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IFERROR(__xludf.DUMMYFUNCTION("""COMPUTED_VALUE"""),18.65)</f>
        <v>18.65</v>
      </c>
      <c r="C1044" s="1">
        <f t="shared" si="1"/>
        <v>-1.19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IFERROR(__xludf.DUMMYFUNCTION("""COMPUTED_VALUE"""),18.48)</f>
        <v>18.48</v>
      </c>
      <c r="C1045" s="1">
        <f t="shared" si="1"/>
        <v>-1.17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IFERROR(__xludf.DUMMYFUNCTION("""COMPUTED_VALUE"""),18.85)</f>
        <v>18.85</v>
      </c>
      <c r="C1046" s="1">
        <f t="shared" si="1"/>
        <v>-0.63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IFERROR(__xludf.DUMMYFUNCTION("""COMPUTED_VALUE"""),18.79)</f>
        <v>18.79</v>
      </c>
      <c r="C1047" s="1">
        <f t="shared" si="1"/>
        <v>-1.06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IFERROR(__xludf.DUMMYFUNCTION("""COMPUTED_VALUE"""),18.85)</f>
        <v>18.85</v>
      </c>
      <c r="C1048" s="1">
        <f t="shared" si="1"/>
        <v>-0.94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IFERROR(__xludf.DUMMYFUNCTION("""COMPUTED_VALUE"""),18.97)</f>
        <v>18.97</v>
      </c>
      <c r="C1049" s="1">
        <f t="shared" si="1"/>
        <v>-0.88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IFERROR(__xludf.DUMMYFUNCTION("""COMPUTED_VALUE"""),19.01)</f>
        <v>19.01</v>
      </c>
      <c r="C1050" s="1">
        <f t="shared" si="1"/>
        <v>-0.96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IFERROR(__xludf.DUMMYFUNCTION("""COMPUTED_VALUE"""),18.96)</f>
        <v>18.96</v>
      </c>
      <c r="C1051" s="1">
        <f t="shared" si="1"/>
        <v>-1.05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IFERROR(__xludf.DUMMYFUNCTION("""COMPUTED_VALUE"""),18.94)</f>
        <v>18.94</v>
      </c>
      <c r="C1052" s="1">
        <f t="shared" si="1"/>
        <v>-1.02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IFERROR(__xludf.DUMMYFUNCTION("""COMPUTED_VALUE"""),18.96)</f>
        <v>18.96</v>
      </c>
      <c r="C1053" s="1">
        <f t="shared" si="1"/>
        <v>-0.98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IFERROR(__xludf.DUMMYFUNCTION("""COMPUTED_VALUE"""),19.15)</f>
        <v>19.15</v>
      </c>
      <c r="C1054" s="1">
        <f t="shared" si="1"/>
        <v>-0.81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IFERROR(__xludf.DUMMYFUNCTION("""COMPUTED_VALUE"""),19.16)</f>
        <v>19.16</v>
      </c>
      <c r="C1055" s="1">
        <f t="shared" si="1"/>
        <v>-0.99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IFERROR(__xludf.DUMMYFUNCTION("""COMPUTED_VALUE"""),18.95)</f>
        <v>18.95</v>
      </c>
      <c r="C1056" s="1">
        <f t="shared" si="1"/>
        <v>-1.21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IFERROR(__xludf.DUMMYFUNCTION("""COMPUTED_VALUE"""),18.74)</f>
        <v>18.74</v>
      </c>
      <c r="C1057" s="1">
        <f t="shared" si="1"/>
        <v>-1.21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IFERROR(__xludf.DUMMYFUNCTION("""COMPUTED_VALUE"""),18.81)</f>
        <v>18.81</v>
      </c>
      <c r="C1058" s="1">
        <f t="shared" si="1"/>
        <v>-0.93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IFERROR(__xludf.DUMMYFUNCTION("""COMPUTED_VALUE"""),18.98)</f>
        <v>18.98</v>
      </c>
      <c r="C1059" s="1">
        <f t="shared" si="1"/>
        <v>-0.83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IFERROR(__xludf.DUMMYFUNCTION("""COMPUTED_VALUE"""),18.97)</f>
        <v>18.97</v>
      </c>
      <c r="C1060" s="1">
        <f t="shared" si="1"/>
        <v>-1.01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IFERROR(__xludf.DUMMYFUNCTION("""COMPUTED_VALUE"""),18.88)</f>
        <v>18.88</v>
      </c>
      <c r="C1061" s="1">
        <f t="shared" si="1"/>
        <v>-1.09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IFERROR(__xludf.DUMMYFUNCTION("""COMPUTED_VALUE"""),19.03)</f>
        <v>19.03</v>
      </c>
      <c r="C1062" s="1">
        <f t="shared" si="1"/>
        <v>-0.85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IFERROR(__xludf.DUMMYFUNCTION("""COMPUTED_VALUE"""),19.26)</f>
        <v>19.26</v>
      </c>
      <c r="C1063" s="1">
        <f t="shared" si="1"/>
        <v>-0.77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IFERROR(__xludf.DUMMYFUNCTION("""COMPUTED_VALUE"""),19.46)</f>
        <v>19.46</v>
      </c>
      <c r="C1064" s="1">
        <f t="shared" si="1"/>
        <v>-0.8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IFERROR(__xludf.DUMMYFUNCTION("""COMPUTED_VALUE"""),19.28)</f>
        <v>19.28</v>
      </c>
      <c r="C1065" s="1">
        <f t="shared" si="1"/>
        <v>-1.18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IFERROR(__xludf.DUMMYFUNCTION("""COMPUTED_VALUE"""),19.2)</f>
        <v>19.2</v>
      </c>
      <c r="C1066" s="1">
        <f t="shared" si="1"/>
        <v>-1.08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IFERROR(__xludf.DUMMYFUNCTION("""COMPUTED_VALUE"""),19.17)</f>
        <v>19.17</v>
      </c>
      <c r="C1067" s="1">
        <f t="shared" si="1"/>
        <v>-1.03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IFERROR(__xludf.DUMMYFUNCTION("""COMPUTED_VALUE"""),19.17)</f>
        <v>19.17</v>
      </c>
      <c r="C1068" s="1">
        <f t="shared" si="1"/>
        <v>-1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IFERROR(__xludf.DUMMYFUNCTION("""COMPUTED_VALUE"""),19.34)</f>
        <v>19.34</v>
      </c>
      <c r="C1069" s="1">
        <f t="shared" si="1"/>
        <v>-0.83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IFERROR(__xludf.DUMMYFUNCTION("""COMPUTED_VALUE"""),19.38)</f>
        <v>19.38</v>
      </c>
      <c r="C1070" s="1">
        <f t="shared" si="1"/>
        <v>-0.96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IFERROR(__xludf.DUMMYFUNCTION("""COMPUTED_VALUE"""),19.24)</f>
        <v>19.24</v>
      </c>
      <c r="C1071" s="1">
        <f t="shared" si="1"/>
        <v>-1.14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IFERROR(__xludf.DUMMYFUNCTION("""COMPUTED_VALUE"""),18.99)</f>
        <v>18.99</v>
      </c>
      <c r="C1072" s="1">
        <f t="shared" si="1"/>
        <v>-1.25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IFERROR(__xludf.DUMMYFUNCTION("""COMPUTED_VALUE"""),18.7)</f>
        <v>18.7</v>
      </c>
      <c r="C1073" s="1">
        <f t="shared" si="1"/>
        <v>-1.29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IFERROR(__xludf.DUMMYFUNCTION("""COMPUTED_VALUE"""),18.69)</f>
        <v>18.69</v>
      </c>
      <c r="C1074" s="1">
        <f t="shared" si="1"/>
        <v>-1.01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IFERROR(__xludf.DUMMYFUNCTION("""COMPUTED_VALUE"""),18.94)</f>
        <v>18.94</v>
      </c>
      <c r="C1075" s="1">
        <f t="shared" si="1"/>
        <v>-0.75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IFERROR(__xludf.DUMMYFUNCTION("""COMPUTED_VALUE"""),18.7)</f>
        <v>18.7</v>
      </c>
      <c r="C1076" s="1">
        <f t="shared" si="1"/>
        <v>-1.24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IFERROR(__xludf.DUMMYFUNCTION("""COMPUTED_VALUE"""),18.56)</f>
        <v>18.56</v>
      </c>
      <c r="C1077" s="1">
        <f t="shared" si="1"/>
        <v>-1.14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IFERROR(__xludf.DUMMYFUNCTION("""COMPUTED_VALUE"""),18.63)</f>
        <v>18.63</v>
      </c>
      <c r="C1078" s="1">
        <f t="shared" si="1"/>
        <v>-0.93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IFERROR(__xludf.DUMMYFUNCTION("""COMPUTED_VALUE"""),18.5)</f>
        <v>18.5</v>
      </c>
      <c r="C1079" s="1">
        <f t="shared" si="1"/>
        <v>-1.13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IFERROR(__xludf.DUMMYFUNCTION("""COMPUTED_VALUE"""),18.54)</f>
        <v>18.54</v>
      </c>
      <c r="C1080" s="1">
        <f t="shared" si="1"/>
        <v>-0.96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IFERROR(__xludf.DUMMYFUNCTION("""COMPUTED_VALUE"""),18.75)</f>
        <v>18.75</v>
      </c>
      <c r="C1081" s="1">
        <f t="shared" si="1"/>
        <v>-0.79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IFERROR(__xludf.DUMMYFUNCTION("""COMPUTED_VALUE"""),18.97)</f>
        <v>18.97</v>
      </c>
      <c r="C1082" s="1">
        <f t="shared" si="1"/>
        <v>-0.78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IFERROR(__xludf.DUMMYFUNCTION("""COMPUTED_VALUE"""),18.99)</f>
        <v>18.99</v>
      </c>
      <c r="C1083" s="1">
        <f t="shared" si="1"/>
        <v>-0.98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IFERROR(__xludf.DUMMYFUNCTION("""COMPUTED_VALUE"""),18.74)</f>
        <v>18.74</v>
      </c>
      <c r="C1084" s="1">
        <f t="shared" si="1"/>
        <v>-1.25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IFERROR(__xludf.DUMMYFUNCTION("""COMPUTED_VALUE"""),20.28)</f>
        <v>20.28</v>
      </c>
      <c r="C1085" s="1">
        <f t="shared" si="1"/>
        <v>0.54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IFERROR(__xludf.DUMMYFUNCTION("""COMPUTED_VALUE"""),20.43)</f>
        <v>20.43</v>
      </c>
      <c r="C1086" s="1">
        <f t="shared" si="1"/>
        <v>-0.85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IFERROR(__xludf.DUMMYFUNCTION("""COMPUTED_VALUE"""),21.22)</f>
        <v>21.22</v>
      </c>
      <c r="C1087" s="1">
        <f t="shared" si="1"/>
        <v>-0.21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IFERROR(__xludf.DUMMYFUNCTION("""COMPUTED_VALUE"""),21.15)</f>
        <v>21.15</v>
      </c>
      <c r="C1088" s="1">
        <f t="shared" si="1"/>
        <v>-1.07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IFERROR(__xludf.DUMMYFUNCTION("""COMPUTED_VALUE"""),21.07)</f>
        <v>21.07</v>
      </c>
      <c r="C1089" s="1">
        <f t="shared" si="1"/>
        <v>-1.08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IFERROR(__xludf.DUMMYFUNCTION("""COMPUTED_VALUE"""),21.12)</f>
        <v>21.12</v>
      </c>
      <c r="C1090" s="1">
        <f t="shared" si="1"/>
        <v>-0.95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IFERROR(__xludf.DUMMYFUNCTION("""COMPUTED_VALUE"""),21.16)</f>
        <v>21.16</v>
      </c>
      <c r="C1091" s="1">
        <f t="shared" si="1"/>
        <v>-0.96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IFERROR(__xludf.DUMMYFUNCTION("""COMPUTED_VALUE"""),21.46)</f>
        <v>21.46</v>
      </c>
      <c r="C1092" s="1">
        <f t="shared" si="1"/>
        <v>-0.7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IFERROR(__xludf.DUMMYFUNCTION("""COMPUTED_VALUE"""),21.23)</f>
        <v>21.23</v>
      </c>
      <c r="C1093" s="1">
        <f t="shared" si="1"/>
        <v>-1.23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IFERROR(__xludf.DUMMYFUNCTION("""COMPUTED_VALUE"""),21.15)</f>
        <v>21.15</v>
      </c>
      <c r="C1094" s="1">
        <f t="shared" si="1"/>
        <v>-1.08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IFERROR(__xludf.DUMMYFUNCTION("""COMPUTED_VALUE"""),21.0)</f>
        <v>21</v>
      </c>
      <c r="C1095" s="1">
        <f t="shared" si="1"/>
        <v>-1.15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IFERROR(__xludf.DUMMYFUNCTION("""COMPUTED_VALUE"""),20.91)</f>
        <v>20.91</v>
      </c>
      <c r="C1096" s="1">
        <f t="shared" si="1"/>
        <v>-1.09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IFERROR(__xludf.DUMMYFUNCTION("""COMPUTED_VALUE"""),21.17)</f>
        <v>21.17</v>
      </c>
      <c r="C1097" s="1">
        <f t="shared" si="1"/>
        <v>-0.74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IFERROR(__xludf.DUMMYFUNCTION("""COMPUTED_VALUE"""),21.21)</f>
        <v>21.21</v>
      </c>
      <c r="C1098" s="1">
        <f t="shared" si="1"/>
        <v>-0.96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IFERROR(__xludf.DUMMYFUNCTION("""COMPUTED_VALUE"""),21.21)</f>
        <v>21.21</v>
      </c>
      <c r="C1099" s="1">
        <f t="shared" si="1"/>
        <v>-1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IFERROR(__xludf.DUMMYFUNCTION("""COMPUTED_VALUE"""),21.03)</f>
        <v>21.03</v>
      </c>
      <c r="C1100" s="1">
        <f t="shared" si="1"/>
        <v>-1.18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IFERROR(__xludf.DUMMYFUNCTION("""COMPUTED_VALUE"""),21.34)</f>
        <v>21.34</v>
      </c>
      <c r="C1101" s="1">
        <f t="shared" si="1"/>
        <v>-0.69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IFERROR(__xludf.DUMMYFUNCTION("""COMPUTED_VALUE"""),21.59)</f>
        <v>21.59</v>
      </c>
      <c r="C1102" s="1">
        <f t="shared" si="1"/>
        <v>-0.75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IFERROR(__xludf.DUMMYFUNCTION("""COMPUTED_VALUE"""),21.6)</f>
        <v>21.6</v>
      </c>
      <c r="C1103" s="1">
        <f t="shared" si="1"/>
        <v>-0.99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IFERROR(__xludf.DUMMYFUNCTION("""COMPUTED_VALUE"""),21.65)</f>
        <v>21.65</v>
      </c>
      <c r="C1104" s="1">
        <f t="shared" si="1"/>
        <v>-0.95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IFERROR(__xludf.DUMMYFUNCTION("""COMPUTED_VALUE"""),21.69)</f>
        <v>21.69</v>
      </c>
      <c r="C1105" s="1">
        <f t="shared" si="1"/>
        <v>-0.96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IFERROR(__xludf.DUMMYFUNCTION("""COMPUTED_VALUE"""),21.93)</f>
        <v>21.93</v>
      </c>
      <c r="C1106" s="1">
        <f t="shared" si="1"/>
        <v>-0.76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IFERROR(__xludf.DUMMYFUNCTION("""COMPUTED_VALUE"""),22.34)</f>
        <v>22.34</v>
      </c>
      <c r="C1107" s="1">
        <f t="shared" si="1"/>
        <v>-0.59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IFERROR(__xludf.DUMMYFUNCTION("""COMPUTED_VALUE"""),22.29)</f>
        <v>22.29</v>
      </c>
      <c r="C1108" s="1">
        <f t="shared" si="1"/>
        <v>-1.05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IFERROR(__xludf.DUMMYFUNCTION("""COMPUTED_VALUE"""),22.69)</f>
        <v>22.69</v>
      </c>
      <c r="C1109" s="1">
        <f t="shared" si="1"/>
        <v>-0.6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IFERROR(__xludf.DUMMYFUNCTION("""COMPUTED_VALUE"""),22.61)</f>
        <v>22.61</v>
      </c>
      <c r="C1110" s="1">
        <f t="shared" si="1"/>
        <v>-1.08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IFERROR(__xludf.DUMMYFUNCTION("""COMPUTED_VALUE"""),22.45)</f>
        <v>22.45</v>
      </c>
      <c r="C1111" s="1">
        <f t="shared" si="1"/>
        <v>-1.16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IFERROR(__xludf.DUMMYFUNCTION("""COMPUTED_VALUE"""),22.77)</f>
        <v>22.77</v>
      </c>
      <c r="C1112" s="1">
        <f t="shared" si="1"/>
        <v>-0.68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IFERROR(__xludf.DUMMYFUNCTION("""COMPUTED_VALUE"""),23.03)</f>
        <v>23.03</v>
      </c>
      <c r="C1113" s="1">
        <f t="shared" si="1"/>
        <v>-0.74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IFERROR(__xludf.DUMMYFUNCTION("""COMPUTED_VALUE"""),23.12)</f>
        <v>23.12</v>
      </c>
      <c r="C1114" s="1">
        <f t="shared" si="1"/>
        <v>-0.91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IFERROR(__xludf.DUMMYFUNCTION("""COMPUTED_VALUE"""),23.06)</f>
        <v>23.06</v>
      </c>
      <c r="C1115" s="1">
        <f t="shared" si="1"/>
        <v>-1.06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IFERROR(__xludf.DUMMYFUNCTION("""COMPUTED_VALUE"""),23.43)</f>
        <v>23.43</v>
      </c>
      <c r="C1116" s="1">
        <f t="shared" si="1"/>
        <v>-0.63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IFERROR(__xludf.DUMMYFUNCTION("""COMPUTED_VALUE"""),23.56)</f>
        <v>23.56</v>
      </c>
      <c r="C1117" s="1">
        <f t="shared" si="1"/>
        <v>-0.87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IFERROR(__xludf.DUMMYFUNCTION("""COMPUTED_VALUE"""),23.47)</f>
        <v>23.47</v>
      </c>
      <c r="C1118" s="1">
        <f t="shared" si="1"/>
        <v>-1.09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IFERROR(__xludf.DUMMYFUNCTION("""COMPUTED_VALUE"""),23.07)</f>
        <v>23.07</v>
      </c>
      <c r="C1119" s="1">
        <f t="shared" si="1"/>
        <v>-1.4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IFERROR(__xludf.DUMMYFUNCTION("""COMPUTED_VALUE"""),22.82)</f>
        <v>22.82</v>
      </c>
      <c r="C1120" s="1">
        <f t="shared" si="1"/>
        <v>-1.25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IFERROR(__xludf.DUMMYFUNCTION("""COMPUTED_VALUE"""),23.05)</f>
        <v>23.05</v>
      </c>
      <c r="C1121" s="1">
        <f t="shared" si="1"/>
        <v>-0.77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IFERROR(__xludf.DUMMYFUNCTION("""COMPUTED_VALUE"""),23.02)</f>
        <v>23.02</v>
      </c>
      <c r="C1122" s="1">
        <f t="shared" si="1"/>
        <v>-1.03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IFERROR(__xludf.DUMMYFUNCTION("""COMPUTED_VALUE"""),23.05)</f>
        <v>23.05</v>
      </c>
      <c r="C1123" s="1">
        <f t="shared" si="1"/>
        <v>-0.97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IFERROR(__xludf.DUMMYFUNCTION("""COMPUTED_VALUE"""),22.97)</f>
        <v>22.97</v>
      </c>
      <c r="C1124" s="1">
        <f t="shared" si="1"/>
        <v>-1.08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IFERROR(__xludf.DUMMYFUNCTION("""COMPUTED_VALUE"""),22.73)</f>
        <v>22.73</v>
      </c>
      <c r="C1125" s="1">
        <f t="shared" si="1"/>
        <v>-1.24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IFERROR(__xludf.DUMMYFUNCTION("""COMPUTED_VALUE"""),22.71)</f>
        <v>22.71</v>
      </c>
      <c r="C1126" s="1">
        <f t="shared" si="1"/>
        <v>-1.02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IFERROR(__xludf.DUMMYFUNCTION("""COMPUTED_VALUE"""),22.57)</f>
        <v>22.57</v>
      </c>
      <c r="C1127" s="1">
        <f t="shared" si="1"/>
        <v>-1.14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IFERROR(__xludf.DUMMYFUNCTION("""COMPUTED_VALUE"""),22.59)</f>
        <v>22.59</v>
      </c>
      <c r="C1128" s="1">
        <f t="shared" si="1"/>
        <v>-0.98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IFERROR(__xludf.DUMMYFUNCTION("""COMPUTED_VALUE"""),22.73)</f>
        <v>22.73</v>
      </c>
      <c r="C1129" s="1">
        <f t="shared" si="1"/>
        <v>-0.86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IFERROR(__xludf.DUMMYFUNCTION("""COMPUTED_VALUE"""),23.0)</f>
        <v>23</v>
      </c>
      <c r="C1130" s="1">
        <f t="shared" si="1"/>
        <v>-0.73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IFERROR(__xludf.DUMMYFUNCTION("""COMPUTED_VALUE"""),23.23)</f>
        <v>23.23</v>
      </c>
      <c r="C1131" s="1">
        <f t="shared" si="1"/>
        <v>-0.77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IFERROR(__xludf.DUMMYFUNCTION("""COMPUTED_VALUE"""),23.38)</f>
        <v>23.38</v>
      </c>
      <c r="C1132" s="1">
        <f t="shared" si="1"/>
        <v>-0.85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IFERROR(__xludf.DUMMYFUNCTION("""COMPUTED_VALUE"""),23.37)</f>
        <v>23.37</v>
      </c>
      <c r="C1133" s="1">
        <f t="shared" si="1"/>
        <v>-1.01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IFERROR(__xludf.DUMMYFUNCTION("""COMPUTED_VALUE"""),23.51)</f>
        <v>23.51</v>
      </c>
      <c r="C1134" s="1">
        <f t="shared" si="1"/>
        <v>-0.86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IFERROR(__xludf.DUMMYFUNCTION("""COMPUTED_VALUE"""),23.99)</f>
        <v>23.99</v>
      </c>
      <c r="C1135" s="1">
        <f t="shared" si="1"/>
        <v>-0.52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IFERROR(__xludf.DUMMYFUNCTION("""COMPUTED_VALUE"""),23.84)</f>
        <v>23.84</v>
      </c>
      <c r="C1136" s="1">
        <f t="shared" si="1"/>
        <v>-1.15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IFERROR(__xludf.DUMMYFUNCTION("""COMPUTED_VALUE"""),23.85)</f>
        <v>23.85</v>
      </c>
      <c r="C1137" s="1">
        <f t="shared" si="1"/>
        <v>-0.99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IFERROR(__xludf.DUMMYFUNCTION("""COMPUTED_VALUE"""),23.76)</f>
        <v>23.76</v>
      </c>
      <c r="C1138" s="1">
        <f t="shared" si="1"/>
        <v>-1.09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IFERROR(__xludf.DUMMYFUNCTION("""COMPUTED_VALUE"""),23.81)</f>
        <v>23.81</v>
      </c>
      <c r="C1139" s="1">
        <f t="shared" si="1"/>
        <v>-0.95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IFERROR(__xludf.DUMMYFUNCTION("""COMPUTED_VALUE"""),24.11)</f>
        <v>24.11</v>
      </c>
      <c r="C1140" s="1">
        <f t="shared" si="1"/>
        <v>-0.7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IFERROR(__xludf.DUMMYFUNCTION("""COMPUTED_VALUE"""),23.83)</f>
        <v>23.83</v>
      </c>
      <c r="C1141" s="1">
        <f t="shared" si="1"/>
        <v>-1.28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IFERROR(__xludf.DUMMYFUNCTION("""COMPUTED_VALUE"""),23.7)</f>
        <v>23.7</v>
      </c>
      <c r="C1142" s="1">
        <f t="shared" si="1"/>
        <v>-1.13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IFERROR(__xludf.DUMMYFUNCTION("""COMPUTED_VALUE"""),23.27)</f>
        <v>23.27</v>
      </c>
      <c r="C1143" s="1">
        <f t="shared" si="1"/>
        <v>-1.43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IFERROR(__xludf.DUMMYFUNCTION("""COMPUTED_VALUE"""),23.61)</f>
        <v>23.61</v>
      </c>
      <c r="C1144" s="1">
        <f t="shared" si="1"/>
        <v>-0.66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IFERROR(__xludf.DUMMYFUNCTION("""COMPUTED_VALUE"""),23.48)</f>
        <v>23.48</v>
      </c>
      <c r="C1145" s="1">
        <f t="shared" si="1"/>
        <v>-1.13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IFERROR(__xludf.DUMMYFUNCTION("""COMPUTED_VALUE"""),23.68)</f>
        <v>23.68</v>
      </c>
      <c r="C1146" s="1">
        <f t="shared" si="1"/>
        <v>-0.8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IFERROR(__xludf.DUMMYFUNCTION("""COMPUTED_VALUE"""),24.3)</f>
        <v>24.3</v>
      </c>
      <c r="C1147" s="1">
        <f t="shared" si="1"/>
        <v>-0.38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IFERROR(__xludf.DUMMYFUNCTION("""COMPUTED_VALUE"""),24.26)</f>
        <v>24.26</v>
      </c>
      <c r="C1148" s="1">
        <f t="shared" si="1"/>
        <v>-1.04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IFERROR(__xludf.DUMMYFUNCTION("""COMPUTED_VALUE"""),24.42)</f>
        <v>24.42</v>
      </c>
      <c r="C1149" s="1">
        <f t="shared" si="1"/>
        <v>-0.84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IFERROR(__xludf.DUMMYFUNCTION("""COMPUTED_VALUE"""),24.76)</f>
        <v>24.76</v>
      </c>
      <c r="C1150" s="1">
        <f t="shared" si="1"/>
        <v>-0.66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IFERROR(__xludf.DUMMYFUNCTION("""COMPUTED_VALUE"""),24.6)</f>
        <v>24.6</v>
      </c>
      <c r="C1151" s="1">
        <f t="shared" si="1"/>
        <v>-1.16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IFERROR(__xludf.DUMMYFUNCTION("""COMPUTED_VALUE"""),24.54)</f>
        <v>24.54</v>
      </c>
      <c r="C1152" s="1">
        <f t="shared" si="1"/>
        <v>-1.06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IFERROR(__xludf.DUMMYFUNCTION("""COMPUTED_VALUE"""),23.9)</f>
        <v>23.9</v>
      </c>
      <c r="C1153" s="1">
        <f t="shared" si="1"/>
        <v>-1.64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IFERROR(__xludf.DUMMYFUNCTION("""COMPUTED_VALUE"""),24.03)</f>
        <v>24.03</v>
      </c>
      <c r="C1154" s="1">
        <f t="shared" si="1"/>
        <v>-0.87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IFERROR(__xludf.DUMMYFUNCTION("""COMPUTED_VALUE"""),23.9)</f>
        <v>23.9</v>
      </c>
      <c r="C1155" s="1">
        <f t="shared" si="1"/>
        <v>-1.13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IFERROR(__xludf.DUMMYFUNCTION("""COMPUTED_VALUE"""),23.78)</f>
        <v>23.78</v>
      </c>
      <c r="C1156" s="1">
        <f t="shared" si="1"/>
        <v>-1.12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IFERROR(__xludf.DUMMYFUNCTION("""COMPUTED_VALUE"""),23.74)</f>
        <v>23.74</v>
      </c>
      <c r="C1157" s="1">
        <f t="shared" si="1"/>
        <v>-1.04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IFERROR(__xludf.DUMMYFUNCTION("""COMPUTED_VALUE"""),23.62)</f>
        <v>23.62</v>
      </c>
      <c r="C1158" s="1">
        <f t="shared" si="1"/>
        <v>-1.12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IFERROR(__xludf.DUMMYFUNCTION("""COMPUTED_VALUE"""),23.69)</f>
        <v>23.69</v>
      </c>
      <c r="C1159" s="1">
        <f t="shared" si="1"/>
        <v>-0.93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IFERROR(__xludf.DUMMYFUNCTION("""COMPUTED_VALUE"""),24.0)</f>
        <v>24</v>
      </c>
      <c r="C1160" s="1">
        <f t="shared" si="1"/>
        <v>-0.69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IFERROR(__xludf.DUMMYFUNCTION("""COMPUTED_VALUE"""),23.99)</f>
        <v>23.99</v>
      </c>
      <c r="C1161" s="1">
        <f t="shared" si="1"/>
        <v>-1.01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IFERROR(__xludf.DUMMYFUNCTION("""COMPUTED_VALUE"""),24.31)</f>
        <v>24.31</v>
      </c>
      <c r="C1162" s="1">
        <f t="shared" si="1"/>
        <v>-0.68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IFERROR(__xludf.DUMMYFUNCTION("""COMPUTED_VALUE"""),24.38)</f>
        <v>24.38</v>
      </c>
      <c r="C1163" s="1">
        <f t="shared" si="1"/>
        <v>-0.93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IFERROR(__xludf.DUMMYFUNCTION("""COMPUTED_VALUE"""),24.5)</f>
        <v>24.5</v>
      </c>
      <c r="C1164" s="1">
        <f t="shared" si="1"/>
        <v>-0.88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IFERROR(__xludf.DUMMYFUNCTION("""COMPUTED_VALUE"""),24.79)</f>
        <v>24.79</v>
      </c>
      <c r="C1165" s="1">
        <f t="shared" si="1"/>
        <v>-0.71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IFERROR(__xludf.DUMMYFUNCTION("""COMPUTED_VALUE"""),25.13)</f>
        <v>25.13</v>
      </c>
      <c r="C1166" s="1">
        <f t="shared" si="1"/>
        <v>-0.66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IFERROR(__xludf.DUMMYFUNCTION("""COMPUTED_VALUE"""),25.14)</f>
        <v>25.14</v>
      </c>
      <c r="C1167" s="1">
        <f t="shared" si="1"/>
        <v>-0.99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IFERROR(__xludf.DUMMYFUNCTION("""COMPUTED_VALUE"""),25.15)</f>
        <v>25.15</v>
      </c>
      <c r="C1168" s="1">
        <f t="shared" si="1"/>
        <v>-0.99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IFERROR(__xludf.DUMMYFUNCTION("""COMPUTED_VALUE"""),25.33)</f>
        <v>25.33</v>
      </c>
      <c r="C1169" s="1">
        <f t="shared" si="1"/>
        <v>-0.82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IFERROR(__xludf.DUMMYFUNCTION("""COMPUTED_VALUE"""),25.39)</f>
        <v>25.39</v>
      </c>
      <c r="C1170" s="1">
        <f t="shared" si="1"/>
        <v>-0.94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IFERROR(__xludf.DUMMYFUNCTION("""COMPUTED_VALUE"""),25.22)</f>
        <v>25.22</v>
      </c>
      <c r="C1171" s="1">
        <f t="shared" si="1"/>
        <v>-1.17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IFERROR(__xludf.DUMMYFUNCTION("""COMPUTED_VALUE"""),25.53)</f>
        <v>25.53</v>
      </c>
      <c r="C1172" s="1">
        <f t="shared" si="1"/>
        <v>-0.69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IFERROR(__xludf.DUMMYFUNCTION("""COMPUTED_VALUE"""),25.56)</f>
        <v>25.56</v>
      </c>
      <c r="C1173" s="1">
        <f t="shared" si="1"/>
        <v>-0.97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IFERROR(__xludf.DUMMYFUNCTION("""COMPUTED_VALUE"""),25.63)</f>
        <v>25.63</v>
      </c>
      <c r="C1174" s="1">
        <f t="shared" si="1"/>
        <v>-0.93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IFERROR(__xludf.DUMMYFUNCTION("""COMPUTED_VALUE"""),25.83)</f>
        <v>25.83</v>
      </c>
      <c r="C1175" s="1">
        <f t="shared" si="1"/>
        <v>-0.8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IFERROR(__xludf.DUMMYFUNCTION("""COMPUTED_VALUE"""),24.74)</f>
        <v>24.74</v>
      </c>
      <c r="C1176" s="1">
        <f t="shared" si="1"/>
        <v>-2.09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IFERROR(__xludf.DUMMYFUNCTION("""COMPUTED_VALUE"""),24.53)</f>
        <v>24.53</v>
      </c>
      <c r="C1177" s="1">
        <f t="shared" si="1"/>
        <v>-1.21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IFERROR(__xludf.DUMMYFUNCTION("""COMPUTED_VALUE"""),24.74)</f>
        <v>24.74</v>
      </c>
      <c r="C1178" s="1">
        <f t="shared" si="1"/>
        <v>-0.79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IFERROR(__xludf.DUMMYFUNCTION("""COMPUTED_VALUE"""),24.59)</f>
        <v>24.59</v>
      </c>
      <c r="C1179" s="1">
        <f t="shared" si="1"/>
        <v>-1.15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IFERROR(__xludf.DUMMYFUNCTION("""COMPUTED_VALUE"""),24.5)</f>
        <v>24.5</v>
      </c>
      <c r="C1180" s="1">
        <f t="shared" si="1"/>
        <v>-1.09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IFERROR(__xludf.DUMMYFUNCTION("""COMPUTED_VALUE"""),25.25)</f>
        <v>25.25</v>
      </c>
      <c r="C1181" s="1">
        <f t="shared" si="1"/>
        <v>-0.25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IFERROR(__xludf.DUMMYFUNCTION("""COMPUTED_VALUE"""),25.36)</f>
        <v>25.36</v>
      </c>
      <c r="C1182" s="1">
        <f t="shared" si="1"/>
        <v>-0.89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IFERROR(__xludf.DUMMYFUNCTION("""COMPUTED_VALUE"""),25.42)</f>
        <v>25.42</v>
      </c>
      <c r="C1183" s="1">
        <f t="shared" si="1"/>
        <v>-0.94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IFERROR(__xludf.DUMMYFUNCTION("""COMPUTED_VALUE"""),25.41)</f>
        <v>25.41</v>
      </c>
      <c r="C1184" s="1">
        <f t="shared" si="1"/>
        <v>-1.01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IFERROR(__xludf.DUMMYFUNCTION("""COMPUTED_VALUE"""),25.22)</f>
        <v>25.22</v>
      </c>
      <c r="C1185" s="1">
        <f t="shared" si="1"/>
        <v>-1.19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IFERROR(__xludf.DUMMYFUNCTION("""COMPUTED_VALUE"""),25.4)</f>
        <v>25.4</v>
      </c>
      <c r="C1186" s="1">
        <f t="shared" si="1"/>
        <v>-0.82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IFERROR(__xludf.DUMMYFUNCTION("""COMPUTED_VALUE"""),25.45)</f>
        <v>25.45</v>
      </c>
      <c r="C1187" s="1">
        <f t="shared" si="1"/>
        <v>-0.95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IFERROR(__xludf.DUMMYFUNCTION("""COMPUTED_VALUE"""),25.24)</f>
        <v>25.24</v>
      </c>
      <c r="C1188" s="1">
        <f t="shared" si="1"/>
        <v>-1.21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IFERROR(__xludf.DUMMYFUNCTION("""COMPUTED_VALUE"""),25.27)</f>
        <v>25.27</v>
      </c>
      <c r="C1189" s="1">
        <f t="shared" si="1"/>
        <v>-0.97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IFERROR(__xludf.DUMMYFUNCTION("""COMPUTED_VALUE"""),25.66)</f>
        <v>25.66</v>
      </c>
      <c r="C1190" s="1">
        <f t="shared" si="1"/>
        <v>-0.61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IFERROR(__xludf.DUMMYFUNCTION("""COMPUTED_VALUE"""),25.44)</f>
        <v>25.44</v>
      </c>
      <c r="C1191" s="1">
        <f t="shared" si="1"/>
        <v>-1.22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IFERROR(__xludf.DUMMYFUNCTION("""COMPUTED_VALUE"""),24.47)</f>
        <v>24.47</v>
      </c>
      <c r="C1192" s="1">
        <f t="shared" si="1"/>
        <v>-1.97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IFERROR(__xludf.DUMMYFUNCTION("""COMPUTED_VALUE"""),25.19)</f>
        <v>25.19</v>
      </c>
      <c r="C1193" s="1">
        <f t="shared" si="1"/>
        <v>-0.28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IFERROR(__xludf.DUMMYFUNCTION("""COMPUTED_VALUE"""),25.03)</f>
        <v>25.03</v>
      </c>
      <c r="C1194" s="1">
        <f t="shared" si="1"/>
        <v>-1.16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IFERROR(__xludf.DUMMYFUNCTION("""COMPUTED_VALUE"""),25.19)</f>
        <v>25.19</v>
      </c>
      <c r="C1195" s="1">
        <f t="shared" si="1"/>
        <v>-0.84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IFERROR(__xludf.DUMMYFUNCTION("""COMPUTED_VALUE"""),24.8)</f>
        <v>24.8</v>
      </c>
      <c r="C1196" s="1">
        <f t="shared" si="1"/>
        <v>-1.39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IFERROR(__xludf.DUMMYFUNCTION("""COMPUTED_VALUE"""),24.98)</f>
        <v>24.98</v>
      </c>
      <c r="C1197" s="1">
        <f t="shared" si="1"/>
        <v>-0.82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IFERROR(__xludf.DUMMYFUNCTION("""COMPUTED_VALUE"""),24.91)</f>
        <v>24.91</v>
      </c>
      <c r="C1198" s="1">
        <f t="shared" si="1"/>
        <v>-1.07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IFERROR(__xludf.DUMMYFUNCTION("""COMPUTED_VALUE"""),24.91)</f>
        <v>24.91</v>
      </c>
      <c r="C1199" s="1">
        <f t="shared" si="1"/>
        <v>-1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IFERROR(__xludf.DUMMYFUNCTION("""COMPUTED_VALUE"""),24.69)</f>
        <v>24.69</v>
      </c>
      <c r="C1200" s="1">
        <f t="shared" si="1"/>
        <v>-1.22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IFERROR(__xludf.DUMMYFUNCTION("""COMPUTED_VALUE"""),25.2)</f>
        <v>25.2</v>
      </c>
      <c r="C1201" s="1">
        <f t="shared" si="1"/>
        <v>-0.49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IFERROR(__xludf.DUMMYFUNCTION("""COMPUTED_VALUE"""),25.26)</f>
        <v>25.26</v>
      </c>
      <c r="C1202" s="1">
        <f t="shared" si="1"/>
        <v>-0.94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IFERROR(__xludf.DUMMYFUNCTION("""COMPUTED_VALUE"""),25.18)</f>
        <v>25.18</v>
      </c>
      <c r="C1203" s="1">
        <f t="shared" si="1"/>
        <v>-1.08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IFERROR(__xludf.DUMMYFUNCTION("""COMPUTED_VALUE"""),24.95)</f>
        <v>24.95</v>
      </c>
      <c r="C1204" s="1">
        <f t="shared" si="1"/>
        <v>-1.23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IFERROR(__xludf.DUMMYFUNCTION("""COMPUTED_VALUE"""),24.69)</f>
        <v>24.69</v>
      </c>
      <c r="C1205" s="1">
        <f t="shared" si="1"/>
        <v>-1.26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IFERROR(__xludf.DUMMYFUNCTION("""COMPUTED_VALUE"""),24.39)</f>
        <v>24.39</v>
      </c>
      <c r="C1206" s="1">
        <f t="shared" si="1"/>
        <v>-1.3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IFERROR(__xludf.DUMMYFUNCTION("""COMPUTED_VALUE"""),24.07)</f>
        <v>24.07</v>
      </c>
      <c r="C1207" s="1">
        <f t="shared" si="1"/>
        <v>-1.32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IFERROR(__xludf.DUMMYFUNCTION("""COMPUTED_VALUE"""),24.42)</f>
        <v>24.42</v>
      </c>
      <c r="C1208" s="1">
        <f t="shared" si="1"/>
        <v>-0.65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IFERROR(__xludf.DUMMYFUNCTION("""COMPUTED_VALUE"""),24.94)</f>
        <v>24.94</v>
      </c>
      <c r="C1209" s="1">
        <f t="shared" si="1"/>
        <v>-0.48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IFERROR(__xludf.DUMMYFUNCTION("""COMPUTED_VALUE"""),25.62)</f>
        <v>25.62</v>
      </c>
      <c r="C1210" s="1">
        <f t="shared" si="1"/>
        <v>-0.32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IFERROR(__xludf.DUMMYFUNCTION("""COMPUTED_VALUE"""),25.75)</f>
        <v>25.75</v>
      </c>
      <c r="C1211" s="1">
        <f t="shared" si="1"/>
        <v>-0.87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IFERROR(__xludf.DUMMYFUNCTION("""COMPUTED_VALUE"""),26.21)</f>
        <v>26.21</v>
      </c>
      <c r="C1212" s="1">
        <f t="shared" si="1"/>
        <v>-0.54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IFERROR(__xludf.DUMMYFUNCTION("""COMPUTED_VALUE"""),26.31)</f>
        <v>26.31</v>
      </c>
      <c r="C1213" s="1">
        <f t="shared" si="1"/>
        <v>-0.9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IFERROR(__xludf.DUMMYFUNCTION("""COMPUTED_VALUE"""),26.28)</f>
        <v>26.28</v>
      </c>
      <c r="C1214" s="1">
        <f t="shared" si="1"/>
        <v>-1.03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IFERROR(__xludf.DUMMYFUNCTION("""COMPUTED_VALUE"""),26.69)</f>
        <v>26.69</v>
      </c>
      <c r="C1215" s="1">
        <f t="shared" si="1"/>
        <v>-0.59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IFERROR(__xludf.DUMMYFUNCTION("""COMPUTED_VALUE"""),26.84)</f>
        <v>26.84</v>
      </c>
      <c r="C1216" s="1">
        <f t="shared" si="1"/>
        <v>-0.85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IFERROR(__xludf.DUMMYFUNCTION("""COMPUTED_VALUE"""),26.75)</f>
        <v>26.75</v>
      </c>
      <c r="C1217" s="1">
        <f t="shared" si="1"/>
        <v>-1.09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IFERROR(__xludf.DUMMYFUNCTION("""COMPUTED_VALUE"""),27.0)</f>
        <v>27</v>
      </c>
      <c r="C1218" s="1">
        <f t="shared" si="1"/>
        <v>-0.75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IFERROR(__xludf.DUMMYFUNCTION("""COMPUTED_VALUE"""),27.35)</f>
        <v>27.35</v>
      </c>
      <c r="C1219" s="1">
        <f t="shared" si="1"/>
        <v>-0.65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IFERROR(__xludf.DUMMYFUNCTION("""COMPUTED_VALUE"""),27.15)</f>
        <v>27.15</v>
      </c>
      <c r="C1220" s="1">
        <f t="shared" si="1"/>
        <v>-1.2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IFERROR(__xludf.DUMMYFUNCTION("""COMPUTED_VALUE"""),27.22)</f>
        <v>27.22</v>
      </c>
      <c r="C1221" s="1">
        <f t="shared" si="1"/>
        <v>-0.93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IFERROR(__xludf.DUMMYFUNCTION("""COMPUTED_VALUE"""),27.18)</f>
        <v>27.18</v>
      </c>
      <c r="C1222" s="1">
        <f t="shared" si="1"/>
        <v>-1.04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IFERROR(__xludf.DUMMYFUNCTION("""COMPUTED_VALUE"""),27.25)</f>
        <v>27.25</v>
      </c>
      <c r="C1223" s="1">
        <f t="shared" si="1"/>
        <v>-0.93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IFERROR(__xludf.DUMMYFUNCTION("""COMPUTED_VALUE"""),27.21)</f>
        <v>27.21</v>
      </c>
      <c r="C1224" s="1">
        <f t="shared" si="1"/>
        <v>-1.04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IFERROR(__xludf.DUMMYFUNCTION("""COMPUTED_VALUE"""),27.43)</f>
        <v>27.43</v>
      </c>
      <c r="C1225" s="1">
        <f t="shared" si="1"/>
        <v>-0.78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IFERROR(__xludf.DUMMYFUNCTION("""COMPUTED_VALUE"""),27.81)</f>
        <v>27.81</v>
      </c>
      <c r="C1226" s="1">
        <f t="shared" si="1"/>
        <v>-0.62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IFERROR(__xludf.DUMMYFUNCTION("""COMPUTED_VALUE"""),28.21)</f>
        <v>28.21</v>
      </c>
      <c r="C1227" s="1">
        <f t="shared" si="1"/>
        <v>-0.6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IFERROR(__xludf.DUMMYFUNCTION("""COMPUTED_VALUE"""),28.55)</f>
        <v>28.55</v>
      </c>
      <c r="C1228" s="1">
        <f t="shared" si="1"/>
        <v>-0.66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IFERROR(__xludf.DUMMYFUNCTION("""COMPUTED_VALUE"""),28.5)</f>
        <v>28.5</v>
      </c>
      <c r="C1229" s="1">
        <f t="shared" si="1"/>
        <v>-1.05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IFERROR(__xludf.DUMMYFUNCTION("""COMPUTED_VALUE"""),28.87)</f>
        <v>28.87</v>
      </c>
      <c r="C1230" s="1">
        <f t="shared" si="1"/>
        <v>-0.63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IFERROR(__xludf.DUMMYFUNCTION("""COMPUTED_VALUE"""),28.67)</f>
        <v>28.67</v>
      </c>
      <c r="C1231" s="1">
        <f t="shared" si="1"/>
        <v>-1.2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IFERROR(__xludf.DUMMYFUNCTION("""COMPUTED_VALUE"""),29.08)</f>
        <v>29.08</v>
      </c>
      <c r="C1232" s="1">
        <f t="shared" si="1"/>
        <v>-0.59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IFERROR(__xludf.DUMMYFUNCTION("""COMPUTED_VALUE"""),29.12)</f>
        <v>29.12</v>
      </c>
      <c r="C1233" s="1">
        <f t="shared" si="1"/>
        <v>-0.96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IFERROR(__xludf.DUMMYFUNCTION("""COMPUTED_VALUE"""),29.66)</f>
        <v>29.66</v>
      </c>
      <c r="C1234" s="1">
        <f t="shared" si="1"/>
        <v>-0.46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IFERROR(__xludf.DUMMYFUNCTION("""COMPUTED_VALUE"""),29.4)</f>
        <v>29.4</v>
      </c>
      <c r="C1235" s="1">
        <f t="shared" si="1"/>
        <v>-1.26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IFERROR(__xludf.DUMMYFUNCTION("""COMPUTED_VALUE"""),29.75)</f>
        <v>29.75</v>
      </c>
      <c r="C1236" s="1">
        <f t="shared" si="1"/>
        <v>-0.65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IFERROR(__xludf.DUMMYFUNCTION("""COMPUTED_VALUE"""),29.73)</f>
        <v>29.73</v>
      </c>
      <c r="C1237" s="1">
        <f t="shared" si="1"/>
        <v>-1.02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IFERROR(__xludf.DUMMYFUNCTION("""COMPUTED_VALUE"""),28.77)</f>
        <v>28.77</v>
      </c>
      <c r="C1238" s="1">
        <f t="shared" si="1"/>
        <v>-1.96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IFERROR(__xludf.DUMMYFUNCTION("""COMPUTED_VALUE"""),28.66)</f>
        <v>28.66</v>
      </c>
      <c r="C1239" s="1">
        <f t="shared" si="1"/>
        <v>-1.11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IFERROR(__xludf.DUMMYFUNCTION("""COMPUTED_VALUE"""),28.98)</f>
        <v>28.98</v>
      </c>
      <c r="C1240" s="1">
        <f t="shared" si="1"/>
        <v>-0.68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IFERROR(__xludf.DUMMYFUNCTION("""COMPUTED_VALUE"""),28.87)</f>
        <v>28.87</v>
      </c>
      <c r="C1241" s="1">
        <f t="shared" si="1"/>
        <v>-1.11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IFERROR(__xludf.DUMMYFUNCTION("""COMPUTED_VALUE"""),28.75)</f>
        <v>28.75</v>
      </c>
      <c r="C1242" s="1">
        <f t="shared" si="1"/>
        <v>-1.12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IFERROR(__xludf.DUMMYFUNCTION("""COMPUTED_VALUE"""),28.1)</f>
        <v>28.1</v>
      </c>
      <c r="C1243" s="1">
        <f t="shared" si="1"/>
        <v>-1.65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IFERROR(__xludf.DUMMYFUNCTION("""COMPUTED_VALUE"""),28.53)</f>
        <v>28.53</v>
      </c>
      <c r="C1244" s="1">
        <f t="shared" si="1"/>
        <v>-0.57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IFERROR(__xludf.DUMMYFUNCTION("""COMPUTED_VALUE"""),27.99)</f>
        <v>27.99</v>
      </c>
      <c r="C1245" s="1">
        <f t="shared" si="1"/>
        <v>-1.54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IFERROR(__xludf.DUMMYFUNCTION("""COMPUTED_VALUE"""),27.91)</f>
        <v>27.91</v>
      </c>
      <c r="C1246" s="1">
        <f t="shared" si="1"/>
        <v>-1.08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IFERROR(__xludf.DUMMYFUNCTION("""COMPUTED_VALUE"""),27.43)</f>
        <v>27.43</v>
      </c>
      <c r="C1247" s="1">
        <f t="shared" si="1"/>
        <v>-1.48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IFERROR(__xludf.DUMMYFUNCTION("""COMPUTED_VALUE"""),27.06)</f>
        <v>27.06</v>
      </c>
      <c r="C1248" s="1">
        <f t="shared" si="1"/>
        <v>-1.37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IFERROR(__xludf.DUMMYFUNCTION("""COMPUTED_VALUE"""),26.69)</f>
        <v>26.69</v>
      </c>
      <c r="C1249" s="1">
        <f t="shared" si="1"/>
        <v>-1.37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IFERROR(__xludf.DUMMYFUNCTION("""COMPUTED_VALUE"""),27.35)</f>
        <v>27.35</v>
      </c>
      <c r="C1250" s="1">
        <f t="shared" si="1"/>
        <v>-0.34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IFERROR(__xludf.DUMMYFUNCTION("""COMPUTED_VALUE"""),28.16)</f>
        <v>28.16</v>
      </c>
      <c r="C1251" s="1">
        <f t="shared" si="1"/>
        <v>-0.19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IFERROR(__xludf.DUMMYFUNCTION("""COMPUTED_VALUE"""),27.95)</f>
        <v>27.95</v>
      </c>
      <c r="C1252" s="1">
        <f t="shared" si="1"/>
        <v>-1.21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IFERROR(__xludf.DUMMYFUNCTION("""COMPUTED_VALUE"""),28.24)</f>
        <v>28.24</v>
      </c>
      <c r="C1253" s="1">
        <f t="shared" si="1"/>
        <v>-0.71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IFERROR(__xludf.DUMMYFUNCTION("""COMPUTED_VALUE"""),28.14)</f>
        <v>28.14</v>
      </c>
      <c r="C1254" s="1">
        <f t="shared" si="1"/>
        <v>-1.1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IFERROR(__xludf.DUMMYFUNCTION("""COMPUTED_VALUE"""),28.0)</f>
        <v>28</v>
      </c>
      <c r="C1255" s="1">
        <f t="shared" si="1"/>
        <v>-1.14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IFERROR(__xludf.DUMMYFUNCTION("""COMPUTED_VALUE"""),28.5)</f>
        <v>28.5</v>
      </c>
      <c r="C1256" s="1">
        <f t="shared" si="1"/>
        <v>-0.5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IFERROR(__xludf.DUMMYFUNCTION("""COMPUTED_VALUE"""),28.48)</f>
        <v>28.48</v>
      </c>
      <c r="C1257" s="1">
        <f t="shared" si="1"/>
        <v>-1.02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IFERROR(__xludf.DUMMYFUNCTION("""COMPUTED_VALUE"""),28.13)</f>
        <v>28.13</v>
      </c>
      <c r="C1258" s="1">
        <f t="shared" si="1"/>
        <v>-1.35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IFERROR(__xludf.DUMMYFUNCTION("""COMPUTED_VALUE"""),27.6)</f>
        <v>27.6</v>
      </c>
      <c r="C1259" s="1">
        <f t="shared" si="1"/>
        <v>-1.53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IFERROR(__xludf.DUMMYFUNCTION("""COMPUTED_VALUE"""),27.33)</f>
        <v>27.33</v>
      </c>
      <c r="C1260" s="1">
        <f t="shared" si="1"/>
        <v>-1.27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IFERROR(__xludf.DUMMYFUNCTION("""COMPUTED_VALUE"""),26.56)</f>
        <v>26.56</v>
      </c>
      <c r="C1261" s="1">
        <f t="shared" si="1"/>
        <v>-1.77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IFERROR(__xludf.DUMMYFUNCTION("""COMPUTED_VALUE"""),26.57)</f>
        <v>26.57</v>
      </c>
      <c r="C1262" s="1">
        <f t="shared" si="1"/>
        <v>-0.99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IFERROR(__xludf.DUMMYFUNCTION("""COMPUTED_VALUE"""),26.94)</f>
        <v>26.94</v>
      </c>
      <c r="C1263" s="1">
        <f t="shared" si="1"/>
        <v>-0.63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IFERROR(__xludf.DUMMYFUNCTION("""COMPUTED_VALUE"""),27.97)</f>
        <v>27.97</v>
      </c>
      <c r="C1264" s="1">
        <f t="shared" si="1"/>
        <v>0.03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IFERROR(__xludf.DUMMYFUNCTION("""COMPUTED_VALUE"""),28.0)</f>
        <v>28</v>
      </c>
      <c r="C1265" s="1">
        <f t="shared" si="1"/>
        <v>-0.97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IFERROR(__xludf.DUMMYFUNCTION("""COMPUTED_VALUE"""),27.31)</f>
        <v>27.31</v>
      </c>
      <c r="C1266" s="1">
        <f t="shared" si="1"/>
        <v>-1.69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IFERROR(__xludf.DUMMYFUNCTION("""COMPUTED_VALUE"""),27.56)</f>
        <v>27.56</v>
      </c>
      <c r="C1267" s="1">
        <f t="shared" si="1"/>
        <v>-0.75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IFERROR(__xludf.DUMMYFUNCTION("""COMPUTED_VALUE"""),27.45)</f>
        <v>27.45</v>
      </c>
      <c r="C1268" s="1">
        <f t="shared" si="1"/>
        <v>-1.11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IFERROR(__xludf.DUMMYFUNCTION("""COMPUTED_VALUE"""),26.71)</f>
        <v>26.71</v>
      </c>
      <c r="C1269" s="1">
        <f t="shared" si="1"/>
        <v>-1.74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IFERROR(__xludf.DUMMYFUNCTION("""COMPUTED_VALUE"""),26.5)</f>
        <v>26.5</v>
      </c>
      <c r="C1270" s="1">
        <f t="shared" si="1"/>
        <v>-1.21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IFERROR(__xludf.DUMMYFUNCTION("""COMPUTED_VALUE"""),27.18)</f>
        <v>27.18</v>
      </c>
      <c r="C1271" s="1">
        <f t="shared" si="1"/>
        <v>-0.32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IFERROR(__xludf.DUMMYFUNCTION("""COMPUTED_VALUE"""),27.39)</f>
        <v>27.39</v>
      </c>
      <c r="C1272" s="1">
        <f t="shared" si="1"/>
        <v>-0.79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IFERROR(__xludf.DUMMYFUNCTION("""COMPUTED_VALUE"""),28.1)</f>
        <v>28.1</v>
      </c>
      <c r="C1273" s="1">
        <f t="shared" si="1"/>
        <v>-0.29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IFERROR(__xludf.DUMMYFUNCTION("""COMPUTED_VALUE"""),28.25)</f>
        <v>28.25</v>
      </c>
      <c r="C1274" s="1">
        <f t="shared" si="1"/>
        <v>-0.85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IFERROR(__xludf.DUMMYFUNCTION("""COMPUTED_VALUE"""),28.28)</f>
        <v>28.28</v>
      </c>
      <c r="C1275" s="1">
        <f t="shared" si="1"/>
        <v>-0.97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IFERROR(__xludf.DUMMYFUNCTION("""COMPUTED_VALUE"""),27.29)</f>
        <v>27.29</v>
      </c>
      <c r="C1276" s="1">
        <f t="shared" si="1"/>
        <v>-1.99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IFERROR(__xludf.DUMMYFUNCTION("""COMPUTED_VALUE"""),28.83)</f>
        <v>28.83</v>
      </c>
      <c r="C1277" s="1">
        <f t="shared" si="1"/>
        <v>0.54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IFERROR(__xludf.DUMMYFUNCTION("""COMPUTED_VALUE"""),29.73)</f>
        <v>29.73</v>
      </c>
      <c r="C1278" s="1">
        <f t="shared" si="1"/>
        <v>-0.1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IFERROR(__xludf.DUMMYFUNCTION("""COMPUTED_VALUE"""),29.29)</f>
        <v>29.29</v>
      </c>
      <c r="C1279" s="1">
        <f t="shared" si="1"/>
        <v>-1.44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IFERROR(__xludf.DUMMYFUNCTION("""COMPUTED_VALUE"""),29.66)</f>
        <v>29.66</v>
      </c>
      <c r="C1280" s="1">
        <f t="shared" si="1"/>
        <v>-0.63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IFERROR(__xludf.DUMMYFUNCTION("""COMPUTED_VALUE"""),29.66)</f>
        <v>29.66</v>
      </c>
      <c r="C1281" s="1">
        <f t="shared" si="1"/>
        <v>-1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IFERROR(__xludf.DUMMYFUNCTION("""COMPUTED_VALUE"""),29.89)</f>
        <v>29.89</v>
      </c>
      <c r="C1282" s="1">
        <f t="shared" si="1"/>
        <v>-0.77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IFERROR(__xludf.DUMMYFUNCTION("""COMPUTED_VALUE"""),29.99)</f>
        <v>29.99</v>
      </c>
      <c r="C1283" s="1">
        <f t="shared" si="1"/>
        <v>-0.9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IFERROR(__xludf.DUMMYFUNCTION("""COMPUTED_VALUE"""),29.73)</f>
        <v>29.73</v>
      </c>
      <c r="C1284" s="1">
        <f t="shared" si="1"/>
        <v>-1.26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IFERROR(__xludf.DUMMYFUNCTION("""COMPUTED_VALUE"""),29.93)</f>
        <v>29.93</v>
      </c>
      <c r="C1285" s="1">
        <f t="shared" si="1"/>
        <v>-0.8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IFERROR(__xludf.DUMMYFUNCTION("""COMPUTED_VALUE"""),30.51)</f>
        <v>30.51</v>
      </c>
      <c r="C1286" s="1">
        <f t="shared" si="1"/>
        <v>-0.42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IFERROR(__xludf.DUMMYFUNCTION("""COMPUTED_VALUE"""),31.22)</f>
        <v>31.22</v>
      </c>
      <c r="C1287" s="1">
        <f t="shared" si="1"/>
        <v>-0.29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IFERROR(__xludf.DUMMYFUNCTION("""COMPUTED_VALUE"""),31.62)</f>
        <v>31.62</v>
      </c>
      <c r="C1288" s="1">
        <f t="shared" si="1"/>
        <v>-0.6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IFERROR(__xludf.DUMMYFUNCTION("""COMPUTED_VALUE"""),31.77)</f>
        <v>31.77</v>
      </c>
      <c r="C1289" s="1">
        <f t="shared" si="1"/>
        <v>-0.85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IFERROR(__xludf.DUMMYFUNCTION("""COMPUTED_VALUE"""),31.96)</f>
        <v>31.96</v>
      </c>
      <c r="C1290" s="1">
        <f t="shared" si="1"/>
        <v>-0.81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IFERROR(__xludf.DUMMYFUNCTION("""COMPUTED_VALUE"""),32.18)</f>
        <v>32.18</v>
      </c>
      <c r="C1291" s="1">
        <f t="shared" si="1"/>
        <v>-0.78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IFERROR(__xludf.DUMMYFUNCTION("""COMPUTED_VALUE"""),32.11)</f>
        <v>32.11</v>
      </c>
      <c r="C1292" s="1">
        <f t="shared" si="1"/>
        <v>-1.07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IFERROR(__xludf.DUMMYFUNCTION("""COMPUTED_VALUE"""),32.37)</f>
        <v>32.37</v>
      </c>
      <c r="C1293" s="1">
        <f t="shared" si="1"/>
        <v>-0.74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IFERROR(__xludf.DUMMYFUNCTION("""COMPUTED_VALUE"""),33.25)</f>
        <v>33.25</v>
      </c>
      <c r="C1294" s="1">
        <f t="shared" si="1"/>
        <v>-0.12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IFERROR(__xludf.DUMMYFUNCTION("""COMPUTED_VALUE"""),33.04)</f>
        <v>33.04</v>
      </c>
      <c r="C1295" s="1">
        <f t="shared" si="1"/>
        <v>-1.21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IFERROR(__xludf.DUMMYFUNCTION("""COMPUTED_VALUE"""),32.2)</f>
        <v>32.2</v>
      </c>
      <c r="C1296" s="1">
        <f t="shared" si="1"/>
        <v>-1.84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IFERROR(__xludf.DUMMYFUNCTION("""COMPUTED_VALUE"""),32.6)</f>
        <v>32.6</v>
      </c>
      <c r="C1297" s="1">
        <f t="shared" si="1"/>
        <v>-0.6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IFERROR(__xludf.DUMMYFUNCTION("""COMPUTED_VALUE"""),32.12)</f>
        <v>32.12</v>
      </c>
      <c r="C1298" s="1">
        <f t="shared" si="1"/>
        <v>-1.48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IFERROR(__xludf.DUMMYFUNCTION("""COMPUTED_VALUE"""),32.27)</f>
        <v>32.27</v>
      </c>
      <c r="C1299" s="1">
        <f t="shared" si="1"/>
        <v>-0.85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IFERROR(__xludf.DUMMYFUNCTION("""COMPUTED_VALUE"""),32.34)</f>
        <v>32.34</v>
      </c>
      <c r="C1300" s="1">
        <f t="shared" si="1"/>
        <v>-0.93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IFERROR(__xludf.DUMMYFUNCTION("""COMPUTED_VALUE"""),32.14)</f>
        <v>32.14</v>
      </c>
      <c r="C1301" s="1">
        <f t="shared" si="1"/>
        <v>-1.2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IFERROR(__xludf.DUMMYFUNCTION("""COMPUTED_VALUE"""),31.6)</f>
        <v>31.6</v>
      </c>
      <c r="C1302" s="1">
        <f t="shared" si="1"/>
        <v>-1.54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IFERROR(__xludf.DUMMYFUNCTION("""COMPUTED_VALUE"""),31.65)</f>
        <v>31.65</v>
      </c>
      <c r="C1303" s="1">
        <f t="shared" si="1"/>
        <v>-0.95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IFERROR(__xludf.DUMMYFUNCTION("""COMPUTED_VALUE"""),31.79)</f>
        <v>31.79</v>
      </c>
      <c r="C1304" s="1">
        <f t="shared" si="1"/>
        <v>-0.86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IFERROR(__xludf.DUMMYFUNCTION("""COMPUTED_VALUE"""),31.13)</f>
        <v>31.13</v>
      </c>
      <c r="C1305" s="1">
        <f t="shared" si="1"/>
        <v>-1.66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IFERROR(__xludf.DUMMYFUNCTION("""COMPUTED_VALUE"""),30.56)</f>
        <v>30.56</v>
      </c>
      <c r="C1306" s="1">
        <f t="shared" si="1"/>
        <v>-1.57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IFERROR(__xludf.DUMMYFUNCTION("""COMPUTED_VALUE"""),31.11)</f>
        <v>31.11</v>
      </c>
      <c r="C1307" s="1">
        <f t="shared" si="1"/>
        <v>-0.45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IFERROR(__xludf.DUMMYFUNCTION("""COMPUTED_VALUE"""),30.9)</f>
        <v>30.9</v>
      </c>
      <c r="C1308" s="1">
        <f t="shared" si="1"/>
        <v>-1.21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IFERROR(__xludf.DUMMYFUNCTION("""COMPUTED_VALUE"""),31.24)</f>
        <v>31.24</v>
      </c>
      <c r="C1309" s="1">
        <f t="shared" si="1"/>
        <v>-0.66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IFERROR(__xludf.DUMMYFUNCTION("""COMPUTED_VALUE"""),31.76)</f>
        <v>31.76</v>
      </c>
      <c r="C1310" s="1">
        <f t="shared" si="1"/>
        <v>-0.48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IFERROR(__xludf.DUMMYFUNCTION("""COMPUTED_VALUE"""),32.12)</f>
        <v>32.12</v>
      </c>
      <c r="C1311" s="1">
        <f t="shared" si="1"/>
        <v>-0.64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IFERROR(__xludf.DUMMYFUNCTION("""COMPUTED_VALUE"""),31.87)</f>
        <v>31.87</v>
      </c>
      <c r="C1312" s="1">
        <f t="shared" si="1"/>
        <v>-1.25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IFERROR(__xludf.DUMMYFUNCTION("""COMPUTED_VALUE"""),31.48)</f>
        <v>31.48</v>
      </c>
      <c r="C1313" s="1">
        <f t="shared" si="1"/>
        <v>-1.39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IFERROR(__xludf.DUMMYFUNCTION("""COMPUTED_VALUE"""),31.8)</f>
        <v>31.8</v>
      </c>
      <c r="C1314" s="1">
        <f t="shared" si="1"/>
        <v>-0.68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IFERROR(__xludf.DUMMYFUNCTION("""COMPUTED_VALUE"""),31.67)</f>
        <v>31.67</v>
      </c>
      <c r="C1315" s="1">
        <f t="shared" si="1"/>
        <v>-1.13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IFERROR(__xludf.DUMMYFUNCTION("""COMPUTED_VALUE"""),30.85)</f>
        <v>30.85</v>
      </c>
      <c r="C1316" s="1">
        <f t="shared" si="1"/>
        <v>-1.82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IFERROR(__xludf.DUMMYFUNCTION("""COMPUTED_VALUE"""),31.06)</f>
        <v>31.06</v>
      </c>
      <c r="C1317" s="1">
        <f t="shared" si="1"/>
        <v>-0.79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IFERROR(__xludf.DUMMYFUNCTION("""COMPUTED_VALUE"""),30.81)</f>
        <v>30.81</v>
      </c>
      <c r="C1318" s="1">
        <f t="shared" si="1"/>
        <v>-1.25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IFERROR(__xludf.DUMMYFUNCTION("""COMPUTED_VALUE"""),31.59)</f>
        <v>31.59</v>
      </c>
      <c r="C1319" s="1">
        <f t="shared" si="1"/>
        <v>-0.22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IFERROR(__xludf.DUMMYFUNCTION("""COMPUTED_VALUE"""),31.11)</f>
        <v>31.11</v>
      </c>
      <c r="C1320" s="1">
        <f t="shared" si="1"/>
        <v>-1.48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IFERROR(__xludf.DUMMYFUNCTION("""COMPUTED_VALUE"""),31.06)</f>
        <v>31.06</v>
      </c>
      <c r="C1321" s="1">
        <f t="shared" si="1"/>
        <v>-1.05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IFERROR(__xludf.DUMMYFUNCTION("""COMPUTED_VALUE"""),31.33)</f>
        <v>31.33</v>
      </c>
      <c r="C1322" s="1">
        <f t="shared" si="1"/>
        <v>-0.73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IFERROR(__xludf.DUMMYFUNCTION("""COMPUTED_VALUE"""),31.84)</f>
        <v>31.84</v>
      </c>
      <c r="C1323" s="1">
        <f t="shared" si="1"/>
        <v>-0.49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IFERROR(__xludf.DUMMYFUNCTION("""COMPUTED_VALUE"""),31.5)</f>
        <v>31.5</v>
      </c>
      <c r="C1324" s="1">
        <f t="shared" si="1"/>
        <v>-1.34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IFERROR(__xludf.DUMMYFUNCTION("""COMPUTED_VALUE"""),31.4)</f>
        <v>31.4</v>
      </c>
      <c r="C1325" s="1">
        <f t="shared" si="1"/>
        <v>-1.1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IFERROR(__xludf.DUMMYFUNCTION("""COMPUTED_VALUE"""),31.64)</f>
        <v>31.64</v>
      </c>
      <c r="C1326" s="1">
        <f t="shared" si="1"/>
        <v>-0.76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IFERROR(__xludf.DUMMYFUNCTION("""COMPUTED_VALUE"""),31.78)</f>
        <v>31.78</v>
      </c>
      <c r="C1327" s="1">
        <f t="shared" si="1"/>
        <v>-0.86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IFERROR(__xludf.DUMMYFUNCTION("""COMPUTED_VALUE"""),31.71)</f>
        <v>31.71</v>
      </c>
      <c r="C1328" s="1">
        <f t="shared" si="1"/>
        <v>-1.07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IFERROR(__xludf.DUMMYFUNCTION("""COMPUTED_VALUE"""),31.58)</f>
        <v>31.58</v>
      </c>
      <c r="C1329" s="1">
        <f t="shared" si="1"/>
        <v>-1.13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IFERROR(__xludf.DUMMYFUNCTION("""COMPUTED_VALUE"""),31.7)</f>
        <v>31.7</v>
      </c>
      <c r="C1330" s="1">
        <f t="shared" si="1"/>
        <v>-0.88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IFERROR(__xludf.DUMMYFUNCTION("""COMPUTED_VALUE"""),31.54)</f>
        <v>31.54</v>
      </c>
      <c r="C1331" s="1">
        <f t="shared" si="1"/>
        <v>-1.16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IFERROR(__xludf.DUMMYFUNCTION("""COMPUTED_VALUE"""),31.19)</f>
        <v>31.19</v>
      </c>
      <c r="C1332" s="1">
        <f t="shared" si="1"/>
        <v>-1.35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IFERROR(__xludf.DUMMYFUNCTION("""COMPUTED_VALUE"""),31.9)</f>
        <v>31.9</v>
      </c>
      <c r="C1333" s="1">
        <f t="shared" si="1"/>
        <v>-0.29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IFERROR(__xludf.DUMMYFUNCTION("""COMPUTED_VALUE"""),31.73)</f>
        <v>31.73</v>
      </c>
      <c r="C1334" s="1">
        <f t="shared" si="1"/>
        <v>-1.17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IFERROR(__xludf.DUMMYFUNCTION("""COMPUTED_VALUE"""),32.16)</f>
        <v>32.16</v>
      </c>
      <c r="C1335" s="1">
        <f t="shared" si="1"/>
        <v>-0.57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IFERROR(__xludf.DUMMYFUNCTION("""COMPUTED_VALUE"""),32.42)</f>
        <v>32.42</v>
      </c>
      <c r="C1336" s="1">
        <f t="shared" si="1"/>
        <v>-0.74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IFERROR(__xludf.DUMMYFUNCTION("""COMPUTED_VALUE"""),32.57)</f>
        <v>32.57</v>
      </c>
      <c r="C1337" s="1">
        <f t="shared" si="1"/>
        <v>-0.85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IFERROR(__xludf.DUMMYFUNCTION("""COMPUTED_VALUE"""),33.16)</f>
        <v>33.16</v>
      </c>
      <c r="C1338" s="1">
        <f t="shared" si="1"/>
        <v>-0.41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IFERROR(__xludf.DUMMYFUNCTION("""COMPUTED_VALUE"""),32.64)</f>
        <v>32.64</v>
      </c>
      <c r="C1339" s="1">
        <f t="shared" si="1"/>
        <v>-1.52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IFERROR(__xludf.DUMMYFUNCTION("""COMPUTED_VALUE"""),32.16)</f>
        <v>32.16</v>
      </c>
      <c r="C1340" s="1">
        <f t="shared" si="1"/>
        <v>-1.48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IFERROR(__xludf.DUMMYFUNCTION("""COMPUTED_VALUE"""),31.29)</f>
        <v>31.29</v>
      </c>
      <c r="C1341" s="1">
        <f t="shared" si="1"/>
        <v>-1.87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IFERROR(__xludf.DUMMYFUNCTION("""COMPUTED_VALUE"""),32.24)</f>
        <v>32.24</v>
      </c>
      <c r="C1342" s="1">
        <f t="shared" si="1"/>
        <v>-0.05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IFERROR(__xludf.DUMMYFUNCTION("""COMPUTED_VALUE"""),32.17)</f>
        <v>32.17</v>
      </c>
      <c r="C1343" s="1">
        <f t="shared" si="1"/>
        <v>-1.07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IFERROR(__xludf.DUMMYFUNCTION("""COMPUTED_VALUE"""),31.45)</f>
        <v>31.45</v>
      </c>
      <c r="C1344" s="1">
        <f t="shared" si="1"/>
        <v>-1.72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IFERROR(__xludf.DUMMYFUNCTION("""COMPUTED_VALUE"""),31.25)</f>
        <v>31.25</v>
      </c>
      <c r="C1345" s="1">
        <f t="shared" si="1"/>
        <v>-1.2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IFERROR(__xludf.DUMMYFUNCTION("""COMPUTED_VALUE"""),31.32)</f>
        <v>31.32</v>
      </c>
      <c r="C1346" s="1">
        <f t="shared" si="1"/>
        <v>-0.93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IFERROR(__xludf.DUMMYFUNCTION("""COMPUTED_VALUE"""),31.91)</f>
        <v>31.91</v>
      </c>
      <c r="C1347" s="1">
        <f t="shared" si="1"/>
        <v>-0.41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IFERROR(__xludf.DUMMYFUNCTION("""COMPUTED_VALUE"""),31.58)</f>
        <v>31.58</v>
      </c>
      <c r="C1348" s="1">
        <f t="shared" si="1"/>
        <v>-1.33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IFERROR(__xludf.DUMMYFUNCTION("""COMPUTED_VALUE"""),31.47)</f>
        <v>31.47</v>
      </c>
      <c r="C1349" s="1">
        <f t="shared" si="1"/>
        <v>-1.11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IFERROR(__xludf.DUMMYFUNCTION("""COMPUTED_VALUE"""),31.5)</f>
        <v>31.5</v>
      </c>
      <c r="C1350" s="1">
        <f t="shared" si="1"/>
        <v>-0.97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IFERROR(__xludf.DUMMYFUNCTION("""COMPUTED_VALUE"""),32.24)</f>
        <v>32.24</v>
      </c>
      <c r="C1351" s="1">
        <f t="shared" si="1"/>
        <v>-0.26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IFERROR(__xludf.DUMMYFUNCTION("""COMPUTED_VALUE"""),32.19)</f>
        <v>32.19</v>
      </c>
      <c r="C1352" s="1">
        <f t="shared" si="1"/>
        <v>-1.05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IFERROR(__xludf.DUMMYFUNCTION("""COMPUTED_VALUE"""),32.55)</f>
        <v>32.55</v>
      </c>
      <c r="C1353" s="1">
        <f t="shared" si="1"/>
        <v>-0.64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IFERROR(__xludf.DUMMYFUNCTION("""COMPUTED_VALUE"""),32.52)</f>
        <v>32.52</v>
      </c>
      <c r="C1354" s="1">
        <f t="shared" si="1"/>
        <v>-1.03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IFERROR(__xludf.DUMMYFUNCTION("""COMPUTED_VALUE"""),32.52)</f>
        <v>32.52</v>
      </c>
      <c r="C1355" s="1">
        <f t="shared" si="1"/>
        <v>-1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IFERROR(__xludf.DUMMYFUNCTION("""COMPUTED_VALUE"""),32.85)</f>
        <v>32.85</v>
      </c>
      <c r="C1356" s="1">
        <f t="shared" si="1"/>
        <v>-0.67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IFERROR(__xludf.DUMMYFUNCTION("""COMPUTED_VALUE"""),33.14)</f>
        <v>33.14</v>
      </c>
      <c r="C1357" s="1">
        <f t="shared" si="1"/>
        <v>-0.71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IFERROR(__xludf.DUMMYFUNCTION("""COMPUTED_VALUE"""),32.41)</f>
        <v>32.41</v>
      </c>
      <c r="C1358" s="1">
        <f t="shared" si="1"/>
        <v>-1.73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IFERROR(__xludf.DUMMYFUNCTION("""COMPUTED_VALUE"""),33.01)</f>
        <v>33.01</v>
      </c>
      <c r="C1359" s="1">
        <f t="shared" si="1"/>
        <v>-0.4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IFERROR(__xludf.DUMMYFUNCTION("""COMPUTED_VALUE"""),32.95)</f>
        <v>32.95</v>
      </c>
      <c r="C1360" s="1">
        <f t="shared" si="1"/>
        <v>-1.06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IFERROR(__xludf.DUMMYFUNCTION("""COMPUTED_VALUE"""),32.57)</f>
        <v>32.57</v>
      </c>
      <c r="C1361" s="1">
        <f t="shared" si="1"/>
        <v>-1.38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IFERROR(__xludf.DUMMYFUNCTION("""COMPUTED_VALUE"""),32.63)</f>
        <v>32.63</v>
      </c>
      <c r="C1362" s="1">
        <f t="shared" si="1"/>
        <v>-0.94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IFERROR(__xludf.DUMMYFUNCTION("""COMPUTED_VALUE"""),32.49)</f>
        <v>32.49</v>
      </c>
      <c r="C1363" s="1">
        <f t="shared" si="1"/>
        <v>-1.14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IFERROR(__xludf.DUMMYFUNCTION("""COMPUTED_VALUE"""),32.53)</f>
        <v>32.53</v>
      </c>
      <c r="C1364" s="1">
        <f t="shared" si="1"/>
        <v>-0.96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IFERROR(__xludf.DUMMYFUNCTION("""COMPUTED_VALUE"""),32.34)</f>
        <v>32.34</v>
      </c>
      <c r="C1365" s="1">
        <f t="shared" si="1"/>
        <v>-1.19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IFERROR(__xludf.DUMMYFUNCTION("""COMPUTED_VALUE"""),32.16)</f>
        <v>32.16</v>
      </c>
      <c r="C1366" s="1">
        <f t="shared" si="1"/>
        <v>-1.18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IFERROR(__xludf.DUMMYFUNCTION("""COMPUTED_VALUE"""),31.95)</f>
        <v>31.95</v>
      </c>
      <c r="C1367" s="1">
        <f t="shared" si="1"/>
        <v>-1.21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IFERROR(__xludf.DUMMYFUNCTION("""COMPUTED_VALUE"""),31.86)</f>
        <v>31.86</v>
      </c>
      <c r="C1368" s="1">
        <f t="shared" si="1"/>
        <v>-1.09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IFERROR(__xludf.DUMMYFUNCTION("""COMPUTED_VALUE"""),32.22)</f>
        <v>32.22</v>
      </c>
      <c r="C1369" s="1">
        <f t="shared" si="1"/>
        <v>-0.64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IFERROR(__xludf.DUMMYFUNCTION("""COMPUTED_VALUE"""),32.15)</f>
        <v>32.15</v>
      </c>
      <c r="C1370" s="1">
        <f t="shared" si="1"/>
        <v>-1.07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IFERROR(__xludf.DUMMYFUNCTION("""COMPUTED_VALUE"""),31.79)</f>
        <v>31.79</v>
      </c>
      <c r="C1371" s="1">
        <f t="shared" si="1"/>
        <v>-1.36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IFERROR(__xludf.DUMMYFUNCTION("""COMPUTED_VALUE"""),31.73)</f>
        <v>31.73</v>
      </c>
      <c r="C1372" s="1">
        <f t="shared" si="1"/>
        <v>-1.06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IFERROR(__xludf.DUMMYFUNCTION("""COMPUTED_VALUE"""),31.9)</f>
        <v>31.9</v>
      </c>
      <c r="C1373" s="1">
        <f t="shared" si="1"/>
        <v>-0.83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IFERROR(__xludf.DUMMYFUNCTION("""COMPUTED_VALUE"""),31.83)</f>
        <v>31.83</v>
      </c>
      <c r="C1374" s="1">
        <f t="shared" si="1"/>
        <v>-1.07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IFERROR(__xludf.DUMMYFUNCTION("""COMPUTED_VALUE"""),31.97)</f>
        <v>31.97</v>
      </c>
      <c r="C1375" s="1">
        <f t="shared" si="1"/>
        <v>-0.86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IFERROR(__xludf.DUMMYFUNCTION("""COMPUTED_VALUE"""),31.65)</f>
        <v>31.65</v>
      </c>
      <c r="C1376" s="1">
        <f t="shared" si="1"/>
        <v>-1.32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IFERROR(__xludf.DUMMYFUNCTION("""COMPUTED_VALUE"""),31.9)</f>
        <v>31.9</v>
      </c>
      <c r="C1377" s="1">
        <f t="shared" si="1"/>
        <v>-0.75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IFERROR(__xludf.DUMMYFUNCTION("""COMPUTED_VALUE"""),31.76)</f>
        <v>31.76</v>
      </c>
      <c r="C1378" s="1">
        <f t="shared" si="1"/>
        <v>-1.14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IFERROR(__xludf.DUMMYFUNCTION("""COMPUTED_VALUE"""),32.03)</f>
        <v>32.03</v>
      </c>
      <c r="C1379" s="1">
        <f t="shared" si="1"/>
        <v>-0.73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IFERROR(__xludf.DUMMYFUNCTION("""COMPUTED_VALUE"""),31.88)</f>
        <v>31.88</v>
      </c>
      <c r="C1380" s="1">
        <f t="shared" si="1"/>
        <v>-1.15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IFERROR(__xludf.DUMMYFUNCTION("""COMPUTED_VALUE"""),31.69)</f>
        <v>31.69</v>
      </c>
      <c r="C1381" s="1">
        <f t="shared" si="1"/>
        <v>-1.19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IFERROR(__xludf.DUMMYFUNCTION("""COMPUTED_VALUE"""),31.13)</f>
        <v>31.13</v>
      </c>
      <c r="C1382" s="1">
        <f t="shared" si="1"/>
        <v>-1.56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IFERROR(__xludf.DUMMYFUNCTION("""COMPUTED_VALUE"""),31.36)</f>
        <v>31.36</v>
      </c>
      <c r="C1383" s="1">
        <f t="shared" si="1"/>
        <v>-0.77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IFERROR(__xludf.DUMMYFUNCTION("""COMPUTED_VALUE"""),31.65)</f>
        <v>31.65</v>
      </c>
      <c r="C1384" s="1">
        <f t="shared" si="1"/>
        <v>-0.71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IFERROR(__xludf.DUMMYFUNCTION("""COMPUTED_VALUE"""),31.61)</f>
        <v>31.61</v>
      </c>
      <c r="C1385" s="1">
        <f t="shared" si="1"/>
        <v>-1.04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IFERROR(__xludf.DUMMYFUNCTION("""COMPUTED_VALUE"""),31.5)</f>
        <v>31.5</v>
      </c>
      <c r="C1386" s="1">
        <f t="shared" si="1"/>
        <v>-1.11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IFERROR(__xludf.DUMMYFUNCTION("""COMPUTED_VALUE"""),31.42)</f>
        <v>31.42</v>
      </c>
      <c r="C1387" s="1">
        <f t="shared" si="1"/>
        <v>-1.08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IFERROR(__xludf.DUMMYFUNCTION("""COMPUTED_VALUE"""),30.64)</f>
        <v>30.64</v>
      </c>
      <c r="C1388" s="1">
        <f t="shared" si="1"/>
        <v>-1.78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IFERROR(__xludf.DUMMYFUNCTION("""COMPUTED_VALUE"""),30.02)</f>
        <v>30.02</v>
      </c>
      <c r="C1389" s="1">
        <f t="shared" si="1"/>
        <v>-1.62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IFERROR(__xludf.DUMMYFUNCTION("""COMPUTED_VALUE"""),30.82)</f>
        <v>30.82</v>
      </c>
      <c r="C1390" s="1">
        <f t="shared" si="1"/>
        <v>-0.2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IFERROR(__xludf.DUMMYFUNCTION("""COMPUTED_VALUE"""),31.42)</f>
        <v>31.42</v>
      </c>
      <c r="C1391" s="1">
        <f t="shared" si="1"/>
        <v>-0.4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IFERROR(__xludf.DUMMYFUNCTION("""COMPUTED_VALUE"""),31.4)</f>
        <v>31.4</v>
      </c>
      <c r="C1392" s="1">
        <f t="shared" si="1"/>
        <v>-1.02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IFERROR(__xludf.DUMMYFUNCTION("""COMPUTED_VALUE"""),31.71)</f>
        <v>31.71</v>
      </c>
      <c r="C1393" s="1">
        <f t="shared" si="1"/>
        <v>-0.69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IFERROR(__xludf.DUMMYFUNCTION("""COMPUTED_VALUE"""),32.13)</f>
        <v>32.13</v>
      </c>
      <c r="C1394" s="1">
        <f t="shared" si="1"/>
        <v>-0.58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IFERROR(__xludf.DUMMYFUNCTION("""COMPUTED_VALUE"""),32.41)</f>
        <v>32.41</v>
      </c>
      <c r="C1395" s="1">
        <f t="shared" si="1"/>
        <v>-0.72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IFERROR(__xludf.DUMMYFUNCTION("""COMPUTED_VALUE"""),33.02)</f>
        <v>33.02</v>
      </c>
      <c r="C1396" s="1">
        <f t="shared" si="1"/>
        <v>-0.39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IFERROR(__xludf.DUMMYFUNCTION("""COMPUTED_VALUE"""),32.69)</f>
        <v>32.69</v>
      </c>
      <c r="C1397" s="1">
        <f t="shared" si="1"/>
        <v>-1.33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IFERROR(__xludf.DUMMYFUNCTION("""COMPUTED_VALUE"""),31.31)</f>
        <v>31.31</v>
      </c>
      <c r="C1398" s="1">
        <f t="shared" si="1"/>
        <v>-2.38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IFERROR(__xludf.DUMMYFUNCTION("""COMPUTED_VALUE"""),31.29)</f>
        <v>31.29</v>
      </c>
      <c r="C1399" s="1">
        <f t="shared" si="1"/>
        <v>-1.02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IFERROR(__xludf.DUMMYFUNCTION("""COMPUTED_VALUE"""),31.13)</f>
        <v>31.13</v>
      </c>
      <c r="C1400" s="1">
        <f t="shared" si="1"/>
        <v>-1.16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IFERROR(__xludf.DUMMYFUNCTION("""COMPUTED_VALUE"""),30.69)</f>
        <v>30.69</v>
      </c>
      <c r="C1401" s="1">
        <f t="shared" si="1"/>
        <v>-1.44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IFERROR(__xludf.DUMMYFUNCTION("""COMPUTED_VALUE"""),30.85)</f>
        <v>30.85</v>
      </c>
      <c r="C1402" s="1">
        <f t="shared" si="1"/>
        <v>-0.84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IFERROR(__xludf.DUMMYFUNCTION("""COMPUTED_VALUE"""),30.75)</f>
        <v>30.75</v>
      </c>
      <c r="C1403" s="1">
        <f t="shared" si="1"/>
        <v>-1.1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IFERROR(__xludf.DUMMYFUNCTION("""COMPUTED_VALUE"""),30.59)</f>
        <v>30.59</v>
      </c>
      <c r="C1404" s="1">
        <f t="shared" si="1"/>
        <v>-1.16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IFERROR(__xludf.DUMMYFUNCTION("""COMPUTED_VALUE"""),30.33)</f>
        <v>30.33</v>
      </c>
      <c r="C1405" s="1">
        <f t="shared" si="1"/>
        <v>-1.26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IFERROR(__xludf.DUMMYFUNCTION("""COMPUTED_VALUE"""),29.61)</f>
        <v>29.61</v>
      </c>
      <c r="C1406" s="1">
        <f t="shared" si="1"/>
        <v>-1.72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IFERROR(__xludf.DUMMYFUNCTION("""COMPUTED_VALUE"""),28.66)</f>
        <v>28.66</v>
      </c>
      <c r="C1407" s="1">
        <f t="shared" si="1"/>
        <v>-1.95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IFERROR(__xludf.DUMMYFUNCTION("""COMPUTED_VALUE"""),28.85)</f>
        <v>28.85</v>
      </c>
      <c r="C1408" s="1">
        <f t="shared" si="1"/>
        <v>-0.81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IFERROR(__xludf.DUMMYFUNCTION("""COMPUTED_VALUE"""),28.78)</f>
        <v>28.78</v>
      </c>
      <c r="C1409" s="1">
        <f t="shared" si="1"/>
        <v>-1.07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IFERROR(__xludf.DUMMYFUNCTION("""COMPUTED_VALUE"""),28.88)</f>
        <v>28.88</v>
      </c>
      <c r="C1410" s="1">
        <f t="shared" si="1"/>
        <v>-0.9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IFERROR(__xludf.DUMMYFUNCTION("""COMPUTED_VALUE"""),29.93)</f>
        <v>29.93</v>
      </c>
      <c r="C1411" s="1">
        <f t="shared" si="1"/>
        <v>0.05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IFERROR(__xludf.DUMMYFUNCTION("""COMPUTED_VALUE"""),28.37)</f>
        <v>28.37</v>
      </c>
      <c r="C1412" s="1">
        <f t="shared" si="1"/>
        <v>-2.56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IFERROR(__xludf.DUMMYFUNCTION("""COMPUTED_VALUE"""),28.81)</f>
        <v>28.81</v>
      </c>
      <c r="C1413" s="1">
        <f t="shared" si="1"/>
        <v>-0.56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IFERROR(__xludf.DUMMYFUNCTION("""COMPUTED_VALUE"""),28.79)</f>
        <v>28.79</v>
      </c>
      <c r="C1414" s="1">
        <f t="shared" si="1"/>
        <v>-1.02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IFERROR(__xludf.DUMMYFUNCTION("""COMPUTED_VALUE"""),28.99)</f>
        <v>28.99</v>
      </c>
      <c r="C1415" s="1">
        <f t="shared" si="1"/>
        <v>-0.8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IFERROR(__xludf.DUMMYFUNCTION("""COMPUTED_VALUE"""),29.29)</f>
        <v>29.29</v>
      </c>
      <c r="C1416" s="1">
        <f t="shared" si="1"/>
        <v>-0.7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IFERROR(__xludf.DUMMYFUNCTION("""COMPUTED_VALUE"""),29.13)</f>
        <v>29.13</v>
      </c>
      <c r="C1417" s="1">
        <f t="shared" si="1"/>
        <v>-1.16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IFERROR(__xludf.DUMMYFUNCTION("""COMPUTED_VALUE"""),28.75)</f>
        <v>28.75</v>
      </c>
      <c r="C1418" s="1">
        <f t="shared" si="1"/>
        <v>-1.38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IFERROR(__xludf.DUMMYFUNCTION("""COMPUTED_VALUE"""),28.16)</f>
        <v>28.16</v>
      </c>
      <c r="C1419" s="1">
        <f t="shared" si="1"/>
        <v>-1.59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IFERROR(__xludf.DUMMYFUNCTION("""COMPUTED_VALUE"""),26.44)</f>
        <v>26.44</v>
      </c>
      <c r="C1420" s="1">
        <f t="shared" si="1"/>
        <v>-2.72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IFERROR(__xludf.DUMMYFUNCTION("""COMPUTED_VALUE"""),25.78)</f>
        <v>25.78</v>
      </c>
      <c r="C1421" s="1">
        <f t="shared" si="1"/>
        <v>-1.66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IFERROR(__xludf.DUMMYFUNCTION("""COMPUTED_VALUE"""),25.94)</f>
        <v>25.94</v>
      </c>
      <c r="C1422" s="1">
        <f t="shared" si="1"/>
        <v>-0.84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IFERROR(__xludf.DUMMYFUNCTION("""COMPUTED_VALUE"""),27.42)</f>
        <v>27.42</v>
      </c>
      <c r="C1423" s="1">
        <f t="shared" si="1"/>
        <v>0.48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IFERROR(__xludf.DUMMYFUNCTION("""COMPUTED_VALUE"""),28.23)</f>
        <v>28.23</v>
      </c>
      <c r="C1424" s="1">
        <f t="shared" si="1"/>
        <v>-0.19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IFERROR(__xludf.DUMMYFUNCTION("""COMPUTED_VALUE"""),28.32)</f>
        <v>28.32</v>
      </c>
      <c r="C1425" s="1">
        <f t="shared" si="1"/>
        <v>-0.91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IFERROR(__xludf.DUMMYFUNCTION("""COMPUTED_VALUE"""),28.19)</f>
        <v>28.19</v>
      </c>
      <c r="C1426" s="1">
        <f t="shared" si="1"/>
        <v>-1.13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IFERROR(__xludf.DUMMYFUNCTION("""COMPUTED_VALUE"""),26.93)</f>
        <v>26.93</v>
      </c>
      <c r="C1427" s="1">
        <f t="shared" si="1"/>
        <v>-2.26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IFERROR(__xludf.DUMMYFUNCTION("""COMPUTED_VALUE"""),28.09)</f>
        <v>28.09</v>
      </c>
      <c r="C1428" s="1">
        <f t="shared" si="1"/>
        <v>0.16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IFERROR(__xludf.DUMMYFUNCTION("""COMPUTED_VALUE"""),27.59)</f>
        <v>27.59</v>
      </c>
      <c r="C1429" s="1">
        <f t="shared" si="1"/>
        <v>-1.5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IFERROR(__xludf.DUMMYFUNCTION("""COMPUTED_VALUE"""),27.32)</f>
        <v>27.32</v>
      </c>
      <c r="C1430" s="1">
        <f t="shared" si="1"/>
        <v>-1.27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IFERROR(__xludf.DUMMYFUNCTION("""COMPUTED_VALUE"""),28.08)</f>
        <v>28.08</v>
      </c>
      <c r="C1431" s="1">
        <f t="shared" si="1"/>
        <v>-0.24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IFERROR(__xludf.DUMMYFUNCTION("""COMPUTED_VALUE"""),27.54)</f>
        <v>27.54</v>
      </c>
      <c r="C1432" s="1">
        <f t="shared" si="1"/>
        <v>-1.54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IFERROR(__xludf.DUMMYFUNCTION("""COMPUTED_VALUE"""),28.14)</f>
        <v>28.14</v>
      </c>
      <c r="C1433" s="1">
        <f t="shared" si="1"/>
        <v>-0.4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IFERROR(__xludf.DUMMYFUNCTION("""COMPUTED_VALUE"""),28.55)</f>
        <v>28.55</v>
      </c>
      <c r="C1434" s="1">
        <f t="shared" si="1"/>
        <v>-0.59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IFERROR(__xludf.DUMMYFUNCTION("""COMPUTED_VALUE"""),28.83)</f>
        <v>28.83</v>
      </c>
      <c r="C1435" s="1">
        <f t="shared" si="1"/>
        <v>-0.72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IFERROR(__xludf.DUMMYFUNCTION("""COMPUTED_VALUE"""),29.07)</f>
        <v>29.07</v>
      </c>
      <c r="C1436" s="1">
        <f t="shared" si="1"/>
        <v>-0.76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IFERROR(__xludf.DUMMYFUNCTION("""COMPUTED_VALUE"""),29.1)</f>
        <v>29.1</v>
      </c>
      <c r="C1437" s="1">
        <f t="shared" si="1"/>
        <v>-0.97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IFERROR(__xludf.DUMMYFUNCTION("""COMPUTED_VALUE"""),28.48)</f>
        <v>28.48</v>
      </c>
      <c r="C1438" s="1">
        <f t="shared" si="1"/>
        <v>-1.62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IFERROR(__xludf.DUMMYFUNCTION("""COMPUTED_VALUE"""),28.36)</f>
        <v>28.36</v>
      </c>
      <c r="C1439" s="1">
        <f t="shared" si="1"/>
        <v>-1.12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IFERROR(__xludf.DUMMYFUNCTION("""COMPUTED_VALUE"""),28.8)</f>
        <v>28.8</v>
      </c>
      <c r="C1440" s="1">
        <f t="shared" si="1"/>
        <v>-0.56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IFERROR(__xludf.DUMMYFUNCTION("""COMPUTED_VALUE"""),28.35)</f>
        <v>28.35</v>
      </c>
      <c r="C1441" s="1">
        <f t="shared" si="1"/>
        <v>-1.45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IFERROR(__xludf.DUMMYFUNCTION("""COMPUTED_VALUE"""),28.58)</f>
        <v>28.58</v>
      </c>
      <c r="C1442" s="1">
        <f t="shared" si="1"/>
        <v>-0.77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IFERROR(__xludf.DUMMYFUNCTION("""COMPUTED_VALUE"""),28.75)</f>
        <v>28.75</v>
      </c>
      <c r="C1443" s="1">
        <f t="shared" si="1"/>
        <v>-0.83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IFERROR(__xludf.DUMMYFUNCTION("""COMPUTED_VALUE"""),28.68)</f>
        <v>28.68</v>
      </c>
      <c r="C1444" s="1">
        <f t="shared" si="1"/>
        <v>-1.07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IFERROR(__xludf.DUMMYFUNCTION("""COMPUTED_VALUE"""),28.11)</f>
        <v>28.11</v>
      </c>
      <c r="C1445" s="1">
        <f t="shared" si="1"/>
        <v>-1.57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IFERROR(__xludf.DUMMYFUNCTION("""COMPUTED_VALUE"""),27.27)</f>
        <v>27.27</v>
      </c>
      <c r="C1446" s="1">
        <f t="shared" si="1"/>
        <v>-1.84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IFERROR(__xludf.DUMMYFUNCTION("""COMPUTED_VALUE"""),27.58)</f>
        <v>27.58</v>
      </c>
      <c r="C1447" s="1">
        <f t="shared" si="1"/>
        <v>-0.69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IFERROR(__xludf.DUMMYFUNCTION("""COMPUTED_VALUE"""),27.4)</f>
        <v>27.4</v>
      </c>
      <c r="C1448" s="1">
        <f t="shared" si="1"/>
        <v>-1.18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IFERROR(__xludf.DUMMYFUNCTION("""COMPUTED_VALUE"""),27.6)</f>
        <v>27.6</v>
      </c>
      <c r="C1449" s="1">
        <f t="shared" si="1"/>
        <v>-0.8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IFERROR(__xludf.DUMMYFUNCTION("""COMPUTED_VALUE"""),27.7)</f>
        <v>27.7</v>
      </c>
      <c r="C1450" s="1">
        <f t="shared" si="1"/>
        <v>-0.9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IFERROR(__xludf.DUMMYFUNCTION("""COMPUTED_VALUE"""),27.83)</f>
        <v>27.83</v>
      </c>
      <c r="C1451" s="1">
        <f t="shared" si="1"/>
        <v>-0.87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IFERROR(__xludf.DUMMYFUNCTION("""COMPUTED_VALUE"""),27.7)</f>
        <v>27.7</v>
      </c>
      <c r="C1452" s="1">
        <f t="shared" si="1"/>
        <v>-1.13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IFERROR(__xludf.DUMMYFUNCTION("""COMPUTED_VALUE"""),27.38)</f>
        <v>27.38</v>
      </c>
      <c r="C1453" s="1">
        <f t="shared" si="1"/>
        <v>-1.32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IFERROR(__xludf.DUMMYFUNCTION("""COMPUTED_VALUE"""),28.03)</f>
        <v>28.03</v>
      </c>
      <c r="C1454" s="1">
        <f t="shared" si="1"/>
        <v>-0.35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IFERROR(__xludf.DUMMYFUNCTION("""COMPUTED_VALUE"""),27.9)</f>
        <v>27.9</v>
      </c>
      <c r="C1455" s="1">
        <f t="shared" si="1"/>
        <v>-1.13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IFERROR(__xludf.DUMMYFUNCTION("""COMPUTED_VALUE"""),27.95)</f>
        <v>27.95</v>
      </c>
      <c r="C1456" s="1">
        <f t="shared" si="1"/>
        <v>-0.95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IFERROR(__xludf.DUMMYFUNCTION("""COMPUTED_VALUE"""),27.55)</f>
        <v>27.55</v>
      </c>
      <c r="C1457" s="1">
        <f t="shared" si="1"/>
        <v>-1.4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IFERROR(__xludf.DUMMYFUNCTION("""COMPUTED_VALUE"""),27.97)</f>
        <v>27.97</v>
      </c>
      <c r="C1458" s="1">
        <f t="shared" si="1"/>
        <v>-0.58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IFERROR(__xludf.DUMMYFUNCTION("""COMPUTED_VALUE"""),27.76)</f>
        <v>27.76</v>
      </c>
      <c r="C1459" s="1">
        <f t="shared" si="1"/>
        <v>-1.21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IFERROR(__xludf.DUMMYFUNCTION("""COMPUTED_VALUE"""),27.93)</f>
        <v>27.93</v>
      </c>
      <c r="C1460" s="1">
        <f t="shared" si="1"/>
        <v>-0.83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IFERROR(__xludf.DUMMYFUNCTION("""COMPUTED_VALUE"""),28.44)</f>
        <v>28.44</v>
      </c>
      <c r="C1461" s="1">
        <f t="shared" si="1"/>
        <v>-0.49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IFERROR(__xludf.DUMMYFUNCTION("""COMPUTED_VALUE"""),28.44)</f>
        <v>28.44</v>
      </c>
      <c r="C1462" s="1">
        <f t="shared" si="1"/>
        <v>-1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IFERROR(__xludf.DUMMYFUNCTION("""COMPUTED_VALUE"""),28.88)</f>
        <v>28.88</v>
      </c>
      <c r="C1463" s="1">
        <f t="shared" si="1"/>
        <v>-0.56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IFERROR(__xludf.DUMMYFUNCTION("""COMPUTED_VALUE"""),29.77)</f>
        <v>29.77</v>
      </c>
      <c r="C1464" s="1">
        <f t="shared" si="1"/>
        <v>-0.11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IFERROR(__xludf.DUMMYFUNCTION("""COMPUTED_VALUE"""),28.82)</f>
        <v>28.82</v>
      </c>
      <c r="C1465" s="1">
        <f t="shared" si="1"/>
        <v>-1.95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IFERROR(__xludf.DUMMYFUNCTION("""COMPUTED_VALUE"""),28.64)</f>
        <v>28.64</v>
      </c>
      <c r="C1466" s="1">
        <f t="shared" si="1"/>
        <v>-1.18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IFERROR(__xludf.DUMMYFUNCTION("""COMPUTED_VALUE"""),29.82)</f>
        <v>29.82</v>
      </c>
      <c r="C1467" s="1">
        <f t="shared" si="1"/>
        <v>0.18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IFERROR(__xludf.DUMMYFUNCTION("""COMPUTED_VALUE"""),30.13)</f>
        <v>30.13</v>
      </c>
      <c r="C1468" s="1">
        <f t="shared" si="1"/>
        <v>-0.69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IFERROR(__xludf.DUMMYFUNCTION("""COMPUTED_VALUE"""),29.88)</f>
        <v>29.88</v>
      </c>
      <c r="C1469" s="1">
        <f t="shared" si="1"/>
        <v>-1.25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IFERROR(__xludf.DUMMYFUNCTION("""COMPUTED_VALUE"""),30.3)</f>
        <v>30.3</v>
      </c>
      <c r="C1470" s="1">
        <f t="shared" si="1"/>
        <v>-0.58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IFERROR(__xludf.DUMMYFUNCTION("""COMPUTED_VALUE"""),30.64)</f>
        <v>30.64</v>
      </c>
      <c r="C1471" s="1">
        <f t="shared" si="1"/>
        <v>-0.66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IFERROR(__xludf.DUMMYFUNCTION("""COMPUTED_VALUE"""),30.5)</f>
        <v>30.5</v>
      </c>
      <c r="C1472" s="1">
        <f t="shared" si="1"/>
        <v>-1.14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IFERROR(__xludf.DUMMYFUNCTION("""COMPUTED_VALUE"""),30.23)</f>
        <v>30.23</v>
      </c>
      <c r="C1473" s="1">
        <f t="shared" si="1"/>
        <v>-1.27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IFERROR(__xludf.DUMMYFUNCTION("""COMPUTED_VALUE"""),30.27)</f>
        <v>30.27</v>
      </c>
      <c r="C1474" s="1">
        <f t="shared" si="1"/>
        <v>-0.96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IFERROR(__xludf.DUMMYFUNCTION("""COMPUTED_VALUE"""),30.14)</f>
        <v>30.14</v>
      </c>
      <c r="C1475" s="1">
        <f t="shared" si="1"/>
        <v>-1.13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IFERROR(__xludf.DUMMYFUNCTION("""COMPUTED_VALUE"""),29.19)</f>
        <v>29.19</v>
      </c>
      <c r="C1476" s="1">
        <f t="shared" si="1"/>
        <v>-1.95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IFERROR(__xludf.DUMMYFUNCTION("""COMPUTED_VALUE"""),29.03)</f>
        <v>29.03</v>
      </c>
      <c r="C1477" s="1">
        <f t="shared" si="1"/>
        <v>-1.16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IFERROR(__xludf.DUMMYFUNCTION("""COMPUTED_VALUE"""),28.93)</f>
        <v>28.93</v>
      </c>
      <c r="C1478" s="1">
        <f t="shared" si="1"/>
        <v>-1.1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IFERROR(__xludf.DUMMYFUNCTION("""COMPUTED_VALUE"""),28.09)</f>
        <v>28.09</v>
      </c>
      <c r="C1479" s="1">
        <f t="shared" si="1"/>
        <v>-1.84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IFERROR(__xludf.DUMMYFUNCTION("""COMPUTED_VALUE"""),28.54)</f>
        <v>28.54</v>
      </c>
      <c r="C1480" s="1">
        <f t="shared" si="1"/>
        <v>-0.55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IFERROR(__xludf.DUMMYFUNCTION("""COMPUTED_VALUE"""),28.42)</f>
        <v>28.42</v>
      </c>
      <c r="C1481" s="1">
        <f t="shared" si="1"/>
        <v>-1.12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IFERROR(__xludf.DUMMYFUNCTION("""COMPUTED_VALUE"""),29.32)</f>
        <v>29.32</v>
      </c>
      <c r="C1482" s="1">
        <f t="shared" si="1"/>
        <v>-0.1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IFERROR(__xludf.DUMMYFUNCTION("""COMPUTED_VALUE"""),29.7)</f>
        <v>29.7</v>
      </c>
      <c r="C1483" s="1">
        <f t="shared" si="1"/>
        <v>-0.62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IFERROR(__xludf.DUMMYFUNCTION("""COMPUTED_VALUE"""),29.83)</f>
        <v>29.83</v>
      </c>
      <c r="C1484" s="1">
        <f t="shared" si="1"/>
        <v>-0.87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IFERROR(__xludf.DUMMYFUNCTION("""COMPUTED_VALUE"""),29.44)</f>
        <v>29.44</v>
      </c>
      <c r="C1485" s="1">
        <f t="shared" si="1"/>
        <v>-1.39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IFERROR(__xludf.DUMMYFUNCTION("""COMPUTED_VALUE"""),29.72)</f>
        <v>29.72</v>
      </c>
      <c r="C1486" s="1">
        <f t="shared" si="1"/>
        <v>-0.72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IFERROR(__xludf.DUMMYFUNCTION("""COMPUTED_VALUE"""),29.51)</f>
        <v>29.51</v>
      </c>
      <c r="C1487" s="1">
        <f t="shared" si="1"/>
        <v>-1.21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IFERROR(__xludf.DUMMYFUNCTION("""COMPUTED_VALUE"""),29.45)</f>
        <v>29.45</v>
      </c>
      <c r="C1488" s="1">
        <f t="shared" si="1"/>
        <v>-1.06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IFERROR(__xludf.DUMMYFUNCTION("""COMPUTED_VALUE"""),29.58)</f>
        <v>29.58</v>
      </c>
      <c r="C1489" s="1">
        <f t="shared" si="1"/>
        <v>-0.87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IFERROR(__xludf.DUMMYFUNCTION("""COMPUTED_VALUE"""),29.34)</f>
        <v>29.34</v>
      </c>
      <c r="C1490" s="1">
        <f t="shared" si="1"/>
        <v>-1.24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IFERROR(__xludf.DUMMYFUNCTION("""COMPUTED_VALUE"""),29.07)</f>
        <v>29.07</v>
      </c>
      <c r="C1491" s="1">
        <f t="shared" si="1"/>
        <v>-1.27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IFERROR(__xludf.DUMMYFUNCTION("""COMPUTED_VALUE"""),28.8)</f>
        <v>28.8</v>
      </c>
      <c r="C1492" s="1">
        <f t="shared" si="1"/>
        <v>-1.27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IFERROR(__xludf.DUMMYFUNCTION("""COMPUTED_VALUE"""),29.76)</f>
        <v>29.76</v>
      </c>
      <c r="C1493" s="1">
        <f t="shared" si="1"/>
        <v>-0.04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IFERROR(__xludf.DUMMYFUNCTION("""COMPUTED_VALUE"""),29.57)</f>
        <v>29.57</v>
      </c>
      <c r="C1494" s="1">
        <f t="shared" si="1"/>
        <v>-1.19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IFERROR(__xludf.DUMMYFUNCTION("""COMPUTED_VALUE"""),29.56)</f>
        <v>29.56</v>
      </c>
      <c r="C1495" s="1">
        <f t="shared" si="1"/>
        <v>-1.01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IFERROR(__xludf.DUMMYFUNCTION("""COMPUTED_VALUE"""),28.91)</f>
        <v>28.91</v>
      </c>
      <c r="C1496" s="1">
        <f t="shared" si="1"/>
        <v>-1.65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IFERROR(__xludf.DUMMYFUNCTION("""COMPUTED_VALUE"""),29.04)</f>
        <v>29.04</v>
      </c>
      <c r="C1497" s="1">
        <f t="shared" si="1"/>
        <v>-0.87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IFERROR(__xludf.DUMMYFUNCTION("""COMPUTED_VALUE"""),28.3)</f>
        <v>28.3</v>
      </c>
      <c r="C1498" s="1">
        <f t="shared" si="1"/>
        <v>-1.74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IFERROR(__xludf.DUMMYFUNCTION("""COMPUTED_VALUE"""),28.12)</f>
        <v>28.12</v>
      </c>
      <c r="C1499" s="1">
        <f t="shared" si="1"/>
        <v>-1.18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IFERROR(__xludf.DUMMYFUNCTION("""COMPUTED_VALUE"""),27.62)</f>
        <v>27.62</v>
      </c>
      <c r="C1500" s="1">
        <f t="shared" si="1"/>
        <v>-1.5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IFERROR(__xludf.DUMMYFUNCTION("""COMPUTED_VALUE"""),27.84)</f>
        <v>27.84</v>
      </c>
      <c r="C1501" s="1">
        <f t="shared" si="1"/>
        <v>-0.78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IFERROR(__xludf.DUMMYFUNCTION("""COMPUTED_VALUE"""),27.25)</f>
        <v>27.25</v>
      </c>
      <c r="C1502" s="1">
        <f t="shared" si="1"/>
        <v>-1.59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IFERROR(__xludf.DUMMYFUNCTION("""COMPUTED_VALUE"""),26.51)</f>
        <v>26.51</v>
      </c>
      <c r="C1503" s="1">
        <f t="shared" si="1"/>
        <v>-1.74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IFERROR(__xludf.DUMMYFUNCTION("""COMPUTED_VALUE"""),26.83)</f>
        <v>26.83</v>
      </c>
      <c r="C1504" s="1">
        <f t="shared" si="1"/>
        <v>-0.68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IFERROR(__xludf.DUMMYFUNCTION("""COMPUTED_VALUE"""),26.81)</f>
        <v>26.81</v>
      </c>
      <c r="C1505" s="1">
        <f t="shared" si="1"/>
        <v>-1.02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IFERROR(__xludf.DUMMYFUNCTION("""COMPUTED_VALUE"""),27.15)</f>
        <v>27.15</v>
      </c>
      <c r="C1506" s="1">
        <f t="shared" si="1"/>
        <v>-0.66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IFERROR(__xludf.DUMMYFUNCTION("""COMPUTED_VALUE"""),27.01)</f>
        <v>27.01</v>
      </c>
      <c r="C1507" s="1">
        <f t="shared" si="1"/>
        <v>-1.14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IFERROR(__xludf.DUMMYFUNCTION("""COMPUTED_VALUE"""),26.71)</f>
        <v>26.71</v>
      </c>
      <c r="C1508" s="1">
        <f t="shared" si="1"/>
        <v>-1.3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IFERROR(__xludf.DUMMYFUNCTION("""COMPUTED_VALUE"""),27.19)</f>
        <v>27.19</v>
      </c>
      <c r="C1509" s="1">
        <f t="shared" si="1"/>
        <v>-0.52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IFERROR(__xludf.DUMMYFUNCTION("""COMPUTED_VALUE"""),26.83)</f>
        <v>26.83</v>
      </c>
      <c r="C1510" s="1">
        <f t="shared" si="1"/>
        <v>-1.36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IFERROR(__xludf.DUMMYFUNCTION("""COMPUTED_VALUE"""),26.32)</f>
        <v>26.32</v>
      </c>
      <c r="C1511" s="1">
        <f t="shared" si="1"/>
        <v>-1.51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IFERROR(__xludf.DUMMYFUNCTION("""COMPUTED_VALUE"""),26.34)</f>
        <v>26.34</v>
      </c>
      <c r="C1512" s="1">
        <f t="shared" si="1"/>
        <v>-0.98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IFERROR(__xludf.DUMMYFUNCTION("""COMPUTED_VALUE"""),25.68)</f>
        <v>25.68</v>
      </c>
      <c r="C1513" s="1">
        <f t="shared" si="1"/>
        <v>-1.66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IFERROR(__xludf.DUMMYFUNCTION("""COMPUTED_VALUE"""),25.18)</f>
        <v>25.18</v>
      </c>
      <c r="C1514" s="1">
        <f t="shared" si="1"/>
        <v>-1.5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IFERROR(__xludf.DUMMYFUNCTION("""COMPUTED_VALUE"""),24.11)</f>
        <v>24.11</v>
      </c>
      <c r="C1515" s="1">
        <f t="shared" si="1"/>
        <v>-2.07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IFERROR(__xludf.DUMMYFUNCTION("""COMPUTED_VALUE"""),24.24)</f>
        <v>24.24</v>
      </c>
      <c r="C1516" s="1">
        <f t="shared" si="1"/>
        <v>-0.87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IFERROR(__xludf.DUMMYFUNCTION("""COMPUTED_VALUE"""),24.63)</f>
        <v>24.63</v>
      </c>
      <c r="C1517" s="1">
        <f t="shared" si="1"/>
        <v>-0.61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IFERROR(__xludf.DUMMYFUNCTION("""COMPUTED_VALUE"""),24.99)</f>
        <v>24.99</v>
      </c>
      <c r="C1518" s="1">
        <f t="shared" si="1"/>
        <v>-0.64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IFERROR(__xludf.DUMMYFUNCTION("""COMPUTED_VALUE"""),24.35)</f>
        <v>24.35</v>
      </c>
      <c r="C1519" s="1">
        <f t="shared" si="1"/>
        <v>-1.64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IFERROR(__xludf.DUMMYFUNCTION("""COMPUTED_VALUE"""),24.88)</f>
        <v>24.88</v>
      </c>
      <c r="C1520" s="1">
        <f t="shared" si="1"/>
        <v>-0.47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IFERROR(__xludf.DUMMYFUNCTION("""COMPUTED_VALUE"""),24.28)</f>
        <v>24.28</v>
      </c>
      <c r="C1521" s="1">
        <f t="shared" si="1"/>
        <v>-1.6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IFERROR(__xludf.DUMMYFUNCTION("""COMPUTED_VALUE"""),24.17)</f>
        <v>24.17</v>
      </c>
      <c r="C1522" s="1">
        <f t="shared" si="1"/>
        <v>-1.11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IFERROR(__xludf.DUMMYFUNCTION("""COMPUTED_VALUE"""),24.2)</f>
        <v>24.2</v>
      </c>
      <c r="C1523" s="1">
        <f t="shared" si="1"/>
        <v>-0.97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IFERROR(__xludf.DUMMYFUNCTION("""COMPUTED_VALUE"""),24.08)</f>
        <v>24.08</v>
      </c>
      <c r="C1524" s="1">
        <f t="shared" si="1"/>
        <v>-1.12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IFERROR(__xludf.DUMMYFUNCTION("""COMPUTED_VALUE"""),25.36)</f>
        <v>25.36</v>
      </c>
      <c r="C1525" s="1">
        <f t="shared" si="1"/>
        <v>0.28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IFERROR(__xludf.DUMMYFUNCTION("""COMPUTED_VALUE"""),24.86)</f>
        <v>24.86</v>
      </c>
      <c r="C1526" s="1">
        <f t="shared" si="1"/>
        <v>-1.5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IFERROR(__xludf.DUMMYFUNCTION("""COMPUTED_VALUE"""),25.0)</f>
        <v>25</v>
      </c>
      <c r="C1527" s="1">
        <f t="shared" si="1"/>
        <v>-0.86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IFERROR(__xludf.DUMMYFUNCTION("""COMPUTED_VALUE"""),23.36)</f>
        <v>23.36</v>
      </c>
      <c r="C1528" s="1">
        <f t="shared" si="1"/>
        <v>-2.64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IFERROR(__xludf.DUMMYFUNCTION("""COMPUTED_VALUE"""),23.52)</f>
        <v>23.52</v>
      </c>
      <c r="C1529" s="1">
        <f t="shared" si="1"/>
        <v>-0.84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IFERROR(__xludf.DUMMYFUNCTION("""COMPUTED_VALUE"""),24.34)</f>
        <v>24.34</v>
      </c>
      <c r="C1530" s="1">
        <f t="shared" si="1"/>
        <v>-0.18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IFERROR(__xludf.DUMMYFUNCTION("""COMPUTED_VALUE"""),24.11)</f>
        <v>24.11</v>
      </c>
      <c r="C1531" s="1">
        <f t="shared" si="1"/>
        <v>-1.23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IFERROR(__xludf.DUMMYFUNCTION("""COMPUTED_VALUE"""),23.62)</f>
        <v>23.62</v>
      </c>
      <c r="C1532" s="1">
        <f t="shared" si="1"/>
        <v>-1.49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IFERROR(__xludf.DUMMYFUNCTION("""COMPUTED_VALUE"""),24.09)</f>
        <v>24.09</v>
      </c>
      <c r="C1533" s="1">
        <f t="shared" si="1"/>
        <v>-0.53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IFERROR(__xludf.DUMMYFUNCTION("""COMPUTED_VALUE"""),24.15)</f>
        <v>24.15</v>
      </c>
      <c r="C1534" s="1">
        <f t="shared" si="1"/>
        <v>-0.94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IFERROR(__xludf.DUMMYFUNCTION("""COMPUTED_VALUE"""),23.51)</f>
        <v>23.51</v>
      </c>
      <c r="C1535" s="1">
        <f t="shared" si="1"/>
        <v>-1.64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IFERROR(__xludf.DUMMYFUNCTION("""COMPUTED_VALUE"""),23.75)</f>
        <v>23.75</v>
      </c>
      <c r="C1536" s="1">
        <f t="shared" si="1"/>
        <v>-0.76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IFERROR(__xludf.DUMMYFUNCTION("""COMPUTED_VALUE"""),23.75)</f>
        <v>23.75</v>
      </c>
      <c r="C1537" s="1">
        <f t="shared" si="1"/>
        <v>-1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IFERROR(__xludf.DUMMYFUNCTION("""COMPUTED_VALUE"""),23.57)</f>
        <v>23.57</v>
      </c>
      <c r="C1538" s="1">
        <f t="shared" si="1"/>
        <v>-1.18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IFERROR(__xludf.DUMMYFUNCTION("""COMPUTED_VALUE"""),23.43)</f>
        <v>23.43</v>
      </c>
      <c r="C1539" s="1">
        <f t="shared" si="1"/>
        <v>-1.14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IFERROR(__xludf.DUMMYFUNCTION("""COMPUTED_VALUE"""),23.5)</f>
        <v>23.5</v>
      </c>
      <c r="C1540" s="1">
        <f t="shared" si="1"/>
        <v>-0.93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IFERROR(__xludf.DUMMYFUNCTION("""COMPUTED_VALUE"""),24.16)</f>
        <v>24.16</v>
      </c>
      <c r="C1541" s="1">
        <f t="shared" si="1"/>
        <v>-0.34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IFERROR(__xludf.DUMMYFUNCTION("""COMPUTED_VALUE"""),24.53)</f>
        <v>24.53</v>
      </c>
      <c r="C1542" s="1">
        <f t="shared" si="1"/>
        <v>-0.63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IFERROR(__xludf.DUMMYFUNCTION("""COMPUTED_VALUE"""),24.07)</f>
        <v>24.07</v>
      </c>
      <c r="C1543" s="1">
        <f t="shared" si="1"/>
        <v>-1.46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IFERROR(__xludf.DUMMYFUNCTION("""COMPUTED_VALUE"""),24.01)</f>
        <v>24.01</v>
      </c>
      <c r="C1544" s="1">
        <f t="shared" si="1"/>
        <v>-1.06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IFERROR(__xludf.DUMMYFUNCTION("""COMPUTED_VALUE"""),24.22)</f>
        <v>24.22</v>
      </c>
      <c r="C1545" s="1">
        <f t="shared" si="1"/>
        <v>-0.79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IFERROR(__xludf.DUMMYFUNCTION("""COMPUTED_VALUE"""),23.67)</f>
        <v>23.67</v>
      </c>
      <c r="C1546" s="1">
        <f t="shared" si="1"/>
        <v>-1.55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IFERROR(__xludf.DUMMYFUNCTION("""COMPUTED_VALUE"""),24.03)</f>
        <v>24.03</v>
      </c>
      <c r="C1547" s="1">
        <f t="shared" si="1"/>
        <v>-0.64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IFERROR(__xludf.DUMMYFUNCTION("""COMPUTED_VALUE"""),24.19)</f>
        <v>24.19</v>
      </c>
      <c r="C1548" s="1">
        <f t="shared" si="1"/>
        <v>-0.84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IFERROR(__xludf.DUMMYFUNCTION("""COMPUTED_VALUE"""),24.23)</f>
        <v>24.23</v>
      </c>
      <c r="C1549" s="1">
        <f t="shared" si="1"/>
        <v>-0.96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IFERROR(__xludf.DUMMYFUNCTION("""COMPUTED_VALUE"""),24.17)</f>
        <v>24.17</v>
      </c>
      <c r="C1550" s="1">
        <f t="shared" si="1"/>
        <v>-1.06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IFERROR(__xludf.DUMMYFUNCTION("""COMPUTED_VALUE"""),25.13)</f>
        <v>25.13</v>
      </c>
      <c r="C1551" s="1">
        <f t="shared" si="1"/>
        <v>-0.04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IFERROR(__xludf.DUMMYFUNCTION("""COMPUTED_VALUE"""),25.19)</f>
        <v>25.19</v>
      </c>
      <c r="C1552" s="1">
        <f t="shared" si="1"/>
        <v>-0.94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IFERROR(__xludf.DUMMYFUNCTION("""COMPUTED_VALUE"""),25.38)</f>
        <v>25.38</v>
      </c>
      <c r="C1553" s="1">
        <f t="shared" si="1"/>
        <v>-0.81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IFERROR(__xludf.DUMMYFUNCTION("""COMPUTED_VALUE"""),25.75)</f>
        <v>25.75</v>
      </c>
      <c r="C1554" s="1">
        <f t="shared" si="1"/>
        <v>-0.63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IFERROR(__xludf.DUMMYFUNCTION("""COMPUTED_VALUE"""),25.47)</f>
        <v>25.47</v>
      </c>
      <c r="C1555" s="1">
        <f t="shared" si="1"/>
        <v>-1.28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IFERROR(__xludf.DUMMYFUNCTION("""COMPUTED_VALUE"""),25.26)</f>
        <v>25.26</v>
      </c>
      <c r="C1556" s="1">
        <f t="shared" si="1"/>
        <v>-1.21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IFERROR(__xludf.DUMMYFUNCTION("""COMPUTED_VALUE"""),25.28)</f>
        <v>25.28</v>
      </c>
      <c r="C1557" s="1">
        <f t="shared" si="1"/>
        <v>-0.98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IFERROR(__xludf.DUMMYFUNCTION("""COMPUTED_VALUE"""),25.29)</f>
        <v>25.29</v>
      </c>
      <c r="C1558" s="1">
        <f t="shared" si="1"/>
        <v>-0.99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IFERROR(__xludf.DUMMYFUNCTION("""COMPUTED_VALUE"""),25.57)</f>
        <v>25.57</v>
      </c>
      <c r="C1559" s="1">
        <f t="shared" si="1"/>
        <v>-0.72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IFERROR(__xludf.DUMMYFUNCTION("""COMPUTED_VALUE"""),25.63)</f>
        <v>25.63</v>
      </c>
      <c r="C1560" s="1">
        <f t="shared" si="1"/>
        <v>-0.94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IFERROR(__xludf.DUMMYFUNCTION("""COMPUTED_VALUE"""),26.15)</f>
        <v>26.15</v>
      </c>
      <c r="C1561" s="1">
        <f t="shared" si="1"/>
        <v>-0.48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IFERROR(__xludf.DUMMYFUNCTION("""COMPUTED_VALUE"""),26.49)</f>
        <v>26.49</v>
      </c>
      <c r="C1562" s="1">
        <f t="shared" si="1"/>
        <v>-0.66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IFERROR(__xludf.DUMMYFUNCTION("""COMPUTED_VALUE"""),26.45)</f>
        <v>26.45</v>
      </c>
      <c r="C1563" s="1">
        <f t="shared" si="1"/>
        <v>-1.04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IFERROR(__xludf.DUMMYFUNCTION("""COMPUTED_VALUE"""),26.48)</f>
        <v>26.48</v>
      </c>
      <c r="C1564" s="1">
        <f t="shared" si="1"/>
        <v>-0.97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IFERROR(__xludf.DUMMYFUNCTION("""COMPUTED_VALUE"""),26.48)</f>
        <v>26.48</v>
      </c>
      <c r="C1565" s="1">
        <f t="shared" si="1"/>
        <v>-1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IFERROR(__xludf.DUMMYFUNCTION("""COMPUTED_VALUE"""),26.68)</f>
        <v>26.68</v>
      </c>
      <c r="C1566" s="1">
        <f t="shared" si="1"/>
        <v>-0.8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IFERROR(__xludf.DUMMYFUNCTION("""COMPUTED_VALUE"""),26.53)</f>
        <v>26.53</v>
      </c>
      <c r="C1567" s="1">
        <f t="shared" si="1"/>
        <v>-1.15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IFERROR(__xludf.DUMMYFUNCTION("""COMPUTED_VALUE"""),26.42)</f>
        <v>26.42</v>
      </c>
      <c r="C1568" s="1">
        <f t="shared" si="1"/>
        <v>-1.11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IFERROR(__xludf.DUMMYFUNCTION("""COMPUTED_VALUE"""),26.3)</f>
        <v>26.3</v>
      </c>
      <c r="C1569" s="1">
        <f t="shared" si="1"/>
        <v>-1.12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IFERROR(__xludf.DUMMYFUNCTION("""COMPUTED_VALUE"""),26.92)</f>
        <v>26.92</v>
      </c>
      <c r="C1570" s="1">
        <f t="shared" si="1"/>
        <v>-0.38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IFERROR(__xludf.DUMMYFUNCTION("""COMPUTED_VALUE"""),27.39)</f>
        <v>27.39</v>
      </c>
      <c r="C1571" s="1">
        <f t="shared" si="1"/>
        <v>-0.53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IFERROR(__xludf.DUMMYFUNCTION("""COMPUTED_VALUE"""),27.25)</f>
        <v>27.25</v>
      </c>
      <c r="C1572" s="1">
        <f t="shared" si="1"/>
        <v>-1.14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IFERROR(__xludf.DUMMYFUNCTION("""COMPUTED_VALUE"""),27.5)</f>
        <v>27.5</v>
      </c>
      <c r="C1573" s="1">
        <f t="shared" si="1"/>
        <v>-0.75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IFERROR(__xludf.DUMMYFUNCTION("""COMPUTED_VALUE"""),27.78)</f>
        <v>27.78</v>
      </c>
      <c r="C1574" s="1">
        <f t="shared" si="1"/>
        <v>-0.72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IFERROR(__xludf.DUMMYFUNCTION("""COMPUTED_VALUE"""),27.45)</f>
        <v>27.45</v>
      </c>
      <c r="C1575" s="1">
        <f t="shared" si="1"/>
        <v>-1.33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IFERROR(__xludf.DUMMYFUNCTION("""COMPUTED_VALUE"""),27.74)</f>
        <v>27.74</v>
      </c>
      <c r="C1576" s="1">
        <f t="shared" si="1"/>
        <v>-0.71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IFERROR(__xludf.DUMMYFUNCTION("""COMPUTED_VALUE"""),27.14)</f>
        <v>27.14</v>
      </c>
      <c r="C1577" s="1">
        <f t="shared" si="1"/>
        <v>-1.6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IFERROR(__xludf.DUMMYFUNCTION("""COMPUTED_VALUE"""),27.17)</f>
        <v>27.17</v>
      </c>
      <c r="C1578" s="1">
        <f t="shared" si="1"/>
        <v>-0.97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IFERROR(__xludf.DUMMYFUNCTION("""COMPUTED_VALUE"""),27.26)</f>
        <v>27.26</v>
      </c>
      <c r="C1579" s="1">
        <f t="shared" si="1"/>
        <v>-0.91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IFERROR(__xludf.DUMMYFUNCTION("""COMPUTED_VALUE"""),27.61)</f>
        <v>27.61</v>
      </c>
      <c r="C1580" s="1">
        <f t="shared" si="1"/>
        <v>-0.65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IFERROR(__xludf.DUMMYFUNCTION("""COMPUTED_VALUE"""),28.01)</f>
        <v>28.01</v>
      </c>
      <c r="C1581" s="1">
        <f t="shared" si="1"/>
        <v>-0.6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IFERROR(__xludf.DUMMYFUNCTION("""COMPUTED_VALUE"""),28.03)</f>
        <v>28.03</v>
      </c>
      <c r="C1582" s="1">
        <f t="shared" si="1"/>
        <v>-0.98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IFERROR(__xludf.DUMMYFUNCTION("""COMPUTED_VALUE"""),27.46)</f>
        <v>27.46</v>
      </c>
      <c r="C1583" s="1">
        <f t="shared" si="1"/>
        <v>-1.57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IFERROR(__xludf.DUMMYFUNCTION("""COMPUTED_VALUE"""),26.87)</f>
        <v>26.87</v>
      </c>
      <c r="C1584" s="1">
        <f t="shared" si="1"/>
        <v>-1.59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IFERROR(__xludf.DUMMYFUNCTION("""COMPUTED_VALUE"""),26.73)</f>
        <v>26.73</v>
      </c>
      <c r="C1585" s="1">
        <f t="shared" si="1"/>
        <v>-1.14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IFERROR(__xludf.DUMMYFUNCTION("""COMPUTED_VALUE"""),26.78)</f>
        <v>26.78</v>
      </c>
      <c r="C1586" s="1">
        <f t="shared" si="1"/>
        <v>-0.95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IFERROR(__xludf.DUMMYFUNCTION("""COMPUTED_VALUE"""),26.49)</f>
        <v>26.49</v>
      </c>
      <c r="C1587" s="1">
        <f t="shared" si="1"/>
        <v>-1.29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IFERROR(__xludf.DUMMYFUNCTION("""COMPUTED_VALUE"""),26.42)</f>
        <v>26.42</v>
      </c>
      <c r="C1588" s="1">
        <f t="shared" si="1"/>
        <v>-1.07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IFERROR(__xludf.DUMMYFUNCTION("""COMPUTED_VALUE"""),26.27)</f>
        <v>26.27</v>
      </c>
      <c r="C1589" s="1">
        <f t="shared" si="1"/>
        <v>-1.15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IFERROR(__xludf.DUMMYFUNCTION("""COMPUTED_VALUE"""),26.09)</f>
        <v>26.09</v>
      </c>
      <c r="C1590" s="1">
        <f t="shared" si="1"/>
        <v>-1.18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IFERROR(__xludf.DUMMYFUNCTION("""COMPUTED_VALUE"""),24.46)</f>
        <v>24.46</v>
      </c>
      <c r="C1591" s="1">
        <f t="shared" si="1"/>
        <v>-2.63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IFERROR(__xludf.DUMMYFUNCTION("""COMPUTED_VALUE"""),23.71)</f>
        <v>23.71</v>
      </c>
      <c r="C1592" s="1">
        <f t="shared" si="1"/>
        <v>-1.75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IFERROR(__xludf.DUMMYFUNCTION("""COMPUTED_VALUE"""),23.44)</f>
        <v>23.44</v>
      </c>
      <c r="C1593" s="1">
        <f t="shared" si="1"/>
        <v>-1.27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IFERROR(__xludf.DUMMYFUNCTION("""COMPUTED_VALUE"""),23.41)</f>
        <v>23.41</v>
      </c>
      <c r="C1594" s="1">
        <f t="shared" si="1"/>
        <v>-1.03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IFERROR(__xludf.DUMMYFUNCTION("""COMPUTED_VALUE"""),23.8)</f>
        <v>23.8</v>
      </c>
      <c r="C1595" s="1">
        <f t="shared" si="1"/>
        <v>-0.61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IFERROR(__xludf.DUMMYFUNCTION("""COMPUTED_VALUE"""),23.55)</f>
        <v>23.55</v>
      </c>
      <c r="C1596" s="1">
        <f t="shared" si="1"/>
        <v>-1.25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IFERROR(__xludf.DUMMYFUNCTION("""COMPUTED_VALUE"""),23.31)</f>
        <v>23.31</v>
      </c>
      <c r="C1597" s="1">
        <f t="shared" si="1"/>
        <v>-1.24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IFERROR(__xludf.DUMMYFUNCTION("""COMPUTED_VALUE"""),23.18)</f>
        <v>23.18</v>
      </c>
      <c r="C1598" s="1">
        <f t="shared" si="1"/>
        <v>-1.13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IFERROR(__xludf.DUMMYFUNCTION("""COMPUTED_VALUE"""),23.2)</f>
        <v>23.2</v>
      </c>
      <c r="C1599" s="1">
        <f t="shared" si="1"/>
        <v>-0.98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IFERROR(__xludf.DUMMYFUNCTION("""COMPUTED_VALUE"""),23.36)</f>
        <v>23.36</v>
      </c>
      <c r="C1600" s="1">
        <f t="shared" si="1"/>
        <v>-0.84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IFERROR(__xludf.DUMMYFUNCTION("""COMPUTED_VALUE"""),23.13)</f>
        <v>23.13</v>
      </c>
      <c r="C1601" s="1">
        <f t="shared" si="1"/>
        <v>-1.23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IFERROR(__xludf.DUMMYFUNCTION("""COMPUTED_VALUE"""),22.59)</f>
        <v>22.59</v>
      </c>
      <c r="C1602" s="1">
        <f t="shared" si="1"/>
        <v>-1.54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IFERROR(__xludf.DUMMYFUNCTION("""COMPUTED_VALUE"""),22.63)</f>
        <v>22.63</v>
      </c>
      <c r="C1603" s="1">
        <f t="shared" si="1"/>
        <v>-0.96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IFERROR(__xludf.DUMMYFUNCTION("""COMPUTED_VALUE"""),23.47)</f>
        <v>23.47</v>
      </c>
      <c r="C1604" s="1">
        <f t="shared" si="1"/>
        <v>-0.16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IFERROR(__xludf.DUMMYFUNCTION("""COMPUTED_VALUE"""),23.37)</f>
        <v>23.37</v>
      </c>
      <c r="C1605" s="1">
        <f t="shared" si="1"/>
        <v>-1.1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IFERROR(__xludf.DUMMYFUNCTION("""COMPUTED_VALUE"""),23.64)</f>
        <v>23.64</v>
      </c>
      <c r="C1606" s="1">
        <f t="shared" si="1"/>
        <v>-0.73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IFERROR(__xludf.DUMMYFUNCTION("""COMPUTED_VALUE"""),23.55)</f>
        <v>23.55</v>
      </c>
      <c r="C1607" s="1">
        <f t="shared" si="1"/>
        <v>-1.09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IFERROR(__xludf.DUMMYFUNCTION("""COMPUTED_VALUE"""),23.81)</f>
        <v>23.81</v>
      </c>
      <c r="C1608" s="1">
        <f t="shared" si="1"/>
        <v>-0.74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IFERROR(__xludf.DUMMYFUNCTION("""COMPUTED_VALUE"""),24.11)</f>
        <v>24.11</v>
      </c>
      <c r="C1609" s="1">
        <f t="shared" si="1"/>
        <v>-0.7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IFERROR(__xludf.DUMMYFUNCTION("""COMPUTED_VALUE"""),24.48)</f>
        <v>24.48</v>
      </c>
      <c r="C1610" s="1">
        <f t="shared" si="1"/>
        <v>-0.63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IFERROR(__xludf.DUMMYFUNCTION("""COMPUTED_VALUE"""),24.91)</f>
        <v>24.91</v>
      </c>
      <c r="C1611" s="1">
        <f t="shared" si="1"/>
        <v>-0.57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IFERROR(__xludf.DUMMYFUNCTION("""COMPUTED_VALUE"""),25.1)</f>
        <v>25.1</v>
      </c>
      <c r="C1612" s="1">
        <f t="shared" si="1"/>
        <v>-0.81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IFERROR(__xludf.DUMMYFUNCTION("""COMPUTED_VALUE"""),25.09)</f>
        <v>25.09</v>
      </c>
      <c r="C1613" s="1">
        <f t="shared" si="1"/>
        <v>-1.01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IFERROR(__xludf.DUMMYFUNCTION("""COMPUTED_VALUE"""),24.97)</f>
        <v>24.97</v>
      </c>
      <c r="C1614" s="1">
        <f t="shared" si="1"/>
        <v>-1.12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IFERROR(__xludf.DUMMYFUNCTION("""COMPUTED_VALUE"""),24.62)</f>
        <v>24.62</v>
      </c>
      <c r="C1615" s="1">
        <f t="shared" si="1"/>
        <v>-1.35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IFERROR(__xludf.DUMMYFUNCTION("""COMPUTED_VALUE"""),24.43)</f>
        <v>24.43</v>
      </c>
      <c r="C1616" s="1">
        <f t="shared" si="1"/>
        <v>-1.19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IFERROR(__xludf.DUMMYFUNCTION("""COMPUTED_VALUE"""),24.48)</f>
        <v>24.48</v>
      </c>
      <c r="C1617" s="1">
        <f t="shared" si="1"/>
        <v>-0.95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IFERROR(__xludf.DUMMYFUNCTION("""COMPUTED_VALUE"""),24.66)</f>
        <v>24.66</v>
      </c>
      <c r="C1618" s="1">
        <f t="shared" si="1"/>
        <v>-0.82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IFERROR(__xludf.DUMMYFUNCTION("""COMPUTED_VALUE"""),24.76)</f>
        <v>24.76</v>
      </c>
      <c r="C1619" s="1">
        <f t="shared" si="1"/>
        <v>-0.9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IFERROR(__xludf.DUMMYFUNCTION("""COMPUTED_VALUE"""),24.74)</f>
        <v>24.74</v>
      </c>
      <c r="C1620" s="1">
        <f t="shared" si="1"/>
        <v>-1.02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IFERROR(__xludf.DUMMYFUNCTION("""COMPUTED_VALUE"""),24.91)</f>
        <v>24.91</v>
      </c>
      <c r="C1621" s="1">
        <f t="shared" si="1"/>
        <v>-0.83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IFERROR(__xludf.DUMMYFUNCTION("""COMPUTED_VALUE"""),24.71)</f>
        <v>24.71</v>
      </c>
      <c r="C1622" s="1">
        <f t="shared" si="1"/>
        <v>-1.2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IFERROR(__xludf.DUMMYFUNCTION("""COMPUTED_VALUE"""),24.34)</f>
        <v>24.34</v>
      </c>
      <c r="C1623" s="1">
        <f t="shared" si="1"/>
        <v>-1.37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IFERROR(__xludf.DUMMYFUNCTION("""COMPUTED_VALUE"""),24.37)</f>
        <v>24.37</v>
      </c>
      <c r="C1624" s="1">
        <f t="shared" si="1"/>
        <v>-0.97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IFERROR(__xludf.DUMMYFUNCTION("""COMPUTED_VALUE"""),24.29)</f>
        <v>24.29</v>
      </c>
      <c r="C1625" s="1">
        <f t="shared" si="1"/>
        <v>-1.08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IFERROR(__xludf.DUMMYFUNCTION("""COMPUTED_VALUE"""),24.39)</f>
        <v>24.39</v>
      </c>
      <c r="C1626" s="1">
        <f t="shared" si="1"/>
        <v>-0.9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IFERROR(__xludf.DUMMYFUNCTION("""COMPUTED_VALUE"""),23.83)</f>
        <v>23.83</v>
      </c>
      <c r="C1627" s="1">
        <f t="shared" si="1"/>
        <v>-1.56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IFERROR(__xludf.DUMMYFUNCTION("""COMPUTED_VALUE"""),23.78)</f>
        <v>23.78</v>
      </c>
      <c r="C1628" s="1">
        <f t="shared" si="1"/>
        <v>-1.05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IFERROR(__xludf.DUMMYFUNCTION("""COMPUTED_VALUE"""),23.98)</f>
        <v>23.98</v>
      </c>
      <c r="C1629" s="1">
        <f t="shared" si="1"/>
        <v>-0.8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IFERROR(__xludf.DUMMYFUNCTION("""COMPUTED_VALUE"""),23.89)</f>
        <v>23.89</v>
      </c>
      <c r="C1630" s="1">
        <f t="shared" si="1"/>
        <v>-1.09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IFERROR(__xludf.DUMMYFUNCTION("""COMPUTED_VALUE"""),24.03)</f>
        <v>24.03</v>
      </c>
      <c r="C1631" s="1">
        <f t="shared" si="1"/>
        <v>-0.86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IFERROR(__xludf.DUMMYFUNCTION("""COMPUTED_VALUE"""),23.35)</f>
        <v>23.35</v>
      </c>
      <c r="C1632" s="1">
        <f t="shared" si="1"/>
        <v>-1.68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IFERROR(__xludf.DUMMYFUNCTION("""COMPUTED_VALUE"""),23.01)</f>
        <v>23.01</v>
      </c>
      <c r="C1633" s="1">
        <f t="shared" si="1"/>
        <v>-1.34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IFERROR(__xludf.DUMMYFUNCTION("""COMPUTED_VALUE"""),23.4)</f>
        <v>23.4</v>
      </c>
      <c r="C1634" s="1">
        <f t="shared" si="1"/>
        <v>-0.61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IFERROR(__xludf.DUMMYFUNCTION("""COMPUTED_VALUE"""),23.6)</f>
        <v>23.6</v>
      </c>
      <c r="C1635" s="1">
        <f t="shared" si="1"/>
        <v>-0.8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IFERROR(__xludf.DUMMYFUNCTION("""COMPUTED_VALUE"""),23.9)</f>
        <v>23.9</v>
      </c>
      <c r="C1636" s="1">
        <f t="shared" si="1"/>
        <v>-0.7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IFERROR(__xludf.DUMMYFUNCTION("""COMPUTED_VALUE"""),23.97)</f>
        <v>23.97</v>
      </c>
      <c r="C1637" s="1">
        <f t="shared" si="1"/>
        <v>-0.93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IFERROR(__xludf.DUMMYFUNCTION("""COMPUTED_VALUE"""),23.75)</f>
        <v>23.75</v>
      </c>
      <c r="C1638" s="1">
        <f t="shared" si="1"/>
        <v>-1.22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IFERROR(__xludf.DUMMYFUNCTION("""COMPUTED_VALUE"""),23.88)</f>
        <v>23.88</v>
      </c>
      <c r="C1639" s="1">
        <f t="shared" si="1"/>
        <v>-0.87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IFERROR(__xludf.DUMMYFUNCTION("""COMPUTED_VALUE"""),23.99)</f>
        <v>23.99</v>
      </c>
      <c r="C1640" s="1">
        <f t="shared" si="1"/>
        <v>-0.89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IFERROR(__xludf.DUMMYFUNCTION("""COMPUTED_VALUE"""),24.17)</f>
        <v>24.17</v>
      </c>
      <c r="C1641" s="1">
        <f t="shared" si="1"/>
        <v>-0.82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IFERROR(__xludf.DUMMYFUNCTION("""COMPUTED_VALUE"""),24.25)</f>
        <v>24.25</v>
      </c>
      <c r="C1642" s="1">
        <f t="shared" si="1"/>
        <v>-0.92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IFERROR(__xludf.DUMMYFUNCTION("""COMPUTED_VALUE"""),24.36)</f>
        <v>24.36</v>
      </c>
      <c r="C1643" s="1">
        <f t="shared" si="1"/>
        <v>-0.89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IFERROR(__xludf.DUMMYFUNCTION("""COMPUTED_VALUE"""),24.22)</f>
        <v>24.22</v>
      </c>
      <c r="C1644" s="1">
        <f t="shared" si="1"/>
        <v>-1.14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IFERROR(__xludf.DUMMYFUNCTION("""COMPUTED_VALUE"""),24.7)</f>
        <v>24.7</v>
      </c>
      <c r="C1645" s="1">
        <f t="shared" si="1"/>
        <v>-0.52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IFERROR(__xludf.DUMMYFUNCTION("""COMPUTED_VALUE"""),24.7)</f>
        <v>24.7</v>
      </c>
      <c r="C1646" s="1">
        <f t="shared" si="1"/>
        <v>-1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IFERROR(__xludf.DUMMYFUNCTION("""COMPUTED_VALUE"""),24.96)</f>
        <v>24.96</v>
      </c>
      <c r="C1647" s="1">
        <f t="shared" si="1"/>
        <v>-0.74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IFERROR(__xludf.DUMMYFUNCTION("""COMPUTED_VALUE"""),24.97)</f>
        <v>24.97</v>
      </c>
      <c r="C1648" s="1">
        <f t="shared" si="1"/>
        <v>-0.99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IFERROR(__xludf.DUMMYFUNCTION("""COMPUTED_VALUE"""),24.99)</f>
        <v>24.99</v>
      </c>
      <c r="C1649" s="1">
        <f t="shared" si="1"/>
        <v>-0.98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IFERROR(__xludf.DUMMYFUNCTION("""COMPUTED_VALUE"""),24.86)</f>
        <v>24.86</v>
      </c>
      <c r="C1650" s="1">
        <f t="shared" si="1"/>
        <v>-1.13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IFERROR(__xludf.DUMMYFUNCTION("""COMPUTED_VALUE"""),24.67)</f>
        <v>24.67</v>
      </c>
      <c r="C1651" s="1">
        <f t="shared" si="1"/>
        <v>-1.19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IFERROR(__xludf.DUMMYFUNCTION("""COMPUTED_VALUE"""),24.34)</f>
        <v>24.34</v>
      </c>
      <c r="C1652" s="1">
        <f t="shared" si="1"/>
        <v>-1.33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IFERROR(__xludf.DUMMYFUNCTION("""COMPUTED_VALUE"""),24.17)</f>
        <v>24.17</v>
      </c>
      <c r="C1653" s="1">
        <f t="shared" si="1"/>
        <v>-1.17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IFERROR(__xludf.DUMMYFUNCTION("""COMPUTED_VALUE"""),25.74)</f>
        <v>25.74</v>
      </c>
      <c r="C1654" s="1">
        <f t="shared" si="1"/>
        <v>0.57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IFERROR(__xludf.DUMMYFUNCTION("""COMPUTED_VALUE"""),26.09)</f>
        <v>26.09</v>
      </c>
      <c r="C1655" s="1">
        <f t="shared" si="1"/>
        <v>-0.65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IFERROR(__xludf.DUMMYFUNCTION("""COMPUTED_VALUE"""),26.05)</f>
        <v>26.05</v>
      </c>
      <c r="C1656" s="1">
        <f t="shared" si="1"/>
        <v>-1.04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IFERROR(__xludf.DUMMYFUNCTION("""COMPUTED_VALUE"""),26.51)</f>
        <v>26.51</v>
      </c>
      <c r="C1657" s="1">
        <f t="shared" si="1"/>
        <v>-0.54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IFERROR(__xludf.DUMMYFUNCTION("""COMPUTED_VALUE"""),26.12)</f>
        <v>26.12</v>
      </c>
      <c r="C1658" s="1">
        <f t="shared" si="1"/>
        <v>-1.39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IFERROR(__xludf.DUMMYFUNCTION("""COMPUTED_VALUE"""),26.45)</f>
        <v>26.45</v>
      </c>
      <c r="C1659" s="1">
        <f t="shared" si="1"/>
        <v>-0.67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IFERROR(__xludf.DUMMYFUNCTION("""COMPUTED_VALUE"""),26.47)</f>
        <v>26.47</v>
      </c>
      <c r="C1660" s="1">
        <f t="shared" si="1"/>
        <v>-0.98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IFERROR(__xludf.DUMMYFUNCTION("""COMPUTED_VALUE"""),26.87)</f>
        <v>26.87</v>
      </c>
      <c r="C1661" s="1">
        <f t="shared" si="1"/>
        <v>-0.6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IFERROR(__xludf.DUMMYFUNCTION("""COMPUTED_VALUE"""),27.09)</f>
        <v>27.09</v>
      </c>
      <c r="C1662" s="1">
        <f t="shared" si="1"/>
        <v>-0.78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IFERROR(__xludf.DUMMYFUNCTION("""COMPUTED_VALUE"""),27.2)</f>
        <v>27.2</v>
      </c>
      <c r="C1663" s="1">
        <f t="shared" si="1"/>
        <v>-0.89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IFERROR(__xludf.DUMMYFUNCTION("""COMPUTED_VALUE"""),27.0)</f>
        <v>27</v>
      </c>
      <c r="C1664" s="1">
        <f t="shared" si="1"/>
        <v>-1.2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IFERROR(__xludf.DUMMYFUNCTION("""COMPUTED_VALUE"""),26.98)</f>
        <v>26.98</v>
      </c>
      <c r="C1665" s="1">
        <f t="shared" si="1"/>
        <v>-1.02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IFERROR(__xludf.DUMMYFUNCTION("""COMPUTED_VALUE"""),27.05)</f>
        <v>27.05</v>
      </c>
      <c r="C1666" s="1">
        <f t="shared" si="1"/>
        <v>-0.93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IFERROR(__xludf.DUMMYFUNCTION("""COMPUTED_VALUE"""),27.37)</f>
        <v>27.37</v>
      </c>
      <c r="C1667" s="1">
        <f t="shared" si="1"/>
        <v>-0.68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IFERROR(__xludf.DUMMYFUNCTION("""COMPUTED_VALUE"""),27.35)</f>
        <v>27.35</v>
      </c>
      <c r="C1668" s="1">
        <f t="shared" si="1"/>
        <v>-1.02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IFERROR(__xludf.DUMMYFUNCTION("""COMPUTED_VALUE"""),27.31)</f>
        <v>27.31</v>
      </c>
      <c r="C1669" s="1">
        <f t="shared" si="1"/>
        <v>-1.04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IFERROR(__xludf.DUMMYFUNCTION("""COMPUTED_VALUE"""),27.27)</f>
        <v>27.27</v>
      </c>
      <c r="C1670" s="1">
        <f t="shared" si="1"/>
        <v>-1.04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IFERROR(__xludf.DUMMYFUNCTION("""COMPUTED_VALUE"""),27.34)</f>
        <v>27.34</v>
      </c>
      <c r="C1671" s="1">
        <f t="shared" si="1"/>
        <v>-0.93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IFERROR(__xludf.DUMMYFUNCTION("""COMPUTED_VALUE"""),27.13)</f>
        <v>27.13</v>
      </c>
      <c r="C1672" s="1">
        <f t="shared" si="1"/>
        <v>-1.21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IFERROR(__xludf.DUMMYFUNCTION("""COMPUTED_VALUE"""),27.21)</f>
        <v>27.21</v>
      </c>
      <c r="C1673" s="1">
        <f t="shared" si="1"/>
        <v>-0.92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IFERROR(__xludf.DUMMYFUNCTION("""COMPUTED_VALUE"""),27.01)</f>
        <v>27.01</v>
      </c>
      <c r="C1674" s="1">
        <f t="shared" si="1"/>
        <v>-1.2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IFERROR(__xludf.DUMMYFUNCTION("""COMPUTED_VALUE"""),26.89)</f>
        <v>26.89</v>
      </c>
      <c r="C1675" s="1">
        <f t="shared" si="1"/>
        <v>-1.12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IFERROR(__xludf.DUMMYFUNCTION("""COMPUTED_VALUE"""),26.74)</f>
        <v>26.74</v>
      </c>
      <c r="C1676" s="1">
        <f t="shared" si="1"/>
        <v>-1.15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IFERROR(__xludf.DUMMYFUNCTION("""COMPUTED_VALUE"""),26.71)</f>
        <v>26.71</v>
      </c>
      <c r="C1677" s="1">
        <f t="shared" si="1"/>
        <v>-1.03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IFERROR(__xludf.DUMMYFUNCTION("""COMPUTED_VALUE"""),26.5)</f>
        <v>26.5</v>
      </c>
      <c r="C1678" s="1">
        <f t="shared" si="1"/>
        <v>-1.21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IFERROR(__xludf.DUMMYFUNCTION("""COMPUTED_VALUE"""),26.53)</f>
        <v>26.53</v>
      </c>
      <c r="C1679" s="1">
        <f t="shared" si="1"/>
        <v>-0.97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IFERROR(__xludf.DUMMYFUNCTION("""COMPUTED_VALUE"""),26.68)</f>
        <v>26.68</v>
      </c>
      <c r="C1680" s="1">
        <f t="shared" si="1"/>
        <v>-0.85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IFERROR(__xludf.DUMMYFUNCTION("""COMPUTED_VALUE"""),26.93)</f>
        <v>26.93</v>
      </c>
      <c r="C1681" s="1">
        <f t="shared" si="1"/>
        <v>-0.75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IFERROR(__xludf.DUMMYFUNCTION("""COMPUTED_VALUE"""),26.93)</f>
        <v>26.93</v>
      </c>
      <c r="C1682" s="1">
        <f t="shared" si="1"/>
        <v>-1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IFERROR(__xludf.DUMMYFUNCTION("""COMPUTED_VALUE"""),27.09)</f>
        <v>27.09</v>
      </c>
      <c r="C1683" s="1">
        <f t="shared" si="1"/>
        <v>-0.84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IFERROR(__xludf.DUMMYFUNCTION("""COMPUTED_VALUE"""),26.38)</f>
        <v>26.38</v>
      </c>
      <c r="C1684" s="1">
        <f t="shared" si="1"/>
        <v>-1.71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IFERROR(__xludf.DUMMYFUNCTION("""COMPUTED_VALUE"""),25.78)</f>
        <v>25.78</v>
      </c>
      <c r="C1685" s="1">
        <f t="shared" si="1"/>
        <v>-1.6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IFERROR(__xludf.DUMMYFUNCTION("""COMPUTED_VALUE"""),26.36)</f>
        <v>26.36</v>
      </c>
      <c r="C1686" s="1">
        <f t="shared" si="1"/>
        <v>-0.42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IFERROR(__xludf.DUMMYFUNCTION("""COMPUTED_VALUE"""),26.99)</f>
        <v>26.99</v>
      </c>
      <c r="C1687" s="1">
        <f t="shared" si="1"/>
        <v>-0.37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IFERROR(__xludf.DUMMYFUNCTION("""COMPUTED_VALUE"""),27.94)</f>
        <v>27.94</v>
      </c>
      <c r="C1688" s="1">
        <f t="shared" si="1"/>
        <v>-0.05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IFERROR(__xludf.DUMMYFUNCTION("""COMPUTED_VALUE"""),28.89)</f>
        <v>28.89</v>
      </c>
      <c r="C1689" s="1">
        <f t="shared" si="1"/>
        <v>-0.05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IFERROR(__xludf.DUMMYFUNCTION("""COMPUTED_VALUE"""),28.73)</f>
        <v>28.73</v>
      </c>
      <c r="C1690" s="1">
        <f t="shared" si="1"/>
        <v>-1.16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IFERROR(__xludf.DUMMYFUNCTION("""COMPUTED_VALUE"""),28.4)</f>
        <v>28.4</v>
      </c>
      <c r="C1691" s="1">
        <f t="shared" si="1"/>
        <v>-1.33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IFERROR(__xludf.DUMMYFUNCTION("""COMPUTED_VALUE"""),28.39)</f>
        <v>28.39</v>
      </c>
      <c r="C1692" s="1">
        <f t="shared" si="1"/>
        <v>-1.01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IFERROR(__xludf.DUMMYFUNCTION("""COMPUTED_VALUE"""),28.39)</f>
        <v>28.39</v>
      </c>
      <c r="C1693" s="1">
        <f t="shared" si="1"/>
        <v>-1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IFERROR(__xludf.DUMMYFUNCTION("""COMPUTED_VALUE"""),28.66)</f>
        <v>28.66</v>
      </c>
      <c r="C1694" s="1">
        <f t="shared" si="1"/>
        <v>-0.73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IFERROR(__xludf.DUMMYFUNCTION("""COMPUTED_VALUE"""),28.18)</f>
        <v>28.18</v>
      </c>
      <c r="C1695" s="1">
        <f t="shared" si="1"/>
        <v>-1.48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IFERROR(__xludf.DUMMYFUNCTION("""COMPUTED_VALUE"""),28.22)</f>
        <v>28.22</v>
      </c>
      <c r="C1696" s="1">
        <f t="shared" si="1"/>
        <v>-0.96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IFERROR(__xludf.DUMMYFUNCTION("""COMPUTED_VALUE"""),28.27)</f>
        <v>28.27</v>
      </c>
      <c r="C1697" s="1">
        <f t="shared" si="1"/>
        <v>-0.95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IFERROR(__xludf.DUMMYFUNCTION("""COMPUTED_VALUE"""),28.49)</f>
        <v>28.49</v>
      </c>
      <c r="C1698" s="1">
        <f t="shared" si="1"/>
        <v>-0.78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IFERROR(__xludf.DUMMYFUNCTION("""COMPUTED_VALUE"""),28.05)</f>
        <v>28.05</v>
      </c>
      <c r="C1699" s="1">
        <f t="shared" si="1"/>
        <v>-1.44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IFERROR(__xludf.DUMMYFUNCTION("""COMPUTED_VALUE"""),28.26)</f>
        <v>28.26</v>
      </c>
      <c r="C1700" s="1">
        <f t="shared" si="1"/>
        <v>-0.79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IFERROR(__xludf.DUMMYFUNCTION("""COMPUTED_VALUE"""),28.13)</f>
        <v>28.13</v>
      </c>
      <c r="C1701" s="1">
        <f t="shared" si="1"/>
        <v>-1.13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IFERROR(__xludf.DUMMYFUNCTION("""COMPUTED_VALUE"""),28.25)</f>
        <v>28.25</v>
      </c>
      <c r="C1702" s="1">
        <f t="shared" si="1"/>
        <v>-0.88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IFERROR(__xludf.DUMMYFUNCTION("""COMPUTED_VALUE"""),28.26)</f>
        <v>28.26</v>
      </c>
      <c r="C1703" s="1">
        <f t="shared" si="1"/>
        <v>-0.99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IFERROR(__xludf.DUMMYFUNCTION("""COMPUTED_VALUE"""),28.47)</f>
        <v>28.47</v>
      </c>
      <c r="C1704" s="1">
        <f t="shared" si="1"/>
        <v>-0.79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IFERROR(__xludf.DUMMYFUNCTION("""COMPUTED_VALUE"""),28.52)</f>
        <v>28.52</v>
      </c>
      <c r="C1705" s="1">
        <f t="shared" si="1"/>
        <v>-0.95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IFERROR(__xludf.DUMMYFUNCTION("""COMPUTED_VALUE"""),29.01)</f>
        <v>29.01</v>
      </c>
      <c r="C1706" s="1">
        <f t="shared" si="1"/>
        <v>-0.51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IFERROR(__xludf.DUMMYFUNCTION("""COMPUTED_VALUE"""),29.08)</f>
        <v>29.08</v>
      </c>
      <c r="C1707" s="1">
        <f t="shared" si="1"/>
        <v>-0.93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IFERROR(__xludf.DUMMYFUNCTION("""COMPUTED_VALUE"""),29.34)</f>
        <v>29.34</v>
      </c>
      <c r="C1708" s="1">
        <f t="shared" si="1"/>
        <v>-0.74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IFERROR(__xludf.DUMMYFUNCTION("""COMPUTED_VALUE"""),29.25)</f>
        <v>29.25</v>
      </c>
      <c r="C1709" s="1">
        <f t="shared" si="1"/>
        <v>-1.09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IFERROR(__xludf.DUMMYFUNCTION("""COMPUTED_VALUE"""),29.41)</f>
        <v>29.41</v>
      </c>
      <c r="C1710" s="1">
        <f t="shared" si="1"/>
        <v>-0.84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IFERROR(__xludf.DUMMYFUNCTION("""COMPUTED_VALUE"""),29.39)</f>
        <v>29.39</v>
      </c>
      <c r="C1711" s="1">
        <f t="shared" si="1"/>
        <v>-1.02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IFERROR(__xludf.DUMMYFUNCTION("""COMPUTED_VALUE"""),29.37)</f>
        <v>29.37</v>
      </c>
      <c r="C1712" s="1">
        <f t="shared" si="1"/>
        <v>-1.02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IFERROR(__xludf.DUMMYFUNCTION("""COMPUTED_VALUE"""),29.28)</f>
        <v>29.28</v>
      </c>
      <c r="C1713" s="1">
        <f t="shared" si="1"/>
        <v>-1.09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IFERROR(__xludf.DUMMYFUNCTION("""COMPUTED_VALUE"""),29.27)</f>
        <v>29.27</v>
      </c>
      <c r="C1714" s="1">
        <f t="shared" si="1"/>
        <v>-1.01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IFERROR(__xludf.DUMMYFUNCTION("""COMPUTED_VALUE"""),29.15)</f>
        <v>29.15</v>
      </c>
      <c r="C1715" s="1">
        <f t="shared" si="1"/>
        <v>-1.12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IFERROR(__xludf.DUMMYFUNCTION("""COMPUTED_VALUE"""),29.41)</f>
        <v>29.41</v>
      </c>
      <c r="C1716" s="1">
        <f t="shared" si="1"/>
        <v>-0.74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IFERROR(__xludf.DUMMYFUNCTION("""COMPUTED_VALUE"""),29.56)</f>
        <v>29.56</v>
      </c>
      <c r="C1717" s="1">
        <f t="shared" si="1"/>
        <v>-0.85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IFERROR(__xludf.DUMMYFUNCTION("""COMPUTED_VALUE"""),28.9)</f>
        <v>28.9</v>
      </c>
      <c r="C1718" s="1">
        <f t="shared" si="1"/>
        <v>-1.66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IFERROR(__xludf.DUMMYFUNCTION("""COMPUTED_VALUE"""),28.62)</f>
        <v>28.62</v>
      </c>
      <c r="C1719" s="1">
        <f t="shared" si="1"/>
        <v>-1.28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IFERROR(__xludf.DUMMYFUNCTION("""COMPUTED_VALUE"""),28.43)</f>
        <v>28.43</v>
      </c>
      <c r="C1720" s="1">
        <f t="shared" si="1"/>
        <v>-1.19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IFERROR(__xludf.DUMMYFUNCTION("""COMPUTED_VALUE"""),28.39)</f>
        <v>28.39</v>
      </c>
      <c r="C1721" s="1">
        <f t="shared" si="1"/>
        <v>-1.04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IFERROR(__xludf.DUMMYFUNCTION("""COMPUTED_VALUE"""),27.87)</f>
        <v>27.87</v>
      </c>
      <c r="C1722" s="1">
        <f t="shared" si="1"/>
        <v>-1.52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IFERROR(__xludf.DUMMYFUNCTION("""COMPUTED_VALUE"""),27.9)</f>
        <v>27.9</v>
      </c>
      <c r="C1723" s="1">
        <f t="shared" si="1"/>
        <v>-0.97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IFERROR(__xludf.DUMMYFUNCTION("""COMPUTED_VALUE"""),27.46)</f>
        <v>27.46</v>
      </c>
      <c r="C1724" s="1">
        <f t="shared" si="1"/>
        <v>-1.44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IFERROR(__xludf.DUMMYFUNCTION("""COMPUTED_VALUE"""),27.21)</f>
        <v>27.21</v>
      </c>
      <c r="C1725" s="1">
        <f t="shared" si="1"/>
        <v>-1.25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IFERROR(__xludf.DUMMYFUNCTION("""COMPUTED_VALUE"""),27.6)</f>
        <v>27.6</v>
      </c>
      <c r="C1726" s="1">
        <f t="shared" si="1"/>
        <v>-0.61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IFERROR(__xludf.DUMMYFUNCTION("""COMPUTED_VALUE"""),27.77)</f>
        <v>27.77</v>
      </c>
      <c r="C1727" s="1">
        <f t="shared" si="1"/>
        <v>-0.83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IFERROR(__xludf.DUMMYFUNCTION("""COMPUTED_VALUE"""),27.72)</f>
        <v>27.72</v>
      </c>
      <c r="C1728" s="1">
        <f t="shared" si="1"/>
        <v>-1.05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IFERROR(__xludf.DUMMYFUNCTION("""COMPUTED_VALUE"""),26.95)</f>
        <v>26.95</v>
      </c>
      <c r="C1729" s="1">
        <f t="shared" si="1"/>
        <v>-1.77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IFERROR(__xludf.DUMMYFUNCTION("""COMPUTED_VALUE"""),27.11)</f>
        <v>27.11</v>
      </c>
      <c r="C1730" s="1">
        <f t="shared" si="1"/>
        <v>-0.84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IFERROR(__xludf.DUMMYFUNCTION("""COMPUTED_VALUE"""),26.43)</f>
        <v>26.43</v>
      </c>
      <c r="C1731" s="1">
        <f t="shared" si="1"/>
        <v>-1.68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IFERROR(__xludf.DUMMYFUNCTION("""COMPUTED_VALUE"""),26.78)</f>
        <v>26.78</v>
      </c>
      <c r="C1732" s="1">
        <f t="shared" si="1"/>
        <v>-0.65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IFERROR(__xludf.DUMMYFUNCTION("""COMPUTED_VALUE"""),27.5)</f>
        <v>27.5</v>
      </c>
      <c r="C1733" s="1">
        <f t="shared" si="1"/>
        <v>-0.28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IFERROR(__xludf.DUMMYFUNCTION("""COMPUTED_VALUE"""),27.49)</f>
        <v>27.49</v>
      </c>
      <c r="C1734" s="1">
        <f t="shared" si="1"/>
        <v>-1.01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IFERROR(__xludf.DUMMYFUNCTION("""COMPUTED_VALUE"""),27.52)</f>
        <v>27.52</v>
      </c>
      <c r="C1735" s="1">
        <f t="shared" si="1"/>
        <v>-0.97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IFERROR(__xludf.DUMMYFUNCTION("""COMPUTED_VALUE"""),27.93)</f>
        <v>27.93</v>
      </c>
      <c r="C1736" s="1">
        <f t="shared" si="1"/>
        <v>-0.59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IFERROR(__xludf.DUMMYFUNCTION("""COMPUTED_VALUE"""),27.95)</f>
        <v>27.95</v>
      </c>
      <c r="C1737" s="1">
        <f t="shared" si="1"/>
        <v>-0.98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IFERROR(__xludf.DUMMYFUNCTION("""COMPUTED_VALUE"""),27.81)</f>
        <v>27.81</v>
      </c>
      <c r="C1738" s="1">
        <f t="shared" si="1"/>
        <v>-1.14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IFERROR(__xludf.DUMMYFUNCTION("""COMPUTED_VALUE"""),27.95)</f>
        <v>27.95</v>
      </c>
      <c r="C1739" s="1">
        <f t="shared" si="1"/>
        <v>-0.86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IFERROR(__xludf.DUMMYFUNCTION("""COMPUTED_VALUE"""),27.89)</f>
        <v>27.89</v>
      </c>
      <c r="C1740" s="1">
        <f t="shared" si="1"/>
        <v>-1.06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IFERROR(__xludf.DUMMYFUNCTION("""COMPUTED_VALUE"""),27.87)</f>
        <v>27.87</v>
      </c>
      <c r="C1741" s="1">
        <f t="shared" si="1"/>
        <v>-1.02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IFERROR(__xludf.DUMMYFUNCTION("""COMPUTED_VALUE"""),27.63)</f>
        <v>27.63</v>
      </c>
      <c r="C1742" s="1">
        <f t="shared" si="1"/>
        <v>-1.24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IFERROR(__xludf.DUMMYFUNCTION("""COMPUTED_VALUE"""),27.37)</f>
        <v>27.37</v>
      </c>
      <c r="C1743" s="1">
        <f t="shared" si="1"/>
        <v>-1.26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IFERROR(__xludf.DUMMYFUNCTION("""COMPUTED_VALUE"""),27.48)</f>
        <v>27.48</v>
      </c>
      <c r="C1744" s="1">
        <f t="shared" si="1"/>
        <v>-0.89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IFERROR(__xludf.DUMMYFUNCTION("""COMPUTED_VALUE"""),27.28)</f>
        <v>27.28</v>
      </c>
      <c r="C1745" s="1">
        <f t="shared" si="1"/>
        <v>-1.2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IFERROR(__xludf.DUMMYFUNCTION("""COMPUTED_VALUE"""),27.49)</f>
        <v>27.49</v>
      </c>
      <c r="C1746" s="1">
        <f t="shared" si="1"/>
        <v>-0.79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IFERROR(__xludf.DUMMYFUNCTION("""COMPUTED_VALUE"""),27.76)</f>
        <v>27.76</v>
      </c>
      <c r="C1747" s="1">
        <f t="shared" si="1"/>
        <v>-0.73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IFERROR(__xludf.DUMMYFUNCTION("""COMPUTED_VALUE"""),28.03)</f>
        <v>28.03</v>
      </c>
      <c r="C1748" s="1">
        <f t="shared" si="1"/>
        <v>-0.73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IFERROR(__xludf.DUMMYFUNCTION("""COMPUTED_VALUE"""),28.49)</f>
        <v>28.49</v>
      </c>
      <c r="C1749" s="1">
        <f t="shared" si="1"/>
        <v>-0.54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IFERROR(__xludf.DUMMYFUNCTION("""COMPUTED_VALUE"""),28.33)</f>
        <v>28.33</v>
      </c>
      <c r="C1750" s="1">
        <f t="shared" si="1"/>
        <v>-1.16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0.25"/>
  </cols>
  <sheetData>
    <row r="2">
      <c r="I2" s="3"/>
    </row>
    <row r="3">
      <c r="I3" s="3"/>
    </row>
    <row r="4">
      <c r="I4" s="3"/>
    </row>
    <row r="5">
      <c r="I5" s="3"/>
    </row>
    <row r="6">
      <c r="I6" s="3"/>
    </row>
    <row r="7">
      <c r="I7" s="3"/>
    </row>
    <row r="8">
      <c r="I8" s="3"/>
    </row>
    <row r="9">
      <c r="D9" s="2"/>
      <c r="I9" s="3"/>
    </row>
    <row r="10">
      <c r="I10" s="3"/>
    </row>
    <row r="11">
      <c r="I11" s="3"/>
    </row>
    <row r="12">
      <c r="D12" s="2" t="s">
        <v>4</v>
      </c>
      <c r="I12" s="3"/>
    </row>
    <row r="13">
      <c r="C13" s="2" t="s">
        <v>5</v>
      </c>
      <c r="D13" s="4" t="s">
        <v>6</v>
      </c>
      <c r="E13" s="2" t="s">
        <v>7</v>
      </c>
      <c r="F13" s="2" t="s">
        <v>8</v>
      </c>
      <c r="G13" s="2" t="s">
        <v>9</v>
      </c>
      <c r="H13" s="2" t="s">
        <v>10</v>
      </c>
      <c r="I13" s="4" t="s">
        <v>11</v>
      </c>
      <c r="J13" s="2" t="s">
        <v>12</v>
      </c>
      <c r="K13" s="2" t="s">
        <v>13</v>
      </c>
      <c r="L13" s="2" t="s">
        <v>14</v>
      </c>
      <c r="M13" s="2" t="s">
        <v>15</v>
      </c>
    </row>
    <row r="14">
      <c r="C14" s="2" t="s">
        <v>16</v>
      </c>
      <c r="D14" s="2">
        <f>CORREL(AAPL!C3:C1750,AXP!C3:C1750)</f>
        <v>0.2907039528</v>
      </c>
      <c r="E14" s="1">
        <f>CORREL(AAPL!C3:C1750,GS!C3:C1750)</f>
        <v>0.3300260471</v>
      </c>
      <c r="F14" s="1">
        <f>CORREL(V!C3:C1750,AAPL!C3:C1750)</f>
        <v>0.3453734586</v>
      </c>
      <c r="G14" s="1">
        <f>CORREL(AAPL!C3:C1750,UNH!C3:C1750)</f>
        <v>0.3071283017</v>
      </c>
      <c r="H14" s="1">
        <f>CORREL(AAPL!C3:C1750,MSFT!C3:C1750)</f>
        <v>0.391038935</v>
      </c>
      <c r="I14" s="5">
        <f>CORREL(AAPL!C3:C1750,AMGN!C3:C1750)</f>
        <v>0.297391501</v>
      </c>
      <c r="J14" s="1">
        <f>CORREL(AAPL!C3:C1750,MCD!C3:C1750)</f>
        <v>0.2991744953</v>
      </c>
      <c r="K14" s="1">
        <f>CORREL(AAPL!C3:C1750,CAT!C3:C1750)</f>
        <v>0.3426572669</v>
      </c>
      <c r="L14" s="1">
        <f>CORREL(AAPL!C3:C1750,CRM!C3:C1750)</f>
        <v>0.3082717358</v>
      </c>
      <c r="M14" s="1">
        <f>CORREL(AAPL!C3:C1750,BA!C3:C1750)</f>
        <v>0.3566287041</v>
      </c>
    </row>
    <row r="15">
      <c r="I15" s="3"/>
    </row>
    <row r="16">
      <c r="D16" s="2" t="s">
        <v>17</v>
      </c>
      <c r="E16" s="2" t="s">
        <v>18</v>
      </c>
      <c r="F16" s="4" t="s">
        <v>19</v>
      </c>
      <c r="G16" s="4" t="s">
        <v>20</v>
      </c>
      <c r="H16" s="4" t="s">
        <v>21</v>
      </c>
      <c r="I16" s="2" t="s">
        <v>22</v>
      </c>
      <c r="J16" s="2" t="s">
        <v>23</v>
      </c>
      <c r="K16" s="2" t="s">
        <v>24</v>
      </c>
      <c r="L16" s="2" t="s">
        <v>25</v>
      </c>
      <c r="M16" s="4" t="s">
        <v>26</v>
      </c>
    </row>
    <row r="17">
      <c r="D17" s="6" t="str">
        <f>CORREL(AAPL!C3:C1750,HON!C3:C1750)</f>
        <v>#DIV/0!</v>
      </c>
      <c r="E17" s="1" t="str">
        <f>CORREL(AAPL!C3:C1750,TRV!C3:C1750)</f>
        <v>#DIV/0!</v>
      </c>
      <c r="F17" s="1" t="str">
        <f>CORREL(AAPL!C3:C1750,WMT!C3:C1750)</f>
        <v>#DIV/0!</v>
      </c>
      <c r="G17" s="1" t="str">
        <f>CORREL(AAPL!C3:C1750,JNJ!C3:C1750)</f>
        <v>#DIV/0!</v>
      </c>
      <c r="H17" s="1" t="str">
        <f>CORREL(AAPL!C3:C1750,PG!C3:C1750)</f>
        <v>#DIV/0!</v>
      </c>
      <c r="I17" s="7">
        <f>CORREL(AAPL!C3:C1750,IBM!C3:C1750)</f>
        <v>0.01439327094</v>
      </c>
      <c r="J17" s="1" t="str">
        <f>CORREL(AAPL!C3:C1750,CVX!C3:C1750)</f>
        <v>#DIV/0!</v>
      </c>
      <c r="K17" s="1">
        <f>CORREL(AAPL!C3:C1750,JPM!C3:C1750)</f>
        <v>0.3386969223</v>
      </c>
      <c r="L17" s="1">
        <f>CORREL(AAPL!C3:C1750,NKE!C3:C1750)</f>
        <v>0.3107074563</v>
      </c>
      <c r="M17" s="1">
        <f>CORREL(AAPL!C3:C1750,MRK!C3:C1750)</f>
        <v>0.2594754367</v>
      </c>
    </row>
    <row r="18">
      <c r="I18" s="3"/>
    </row>
    <row r="19">
      <c r="D19" s="2" t="s">
        <v>27</v>
      </c>
      <c r="E19" s="2" t="s">
        <v>28</v>
      </c>
      <c r="F19" s="4" t="s">
        <v>29</v>
      </c>
      <c r="G19" s="2" t="s">
        <v>30</v>
      </c>
      <c r="H19" s="2" t="s">
        <v>31</v>
      </c>
      <c r="I19" s="4" t="s">
        <v>32</v>
      </c>
      <c r="J19" s="4" t="s">
        <v>33</v>
      </c>
      <c r="K19" s="2" t="s">
        <v>34</v>
      </c>
    </row>
    <row r="20">
      <c r="D20" s="1">
        <f>CORREL(AAPL!C3:C1750,MMM!C3:C1750)</f>
        <v>0.3792637703</v>
      </c>
      <c r="E20" s="1">
        <f>CORREL(AAPL!C3:C1750,DIS!C3:C1750)</f>
        <v>0.3409114891</v>
      </c>
      <c r="F20" s="1">
        <f>CORREL(AAPL!C3:C1750,KO!C3:C1750)</f>
        <v>0.2592046339</v>
      </c>
      <c r="G20" s="1">
        <f>CORREL(AAPL!C3:C1750,CSCO!C3:C1750)</f>
        <v>0.3394911699</v>
      </c>
      <c r="H20" s="1" t="str">
        <f>CORREL(AAPL!C3:C1750,INTC!C3:C1750)</f>
        <v>#DIV/0!</v>
      </c>
      <c r="I20" s="7" t="str">
        <f>CORREL(AAPL!C3:C1750,VZ!C3:C1750)</f>
        <v>#DIV/0!</v>
      </c>
      <c r="J20" s="1">
        <f>CORREL(AAPL!C3:C1750,WBA!C3:C1750)</f>
        <v>0.2602076754</v>
      </c>
      <c r="K20" s="1" t="str">
        <f>CORREL(AAPL!C3:C1750,HD!C3:C1750)</f>
        <v>#DIV/0!</v>
      </c>
    </row>
    <row r="21">
      <c r="I21" s="3"/>
    </row>
    <row r="22">
      <c r="D22" s="6"/>
      <c r="I22" s="3"/>
    </row>
    <row r="23">
      <c r="I23" s="3"/>
    </row>
    <row r="24">
      <c r="I24" s="3"/>
    </row>
    <row r="25">
      <c r="I25" s="3"/>
    </row>
    <row r="26">
      <c r="E26" s="8"/>
      <c r="I26" s="3"/>
      <c r="L26" s="2" t="s">
        <v>35</v>
      </c>
    </row>
    <row r="27">
      <c r="I27" s="3"/>
      <c r="L27" s="2" t="s">
        <v>16</v>
      </c>
    </row>
    <row r="28">
      <c r="D28" s="2"/>
      <c r="I28" s="3"/>
      <c r="L28" s="2" t="s">
        <v>32</v>
      </c>
    </row>
    <row r="29">
      <c r="I29" s="3"/>
      <c r="L29" s="2" t="s">
        <v>19</v>
      </c>
    </row>
    <row r="30">
      <c r="I30" s="3"/>
      <c r="L30" s="2" t="s">
        <v>26</v>
      </c>
    </row>
    <row r="31">
      <c r="D31" s="6"/>
      <c r="I31" s="3"/>
      <c r="L31" s="2" t="s">
        <v>33</v>
      </c>
    </row>
    <row r="32">
      <c r="I32" s="3"/>
      <c r="L32" s="2" t="s">
        <v>29</v>
      </c>
    </row>
    <row r="33">
      <c r="I33" s="3"/>
      <c r="L33" s="2" t="s">
        <v>21</v>
      </c>
    </row>
    <row r="34">
      <c r="I34" s="3"/>
      <c r="L34" s="2" t="s">
        <v>6</v>
      </c>
    </row>
    <row r="35">
      <c r="I35" s="3"/>
      <c r="L35" s="2" t="s">
        <v>11</v>
      </c>
    </row>
    <row r="36">
      <c r="I36" s="3"/>
      <c r="L36" s="2" t="s">
        <v>20</v>
      </c>
    </row>
    <row r="37">
      <c r="I37" s="3"/>
    </row>
    <row r="38">
      <c r="I38" s="3"/>
    </row>
    <row r="39">
      <c r="I39" s="3"/>
    </row>
    <row r="40">
      <c r="I40" s="3"/>
    </row>
    <row r="41">
      <c r="I41" s="3"/>
    </row>
    <row r="42">
      <c r="I42" s="3"/>
    </row>
    <row r="43">
      <c r="I43" s="3"/>
    </row>
    <row r="44">
      <c r="I44" s="3"/>
    </row>
    <row r="45">
      <c r="I45" s="3"/>
    </row>
    <row r="46">
      <c r="I46" s="3"/>
    </row>
    <row r="47">
      <c r="I47" s="3"/>
    </row>
    <row r="48">
      <c r="I48" s="3"/>
    </row>
    <row r="49">
      <c r="I49" s="3"/>
    </row>
    <row r="50">
      <c r="I50" s="3"/>
    </row>
    <row r="51">
      <c r="I51" s="3"/>
    </row>
    <row r="52">
      <c r="I52" s="3"/>
    </row>
    <row r="53">
      <c r="I53" s="3"/>
    </row>
    <row r="54">
      <c r="I54" s="3"/>
    </row>
    <row r="55">
      <c r="I55" s="3"/>
    </row>
    <row r="56">
      <c r="I56" s="3"/>
    </row>
    <row r="57">
      <c r="I57" s="3"/>
    </row>
    <row r="58">
      <c r="I58" s="3"/>
    </row>
    <row r="59">
      <c r="I59" s="3"/>
    </row>
    <row r="60">
      <c r="I60" s="3"/>
    </row>
    <row r="61">
      <c r="I61" s="3"/>
    </row>
    <row r="62">
      <c r="I62" s="3"/>
    </row>
    <row r="63">
      <c r="I63" s="3"/>
    </row>
    <row r="64">
      <c r="I64" s="3"/>
    </row>
    <row r="65">
      <c r="I65" s="3"/>
    </row>
    <row r="66">
      <c r="I66" s="3"/>
    </row>
    <row r="67">
      <c r="I67" s="3"/>
    </row>
    <row r="68">
      <c r="I68" s="3"/>
    </row>
    <row r="69">
      <c r="I69" s="3"/>
    </row>
    <row r="70">
      <c r="I70" s="3"/>
    </row>
    <row r="71">
      <c r="I71" s="3"/>
    </row>
    <row r="72">
      <c r="I72" s="3"/>
    </row>
    <row r="73">
      <c r="I73" s="3"/>
    </row>
    <row r="74">
      <c r="I74" s="3"/>
    </row>
    <row r="75">
      <c r="I75" s="3"/>
    </row>
    <row r="76">
      <c r="I76" s="3"/>
    </row>
    <row r="77">
      <c r="I77" s="3"/>
    </row>
    <row r="78">
      <c r="I78" s="3"/>
    </row>
    <row r="79">
      <c r="I79" s="3"/>
    </row>
    <row r="80">
      <c r="I80" s="3"/>
    </row>
    <row r="81">
      <c r="I81" s="3"/>
    </row>
    <row r="82">
      <c r="I82" s="3"/>
    </row>
    <row r="83">
      <c r="I83" s="3"/>
    </row>
    <row r="84">
      <c r="I84" s="3"/>
    </row>
    <row r="85">
      <c r="I85" s="3"/>
    </row>
    <row r="86">
      <c r="I86" s="3"/>
    </row>
    <row r="87">
      <c r="I87" s="3"/>
    </row>
    <row r="88">
      <c r="I88" s="3"/>
    </row>
    <row r="89">
      <c r="I89" s="3"/>
    </row>
    <row r="90">
      <c r="I90" s="3"/>
    </row>
    <row r="91">
      <c r="I91" s="3"/>
    </row>
    <row r="92">
      <c r="I92" s="3"/>
    </row>
    <row r="93">
      <c r="I93" s="3"/>
    </row>
    <row r="94">
      <c r="I94" s="3"/>
    </row>
    <row r="95">
      <c r="I95" s="3"/>
    </row>
    <row r="96">
      <c r="I96" s="3"/>
    </row>
    <row r="97">
      <c r="I97" s="3"/>
    </row>
    <row r="98">
      <c r="I98" s="3"/>
    </row>
    <row r="99">
      <c r="I99" s="3"/>
    </row>
    <row r="100">
      <c r="I100" s="3"/>
    </row>
    <row r="101">
      <c r="I101" s="3"/>
    </row>
    <row r="102">
      <c r="I102" s="3"/>
    </row>
    <row r="103">
      <c r="I103" s="3"/>
    </row>
    <row r="104">
      <c r="I104" s="3"/>
    </row>
    <row r="105">
      <c r="I105" s="3"/>
    </row>
    <row r="106">
      <c r="I106" s="3"/>
    </row>
    <row r="107">
      <c r="I107" s="3"/>
    </row>
    <row r="108">
      <c r="I108" s="3"/>
    </row>
    <row r="109">
      <c r="I109" s="3"/>
    </row>
    <row r="110">
      <c r="I110" s="3"/>
    </row>
    <row r="111">
      <c r="I111" s="3"/>
    </row>
    <row r="112">
      <c r="I112" s="3"/>
    </row>
    <row r="113">
      <c r="I113" s="3"/>
    </row>
    <row r="114">
      <c r="I114" s="3"/>
    </row>
    <row r="115">
      <c r="I115" s="3"/>
    </row>
    <row r="116">
      <c r="I116" s="3"/>
    </row>
    <row r="117">
      <c r="I117" s="3"/>
    </row>
    <row r="118">
      <c r="I118" s="3"/>
    </row>
    <row r="119">
      <c r="I119" s="3"/>
    </row>
    <row r="120">
      <c r="I120" s="3"/>
    </row>
    <row r="121">
      <c r="I121" s="3"/>
    </row>
    <row r="122">
      <c r="I122" s="3"/>
    </row>
    <row r="123">
      <c r="I123" s="3"/>
    </row>
    <row r="124">
      <c r="I124" s="3"/>
    </row>
    <row r="125">
      <c r="I125" s="3"/>
    </row>
    <row r="126">
      <c r="I126" s="3"/>
    </row>
    <row r="127">
      <c r="I127" s="3"/>
    </row>
    <row r="128">
      <c r="I128" s="3"/>
    </row>
    <row r="129">
      <c r="I129" s="3"/>
    </row>
    <row r="130">
      <c r="I130" s="3"/>
    </row>
    <row r="131">
      <c r="I131" s="3"/>
    </row>
    <row r="132">
      <c r="I132" s="3"/>
    </row>
    <row r="133">
      <c r="I133" s="3"/>
    </row>
    <row r="134">
      <c r="I134" s="3"/>
    </row>
    <row r="135">
      <c r="I135" s="3"/>
    </row>
    <row r="136">
      <c r="I136" s="3"/>
    </row>
    <row r="137">
      <c r="I137" s="3"/>
    </row>
    <row r="138">
      <c r="I138" s="3"/>
    </row>
    <row r="139">
      <c r="I139" s="3"/>
    </row>
    <row r="140">
      <c r="I140" s="3"/>
    </row>
    <row r="141">
      <c r="I141" s="3"/>
    </row>
    <row r="142">
      <c r="I142" s="3"/>
    </row>
    <row r="143">
      <c r="I143" s="3"/>
    </row>
    <row r="144">
      <c r="I144" s="3"/>
    </row>
    <row r="145">
      <c r="I145" s="3"/>
    </row>
    <row r="146">
      <c r="I146" s="3"/>
    </row>
    <row r="147">
      <c r="I147" s="3"/>
    </row>
    <row r="148">
      <c r="I148" s="3"/>
    </row>
    <row r="149">
      <c r="I149" s="3"/>
    </row>
    <row r="150">
      <c r="I150" s="3"/>
    </row>
    <row r="151">
      <c r="I151" s="3"/>
    </row>
    <row r="152">
      <c r="I152" s="3"/>
    </row>
    <row r="153">
      <c r="I153" s="3"/>
    </row>
    <row r="154">
      <c r="I154" s="3"/>
    </row>
    <row r="155">
      <c r="I155" s="3"/>
    </row>
    <row r="156">
      <c r="I156" s="3"/>
    </row>
    <row r="157">
      <c r="I157" s="3"/>
    </row>
    <row r="158">
      <c r="I158" s="3"/>
    </row>
    <row r="159">
      <c r="I159" s="3"/>
    </row>
    <row r="160">
      <c r="I160" s="3"/>
    </row>
    <row r="161">
      <c r="I161" s="3"/>
    </row>
    <row r="162">
      <c r="I162" s="3"/>
    </row>
    <row r="163">
      <c r="I163" s="3"/>
    </row>
    <row r="164">
      <c r="I164" s="3"/>
    </row>
    <row r="165">
      <c r="I165" s="3"/>
    </row>
    <row r="166">
      <c r="I166" s="3"/>
    </row>
    <row r="167">
      <c r="I167" s="3"/>
    </row>
    <row r="168">
      <c r="I168" s="3"/>
    </row>
    <row r="169">
      <c r="I169" s="3"/>
    </row>
    <row r="170">
      <c r="I170" s="3"/>
    </row>
    <row r="171">
      <c r="I171" s="3"/>
    </row>
    <row r="172">
      <c r="I172" s="3"/>
    </row>
    <row r="173">
      <c r="I173" s="3"/>
    </row>
    <row r="174">
      <c r="I174" s="3"/>
    </row>
    <row r="175">
      <c r="I175" s="3"/>
    </row>
    <row r="176">
      <c r="I176" s="3"/>
    </row>
    <row r="177">
      <c r="I177" s="3"/>
    </row>
    <row r="178">
      <c r="I178" s="3"/>
    </row>
    <row r="179">
      <c r="I179" s="3"/>
    </row>
    <row r="180">
      <c r="I180" s="3"/>
    </row>
    <row r="181">
      <c r="I181" s="3"/>
    </row>
    <row r="182">
      <c r="I182" s="3"/>
    </row>
    <row r="183">
      <c r="I183" s="3"/>
    </row>
    <row r="184">
      <c r="I184" s="3"/>
    </row>
    <row r="185">
      <c r="I185" s="3"/>
    </row>
    <row r="186">
      <c r="I186" s="3"/>
    </row>
    <row r="187">
      <c r="I187" s="3"/>
    </row>
    <row r="188">
      <c r="I188" s="3"/>
    </row>
    <row r="189">
      <c r="I189" s="3"/>
    </row>
    <row r="190">
      <c r="I190" s="3"/>
    </row>
    <row r="191">
      <c r="I191" s="3"/>
    </row>
    <row r="192">
      <c r="I192" s="3"/>
    </row>
    <row r="193">
      <c r="I193" s="3"/>
    </row>
    <row r="194">
      <c r="I194" s="3"/>
    </row>
    <row r="195">
      <c r="I195" s="3"/>
    </row>
    <row r="196">
      <c r="I196" s="3"/>
    </row>
    <row r="197">
      <c r="I197" s="3"/>
    </row>
    <row r="198">
      <c r="I198" s="3"/>
    </row>
    <row r="199">
      <c r="I199" s="3"/>
    </row>
    <row r="200">
      <c r="I200" s="3"/>
    </row>
    <row r="201">
      <c r="I201" s="3"/>
    </row>
    <row r="202">
      <c r="I202" s="3"/>
    </row>
    <row r="203">
      <c r="I203" s="3"/>
    </row>
    <row r="204">
      <c r="I204" s="3"/>
    </row>
    <row r="205">
      <c r="I205" s="3"/>
    </row>
    <row r="206">
      <c r="I206" s="3"/>
    </row>
    <row r="207">
      <c r="I207" s="3"/>
    </row>
    <row r="208">
      <c r="I208" s="3"/>
    </row>
    <row r="209">
      <c r="I209" s="3"/>
    </row>
    <row r="210">
      <c r="I210" s="3"/>
    </row>
    <row r="211">
      <c r="I211" s="3"/>
    </row>
    <row r="212">
      <c r="I212" s="3"/>
    </row>
    <row r="213">
      <c r="I213" s="3"/>
    </row>
    <row r="214">
      <c r="I214" s="3"/>
    </row>
    <row r="215">
      <c r="I215" s="3"/>
    </row>
    <row r="216">
      <c r="I216" s="3"/>
    </row>
    <row r="217">
      <c r="I217" s="3"/>
    </row>
    <row r="218">
      <c r="I218" s="3"/>
    </row>
    <row r="219">
      <c r="I219" s="3"/>
    </row>
    <row r="220">
      <c r="I220" s="3"/>
    </row>
    <row r="221">
      <c r="I221" s="3"/>
    </row>
    <row r="222">
      <c r="I222" s="3"/>
    </row>
    <row r="223">
      <c r="I223" s="3"/>
    </row>
    <row r="224">
      <c r="I224" s="3"/>
    </row>
    <row r="225">
      <c r="I225" s="3"/>
    </row>
    <row r="226">
      <c r="I226" s="3"/>
    </row>
    <row r="227">
      <c r="I227" s="3"/>
    </row>
    <row r="228">
      <c r="I228" s="3"/>
    </row>
    <row r="229">
      <c r="I229" s="3"/>
    </row>
    <row r="230">
      <c r="I230" s="3"/>
    </row>
    <row r="231">
      <c r="I231" s="3"/>
    </row>
    <row r="232">
      <c r="I232" s="3"/>
    </row>
    <row r="233">
      <c r="I233" s="3"/>
    </row>
    <row r="234">
      <c r="I234" s="3"/>
    </row>
    <row r="235">
      <c r="I235" s="3"/>
    </row>
    <row r="236">
      <c r="I236" s="3"/>
    </row>
    <row r="237">
      <c r="I237" s="3"/>
    </row>
    <row r="238">
      <c r="I238" s="3"/>
    </row>
    <row r="239">
      <c r="I239" s="3"/>
    </row>
    <row r="240">
      <c r="I240" s="3"/>
    </row>
    <row r="241">
      <c r="I241" s="3"/>
    </row>
    <row r="242">
      <c r="I242" s="3"/>
    </row>
    <row r="243">
      <c r="I243" s="3"/>
    </row>
    <row r="244">
      <c r="I244" s="3"/>
    </row>
    <row r="245">
      <c r="I245" s="3"/>
    </row>
    <row r="246">
      <c r="I246" s="3"/>
    </row>
    <row r="247">
      <c r="I247" s="3"/>
    </row>
    <row r="248">
      <c r="I248" s="3"/>
    </row>
    <row r="249">
      <c r="I249" s="3"/>
    </row>
    <row r="250">
      <c r="I250" s="3"/>
    </row>
    <row r="251">
      <c r="I251" s="3"/>
    </row>
    <row r="252">
      <c r="I252" s="3"/>
    </row>
    <row r="253">
      <c r="I253" s="3"/>
    </row>
    <row r="254">
      <c r="I254" s="3"/>
    </row>
    <row r="255">
      <c r="I255" s="3"/>
    </row>
    <row r="256">
      <c r="I256" s="3"/>
    </row>
    <row r="257">
      <c r="I257" s="3"/>
    </row>
    <row r="258">
      <c r="I258" s="3"/>
    </row>
    <row r="259">
      <c r="I259" s="3"/>
    </row>
    <row r="260">
      <c r="I260" s="3"/>
    </row>
    <row r="261">
      <c r="I261" s="3"/>
    </row>
    <row r="262">
      <c r="I262" s="3"/>
    </row>
    <row r="263">
      <c r="I263" s="3"/>
    </row>
    <row r="264">
      <c r="I264" s="3"/>
    </row>
    <row r="265">
      <c r="I265" s="3"/>
    </row>
    <row r="266">
      <c r="I266" s="3"/>
    </row>
    <row r="267">
      <c r="I267" s="3"/>
    </row>
    <row r="268">
      <c r="I268" s="3"/>
    </row>
    <row r="269">
      <c r="I269" s="3"/>
    </row>
    <row r="270">
      <c r="I270" s="3"/>
    </row>
    <row r="271">
      <c r="I271" s="3"/>
    </row>
    <row r="272">
      <c r="I272" s="3"/>
    </row>
    <row r="273">
      <c r="I273" s="3"/>
    </row>
    <row r="274">
      <c r="I274" s="3"/>
    </row>
    <row r="275">
      <c r="I275" s="3"/>
    </row>
    <row r="276">
      <c r="I276" s="3"/>
    </row>
    <row r="277">
      <c r="I277" s="3"/>
    </row>
    <row r="278">
      <c r="I278" s="3"/>
    </row>
    <row r="279">
      <c r="I279" s="3"/>
    </row>
    <row r="280">
      <c r="I280" s="3"/>
    </row>
    <row r="281">
      <c r="I281" s="3"/>
    </row>
    <row r="282">
      <c r="I282" s="3"/>
    </row>
    <row r="283">
      <c r="I283" s="3"/>
    </row>
    <row r="284">
      <c r="I284" s="3"/>
    </row>
    <row r="285">
      <c r="I285" s="3"/>
    </row>
    <row r="286">
      <c r="I286" s="3"/>
    </row>
    <row r="287">
      <c r="I287" s="3"/>
    </row>
    <row r="288">
      <c r="I288" s="3"/>
    </row>
    <row r="289">
      <c r="I289" s="3"/>
    </row>
    <row r="290">
      <c r="I290" s="3"/>
    </row>
    <row r="291">
      <c r="I291" s="3"/>
    </row>
    <row r="292">
      <c r="I292" s="3"/>
    </row>
    <row r="293">
      <c r="I293" s="3"/>
    </row>
    <row r="294">
      <c r="I294" s="3"/>
    </row>
    <row r="295">
      <c r="I295" s="3"/>
    </row>
    <row r="296">
      <c r="I296" s="3"/>
    </row>
    <row r="297">
      <c r="I297" s="3"/>
    </row>
    <row r="298">
      <c r="I298" s="3"/>
    </row>
    <row r="299">
      <c r="I299" s="3"/>
    </row>
    <row r="300">
      <c r="I300" s="3"/>
    </row>
    <row r="301">
      <c r="I301" s="3"/>
    </row>
    <row r="302">
      <c r="I302" s="3"/>
    </row>
    <row r="303">
      <c r="I303" s="3"/>
    </row>
    <row r="304">
      <c r="I304" s="3"/>
    </row>
    <row r="305">
      <c r="I305" s="3"/>
    </row>
    <row r="306">
      <c r="I306" s="3"/>
    </row>
    <row r="307">
      <c r="I307" s="3"/>
    </row>
    <row r="308">
      <c r="I308" s="3"/>
    </row>
    <row r="309">
      <c r="I309" s="3"/>
    </row>
    <row r="310">
      <c r="I310" s="3"/>
    </row>
    <row r="311">
      <c r="I311" s="3"/>
    </row>
    <row r="312">
      <c r="I312" s="3"/>
    </row>
    <row r="313">
      <c r="I313" s="3"/>
    </row>
    <row r="314">
      <c r="I314" s="3"/>
    </row>
    <row r="315">
      <c r="I315" s="3"/>
    </row>
    <row r="316">
      <c r="I316" s="3"/>
    </row>
    <row r="317">
      <c r="I317" s="3"/>
    </row>
    <row r="318">
      <c r="I318" s="3"/>
    </row>
    <row r="319">
      <c r="I319" s="3"/>
    </row>
    <row r="320">
      <c r="I320" s="3"/>
    </row>
    <row r="321">
      <c r="I321" s="3"/>
    </row>
    <row r="322">
      <c r="I322" s="3"/>
    </row>
    <row r="323">
      <c r="I323" s="3"/>
    </row>
    <row r="324">
      <c r="I324" s="3"/>
    </row>
    <row r="325">
      <c r="I325" s="3"/>
    </row>
    <row r="326">
      <c r="I326" s="3"/>
    </row>
    <row r="327">
      <c r="I327" s="3"/>
    </row>
    <row r="328">
      <c r="I328" s="3"/>
    </row>
    <row r="329">
      <c r="I329" s="3"/>
    </row>
    <row r="330">
      <c r="I330" s="3"/>
    </row>
    <row r="331">
      <c r="I331" s="3"/>
    </row>
    <row r="332">
      <c r="I332" s="3"/>
    </row>
    <row r="333">
      <c r="I333" s="3"/>
    </row>
    <row r="334">
      <c r="I334" s="3"/>
    </row>
    <row r="335">
      <c r="I335" s="3"/>
    </row>
    <row r="336">
      <c r="I336" s="3"/>
    </row>
    <row r="337">
      <c r="I337" s="3"/>
    </row>
    <row r="338">
      <c r="I338" s="3"/>
    </row>
    <row r="339">
      <c r="I339" s="3"/>
    </row>
    <row r="340">
      <c r="I340" s="3"/>
    </row>
    <row r="341">
      <c r="I341" s="3"/>
    </row>
    <row r="342">
      <c r="I342" s="3"/>
    </row>
    <row r="343">
      <c r="I343" s="3"/>
    </row>
    <row r="344">
      <c r="I344" s="3"/>
    </row>
    <row r="345">
      <c r="I345" s="3"/>
    </row>
    <row r="346">
      <c r="I346" s="3"/>
    </row>
    <row r="347">
      <c r="I347" s="3"/>
    </row>
    <row r="348">
      <c r="I348" s="3"/>
    </row>
    <row r="349">
      <c r="I349" s="3"/>
    </row>
    <row r="350">
      <c r="I350" s="3"/>
    </row>
    <row r="351">
      <c r="I351" s="3"/>
    </row>
    <row r="352">
      <c r="I352" s="3"/>
    </row>
    <row r="353">
      <c r="I353" s="3"/>
    </row>
    <row r="354">
      <c r="I354" s="3"/>
    </row>
    <row r="355">
      <c r="I355" s="3"/>
    </row>
    <row r="356">
      <c r="I356" s="3"/>
    </row>
    <row r="357">
      <c r="I357" s="3"/>
    </row>
    <row r="358">
      <c r="I358" s="3"/>
    </row>
    <row r="359">
      <c r="I359" s="3"/>
    </row>
    <row r="360">
      <c r="I360" s="3"/>
    </row>
    <row r="361">
      <c r="I361" s="3"/>
    </row>
    <row r="362">
      <c r="I362" s="3"/>
    </row>
    <row r="363">
      <c r="I363" s="3"/>
    </row>
    <row r="364">
      <c r="I364" s="3"/>
    </row>
    <row r="365">
      <c r="I365" s="3"/>
    </row>
    <row r="366">
      <c r="I366" s="3"/>
    </row>
    <row r="367">
      <c r="I367" s="3"/>
    </row>
    <row r="368">
      <c r="I368" s="3"/>
    </row>
    <row r="369">
      <c r="I369" s="3"/>
    </row>
    <row r="370">
      <c r="I370" s="3"/>
    </row>
    <row r="371">
      <c r="I371" s="3"/>
    </row>
    <row r="372">
      <c r="I372" s="3"/>
    </row>
    <row r="373">
      <c r="I373" s="3"/>
    </row>
    <row r="374">
      <c r="I374" s="3"/>
    </row>
    <row r="375">
      <c r="I375" s="3"/>
    </row>
    <row r="376">
      <c r="I376" s="3"/>
    </row>
    <row r="377">
      <c r="I377" s="3"/>
    </row>
    <row r="378">
      <c r="I378" s="3"/>
    </row>
    <row r="379">
      <c r="I379" s="3"/>
    </row>
    <row r="380">
      <c r="I380" s="3"/>
    </row>
    <row r="381">
      <c r="I381" s="3"/>
    </row>
    <row r="382">
      <c r="I382" s="3"/>
    </row>
    <row r="383">
      <c r="I383" s="3"/>
    </row>
    <row r="384">
      <c r="I384" s="3"/>
    </row>
    <row r="385">
      <c r="I385" s="3"/>
    </row>
    <row r="386">
      <c r="I386" s="3"/>
    </row>
    <row r="387">
      <c r="I387" s="3"/>
    </row>
    <row r="388">
      <c r="I388" s="3"/>
    </row>
    <row r="389">
      <c r="I389" s="3"/>
    </row>
    <row r="390">
      <c r="I390" s="3"/>
    </row>
    <row r="391">
      <c r="I391" s="3"/>
    </row>
    <row r="392">
      <c r="I392" s="3"/>
    </row>
    <row r="393">
      <c r="I393" s="3"/>
    </row>
    <row r="394">
      <c r="I394" s="3"/>
    </row>
    <row r="395">
      <c r="I395" s="3"/>
    </row>
    <row r="396">
      <c r="I396" s="3"/>
    </row>
    <row r="397">
      <c r="I397" s="3"/>
    </row>
    <row r="398">
      <c r="I398" s="3"/>
    </row>
    <row r="399">
      <c r="I399" s="3"/>
    </row>
    <row r="400">
      <c r="I400" s="3"/>
    </row>
    <row r="401">
      <c r="I401" s="3"/>
    </row>
    <row r="402">
      <c r="I402" s="3"/>
    </row>
    <row r="403">
      <c r="I403" s="3"/>
    </row>
    <row r="404">
      <c r="I404" s="3"/>
    </row>
    <row r="405">
      <c r="I405" s="3"/>
    </row>
    <row r="406">
      <c r="I406" s="3"/>
    </row>
    <row r="407">
      <c r="I407" s="3"/>
    </row>
    <row r="408">
      <c r="I408" s="3"/>
    </row>
    <row r="409">
      <c r="I409" s="3"/>
    </row>
    <row r="410">
      <c r="I410" s="3"/>
    </row>
    <row r="411">
      <c r="I411" s="3"/>
    </row>
    <row r="412">
      <c r="I412" s="3"/>
    </row>
    <row r="413">
      <c r="I413" s="3"/>
    </row>
    <row r="414">
      <c r="I414" s="3"/>
    </row>
    <row r="415">
      <c r="I415" s="3"/>
    </row>
    <row r="416">
      <c r="I416" s="3"/>
    </row>
    <row r="417">
      <c r="I417" s="3"/>
    </row>
    <row r="418">
      <c r="I418" s="3"/>
    </row>
    <row r="419">
      <c r="I419" s="3"/>
    </row>
    <row r="420">
      <c r="I420" s="3"/>
    </row>
    <row r="421">
      <c r="I421" s="3"/>
    </row>
    <row r="422">
      <c r="I422" s="3"/>
    </row>
    <row r="423">
      <c r="I423" s="3"/>
    </row>
    <row r="424">
      <c r="I424" s="3"/>
    </row>
    <row r="425">
      <c r="I425" s="3"/>
    </row>
    <row r="426">
      <c r="I426" s="3"/>
    </row>
    <row r="427">
      <c r="I427" s="3"/>
    </row>
    <row r="428">
      <c r="I428" s="3"/>
    </row>
    <row r="429">
      <c r="I429" s="3"/>
    </row>
    <row r="430">
      <c r="I430" s="3"/>
    </row>
    <row r="431">
      <c r="I431" s="3"/>
    </row>
    <row r="432">
      <c r="I432" s="3"/>
    </row>
    <row r="433">
      <c r="I433" s="3"/>
    </row>
    <row r="434">
      <c r="I434" s="3"/>
    </row>
    <row r="435">
      <c r="I435" s="3"/>
    </row>
    <row r="436">
      <c r="I436" s="3"/>
    </row>
    <row r="437">
      <c r="I437" s="3"/>
    </row>
    <row r="438">
      <c r="I438" s="3"/>
    </row>
    <row r="439">
      <c r="I439" s="3"/>
    </row>
    <row r="440">
      <c r="I440" s="3"/>
    </row>
    <row r="441">
      <c r="I441" s="3"/>
    </row>
    <row r="442">
      <c r="I442" s="3"/>
    </row>
    <row r="443">
      <c r="I443" s="3"/>
    </row>
    <row r="444">
      <c r="I444" s="3"/>
    </row>
    <row r="445">
      <c r="I445" s="3"/>
    </row>
    <row r="446">
      <c r="I446" s="3"/>
    </row>
    <row r="447">
      <c r="I447" s="3"/>
    </row>
    <row r="448">
      <c r="I448" s="3"/>
    </row>
    <row r="449">
      <c r="I449" s="3"/>
    </row>
    <row r="450">
      <c r="I450" s="3"/>
    </row>
    <row r="451">
      <c r="I451" s="3"/>
    </row>
    <row r="452">
      <c r="I452" s="3"/>
    </row>
    <row r="453">
      <c r="I453" s="3"/>
    </row>
    <row r="454">
      <c r="I454" s="3"/>
    </row>
    <row r="455">
      <c r="I455" s="3"/>
    </row>
    <row r="456">
      <c r="I456" s="3"/>
    </row>
    <row r="457">
      <c r="I457" s="3"/>
    </row>
    <row r="458">
      <c r="I458" s="3"/>
    </row>
    <row r="459">
      <c r="I459" s="3"/>
    </row>
    <row r="460">
      <c r="I460" s="3"/>
    </row>
    <row r="461">
      <c r="I461" s="3"/>
    </row>
    <row r="462">
      <c r="I462" s="3"/>
    </row>
    <row r="463">
      <c r="I463" s="3"/>
    </row>
    <row r="464">
      <c r="I464" s="3"/>
    </row>
    <row r="465">
      <c r="I465" s="3"/>
    </row>
    <row r="466">
      <c r="I466" s="3"/>
    </row>
    <row r="467">
      <c r="I467" s="3"/>
    </row>
    <row r="468">
      <c r="I468" s="3"/>
    </row>
    <row r="469">
      <c r="I469" s="3"/>
    </row>
    <row r="470">
      <c r="I470" s="3"/>
    </row>
    <row r="471">
      <c r="I471" s="3"/>
    </row>
    <row r="472">
      <c r="I472" s="3"/>
    </row>
    <row r="473">
      <c r="I473" s="3"/>
    </row>
    <row r="474">
      <c r="I474" s="3"/>
    </row>
    <row r="475">
      <c r="I475" s="3"/>
    </row>
    <row r="476">
      <c r="I476" s="3"/>
    </row>
    <row r="477">
      <c r="I477" s="3"/>
    </row>
    <row r="478">
      <c r="I478" s="3"/>
    </row>
    <row r="479">
      <c r="I479" s="3"/>
    </row>
    <row r="480">
      <c r="I480" s="3"/>
    </row>
    <row r="481">
      <c r="I481" s="3"/>
    </row>
    <row r="482">
      <c r="I482" s="3"/>
    </row>
    <row r="483">
      <c r="I483" s="3"/>
    </row>
    <row r="484">
      <c r="I484" s="3"/>
    </row>
    <row r="485">
      <c r="I485" s="3"/>
    </row>
    <row r="486">
      <c r="I486" s="3"/>
    </row>
    <row r="487">
      <c r="I487" s="3"/>
    </row>
    <row r="488">
      <c r="I488" s="3"/>
    </row>
    <row r="489">
      <c r="I489" s="3"/>
    </row>
    <row r="490">
      <c r="I490" s="3"/>
    </row>
    <row r="491">
      <c r="I491" s="3"/>
    </row>
    <row r="492">
      <c r="I492" s="3"/>
    </row>
    <row r="493">
      <c r="I493" s="3"/>
    </row>
    <row r="494">
      <c r="I494" s="3"/>
    </row>
    <row r="495">
      <c r="I495" s="3"/>
    </row>
    <row r="496">
      <c r="I496" s="3"/>
    </row>
    <row r="497">
      <c r="I497" s="3"/>
    </row>
    <row r="498">
      <c r="I498" s="3"/>
    </row>
    <row r="499">
      <c r="I499" s="3"/>
    </row>
    <row r="500">
      <c r="I500" s="3"/>
    </row>
    <row r="501">
      <c r="I501" s="3"/>
    </row>
    <row r="502">
      <c r="I502" s="3"/>
    </row>
    <row r="503">
      <c r="I503" s="3"/>
    </row>
    <row r="504">
      <c r="I504" s="3"/>
    </row>
    <row r="505">
      <c r="I505" s="3"/>
    </row>
    <row r="506">
      <c r="I506" s="3"/>
    </row>
    <row r="507">
      <c r="I507" s="3"/>
    </row>
    <row r="508">
      <c r="I508" s="3"/>
    </row>
    <row r="509">
      <c r="I509" s="3"/>
    </row>
    <row r="510">
      <c r="I510" s="3"/>
    </row>
    <row r="511">
      <c r="I511" s="3"/>
    </row>
    <row r="512">
      <c r="I512" s="3"/>
    </row>
    <row r="513">
      <c r="I513" s="3"/>
    </row>
    <row r="514">
      <c r="I514" s="3"/>
    </row>
    <row r="515">
      <c r="I515" s="3"/>
    </row>
    <row r="516">
      <c r="I516" s="3"/>
    </row>
    <row r="517">
      <c r="I517" s="3"/>
    </row>
    <row r="518">
      <c r="I518" s="3"/>
    </row>
    <row r="519">
      <c r="I519" s="3"/>
    </row>
    <row r="520">
      <c r="I520" s="3"/>
    </row>
    <row r="521">
      <c r="I521" s="3"/>
    </row>
    <row r="522">
      <c r="I522" s="3"/>
    </row>
    <row r="523">
      <c r="I523" s="3"/>
    </row>
    <row r="524">
      <c r="I524" s="3"/>
    </row>
    <row r="525">
      <c r="I525" s="3"/>
    </row>
    <row r="526">
      <c r="I526" s="3"/>
    </row>
    <row r="527">
      <c r="I527" s="3"/>
    </row>
    <row r="528">
      <c r="I528" s="3"/>
    </row>
    <row r="529">
      <c r="I529" s="3"/>
    </row>
    <row r="530">
      <c r="I530" s="3"/>
    </row>
    <row r="531">
      <c r="I531" s="3"/>
    </row>
    <row r="532">
      <c r="I532" s="3"/>
    </row>
    <row r="533">
      <c r="I533" s="3"/>
    </row>
    <row r="534">
      <c r="I534" s="3"/>
    </row>
    <row r="535">
      <c r="I535" s="3"/>
    </row>
    <row r="536">
      <c r="I536" s="3"/>
    </row>
    <row r="537">
      <c r="I537" s="3"/>
    </row>
    <row r="538">
      <c r="I538" s="3"/>
    </row>
    <row r="539">
      <c r="I539" s="3"/>
    </row>
    <row r="540">
      <c r="I540" s="3"/>
    </row>
    <row r="541">
      <c r="I541" s="3"/>
    </row>
    <row r="542">
      <c r="I542" s="3"/>
    </row>
    <row r="543">
      <c r="I543" s="3"/>
    </row>
    <row r="544">
      <c r="I544" s="3"/>
    </row>
    <row r="545">
      <c r="I545" s="3"/>
    </row>
    <row r="546">
      <c r="I546" s="3"/>
    </row>
    <row r="547">
      <c r="I547" s="3"/>
    </row>
    <row r="548">
      <c r="I548" s="3"/>
    </row>
    <row r="549">
      <c r="I549" s="3"/>
    </row>
    <row r="550">
      <c r="I550" s="3"/>
    </row>
    <row r="551">
      <c r="I551" s="3"/>
    </row>
    <row r="552">
      <c r="I552" s="3"/>
    </row>
    <row r="553">
      <c r="I553" s="3"/>
    </row>
    <row r="554">
      <c r="I554" s="3"/>
    </row>
    <row r="555">
      <c r="I555" s="3"/>
    </row>
    <row r="556">
      <c r="I556" s="3"/>
    </row>
    <row r="557">
      <c r="I557" s="3"/>
    </row>
    <row r="558">
      <c r="I558" s="3"/>
    </row>
    <row r="559">
      <c r="I559" s="3"/>
    </row>
    <row r="560">
      <c r="I560" s="3"/>
    </row>
    <row r="561">
      <c r="I561" s="3"/>
    </row>
    <row r="562">
      <c r="I562" s="3"/>
    </row>
    <row r="563">
      <c r="I563" s="3"/>
    </row>
    <row r="564">
      <c r="I564" s="3"/>
    </row>
    <row r="565">
      <c r="I565" s="3"/>
    </row>
    <row r="566">
      <c r="I566" s="3"/>
    </row>
    <row r="567">
      <c r="I567" s="3"/>
    </row>
    <row r="568">
      <c r="I568" s="3"/>
    </row>
    <row r="569">
      <c r="I569" s="3"/>
    </row>
    <row r="570">
      <c r="I570" s="3"/>
    </row>
    <row r="571">
      <c r="I571" s="3"/>
    </row>
    <row r="572">
      <c r="I572" s="3"/>
    </row>
    <row r="573">
      <c r="I573" s="3"/>
    </row>
    <row r="574">
      <c r="I574" s="3"/>
    </row>
    <row r="575">
      <c r="I575" s="3"/>
    </row>
    <row r="576">
      <c r="I576" s="3"/>
    </row>
    <row r="577">
      <c r="I577" s="3"/>
    </row>
    <row r="578">
      <c r="I578" s="3"/>
    </row>
    <row r="579">
      <c r="I579" s="3"/>
    </row>
    <row r="580">
      <c r="I580" s="3"/>
    </row>
    <row r="581">
      <c r="I581" s="3"/>
    </row>
    <row r="582">
      <c r="I582" s="3"/>
    </row>
    <row r="583">
      <c r="I583" s="3"/>
    </row>
    <row r="584">
      <c r="I584" s="3"/>
    </row>
    <row r="585">
      <c r="I585" s="3"/>
    </row>
    <row r="586">
      <c r="I586" s="3"/>
    </row>
    <row r="587">
      <c r="I587" s="3"/>
    </row>
    <row r="588">
      <c r="I588" s="3"/>
    </row>
    <row r="589">
      <c r="I589" s="3"/>
    </row>
    <row r="590">
      <c r="I590" s="3"/>
    </row>
    <row r="591">
      <c r="I591" s="3"/>
    </row>
    <row r="592">
      <c r="I592" s="3"/>
    </row>
    <row r="593">
      <c r="I593" s="3"/>
    </row>
    <row r="594">
      <c r="I594" s="3"/>
    </row>
    <row r="595">
      <c r="I595" s="3"/>
    </row>
    <row r="596">
      <c r="I596" s="3"/>
    </row>
    <row r="597">
      <c r="I597" s="3"/>
    </row>
    <row r="598">
      <c r="I598" s="3"/>
    </row>
    <row r="599">
      <c r="I599" s="3"/>
    </row>
    <row r="600">
      <c r="I600" s="3"/>
    </row>
    <row r="601">
      <c r="I601" s="3"/>
    </row>
    <row r="602">
      <c r="I602" s="3"/>
    </row>
    <row r="603">
      <c r="I603" s="3"/>
    </row>
    <row r="604">
      <c r="I604" s="3"/>
    </row>
    <row r="605">
      <c r="I605" s="3"/>
    </row>
    <row r="606">
      <c r="I606" s="3"/>
    </row>
    <row r="607">
      <c r="I607" s="3"/>
    </row>
    <row r="608">
      <c r="I608" s="3"/>
    </row>
    <row r="609">
      <c r="I609" s="3"/>
    </row>
    <row r="610">
      <c r="I610" s="3"/>
    </row>
    <row r="611">
      <c r="I611" s="3"/>
    </row>
    <row r="612">
      <c r="I612" s="3"/>
    </row>
    <row r="613">
      <c r="I613" s="3"/>
    </row>
    <row r="614">
      <c r="I614" s="3"/>
    </row>
    <row r="615">
      <c r="I615" s="3"/>
    </row>
    <row r="616">
      <c r="I616" s="3"/>
    </row>
    <row r="617">
      <c r="I617" s="3"/>
    </row>
    <row r="618">
      <c r="I618" s="3"/>
    </row>
    <row r="619">
      <c r="I619" s="3"/>
    </row>
    <row r="620">
      <c r="I620" s="3"/>
    </row>
    <row r="621">
      <c r="I621" s="3"/>
    </row>
    <row r="622">
      <c r="I622" s="3"/>
    </row>
    <row r="623">
      <c r="I623" s="3"/>
    </row>
    <row r="624">
      <c r="I624" s="3"/>
    </row>
    <row r="625">
      <c r="I625" s="3"/>
    </row>
    <row r="626">
      <c r="I626" s="3"/>
    </row>
    <row r="627">
      <c r="I627" s="3"/>
    </row>
    <row r="628">
      <c r="I628" s="3"/>
    </row>
    <row r="629">
      <c r="I629" s="3"/>
    </row>
    <row r="630">
      <c r="I630" s="3"/>
    </row>
    <row r="631">
      <c r="I631" s="3"/>
    </row>
    <row r="632">
      <c r="I632" s="3"/>
    </row>
    <row r="633">
      <c r="I633" s="3"/>
    </row>
    <row r="634">
      <c r="I634" s="3"/>
    </row>
    <row r="635">
      <c r="I635" s="3"/>
    </row>
    <row r="636">
      <c r="I636" s="3"/>
    </row>
    <row r="637">
      <c r="I637" s="3"/>
    </row>
    <row r="638">
      <c r="I638" s="3"/>
    </row>
    <row r="639">
      <c r="I639" s="3"/>
    </row>
    <row r="640">
      <c r="I640" s="3"/>
    </row>
    <row r="641">
      <c r="I641" s="3"/>
    </row>
    <row r="642">
      <c r="I642" s="3"/>
    </row>
    <row r="643">
      <c r="I643" s="3"/>
    </row>
    <row r="644">
      <c r="I644" s="3"/>
    </row>
    <row r="645">
      <c r="I645" s="3"/>
    </row>
    <row r="646">
      <c r="I646" s="3"/>
    </row>
    <row r="647">
      <c r="I647" s="3"/>
    </row>
    <row r="648">
      <c r="I648" s="3"/>
    </row>
    <row r="649">
      <c r="I649" s="3"/>
    </row>
    <row r="650">
      <c r="I650" s="3"/>
    </row>
    <row r="651">
      <c r="I651" s="3"/>
    </row>
    <row r="652">
      <c r="I652" s="3"/>
    </row>
    <row r="653">
      <c r="I653" s="3"/>
    </row>
    <row r="654">
      <c r="I654" s="3"/>
    </row>
    <row r="655">
      <c r="I655" s="3"/>
    </row>
    <row r="656">
      <c r="I656" s="3"/>
    </row>
    <row r="657">
      <c r="I657" s="3"/>
    </row>
    <row r="658">
      <c r="I658" s="3"/>
    </row>
    <row r="659">
      <c r="I659" s="3"/>
    </row>
    <row r="660">
      <c r="I660" s="3"/>
    </row>
    <row r="661">
      <c r="I661" s="3"/>
    </row>
    <row r="662">
      <c r="I662" s="3"/>
    </row>
    <row r="663">
      <c r="I663" s="3"/>
    </row>
    <row r="664">
      <c r="I664" s="3"/>
    </row>
    <row r="665">
      <c r="I665" s="3"/>
    </row>
    <row r="666">
      <c r="I666" s="3"/>
    </row>
    <row r="667">
      <c r="I667" s="3"/>
    </row>
    <row r="668">
      <c r="I668" s="3"/>
    </row>
    <row r="669">
      <c r="I669" s="3"/>
    </row>
    <row r="670">
      <c r="I670" s="3"/>
    </row>
    <row r="671">
      <c r="I671" s="3"/>
    </row>
    <row r="672">
      <c r="I672" s="3"/>
    </row>
    <row r="673">
      <c r="I673" s="3"/>
    </row>
    <row r="674">
      <c r="I674" s="3"/>
    </row>
    <row r="675">
      <c r="I675" s="3"/>
    </row>
    <row r="676">
      <c r="I676" s="3"/>
    </row>
    <row r="677">
      <c r="I677" s="3"/>
    </row>
    <row r="678">
      <c r="I678" s="3"/>
    </row>
    <row r="679">
      <c r="I679" s="3"/>
    </row>
    <row r="680">
      <c r="I680" s="3"/>
    </row>
    <row r="681">
      <c r="I681" s="3"/>
    </row>
    <row r="682">
      <c r="I682" s="3"/>
    </row>
    <row r="683">
      <c r="I683" s="3"/>
    </row>
    <row r="684">
      <c r="I684" s="3"/>
    </row>
    <row r="685">
      <c r="I685" s="3"/>
    </row>
    <row r="686">
      <c r="I686" s="3"/>
    </row>
    <row r="687">
      <c r="I687" s="3"/>
    </row>
    <row r="688">
      <c r="I688" s="3"/>
    </row>
    <row r="689">
      <c r="I689" s="3"/>
    </row>
    <row r="690">
      <c r="I690" s="3"/>
    </row>
    <row r="691">
      <c r="I691" s="3"/>
    </row>
    <row r="692">
      <c r="I692" s="3"/>
    </row>
    <row r="693">
      <c r="I693" s="3"/>
    </row>
    <row r="694">
      <c r="I694" s="3"/>
    </row>
    <row r="695">
      <c r="I695" s="3"/>
    </row>
    <row r="696">
      <c r="I696" s="3"/>
    </row>
    <row r="697">
      <c r="I697" s="3"/>
    </row>
    <row r="698">
      <c r="I698" s="3"/>
    </row>
    <row r="699">
      <c r="I699" s="3"/>
    </row>
    <row r="700">
      <c r="I700" s="3"/>
    </row>
    <row r="701">
      <c r="I701" s="3"/>
    </row>
    <row r="702">
      <c r="I702" s="3"/>
    </row>
    <row r="703">
      <c r="I703" s="3"/>
    </row>
    <row r="704">
      <c r="I704" s="3"/>
    </row>
    <row r="705">
      <c r="I705" s="3"/>
    </row>
    <row r="706">
      <c r="I706" s="3"/>
    </row>
    <row r="707">
      <c r="I707" s="3"/>
    </row>
    <row r="708">
      <c r="I708" s="3"/>
    </row>
    <row r="709">
      <c r="I709" s="3"/>
    </row>
    <row r="710">
      <c r="I710" s="3"/>
    </row>
    <row r="711">
      <c r="I711" s="3"/>
    </row>
    <row r="712">
      <c r="I712" s="3"/>
    </row>
    <row r="713">
      <c r="I713" s="3"/>
    </row>
    <row r="714">
      <c r="I714" s="3"/>
    </row>
    <row r="715">
      <c r="I715" s="3"/>
    </row>
    <row r="716">
      <c r="I716" s="3"/>
    </row>
    <row r="717">
      <c r="I717" s="3"/>
    </row>
    <row r="718">
      <c r="I718" s="3"/>
    </row>
    <row r="719">
      <c r="I719" s="3"/>
    </row>
    <row r="720">
      <c r="I720" s="3"/>
    </row>
    <row r="721">
      <c r="I721" s="3"/>
    </row>
    <row r="722">
      <c r="I722" s="3"/>
    </row>
    <row r="723">
      <c r="I723" s="3"/>
    </row>
    <row r="724">
      <c r="I724" s="3"/>
    </row>
    <row r="725">
      <c r="I725" s="3"/>
    </row>
    <row r="726">
      <c r="I726" s="3"/>
    </row>
    <row r="727">
      <c r="I727" s="3"/>
    </row>
    <row r="728">
      <c r="I728" s="3"/>
    </row>
    <row r="729">
      <c r="I729" s="3"/>
    </row>
    <row r="730">
      <c r="I730" s="3"/>
    </row>
    <row r="731">
      <c r="I731" s="3"/>
    </row>
    <row r="732">
      <c r="I732" s="3"/>
    </row>
    <row r="733">
      <c r="I733" s="3"/>
    </row>
    <row r="734">
      <c r="I734" s="3"/>
    </row>
    <row r="735">
      <c r="I735" s="3"/>
    </row>
    <row r="736">
      <c r="I736" s="3"/>
    </row>
    <row r="737">
      <c r="I737" s="3"/>
    </row>
    <row r="738">
      <c r="I738" s="3"/>
    </row>
    <row r="739">
      <c r="I739" s="3"/>
    </row>
    <row r="740">
      <c r="I740" s="3"/>
    </row>
    <row r="741">
      <c r="I741" s="3"/>
    </row>
    <row r="742">
      <c r="I742" s="3"/>
    </row>
    <row r="743">
      <c r="I743" s="3"/>
    </row>
    <row r="744">
      <c r="I744" s="3"/>
    </row>
    <row r="745">
      <c r="I745" s="3"/>
    </row>
    <row r="746">
      <c r="I746" s="3"/>
    </row>
    <row r="747">
      <c r="I747" s="3"/>
    </row>
    <row r="748">
      <c r="I748" s="3"/>
    </row>
    <row r="749">
      <c r="I749" s="3"/>
    </row>
    <row r="750">
      <c r="I750" s="3"/>
    </row>
    <row r="751">
      <c r="I751" s="3"/>
    </row>
    <row r="752">
      <c r="I752" s="3"/>
    </row>
    <row r="753">
      <c r="I753" s="3"/>
    </row>
    <row r="754">
      <c r="I754" s="3"/>
    </row>
    <row r="755">
      <c r="I755" s="3"/>
    </row>
    <row r="756">
      <c r="I756" s="3"/>
    </row>
    <row r="757">
      <c r="I757" s="3"/>
    </row>
    <row r="758">
      <c r="I758" s="3"/>
    </row>
    <row r="759">
      <c r="I759" s="3"/>
    </row>
    <row r="760">
      <c r="I760" s="3"/>
    </row>
    <row r="761">
      <c r="I761" s="3"/>
    </row>
    <row r="762">
      <c r="I762" s="3"/>
    </row>
    <row r="763">
      <c r="I763" s="3"/>
    </row>
    <row r="764">
      <c r="I764" s="3"/>
    </row>
    <row r="765">
      <c r="I765" s="3"/>
    </row>
    <row r="766">
      <c r="I766" s="3"/>
    </row>
    <row r="767">
      <c r="I767" s="3"/>
    </row>
    <row r="768">
      <c r="I768" s="3"/>
    </row>
    <row r="769">
      <c r="I769" s="3"/>
    </row>
    <row r="770">
      <c r="I770" s="3"/>
    </row>
    <row r="771">
      <c r="I771" s="3"/>
    </row>
    <row r="772">
      <c r="I772" s="3"/>
    </row>
    <row r="773">
      <c r="I773" s="3"/>
    </row>
    <row r="774">
      <c r="I774" s="3"/>
    </row>
    <row r="775">
      <c r="I775" s="3"/>
    </row>
    <row r="776">
      <c r="I776" s="3"/>
    </row>
    <row r="777">
      <c r="I777" s="3"/>
    </row>
    <row r="778">
      <c r="I778" s="3"/>
    </row>
    <row r="779">
      <c r="I779" s="3"/>
    </row>
    <row r="780">
      <c r="I780" s="3"/>
    </row>
    <row r="781">
      <c r="I781" s="3"/>
    </row>
    <row r="782">
      <c r="I782" s="3"/>
    </row>
    <row r="783">
      <c r="I783" s="3"/>
    </row>
    <row r="784">
      <c r="I784" s="3"/>
    </row>
    <row r="785">
      <c r="I785" s="3"/>
    </row>
    <row r="786">
      <c r="I786" s="3"/>
    </row>
    <row r="787">
      <c r="I787" s="3"/>
    </row>
    <row r="788">
      <c r="I788" s="3"/>
    </row>
    <row r="789">
      <c r="I789" s="3"/>
    </row>
    <row r="790">
      <c r="I790" s="3"/>
    </row>
    <row r="791">
      <c r="I791" s="3"/>
    </row>
    <row r="792">
      <c r="I792" s="3"/>
    </row>
    <row r="793">
      <c r="I793" s="3"/>
    </row>
    <row r="794">
      <c r="I794" s="3"/>
    </row>
    <row r="795">
      <c r="I795" s="3"/>
    </row>
    <row r="796">
      <c r="I796" s="3"/>
    </row>
    <row r="797">
      <c r="I797" s="3"/>
    </row>
    <row r="798">
      <c r="I798" s="3"/>
    </row>
    <row r="799">
      <c r="I799" s="3"/>
    </row>
    <row r="800">
      <c r="I800" s="3"/>
    </row>
    <row r="801">
      <c r="I801" s="3"/>
    </row>
    <row r="802">
      <c r="I802" s="3"/>
    </row>
    <row r="803">
      <c r="I803" s="3"/>
    </row>
    <row r="804">
      <c r="I804" s="3"/>
    </row>
    <row r="805">
      <c r="I805" s="3"/>
    </row>
    <row r="806">
      <c r="I806" s="3"/>
    </row>
    <row r="807">
      <c r="I807" s="3"/>
    </row>
    <row r="808">
      <c r="I808" s="3"/>
    </row>
    <row r="809">
      <c r="I809" s="3"/>
    </row>
    <row r="810">
      <c r="I810" s="3"/>
    </row>
    <row r="811">
      <c r="I811" s="3"/>
    </row>
    <row r="812">
      <c r="I812" s="3"/>
    </row>
    <row r="813">
      <c r="I813" s="3"/>
    </row>
    <row r="814">
      <c r="I814" s="3"/>
    </row>
    <row r="815">
      <c r="I815" s="3"/>
    </row>
    <row r="816">
      <c r="I816" s="3"/>
    </row>
    <row r="817">
      <c r="I817" s="3"/>
    </row>
    <row r="818">
      <c r="I818" s="3"/>
    </row>
    <row r="819">
      <c r="I819" s="3"/>
    </row>
    <row r="820">
      <c r="I820" s="3"/>
    </row>
    <row r="821">
      <c r="I821" s="3"/>
    </row>
    <row r="822">
      <c r="I822" s="3"/>
    </row>
    <row r="823">
      <c r="I823" s="3"/>
    </row>
    <row r="824">
      <c r="I824" s="3"/>
    </row>
    <row r="825">
      <c r="I825" s="3"/>
    </row>
    <row r="826">
      <c r="I826" s="3"/>
    </row>
    <row r="827">
      <c r="I827" s="3"/>
    </row>
    <row r="828">
      <c r="I828" s="3"/>
    </row>
    <row r="829">
      <c r="I829" s="3"/>
    </row>
    <row r="830">
      <c r="I830" s="3"/>
    </row>
    <row r="831">
      <c r="I831" s="3"/>
    </row>
    <row r="832">
      <c r="I832" s="3"/>
    </row>
    <row r="833">
      <c r="I833" s="3"/>
    </row>
    <row r="834">
      <c r="I834" s="3"/>
    </row>
    <row r="835">
      <c r="I835" s="3"/>
    </row>
    <row r="836">
      <c r="I836" s="3"/>
    </row>
    <row r="837">
      <c r="I837" s="3"/>
    </row>
    <row r="838">
      <c r="I838" s="3"/>
    </row>
    <row r="839">
      <c r="I839" s="3"/>
    </row>
    <row r="840">
      <c r="I840" s="3"/>
    </row>
    <row r="841">
      <c r="I841" s="3"/>
    </row>
    <row r="842">
      <c r="I842" s="3"/>
    </row>
    <row r="843">
      <c r="I843" s="3"/>
    </row>
    <row r="844">
      <c r="I844" s="3"/>
    </row>
    <row r="845">
      <c r="I845" s="3"/>
    </row>
    <row r="846">
      <c r="I846" s="3"/>
    </row>
    <row r="847">
      <c r="I847" s="3"/>
    </row>
    <row r="848">
      <c r="I848" s="3"/>
    </row>
    <row r="849">
      <c r="I849" s="3"/>
    </row>
    <row r="850">
      <c r="I850" s="3"/>
    </row>
    <row r="851">
      <c r="I851" s="3"/>
    </row>
    <row r="852">
      <c r="I852" s="3"/>
    </row>
    <row r="853">
      <c r="I853" s="3"/>
    </row>
    <row r="854">
      <c r="I854" s="3"/>
    </row>
    <row r="855">
      <c r="I855" s="3"/>
    </row>
    <row r="856">
      <c r="I856" s="3"/>
    </row>
    <row r="857">
      <c r="I857" s="3"/>
    </row>
    <row r="858">
      <c r="I858" s="3"/>
    </row>
    <row r="859">
      <c r="I859" s="3"/>
    </row>
    <row r="860">
      <c r="I860" s="3"/>
    </row>
    <row r="861">
      <c r="I861" s="3"/>
    </row>
    <row r="862">
      <c r="I862" s="3"/>
    </row>
    <row r="863">
      <c r="I863" s="3"/>
    </row>
    <row r="864">
      <c r="I864" s="3"/>
    </row>
    <row r="865">
      <c r="I865" s="3"/>
    </row>
    <row r="866">
      <c r="I866" s="3"/>
    </row>
    <row r="867">
      <c r="I867" s="3"/>
    </row>
    <row r="868">
      <c r="I868" s="3"/>
    </row>
    <row r="869">
      <c r="I869" s="3"/>
    </row>
    <row r="870">
      <c r="I870" s="3"/>
    </row>
    <row r="871">
      <c r="I871" s="3"/>
    </row>
    <row r="872">
      <c r="I872" s="3"/>
    </row>
    <row r="873">
      <c r="I873" s="3"/>
    </row>
    <row r="874">
      <c r="I874" s="3"/>
    </row>
    <row r="875">
      <c r="I875" s="3"/>
    </row>
    <row r="876">
      <c r="I876" s="3"/>
    </row>
    <row r="877">
      <c r="I877" s="3"/>
    </row>
    <row r="878">
      <c r="I878" s="3"/>
    </row>
    <row r="879">
      <c r="I879" s="3"/>
    </row>
    <row r="880">
      <c r="I880" s="3"/>
    </row>
    <row r="881">
      <c r="I881" s="3"/>
    </row>
    <row r="882">
      <c r="I882" s="3"/>
    </row>
    <row r="883">
      <c r="I883" s="3"/>
    </row>
    <row r="884">
      <c r="I884" s="3"/>
    </row>
    <row r="885">
      <c r="I885" s="3"/>
    </row>
    <row r="886">
      <c r="I886" s="3"/>
    </row>
    <row r="887">
      <c r="I887" s="3"/>
    </row>
    <row r="888">
      <c r="I888" s="3"/>
    </row>
    <row r="889">
      <c r="I889" s="3"/>
    </row>
    <row r="890">
      <c r="I890" s="3"/>
    </row>
    <row r="891">
      <c r="I891" s="3"/>
    </row>
    <row r="892">
      <c r="I892" s="3"/>
    </row>
    <row r="893">
      <c r="I893" s="3"/>
    </row>
    <row r="894">
      <c r="I894" s="3"/>
    </row>
    <row r="895">
      <c r="I895" s="3"/>
    </row>
    <row r="896">
      <c r="I896" s="3"/>
    </row>
    <row r="897">
      <c r="I897" s="3"/>
    </row>
    <row r="898">
      <c r="I898" s="3"/>
    </row>
    <row r="899">
      <c r="I899" s="3"/>
    </row>
    <row r="900">
      <c r="I900" s="3"/>
    </row>
    <row r="901">
      <c r="I901" s="3"/>
    </row>
    <row r="902">
      <c r="I902" s="3"/>
    </row>
    <row r="903">
      <c r="I903" s="3"/>
    </row>
    <row r="904">
      <c r="I904" s="3"/>
    </row>
    <row r="905">
      <c r="I905" s="3"/>
    </row>
    <row r="906">
      <c r="I906" s="3"/>
    </row>
    <row r="907">
      <c r="I907" s="3"/>
    </row>
    <row r="908">
      <c r="I908" s="3"/>
    </row>
    <row r="909">
      <c r="I909" s="3"/>
    </row>
    <row r="910">
      <c r="I910" s="3"/>
    </row>
    <row r="911">
      <c r="I911" s="3"/>
    </row>
    <row r="912">
      <c r="I912" s="3"/>
    </row>
    <row r="913">
      <c r="I913" s="3"/>
    </row>
    <row r="914">
      <c r="I914" s="3"/>
    </row>
    <row r="915">
      <c r="I915" s="3"/>
    </row>
    <row r="916">
      <c r="I916" s="3"/>
    </row>
    <row r="917">
      <c r="I917" s="3"/>
    </row>
    <row r="918">
      <c r="I918" s="3"/>
    </row>
    <row r="919">
      <c r="I919" s="3"/>
    </row>
    <row r="920">
      <c r="I920" s="3"/>
    </row>
    <row r="921">
      <c r="I921" s="3"/>
    </row>
    <row r="922">
      <c r="I922" s="3"/>
    </row>
    <row r="923">
      <c r="I923" s="3"/>
    </row>
    <row r="924">
      <c r="I924" s="3"/>
    </row>
    <row r="925">
      <c r="I925" s="3"/>
    </row>
    <row r="926">
      <c r="I926" s="3"/>
    </row>
    <row r="927">
      <c r="I927" s="3"/>
    </row>
    <row r="928">
      <c r="I928" s="3"/>
    </row>
    <row r="929">
      <c r="I929" s="3"/>
    </row>
    <row r="930">
      <c r="I930" s="3"/>
    </row>
    <row r="931">
      <c r="I931" s="3"/>
    </row>
    <row r="932">
      <c r="I932" s="3"/>
    </row>
    <row r="933">
      <c r="I933" s="3"/>
    </row>
    <row r="934">
      <c r="I934" s="3"/>
    </row>
    <row r="935">
      <c r="I935" s="3"/>
    </row>
    <row r="936">
      <c r="I936" s="3"/>
    </row>
    <row r="937">
      <c r="I937" s="3"/>
    </row>
    <row r="938">
      <c r="I938" s="3"/>
    </row>
    <row r="939">
      <c r="I939" s="3"/>
    </row>
    <row r="940">
      <c r="I940" s="3"/>
    </row>
    <row r="941">
      <c r="I941" s="3"/>
    </row>
    <row r="942">
      <c r="I942" s="3"/>
    </row>
    <row r="943">
      <c r="I943" s="3"/>
    </row>
    <row r="944">
      <c r="I944" s="3"/>
    </row>
    <row r="945">
      <c r="I945" s="3"/>
    </row>
    <row r="946">
      <c r="I946" s="3"/>
    </row>
    <row r="947">
      <c r="I947" s="3"/>
    </row>
    <row r="948">
      <c r="I948" s="3"/>
    </row>
    <row r="949">
      <c r="I949" s="3"/>
    </row>
    <row r="950">
      <c r="I950" s="3"/>
    </row>
    <row r="951">
      <c r="I951" s="3"/>
    </row>
    <row r="952">
      <c r="I952" s="3"/>
    </row>
    <row r="953">
      <c r="I953" s="3"/>
    </row>
    <row r="954">
      <c r="I954" s="3"/>
    </row>
    <row r="955">
      <c r="I955" s="3"/>
    </row>
    <row r="956">
      <c r="I956" s="3"/>
    </row>
    <row r="957">
      <c r="I957" s="3"/>
    </row>
    <row r="958">
      <c r="I958" s="3"/>
    </row>
    <row r="959">
      <c r="I959" s="3"/>
    </row>
    <row r="960">
      <c r="I960" s="3"/>
    </row>
    <row r="961">
      <c r="I961" s="3"/>
    </row>
    <row r="962">
      <c r="I962" s="3"/>
    </row>
    <row r="963">
      <c r="I963" s="3"/>
    </row>
    <row r="964">
      <c r="I964" s="3"/>
    </row>
    <row r="965">
      <c r="I965" s="3"/>
    </row>
    <row r="966">
      <c r="I966" s="3"/>
    </row>
    <row r="967">
      <c r="I967" s="3"/>
    </row>
    <row r="968">
      <c r="I968" s="3"/>
    </row>
    <row r="969">
      <c r="I969" s="3"/>
    </row>
    <row r="970">
      <c r="I970" s="3"/>
    </row>
    <row r="971">
      <c r="I971" s="3"/>
    </row>
    <row r="972">
      <c r="I972" s="3"/>
    </row>
    <row r="973">
      <c r="I973" s="3"/>
    </row>
    <row r="974">
      <c r="I974" s="3"/>
    </row>
    <row r="975">
      <c r="I975" s="3"/>
    </row>
    <row r="976">
      <c r="I976" s="3"/>
    </row>
    <row r="977">
      <c r="I977" s="3"/>
    </row>
    <row r="978">
      <c r="I978" s="3"/>
    </row>
    <row r="979">
      <c r="I979" s="3"/>
    </row>
    <row r="980">
      <c r="I980" s="3"/>
    </row>
    <row r="981">
      <c r="I981" s="3"/>
    </row>
    <row r="982">
      <c r="I982" s="3"/>
    </row>
    <row r="983">
      <c r="I983" s="3"/>
    </row>
    <row r="984">
      <c r="I984" s="3"/>
    </row>
    <row r="985">
      <c r="I985" s="3"/>
    </row>
    <row r="986">
      <c r="I986" s="3"/>
    </row>
    <row r="987">
      <c r="I987" s="3"/>
    </row>
    <row r="988">
      <c r="I988" s="3"/>
    </row>
    <row r="989">
      <c r="I989" s="3"/>
    </row>
    <row r="990">
      <c r="I990" s="3"/>
    </row>
    <row r="991">
      <c r="I991" s="3"/>
    </row>
    <row r="992">
      <c r="I992" s="3"/>
    </row>
    <row r="993">
      <c r="I993" s="3"/>
    </row>
    <row r="994">
      <c r="I994" s="3"/>
    </row>
    <row r="995">
      <c r="I995" s="3"/>
    </row>
    <row r="996">
      <c r="I996" s="3"/>
    </row>
    <row r="997">
      <c r="I997" s="3"/>
    </row>
    <row r="998">
      <c r="I998" s="3"/>
    </row>
    <row r="999">
      <c r="I999" s="3"/>
    </row>
    <row r="1000">
      <c r="I1000" s="3"/>
    </row>
    <row r="1001">
      <c r="I1001" s="3"/>
    </row>
    <row r="1002">
      <c r="I1002" s="3"/>
    </row>
    <row r="1003">
      <c r="I1003" s="3"/>
    </row>
    <row r="1004">
      <c r="I1004" s="3"/>
    </row>
    <row r="1005">
      <c r="I1005" s="3"/>
    </row>
    <row r="1006">
      <c r="I1006" s="3"/>
    </row>
    <row r="1007">
      <c r="I1007" s="3"/>
    </row>
    <row r="1008">
      <c r="I1008" s="3"/>
    </row>
    <row r="1009">
      <c r="I1009" s="3"/>
    </row>
    <row r="1010">
      <c r="I1010" s="3"/>
    </row>
    <row r="1011">
      <c r="I1011" s="3"/>
    </row>
    <row r="1012">
      <c r="I1012" s="3"/>
    </row>
    <row r="1013">
      <c r="I1013" s="3"/>
    </row>
    <row r="1014">
      <c r="I1014" s="3"/>
    </row>
    <row r="1015">
      <c r="I1015" s="3"/>
    </row>
    <row r="1016">
      <c r="I1016" s="3"/>
    </row>
    <row r="1017">
      <c r="I1017" s="3"/>
    </row>
    <row r="1018">
      <c r="I1018" s="3"/>
    </row>
    <row r="1019">
      <c r="I1019" s="3"/>
    </row>
    <row r="1020">
      <c r="I1020" s="3"/>
    </row>
    <row r="1021">
      <c r="I1021" s="3"/>
    </row>
    <row r="1022">
      <c r="I1022" s="3"/>
    </row>
    <row r="1023">
      <c r="I1023" s="3"/>
    </row>
    <row r="1024">
      <c r="I1024" s="3"/>
    </row>
    <row r="1025">
      <c r="I1025" s="3"/>
    </row>
    <row r="1026">
      <c r="I1026" s="3"/>
    </row>
    <row r="1027">
      <c r="I1027" s="3"/>
    </row>
    <row r="1028">
      <c r="I1028" s="3"/>
    </row>
    <row r="1029">
      <c r="I1029" s="3"/>
    </row>
    <row r="1030">
      <c r="I1030" s="3"/>
    </row>
    <row r="1031">
      <c r="I1031" s="3"/>
    </row>
    <row r="1032">
      <c r="I1032" s="3"/>
    </row>
    <row r="1033">
      <c r="I1033" s="3"/>
    </row>
    <row r="1034">
      <c r="I1034" s="3"/>
    </row>
    <row r="1035">
      <c r="I1035" s="3"/>
    </row>
    <row r="1036">
      <c r="I1036" s="3"/>
    </row>
    <row r="1037">
      <c r="I1037" s="3"/>
    </row>
    <row r="1038">
      <c r="I1038" s="3"/>
    </row>
    <row r="1039">
      <c r="I1039" s="3"/>
    </row>
    <row r="1040">
      <c r="I1040" s="3"/>
    </row>
    <row r="1041">
      <c r="I1041" s="3"/>
    </row>
    <row r="1042">
      <c r="I1042" s="3"/>
    </row>
    <row r="1043">
      <c r="I1043" s="3"/>
    </row>
    <row r="1044">
      <c r="I1044" s="3"/>
    </row>
    <row r="1045">
      <c r="I1045" s="3"/>
    </row>
    <row r="1046">
      <c r="I1046" s="3"/>
    </row>
    <row r="1047">
      <c r="I1047" s="3"/>
    </row>
    <row r="1048">
      <c r="I1048" s="3"/>
    </row>
    <row r="1049">
      <c r="I1049" s="3"/>
    </row>
    <row r="1050">
      <c r="I1050" s="3"/>
    </row>
    <row r="1051">
      <c r="I1051" s="3"/>
    </row>
    <row r="1052">
      <c r="I1052" s="3"/>
    </row>
    <row r="1053">
      <c r="I1053" s="3"/>
    </row>
    <row r="1054">
      <c r="I1054" s="3"/>
    </row>
    <row r="1055">
      <c r="I1055" s="3"/>
    </row>
    <row r="1056">
      <c r="I1056" s="3"/>
    </row>
    <row r="1057">
      <c r="I1057" s="3"/>
    </row>
    <row r="1058">
      <c r="I1058" s="3"/>
    </row>
    <row r="1059">
      <c r="I1059" s="3"/>
    </row>
    <row r="1060">
      <c r="I1060" s="3"/>
    </row>
    <row r="1061">
      <c r="I1061" s="3"/>
    </row>
    <row r="1062">
      <c r="I1062" s="3"/>
    </row>
    <row r="1063">
      <c r="I1063" s="3"/>
    </row>
    <row r="1064">
      <c r="I1064" s="3"/>
    </row>
    <row r="1065">
      <c r="I1065" s="3"/>
    </row>
    <row r="1066">
      <c r="I1066" s="3"/>
    </row>
    <row r="1067">
      <c r="I1067" s="3"/>
    </row>
    <row r="1068">
      <c r="I1068" s="3"/>
    </row>
    <row r="1069">
      <c r="I1069" s="3"/>
    </row>
    <row r="1070">
      <c r="I1070" s="3"/>
    </row>
    <row r="1071">
      <c r="I1071" s="3"/>
    </row>
    <row r="1072">
      <c r="I1072" s="3"/>
    </row>
    <row r="1073">
      <c r="I1073" s="3"/>
    </row>
    <row r="1074">
      <c r="I1074" s="3"/>
    </row>
    <row r="1075">
      <c r="I1075" s="3"/>
    </row>
    <row r="1076">
      <c r="I1076" s="3"/>
    </row>
    <row r="1077">
      <c r="I1077" s="3"/>
    </row>
    <row r="1078">
      <c r="I1078" s="3"/>
    </row>
    <row r="1079">
      <c r="I1079" s="3"/>
    </row>
    <row r="1080">
      <c r="I1080" s="3"/>
    </row>
    <row r="1081">
      <c r="I1081" s="3"/>
    </row>
    <row r="1082">
      <c r="I1082" s="3"/>
    </row>
    <row r="1083">
      <c r="I1083" s="3"/>
    </row>
    <row r="1084">
      <c r="I1084" s="3"/>
    </row>
    <row r="1085">
      <c r="I1085" s="3"/>
    </row>
    <row r="1086">
      <c r="I1086" s="3"/>
    </row>
    <row r="1087">
      <c r="I1087" s="3"/>
    </row>
    <row r="1088">
      <c r="I1088" s="3"/>
    </row>
    <row r="1089">
      <c r="I1089" s="3"/>
    </row>
    <row r="1090">
      <c r="I1090" s="3"/>
    </row>
    <row r="1091">
      <c r="I1091" s="3"/>
    </row>
    <row r="1092">
      <c r="I1092" s="3"/>
    </row>
    <row r="1093">
      <c r="I1093" s="3"/>
    </row>
    <row r="1094">
      <c r="I1094" s="3"/>
    </row>
    <row r="1095">
      <c r="I1095" s="3"/>
    </row>
    <row r="1096">
      <c r="I1096" s="3"/>
    </row>
    <row r="1097">
      <c r="I1097" s="3"/>
    </row>
    <row r="1098">
      <c r="I1098" s="3"/>
    </row>
    <row r="1099">
      <c r="I1099" s="3"/>
    </row>
    <row r="1100">
      <c r="I1100" s="3"/>
    </row>
    <row r="1101">
      <c r="I1101" s="3"/>
    </row>
    <row r="1102">
      <c r="I1102" s="3"/>
    </row>
    <row r="1103">
      <c r="I1103" s="3"/>
    </row>
    <row r="1104">
      <c r="I1104" s="3"/>
    </row>
    <row r="1105">
      <c r="I1105" s="3"/>
    </row>
    <row r="1106">
      <c r="I1106" s="3"/>
    </row>
    <row r="1107">
      <c r="I1107" s="3"/>
    </row>
    <row r="1108">
      <c r="I1108" s="3"/>
    </row>
    <row r="1109">
      <c r="I1109" s="3"/>
    </row>
    <row r="1110">
      <c r="I1110" s="3"/>
    </row>
    <row r="1111">
      <c r="I1111" s="3"/>
    </row>
    <row r="1112">
      <c r="I1112" s="3"/>
    </row>
    <row r="1113">
      <c r="I1113" s="3"/>
    </row>
    <row r="1114">
      <c r="I1114" s="3"/>
    </row>
    <row r="1115">
      <c r="I1115" s="3"/>
    </row>
    <row r="1116">
      <c r="I1116" s="3"/>
    </row>
    <row r="1117">
      <c r="I1117" s="3"/>
    </row>
    <row r="1118">
      <c r="I1118" s="3"/>
    </row>
    <row r="1119">
      <c r="I1119" s="3"/>
    </row>
    <row r="1120">
      <c r="I1120" s="3"/>
    </row>
    <row r="1121">
      <c r="I1121" s="3"/>
    </row>
    <row r="1122">
      <c r="I1122" s="3"/>
    </row>
    <row r="1123">
      <c r="I1123" s="3"/>
    </row>
    <row r="1124">
      <c r="I1124" s="3"/>
    </row>
    <row r="1125">
      <c r="I1125" s="3"/>
    </row>
    <row r="1126">
      <c r="I1126" s="3"/>
    </row>
    <row r="1127">
      <c r="I1127" s="3"/>
    </row>
    <row r="1128">
      <c r="I1128" s="3"/>
    </row>
    <row r="1129">
      <c r="I1129" s="3"/>
    </row>
    <row r="1130">
      <c r="I1130" s="3"/>
    </row>
    <row r="1131">
      <c r="I1131" s="3"/>
    </row>
    <row r="1132">
      <c r="I1132" s="3"/>
    </row>
    <row r="1133">
      <c r="I1133" s="3"/>
    </row>
    <row r="1134">
      <c r="I1134" s="3"/>
    </row>
    <row r="1135">
      <c r="I1135" s="3"/>
    </row>
    <row r="1136">
      <c r="I1136" s="3"/>
    </row>
    <row r="1137">
      <c r="I1137" s="3"/>
    </row>
    <row r="1138">
      <c r="I1138" s="3"/>
    </row>
    <row r="1139">
      <c r="I1139" s="3"/>
    </row>
    <row r="1140">
      <c r="I1140" s="3"/>
    </row>
    <row r="1141">
      <c r="I1141" s="3"/>
    </row>
    <row r="1142">
      <c r="I1142" s="3"/>
    </row>
    <row r="1143">
      <c r="I1143" s="3"/>
    </row>
    <row r="1144">
      <c r="I1144" s="3"/>
    </row>
    <row r="1145">
      <c r="I1145" s="3"/>
    </row>
    <row r="1146">
      <c r="I1146" s="3"/>
    </row>
    <row r="1147">
      <c r="I1147" s="3"/>
    </row>
    <row r="1148">
      <c r="I1148" s="3"/>
    </row>
    <row r="1149">
      <c r="I1149" s="3"/>
    </row>
    <row r="1150">
      <c r="I1150" s="3"/>
    </row>
    <row r="1151">
      <c r="I1151" s="3"/>
    </row>
    <row r="1152">
      <c r="I1152" s="3"/>
    </row>
    <row r="1153">
      <c r="I1153" s="3"/>
    </row>
    <row r="1154">
      <c r="I1154" s="3"/>
    </row>
    <row r="1155">
      <c r="I1155" s="3"/>
    </row>
    <row r="1156">
      <c r="I1156" s="3"/>
    </row>
    <row r="1157">
      <c r="I1157" s="3"/>
    </row>
    <row r="1158">
      <c r="I1158" s="3"/>
    </row>
    <row r="1159">
      <c r="I1159" s="3"/>
    </row>
    <row r="1160">
      <c r="I1160" s="3"/>
    </row>
    <row r="1161">
      <c r="I1161" s="3"/>
    </row>
    <row r="1162">
      <c r="I1162" s="3"/>
    </row>
    <row r="1163">
      <c r="I1163" s="3"/>
    </row>
    <row r="1164">
      <c r="I1164" s="3"/>
    </row>
    <row r="1165">
      <c r="I1165" s="3"/>
    </row>
    <row r="1166">
      <c r="I1166" s="3"/>
    </row>
    <row r="1167">
      <c r="I1167" s="3"/>
    </row>
    <row r="1168">
      <c r="I1168" s="3"/>
    </row>
    <row r="1169">
      <c r="I1169" s="3"/>
    </row>
    <row r="1170">
      <c r="I1170" s="3"/>
    </row>
    <row r="1171">
      <c r="I1171" s="3"/>
    </row>
    <row r="1172">
      <c r="I1172" s="3"/>
    </row>
    <row r="1173">
      <c r="I1173" s="3"/>
    </row>
    <row r="1174">
      <c r="I1174" s="3"/>
    </row>
    <row r="1175">
      <c r="I1175" s="3"/>
    </row>
    <row r="1176">
      <c r="I1176" s="3"/>
    </row>
    <row r="1177">
      <c r="I1177" s="3"/>
    </row>
    <row r="1178">
      <c r="I1178" s="3"/>
    </row>
    <row r="1179">
      <c r="I1179" s="3"/>
    </row>
    <row r="1180">
      <c r="I1180" s="3"/>
    </row>
    <row r="1181">
      <c r="I1181" s="3"/>
    </row>
    <row r="1182">
      <c r="I1182" s="3"/>
    </row>
    <row r="1183">
      <c r="I1183" s="3"/>
    </row>
    <row r="1184">
      <c r="I1184" s="3"/>
    </row>
    <row r="1185">
      <c r="I1185" s="3"/>
    </row>
    <row r="1186">
      <c r="I1186" s="3"/>
    </row>
    <row r="1187">
      <c r="I1187" s="3"/>
    </row>
    <row r="1188">
      <c r="I1188" s="3"/>
    </row>
    <row r="1189">
      <c r="I1189" s="3"/>
    </row>
    <row r="1190">
      <c r="I1190" s="3"/>
    </row>
    <row r="1191">
      <c r="I1191" s="3"/>
    </row>
    <row r="1192">
      <c r="I1192" s="3"/>
    </row>
    <row r="1193">
      <c r="I1193" s="3"/>
    </row>
    <row r="1194">
      <c r="I1194" s="3"/>
    </row>
    <row r="1195">
      <c r="I1195" s="3"/>
    </row>
    <row r="1196">
      <c r="I1196" s="3"/>
    </row>
    <row r="1197">
      <c r="I1197" s="3"/>
    </row>
    <row r="1198">
      <c r="I1198" s="3"/>
    </row>
    <row r="1199">
      <c r="I1199" s="3"/>
    </row>
    <row r="1200">
      <c r="I1200" s="3"/>
    </row>
    <row r="1201">
      <c r="I1201" s="3"/>
    </row>
    <row r="1202">
      <c r="I1202" s="3"/>
    </row>
    <row r="1203">
      <c r="I1203" s="3"/>
    </row>
    <row r="1204">
      <c r="I1204" s="3"/>
    </row>
    <row r="1205">
      <c r="I1205" s="3"/>
    </row>
    <row r="1206">
      <c r="I1206" s="3"/>
    </row>
    <row r="1207">
      <c r="I1207" s="3"/>
    </row>
    <row r="1208">
      <c r="I1208" s="3"/>
    </row>
    <row r="1209">
      <c r="I1209" s="3"/>
    </row>
    <row r="1210">
      <c r="I1210" s="3"/>
    </row>
    <row r="1211">
      <c r="I1211" s="3"/>
    </row>
    <row r="1212">
      <c r="I1212" s="3"/>
    </row>
    <row r="1213">
      <c r="I1213" s="3"/>
    </row>
    <row r="1214">
      <c r="I1214" s="3"/>
    </row>
    <row r="1215">
      <c r="I1215" s="3"/>
    </row>
    <row r="1216">
      <c r="I1216" s="3"/>
    </row>
    <row r="1217">
      <c r="I1217" s="3"/>
    </row>
    <row r="1218">
      <c r="I1218" s="3"/>
    </row>
    <row r="1219">
      <c r="I1219" s="3"/>
    </row>
    <row r="1220">
      <c r="I1220" s="3"/>
    </row>
    <row r="1221">
      <c r="I1221" s="3"/>
    </row>
    <row r="1222">
      <c r="I1222" s="3"/>
    </row>
    <row r="1223">
      <c r="I1223" s="3"/>
    </row>
    <row r="1224">
      <c r="I1224" s="3"/>
    </row>
    <row r="1225">
      <c r="I1225" s="3"/>
    </row>
    <row r="1226">
      <c r="I1226" s="3"/>
    </row>
    <row r="1227">
      <c r="I1227" s="3"/>
    </row>
    <row r="1228">
      <c r="I1228" s="3"/>
    </row>
    <row r="1229">
      <c r="I1229" s="3"/>
    </row>
    <row r="1230">
      <c r="I1230" s="3"/>
    </row>
    <row r="1231">
      <c r="I1231" s="3"/>
    </row>
    <row r="1232">
      <c r="I1232" s="3"/>
    </row>
    <row r="1233">
      <c r="I1233" s="3"/>
    </row>
    <row r="1234">
      <c r="I1234" s="3"/>
    </row>
    <row r="1235">
      <c r="I1235" s="3"/>
    </row>
    <row r="1236">
      <c r="I1236" s="3"/>
    </row>
    <row r="1237">
      <c r="I1237" s="3"/>
    </row>
    <row r="1238">
      <c r="I1238" s="3"/>
    </row>
    <row r="1239">
      <c r="I1239" s="3"/>
    </row>
    <row r="1240">
      <c r="I1240" s="3"/>
    </row>
    <row r="1241">
      <c r="I1241" s="3"/>
    </row>
    <row r="1242">
      <c r="I1242" s="3"/>
    </row>
    <row r="1243">
      <c r="I1243" s="3"/>
    </row>
    <row r="1244">
      <c r="I1244" s="3"/>
    </row>
    <row r="1245">
      <c r="I1245" s="3"/>
    </row>
    <row r="1246">
      <c r="I1246" s="3"/>
    </row>
    <row r="1247">
      <c r="I1247" s="3"/>
    </row>
    <row r="1248">
      <c r="I1248" s="3"/>
    </row>
    <row r="1249">
      <c r="I1249" s="3"/>
    </row>
    <row r="1250">
      <c r="I1250" s="3"/>
    </row>
    <row r="1251">
      <c r="I1251" s="3"/>
    </row>
    <row r="1252">
      <c r="I1252" s="3"/>
    </row>
    <row r="1253">
      <c r="I1253" s="3"/>
    </row>
    <row r="1254">
      <c r="I1254" s="3"/>
    </row>
    <row r="1255">
      <c r="I1255" s="3"/>
    </row>
    <row r="1256">
      <c r="I1256" s="3"/>
    </row>
    <row r="1257">
      <c r="I1257" s="3"/>
    </row>
    <row r="1258">
      <c r="I1258" s="3"/>
    </row>
    <row r="1259">
      <c r="I1259" s="3"/>
    </row>
    <row r="1260">
      <c r="I1260" s="3"/>
    </row>
    <row r="1261">
      <c r="I1261" s="3"/>
    </row>
    <row r="1262">
      <c r="I1262" s="3"/>
    </row>
    <row r="1263">
      <c r="I1263" s="3"/>
    </row>
    <row r="1264">
      <c r="I1264" s="3"/>
    </row>
    <row r="1265">
      <c r="I1265" s="3"/>
    </row>
    <row r="1266">
      <c r="I1266" s="3"/>
    </row>
    <row r="1267">
      <c r="I1267" s="3"/>
    </row>
    <row r="1268">
      <c r="I1268" s="3"/>
    </row>
    <row r="1269">
      <c r="I1269" s="3"/>
    </row>
    <row r="1270">
      <c r="I1270" s="3"/>
    </row>
    <row r="1271">
      <c r="I1271" s="3"/>
    </row>
    <row r="1272">
      <c r="I1272" s="3"/>
    </row>
    <row r="1273">
      <c r="I1273" s="3"/>
    </row>
    <row r="1274">
      <c r="I1274" s="3"/>
    </row>
    <row r="1275">
      <c r="I1275" s="3"/>
    </row>
    <row r="1276">
      <c r="I1276" s="3"/>
    </row>
    <row r="1277">
      <c r="I1277" s="3"/>
    </row>
    <row r="1278">
      <c r="I1278" s="3"/>
    </row>
    <row r="1279">
      <c r="I1279" s="3"/>
    </row>
    <row r="1280">
      <c r="I1280" s="3"/>
    </row>
    <row r="1281">
      <c r="I1281" s="3"/>
    </row>
    <row r="1282">
      <c r="I1282" s="3"/>
    </row>
    <row r="1283">
      <c r="I1283" s="3"/>
    </row>
    <row r="1284">
      <c r="I1284" s="3"/>
    </row>
    <row r="1285">
      <c r="I1285" s="3"/>
    </row>
    <row r="1286">
      <c r="I1286" s="3"/>
    </row>
    <row r="1287">
      <c r="I1287" s="3"/>
    </row>
    <row r="1288">
      <c r="I1288" s="3"/>
    </row>
    <row r="1289">
      <c r="I1289" s="3"/>
    </row>
    <row r="1290">
      <c r="I1290" s="3"/>
    </row>
    <row r="1291">
      <c r="I1291" s="3"/>
    </row>
    <row r="1292">
      <c r="I1292" s="3"/>
    </row>
    <row r="1293">
      <c r="I1293" s="3"/>
    </row>
    <row r="1294">
      <c r="I1294" s="3"/>
    </row>
    <row r="1295">
      <c r="I1295" s="3"/>
    </row>
    <row r="1296">
      <c r="I1296" s="3"/>
    </row>
    <row r="1297">
      <c r="I1297" s="3"/>
    </row>
    <row r="1298">
      <c r="I1298" s="3"/>
    </row>
    <row r="1299">
      <c r="I1299" s="3"/>
    </row>
    <row r="1300">
      <c r="I1300" s="3"/>
    </row>
    <row r="1301">
      <c r="I1301" s="3"/>
    </row>
    <row r="1302">
      <c r="I1302" s="3"/>
    </row>
    <row r="1303">
      <c r="I1303" s="3"/>
    </row>
    <row r="1304">
      <c r="I1304" s="3"/>
    </row>
    <row r="1305">
      <c r="I1305" s="3"/>
    </row>
    <row r="1306">
      <c r="I1306" s="3"/>
    </row>
    <row r="1307">
      <c r="I1307" s="3"/>
    </row>
    <row r="1308">
      <c r="I1308" s="3"/>
    </row>
    <row r="1309">
      <c r="I1309" s="3"/>
    </row>
    <row r="1310">
      <c r="I1310" s="3"/>
    </row>
    <row r="1311">
      <c r="I1311" s="3"/>
    </row>
    <row r="1312">
      <c r="I1312" s="3"/>
    </row>
    <row r="1313">
      <c r="I1313" s="3"/>
    </row>
    <row r="1314">
      <c r="I1314" s="3"/>
    </row>
    <row r="1315">
      <c r="I1315" s="3"/>
    </row>
    <row r="1316">
      <c r="I1316" s="3"/>
    </row>
    <row r="1317">
      <c r="I1317" s="3"/>
    </row>
    <row r="1318">
      <c r="I1318" s="3"/>
    </row>
    <row r="1319">
      <c r="I1319" s="3"/>
    </row>
    <row r="1320">
      <c r="I1320" s="3"/>
    </row>
    <row r="1321">
      <c r="I1321" s="3"/>
    </row>
    <row r="1322">
      <c r="I1322" s="3"/>
    </row>
    <row r="1323">
      <c r="I1323" s="3"/>
    </row>
    <row r="1324">
      <c r="I1324" s="3"/>
    </row>
    <row r="1325">
      <c r="I1325" s="3"/>
    </row>
    <row r="1326">
      <c r="I1326" s="3"/>
    </row>
    <row r="1327">
      <c r="I1327" s="3"/>
    </row>
    <row r="1328">
      <c r="I1328" s="3"/>
    </row>
    <row r="1329">
      <c r="I1329" s="3"/>
    </row>
    <row r="1330">
      <c r="I1330" s="3"/>
    </row>
    <row r="1331">
      <c r="I1331" s="3"/>
    </row>
    <row r="1332">
      <c r="I1332" s="3"/>
    </row>
    <row r="1333">
      <c r="I1333" s="3"/>
    </row>
    <row r="1334">
      <c r="I1334" s="3"/>
    </row>
    <row r="1335">
      <c r="I1335" s="3"/>
    </row>
    <row r="1336">
      <c r="I1336" s="3"/>
    </row>
    <row r="1337">
      <c r="I1337" s="3"/>
    </row>
    <row r="1338">
      <c r="I1338" s="3"/>
    </row>
    <row r="1339">
      <c r="I1339" s="3"/>
    </row>
    <row r="1340">
      <c r="I1340" s="3"/>
    </row>
    <row r="1341">
      <c r="I1341" s="3"/>
    </row>
    <row r="1342">
      <c r="I1342" s="3"/>
    </row>
    <row r="1343">
      <c r="I1343" s="3"/>
    </row>
    <row r="1344">
      <c r="I1344" s="3"/>
    </row>
    <row r="1345">
      <c r="I1345" s="3"/>
    </row>
    <row r="1346">
      <c r="I1346" s="3"/>
    </row>
    <row r="1347">
      <c r="I1347" s="3"/>
    </row>
    <row r="1348">
      <c r="I1348" s="3"/>
    </row>
    <row r="1349">
      <c r="I1349" s="3"/>
    </row>
    <row r="1350">
      <c r="I1350" s="3"/>
    </row>
    <row r="1351">
      <c r="I1351" s="3"/>
    </row>
    <row r="1352">
      <c r="I1352" s="3"/>
    </row>
    <row r="1353">
      <c r="I1353" s="3"/>
    </row>
    <row r="1354">
      <c r="I1354" s="3"/>
    </row>
    <row r="1355">
      <c r="I1355" s="3"/>
    </row>
    <row r="1356">
      <c r="I1356" s="3"/>
    </row>
    <row r="1357">
      <c r="I1357" s="3"/>
    </row>
    <row r="1358">
      <c r="I1358" s="3"/>
    </row>
    <row r="1359">
      <c r="I1359" s="3"/>
    </row>
    <row r="1360">
      <c r="I1360" s="3"/>
    </row>
    <row r="1361">
      <c r="I1361" s="3"/>
    </row>
    <row r="1362">
      <c r="I1362" s="3"/>
    </row>
    <row r="1363">
      <c r="I1363" s="3"/>
    </row>
    <row r="1364">
      <c r="I1364" s="3"/>
    </row>
    <row r="1365">
      <c r="I1365" s="3"/>
    </row>
    <row r="1366">
      <c r="I1366" s="3"/>
    </row>
    <row r="1367">
      <c r="I1367" s="3"/>
    </row>
    <row r="1368">
      <c r="I1368" s="3"/>
    </row>
    <row r="1369">
      <c r="I1369" s="3"/>
    </row>
    <row r="1370">
      <c r="I1370" s="3"/>
    </row>
    <row r="1371">
      <c r="I1371" s="3"/>
    </row>
    <row r="1372">
      <c r="I1372" s="3"/>
    </row>
    <row r="1373">
      <c r="I1373" s="3"/>
    </row>
    <row r="1374">
      <c r="I1374" s="3"/>
    </row>
    <row r="1375">
      <c r="I1375" s="3"/>
    </row>
    <row r="1376">
      <c r="I1376" s="3"/>
    </row>
    <row r="1377">
      <c r="I1377" s="3"/>
    </row>
    <row r="1378">
      <c r="I1378" s="3"/>
    </row>
    <row r="1379">
      <c r="I1379" s="3"/>
    </row>
    <row r="1380">
      <c r="I1380" s="3"/>
    </row>
    <row r="1381">
      <c r="I1381" s="3"/>
    </row>
    <row r="1382">
      <c r="I1382" s="3"/>
    </row>
    <row r="1383">
      <c r="I1383" s="3"/>
    </row>
    <row r="1384">
      <c r="I1384" s="3"/>
    </row>
    <row r="1385">
      <c r="I1385" s="3"/>
    </row>
    <row r="1386">
      <c r="I1386" s="3"/>
    </row>
    <row r="1387">
      <c r="I1387" s="3"/>
    </row>
    <row r="1388">
      <c r="I1388" s="3"/>
    </row>
    <row r="1389">
      <c r="I1389" s="3"/>
    </row>
    <row r="1390">
      <c r="I1390" s="3"/>
    </row>
    <row r="1391">
      <c r="I1391" s="3"/>
    </row>
    <row r="1392">
      <c r="I1392" s="3"/>
    </row>
    <row r="1393">
      <c r="I1393" s="3"/>
    </row>
    <row r="1394">
      <c r="I1394" s="3"/>
    </row>
    <row r="1395">
      <c r="I1395" s="3"/>
    </row>
    <row r="1396">
      <c r="I1396" s="3"/>
    </row>
    <row r="1397">
      <c r="I1397" s="3"/>
    </row>
    <row r="1398">
      <c r="I1398" s="3"/>
    </row>
    <row r="1399">
      <c r="I1399" s="3"/>
    </row>
    <row r="1400">
      <c r="I1400" s="3"/>
    </row>
    <row r="1401">
      <c r="I1401" s="3"/>
    </row>
    <row r="1402">
      <c r="I1402" s="3"/>
    </row>
    <row r="1403">
      <c r="I1403" s="3"/>
    </row>
    <row r="1404">
      <c r="I1404" s="3"/>
    </row>
    <row r="1405">
      <c r="I1405" s="3"/>
    </row>
    <row r="1406">
      <c r="I1406" s="3"/>
    </row>
    <row r="1407">
      <c r="I1407" s="3"/>
    </row>
    <row r="1408">
      <c r="I1408" s="3"/>
    </row>
    <row r="1409">
      <c r="I1409" s="3"/>
    </row>
    <row r="1410">
      <c r="I1410" s="3"/>
    </row>
    <row r="1411">
      <c r="I1411" s="3"/>
    </row>
    <row r="1412">
      <c r="I1412" s="3"/>
    </row>
    <row r="1413">
      <c r="I1413" s="3"/>
    </row>
    <row r="1414">
      <c r="I1414" s="3"/>
    </row>
    <row r="1415">
      <c r="I1415" s="3"/>
    </row>
    <row r="1416">
      <c r="I1416" s="3"/>
    </row>
    <row r="1417">
      <c r="I1417" s="3"/>
    </row>
    <row r="1418">
      <c r="I1418" s="3"/>
    </row>
    <row r="1419">
      <c r="I1419" s="3"/>
    </row>
    <row r="1420">
      <c r="I1420" s="3"/>
    </row>
    <row r="1421">
      <c r="I1421" s="3"/>
    </row>
    <row r="1422">
      <c r="I1422" s="3"/>
    </row>
    <row r="1423">
      <c r="I1423" s="3"/>
    </row>
    <row r="1424">
      <c r="I1424" s="3"/>
    </row>
    <row r="1425">
      <c r="I1425" s="3"/>
    </row>
    <row r="1426">
      <c r="I1426" s="3"/>
    </row>
    <row r="1427">
      <c r="I1427" s="3"/>
    </row>
    <row r="1428">
      <c r="I1428" s="3"/>
    </row>
    <row r="1429">
      <c r="I1429" s="3"/>
    </row>
    <row r="1430">
      <c r="I1430" s="3"/>
    </row>
    <row r="1431">
      <c r="I1431" s="3"/>
    </row>
    <row r="1432">
      <c r="I1432" s="3"/>
    </row>
    <row r="1433">
      <c r="I1433" s="3"/>
    </row>
    <row r="1434">
      <c r="I1434" s="3"/>
    </row>
    <row r="1435">
      <c r="I1435" s="3"/>
    </row>
    <row r="1436">
      <c r="I1436" s="3"/>
    </row>
    <row r="1437">
      <c r="I1437" s="3"/>
    </row>
    <row r="1438">
      <c r="I1438" s="3"/>
    </row>
    <row r="1439">
      <c r="I1439" s="3"/>
    </row>
    <row r="1440">
      <c r="I1440" s="3"/>
    </row>
    <row r="1441">
      <c r="I1441" s="3"/>
    </row>
    <row r="1442">
      <c r="I1442" s="3"/>
    </row>
    <row r="1443">
      <c r="I1443" s="3"/>
    </row>
    <row r="1444">
      <c r="I1444" s="3"/>
    </row>
    <row r="1445">
      <c r="I1445" s="3"/>
    </row>
    <row r="1446">
      <c r="I1446" s="3"/>
    </row>
    <row r="1447">
      <c r="I1447" s="3"/>
    </row>
    <row r="1448">
      <c r="I1448" s="3"/>
    </row>
    <row r="1449">
      <c r="I1449" s="3"/>
    </row>
    <row r="1450">
      <c r="I1450" s="3"/>
    </row>
    <row r="1451">
      <c r="I1451" s="3"/>
    </row>
    <row r="1452">
      <c r="I1452" s="3"/>
    </row>
    <row r="1453">
      <c r="I1453" s="3"/>
    </row>
    <row r="1454">
      <c r="I1454" s="3"/>
    </row>
    <row r="1455">
      <c r="I1455" s="3"/>
    </row>
    <row r="1456">
      <c r="I1456" s="3"/>
    </row>
    <row r="1457">
      <c r="I1457" s="3"/>
    </row>
    <row r="1458">
      <c r="I1458" s="3"/>
    </row>
    <row r="1459">
      <c r="I1459" s="3"/>
    </row>
    <row r="1460">
      <c r="I1460" s="3"/>
    </row>
    <row r="1461">
      <c r="I1461" s="3"/>
    </row>
    <row r="1462">
      <c r="I1462" s="3"/>
    </row>
    <row r="1463">
      <c r="I1463" s="3"/>
    </row>
    <row r="1464">
      <c r="I1464" s="3"/>
    </row>
    <row r="1465">
      <c r="I1465" s="3"/>
    </row>
    <row r="1466">
      <c r="I1466" s="3"/>
    </row>
    <row r="1467">
      <c r="I1467" s="3"/>
    </row>
    <row r="1468">
      <c r="I1468" s="3"/>
    </row>
    <row r="1469">
      <c r="I1469" s="3"/>
    </row>
    <row r="1470">
      <c r="I1470" s="3"/>
    </row>
    <row r="1471">
      <c r="I1471" s="3"/>
    </row>
    <row r="1472">
      <c r="I1472" s="3"/>
    </row>
    <row r="1473">
      <c r="I1473" s="3"/>
    </row>
    <row r="1474">
      <c r="I1474" s="3"/>
    </row>
    <row r="1475">
      <c r="I1475" s="3"/>
    </row>
    <row r="1476">
      <c r="I1476" s="3"/>
    </row>
    <row r="1477">
      <c r="I1477" s="3"/>
    </row>
    <row r="1478">
      <c r="I1478" s="3"/>
    </row>
    <row r="1479">
      <c r="I1479" s="3"/>
    </row>
    <row r="1480">
      <c r="I1480" s="3"/>
    </row>
    <row r="1481">
      <c r="I1481" s="3"/>
    </row>
    <row r="1482">
      <c r="I1482" s="3"/>
    </row>
    <row r="1483">
      <c r="I1483" s="3"/>
    </row>
    <row r="1484">
      <c r="I1484" s="3"/>
    </row>
    <row r="1485">
      <c r="I1485" s="3"/>
    </row>
    <row r="1486">
      <c r="I1486" s="3"/>
    </row>
    <row r="1487">
      <c r="I1487" s="3"/>
    </row>
    <row r="1488">
      <c r="I1488" s="3"/>
    </row>
    <row r="1489">
      <c r="I1489" s="3"/>
    </row>
    <row r="1490">
      <c r="I1490" s="3"/>
    </row>
    <row r="1491">
      <c r="I1491" s="3"/>
    </row>
    <row r="1492">
      <c r="I1492" s="3"/>
    </row>
    <row r="1493">
      <c r="I1493" s="3"/>
    </row>
    <row r="1494">
      <c r="I1494" s="3"/>
    </row>
    <row r="1495">
      <c r="I1495" s="3"/>
    </row>
    <row r="1496">
      <c r="I1496" s="3"/>
    </row>
    <row r="1497">
      <c r="I1497" s="3"/>
    </row>
    <row r="1498">
      <c r="I1498" s="3"/>
    </row>
    <row r="1499">
      <c r="I1499" s="3"/>
    </row>
    <row r="1500">
      <c r="I1500" s="3"/>
    </row>
    <row r="1501">
      <c r="I1501" s="3"/>
    </row>
    <row r="1502">
      <c r="I1502" s="3"/>
    </row>
    <row r="1503">
      <c r="I1503" s="3"/>
    </row>
    <row r="1504">
      <c r="I1504" s="3"/>
    </row>
    <row r="1505">
      <c r="I1505" s="3"/>
    </row>
    <row r="1506">
      <c r="I1506" s="3"/>
    </row>
    <row r="1507">
      <c r="I1507" s="3"/>
    </row>
    <row r="1508">
      <c r="I1508" s="3"/>
    </row>
    <row r="1509">
      <c r="I1509" s="3"/>
    </row>
    <row r="1510">
      <c r="I1510" s="3"/>
    </row>
    <row r="1511">
      <c r="I1511" s="3"/>
    </row>
    <row r="1512">
      <c r="I1512" s="3"/>
    </row>
    <row r="1513">
      <c r="I1513" s="3"/>
    </row>
    <row r="1514">
      <c r="I1514" s="3"/>
    </row>
    <row r="1515">
      <c r="I1515" s="3"/>
    </row>
    <row r="1516">
      <c r="I1516" s="3"/>
    </row>
    <row r="1517">
      <c r="I1517" s="3"/>
    </row>
    <row r="1518">
      <c r="I1518" s="3"/>
    </row>
    <row r="1519">
      <c r="I1519" s="3"/>
    </row>
    <row r="1520">
      <c r="I1520" s="3"/>
    </row>
    <row r="1521">
      <c r="I1521" s="3"/>
    </row>
    <row r="1522">
      <c r="I1522" s="3"/>
    </row>
    <row r="1523">
      <c r="I1523" s="3"/>
    </row>
    <row r="1524">
      <c r="I1524" s="3"/>
    </row>
    <row r="1525">
      <c r="I1525" s="3"/>
    </row>
    <row r="1526">
      <c r="I1526" s="3"/>
    </row>
    <row r="1527">
      <c r="I1527" s="3"/>
    </row>
    <row r="1528">
      <c r="I1528" s="3"/>
    </row>
    <row r="1529">
      <c r="I1529" s="3"/>
    </row>
    <row r="1530">
      <c r="I1530" s="3"/>
    </row>
    <row r="1531">
      <c r="I1531" s="3"/>
    </row>
    <row r="1532">
      <c r="I1532" s="3"/>
    </row>
    <row r="1533">
      <c r="I1533" s="3"/>
    </row>
    <row r="1534">
      <c r="I1534" s="3"/>
    </row>
    <row r="1535">
      <c r="I1535" s="3"/>
    </row>
    <row r="1536">
      <c r="I1536" s="3"/>
    </row>
    <row r="1537">
      <c r="I1537" s="3"/>
    </row>
    <row r="1538">
      <c r="I1538" s="3"/>
    </row>
    <row r="1539">
      <c r="I1539" s="3"/>
    </row>
    <row r="1540">
      <c r="I1540" s="3"/>
    </row>
    <row r="1541">
      <c r="I1541" s="3"/>
    </row>
    <row r="1542">
      <c r="I1542" s="3"/>
    </row>
    <row r="1543">
      <c r="I1543" s="3"/>
    </row>
    <row r="1544">
      <c r="I1544" s="3"/>
    </row>
    <row r="1545">
      <c r="I1545" s="3"/>
    </row>
    <row r="1546">
      <c r="I1546" s="3"/>
    </row>
    <row r="1547">
      <c r="I1547" s="3"/>
    </row>
    <row r="1548">
      <c r="I1548" s="3"/>
    </row>
    <row r="1549">
      <c r="I1549" s="3"/>
    </row>
    <row r="1550">
      <c r="I1550" s="3"/>
    </row>
    <row r="1551">
      <c r="I1551" s="3"/>
    </row>
    <row r="1552">
      <c r="I1552" s="3"/>
    </row>
    <row r="1553">
      <c r="I1553" s="3"/>
    </row>
    <row r="1554">
      <c r="I1554" s="3"/>
    </row>
    <row r="1555">
      <c r="I1555" s="3"/>
    </row>
    <row r="1556">
      <c r="I1556" s="3"/>
    </row>
    <row r="1557">
      <c r="I1557" s="3"/>
    </row>
    <row r="1558">
      <c r="I1558" s="3"/>
    </row>
    <row r="1559">
      <c r="I1559" s="3"/>
    </row>
    <row r="1560">
      <c r="I1560" s="3"/>
    </row>
    <row r="1561">
      <c r="I1561" s="3"/>
    </row>
    <row r="1562">
      <c r="I1562" s="3"/>
    </row>
    <row r="1563">
      <c r="I1563" s="3"/>
    </row>
    <row r="1564">
      <c r="I1564" s="3"/>
    </row>
    <row r="1565">
      <c r="I1565" s="3"/>
    </row>
    <row r="1566">
      <c r="I1566" s="3"/>
    </row>
    <row r="1567">
      <c r="I1567" s="3"/>
    </row>
    <row r="1568">
      <c r="I1568" s="3"/>
    </row>
    <row r="1569">
      <c r="I1569" s="3"/>
    </row>
    <row r="1570">
      <c r="I1570" s="3"/>
    </row>
    <row r="1571">
      <c r="I1571" s="3"/>
    </row>
    <row r="1572">
      <c r="I1572" s="3"/>
    </row>
    <row r="1573">
      <c r="I1573" s="3"/>
    </row>
    <row r="1574">
      <c r="I1574" s="3"/>
    </row>
    <row r="1575">
      <c r="I1575" s="3"/>
    </row>
    <row r="1576">
      <c r="I1576" s="3"/>
    </row>
    <row r="1577">
      <c r="I1577" s="3"/>
    </row>
    <row r="1578">
      <c r="I1578" s="3"/>
    </row>
    <row r="1579">
      <c r="I1579" s="3"/>
    </row>
    <row r="1580">
      <c r="I1580" s="3"/>
    </row>
    <row r="1581">
      <c r="I1581" s="3"/>
    </row>
    <row r="1582">
      <c r="I1582" s="3"/>
    </row>
    <row r="1583">
      <c r="I1583" s="3"/>
    </row>
    <row r="1584">
      <c r="I1584" s="3"/>
    </row>
    <row r="1585">
      <c r="I1585" s="3"/>
    </row>
    <row r="1586">
      <c r="I1586" s="3"/>
    </row>
    <row r="1587">
      <c r="I1587" s="3"/>
    </row>
    <row r="1588">
      <c r="I1588" s="3"/>
    </row>
    <row r="1589">
      <c r="I1589" s="3"/>
    </row>
    <row r="1590">
      <c r="I1590" s="3"/>
    </row>
    <row r="1591">
      <c r="I1591" s="3"/>
    </row>
    <row r="1592">
      <c r="I1592" s="3"/>
    </row>
    <row r="1593">
      <c r="I1593" s="3"/>
    </row>
    <row r="1594">
      <c r="I1594" s="3"/>
    </row>
    <row r="1595">
      <c r="I1595" s="3"/>
    </row>
    <row r="1596">
      <c r="I1596" s="3"/>
    </row>
    <row r="1597">
      <c r="I1597" s="3"/>
    </row>
    <row r="1598">
      <c r="I1598" s="3"/>
    </row>
    <row r="1599">
      <c r="I1599" s="3"/>
    </row>
    <row r="1600">
      <c r="I1600" s="3"/>
    </row>
    <row r="1601">
      <c r="I1601" s="3"/>
    </row>
    <row r="1602">
      <c r="I1602" s="3"/>
    </row>
    <row r="1603">
      <c r="I1603" s="3"/>
    </row>
    <row r="1604">
      <c r="I1604" s="3"/>
    </row>
    <row r="1605">
      <c r="I1605" s="3"/>
    </row>
    <row r="1606">
      <c r="I1606" s="3"/>
    </row>
    <row r="1607">
      <c r="I1607" s="3"/>
    </row>
    <row r="1608">
      <c r="I1608" s="3"/>
    </row>
    <row r="1609">
      <c r="I1609" s="3"/>
    </row>
    <row r="1610">
      <c r="I1610" s="3"/>
    </row>
    <row r="1611">
      <c r="I1611" s="3"/>
    </row>
    <row r="1612">
      <c r="I1612" s="3"/>
    </row>
    <row r="1613">
      <c r="I1613" s="3"/>
    </row>
    <row r="1614">
      <c r="I1614" s="3"/>
    </row>
    <row r="1615">
      <c r="I1615" s="3"/>
    </row>
    <row r="1616">
      <c r="I1616" s="3"/>
    </row>
    <row r="1617">
      <c r="I1617" s="3"/>
    </row>
    <row r="1618">
      <c r="I1618" s="3"/>
    </row>
    <row r="1619">
      <c r="I1619" s="3"/>
    </row>
    <row r="1620">
      <c r="I1620" s="3"/>
    </row>
    <row r="1621">
      <c r="I1621" s="3"/>
    </row>
    <row r="1622">
      <c r="I1622" s="3"/>
    </row>
    <row r="1623">
      <c r="I1623" s="3"/>
    </row>
    <row r="1624">
      <c r="I1624" s="3"/>
    </row>
    <row r="1625">
      <c r="I1625" s="3"/>
    </row>
    <row r="1626">
      <c r="I1626" s="3"/>
    </row>
    <row r="1627">
      <c r="I1627" s="3"/>
    </row>
    <row r="1628">
      <c r="I1628" s="3"/>
    </row>
    <row r="1629">
      <c r="I1629" s="3"/>
    </row>
    <row r="1630">
      <c r="I1630" s="3"/>
    </row>
    <row r="1631">
      <c r="I1631" s="3"/>
    </row>
    <row r="1632">
      <c r="I1632" s="3"/>
    </row>
    <row r="1633">
      <c r="I1633" s="3"/>
    </row>
    <row r="1634">
      <c r="I1634" s="3"/>
    </row>
    <row r="1635">
      <c r="I1635" s="3"/>
    </row>
    <row r="1636">
      <c r="I1636" s="3"/>
    </row>
    <row r="1637">
      <c r="I1637" s="3"/>
    </row>
    <row r="1638">
      <c r="I1638" s="3"/>
    </row>
    <row r="1639">
      <c r="I1639" s="3"/>
    </row>
    <row r="1640">
      <c r="I1640" s="3"/>
    </row>
    <row r="1641">
      <c r="I1641" s="3"/>
    </row>
    <row r="1642">
      <c r="I1642" s="3"/>
    </row>
    <row r="1643">
      <c r="I1643" s="3"/>
    </row>
    <row r="1644">
      <c r="I1644" s="3"/>
    </row>
    <row r="1645">
      <c r="I1645" s="3"/>
    </row>
    <row r="1646">
      <c r="I1646" s="3"/>
    </row>
    <row r="1647">
      <c r="I1647" s="3"/>
    </row>
    <row r="1648">
      <c r="I1648" s="3"/>
    </row>
    <row r="1649">
      <c r="I1649" s="3"/>
    </row>
    <row r="1650">
      <c r="I1650" s="3"/>
    </row>
    <row r="1651">
      <c r="I1651" s="3"/>
    </row>
    <row r="1652">
      <c r="I1652" s="3"/>
    </row>
    <row r="1653">
      <c r="I1653" s="3"/>
    </row>
    <row r="1654">
      <c r="I1654" s="3"/>
    </row>
    <row r="1655">
      <c r="I1655" s="3"/>
    </row>
    <row r="1656">
      <c r="I1656" s="3"/>
    </row>
    <row r="1657">
      <c r="I1657" s="3"/>
    </row>
    <row r="1658">
      <c r="I1658" s="3"/>
    </row>
    <row r="1659">
      <c r="I1659" s="3"/>
    </row>
    <row r="1660">
      <c r="I1660" s="3"/>
    </row>
    <row r="1661">
      <c r="I1661" s="3"/>
    </row>
    <row r="1662">
      <c r="I1662" s="3"/>
    </row>
    <row r="1663">
      <c r="I1663" s="3"/>
    </row>
    <row r="1664">
      <c r="I1664" s="3"/>
    </row>
    <row r="1665">
      <c r="I1665" s="3"/>
    </row>
    <row r="1666">
      <c r="I1666" s="3"/>
    </row>
    <row r="1667">
      <c r="I1667" s="3"/>
    </row>
    <row r="1668">
      <c r="I1668" s="3"/>
    </row>
    <row r="1669">
      <c r="I1669" s="3"/>
    </row>
    <row r="1670">
      <c r="I1670" s="3"/>
    </row>
    <row r="1671">
      <c r="I1671" s="3"/>
    </row>
    <row r="1672">
      <c r="I1672" s="3"/>
    </row>
    <row r="1673">
      <c r="I1673" s="3"/>
    </row>
    <row r="1674">
      <c r="I1674" s="3"/>
    </row>
    <row r="1675">
      <c r="I1675" s="3"/>
    </row>
    <row r="1676">
      <c r="I1676" s="3"/>
    </row>
    <row r="1677">
      <c r="I1677" s="3"/>
    </row>
    <row r="1678">
      <c r="I1678" s="3"/>
    </row>
    <row r="1679">
      <c r="I1679" s="3"/>
    </row>
    <row r="1680">
      <c r="I1680" s="3"/>
    </row>
    <row r="1681">
      <c r="I1681" s="3"/>
    </row>
    <row r="1682">
      <c r="I1682" s="3"/>
    </row>
    <row r="1683">
      <c r="I1683" s="3"/>
    </row>
    <row r="1684">
      <c r="I1684" s="3"/>
    </row>
    <row r="1685">
      <c r="I1685" s="3"/>
    </row>
    <row r="1686">
      <c r="I1686" s="3"/>
    </row>
    <row r="1687">
      <c r="I1687" s="3"/>
    </row>
    <row r="1688">
      <c r="I1688" s="3"/>
    </row>
    <row r="1689">
      <c r="I1689" s="3"/>
    </row>
    <row r="1690">
      <c r="I1690" s="3"/>
    </row>
    <row r="1691">
      <c r="I1691" s="3"/>
    </row>
    <row r="1692">
      <c r="I1692" s="3"/>
    </row>
    <row r="1693">
      <c r="I1693" s="3"/>
    </row>
    <row r="1694">
      <c r="I1694" s="3"/>
    </row>
    <row r="1695">
      <c r="I1695" s="3"/>
    </row>
    <row r="1696">
      <c r="I1696" s="3"/>
    </row>
    <row r="1697">
      <c r="I1697" s="3"/>
    </row>
    <row r="1698">
      <c r="I1698" s="3"/>
    </row>
    <row r="1699">
      <c r="I1699" s="3"/>
    </row>
    <row r="1700">
      <c r="I1700" s="3"/>
    </row>
    <row r="1701">
      <c r="I1701" s="3"/>
    </row>
    <row r="1702">
      <c r="I1702" s="3"/>
    </row>
    <row r="1703">
      <c r="I1703" s="3"/>
    </row>
    <row r="1704">
      <c r="I1704" s="3"/>
    </row>
    <row r="1705">
      <c r="I1705" s="3"/>
    </row>
    <row r="1706">
      <c r="I1706" s="3"/>
    </row>
    <row r="1707">
      <c r="I1707" s="3"/>
    </row>
    <row r="1708">
      <c r="I1708" s="3"/>
    </row>
    <row r="1709">
      <c r="I1709" s="3"/>
    </row>
    <row r="1710">
      <c r="I1710" s="3"/>
    </row>
    <row r="1711">
      <c r="I1711" s="3"/>
    </row>
    <row r="1712">
      <c r="I1712" s="3"/>
    </row>
    <row r="1713">
      <c r="I1713" s="3"/>
    </row>
    <row r="1714">
      <c r="I1714" s="3"/>
    </row>
    <row r="1715">
      <c r="I1715" s="3"/>
    </row>
    <row r="1716">
      <c r="I1716" s="3"/>
    </row>
    <row r="1717">
      <c r="I1717" s="3"/>
    </row>
    <row r="1718">
      <c r="I1718" s="3"/>
    </row>
    <row r="1719">
      <c r="I1719" s="3"/>
    </row>
    <row r="1720">
      <c r="I1720" s="3"/>
    </row>
    <row r="1721">
      <c r="I1721" s="3"/>
    </row>
    <row r="1722">
      <c r="I1722" s="3"/>
    </row>
    <row r="1723">
      <c r="I1723" s="3"/>
    </row>
    <row r="1724">
      <c r="I1724" s="3"/>
    </row>
    <row r="1725">
      <c r="I1725" s="3"/>
    </row>
    <row r="1726">
      <c r="I1726" s="3"/>
    </row>
    <row r="1727">
      <c r="I1727" s="3"/>
    </row>
    <row r="1728">
      <c r="I1728" s="3"/>
    </row>
    <row r="1729">
      <c r="I1729" s="3"/>
    </row>
    <row r="1730">
      <c r="I1730" s="3"/>
    </row>
    <row r="1731">
      <c r="I1731" s="3"/>
    </row>
    <row r="1732">
      <c r="I1732" s="3"/>
    </row>
    <row r="1733">
      <c r="I1733" s="3"/>
    </row>
    <row r="1734">
      <c r="I1734" s="3"/>
    </row>
    <row r="1735">
      <c r="I1735" s="3"/>
    </row>
    <row r="1736">
      <c r="I1736" s="3"/>
    </row>
    <row r="1737">
      <c r="I1737" s="3"/>
    </row>
    <row r="1738">
      <c r="I1738" s="3"/>
    </row>
    <row r="1739">
      <c r="I1739" s="3"/>
    </row>
    <row r="1740">
      <c r="I1740" s="3"/>
    </row>
    <row r="1741">
      <c r="I1741" s="3"/>
    </row>
    <row r="1742">
      <c r="I1742" s="3"/>
    </row>
    <row r="1743">
      <c r="I1743" s="3"/>
    </row>
    <row r="1744">
      <c r="I1744" s="3"/>
    </row>
    <row r="1745">
      <c r="I1745" s="3"/>
    </row>
    <row r="1746">
      <c r="I1746" s="3"/>
    </row>
    <row r="1747">
      <c r="I1747" s="3"/>
    </row>
    <row r="1748">
      <c r="I1748" s="3"/>
    </row>
    <row r="1749">
      <c r="I1749" s="3"/>
    </row>
    <row r="1750">
      <c r="I1750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tr">
        <f>IFERROR(__xludf.DUMMYFUNCTION("GOOGLEFINANCE(""UNH"",""price"",""2010-01-01"",""2016-12-13"",""DAILY"")"),"Date")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IFERROR(__xludf.DUMMYFUNCTION("""COMPUTED_VALUE"""),31.53)</f>
        <v>31.53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IFERROR(__xludf.DUMMYFUNCTION("""COMPUTED_VALUE"""),31.48)</f>
        <v>31.48</v>
      </c>
      <c r="C3" s="1">
        <f t="shared" ref="C3:C1750" si="1">(B3-B2)-1</f>
        <v>-1.05</v>
      </c>
    </row>
    <row r="4">
      <c r="A4" s="3">
        <f>IFERROR(__xludf.DUMMYFUNCTION("""COMPUTED_VALUE"""),40184.666666666664)</f>
        <v>40184.66667</v>
      </c>
      <c r="B4" s="1">
        <f>IFERROR(__xludf.DUMMYFUNCTION("""COMPUTED_VALUE"""),31.79)</f>
        <v>31.79</v>
      </c>
      <c r="C4" s="1">
        <f t="shared" si="1"/>
        <v>-0.69</v>
      </c>
    </row>
    <row r="5">
      <c r="A5" s="3">
        <f>IFERROR(__xludf.DUMMYFUNCTION("""COMPUTED_VALUE"""),40185.666666666664)</f>
        <v>40185.66667</v>
      </c>
      <c r="B5" s="1">
        <f>IFERROR(__xludf.DUMMYFUNCTION("""COMPUTED_VALUE"""),33.01)</f>
        <v>33.01</v>
      </c>
      <c r="C5" s="1">
        <f t="shared" si="1"/>
        <v>0.22</v>
      </c>
    </row>
    <row r="6">
      <c r="A6" s="3">
        <f>IFERROR(__xludf.DUMMYFUNCTION("""COMPUTED_VALUE"""),40186.666666666664)</f>
        <v>40186.66667</v>
      </c>
      <c r="B6" s="1">
        <f>IFERROR(__xludf.DUMMYFUNCTION("""COMPUTED_VALUE"""),32.7)</f>
        <v>32.7</v>
      </c>
      <c r="C6" s="1">
        <f t="shared" si="1"/>
        <v>-1.31</v>
      </c>
    </row>
    <row r="7">
      <c r="A7" s="3">
        <f>IFERROR(__xludf.DUMMYFUNCTION("""COMPUTED_VALUE"""),40189.666666666664)</f>
        <v>40189.66667</v>
      </c>
      <c r="B7" s="1">
        <f>IFERROR(__xludf.DUMMYFUNCTION("""COMPUTED_VALUE"""),32.92)</f>
        <v>32.92</v>
      </c>
      <c r="C7" s="1">
        <f t="shared" si="1"/>
        <v>-0.78</v>
      </c>
    </row>
    <row r="8">
      <c r="A8" s="3">
        <f>IFERROR(__xludf.DUMMYFUNCTION("""COMPUTED_VALUE"""),40190.666666666664)</f>
        <v>40190.66667</v>
      </c>
      <c r="B8" s="1">
        <f>IFERROR(__xludf.DUMMYFUNCTION("""COMPUTED_VALUE"""),32.05)</f>
        <v>32.05</v>
      </c>
      <c r="C8" s="1">
        <f t="shared" si="1"/>
        <v>-1.87</v>
      </c>
    </row>
    <row r="9">
      <c r="A9" s="3">
        <f>IFERROR(__xludf.DUMMYFUNCTION("""COMPUTED_VALUE"""),40191.666666666664)</f>
        <v>40191.66667</v>
      </c>
      <c r="B9" s="1">
        <f>IFERROR(__xludf.DUMMYFUNCTION("""COMPUTED_VALUE"""),32.54)</f>
        <v>32.54</v>
      </c>
      <c r="C9" s="1">
        <f t="shared" si="1"/>
        <v>-0.51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IFERROR(__xludf.DUMMYFUNCTION("""COMPUTED_VALUE"""),33.32)</f>
        <v>33.32</v>
      </c>
      <c r="C10" s="1">
        <f t="shared" si="1"/>
        <v>-0.22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IFERROR(__xludf.DUMMYFUNCTION("""COMPUTED_VALUE"""),33.75)</f>
        <v>33.75</v>
      </c>
      <c r="C11" s="1">
        <f t="shared" si="1"/>
        <v>-0.57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IFERROR(__xludf.DUMMYFUNCTION("""COMPUTED_VALUE"""),35.13)</f>
        <v>35.13</v>
      </c>
      <c r="C12" s="1">
        <f t="shared" si="1"/>
        <v>0.38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IFERROR(__xludf.DUMMYFUNCTION("""COMPUTED_VALUE"""),34.55)</f>
        <v>34.55</v>
      </c>
      <c r="C13" s="1">
        <f t="shared" si="1"/>
        <v>-1.58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IFERROR(__xludf.DUMMYFUNCTION("""COMPUTED_VALUE"""),33.1)</f>
        <v>33.1</v>
      </c>
      <c r="C14" s="1">
        <f t="shared" si="1"/>
        <v>-2.45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IFERROR(__xludf.DUMMYFUNCTION("""COMPUTED_VALUE"""),33.16)</f>
        <v>33.16</v>
      </c>
      <c r="C15" s="1">
        <f t="shared" si="1"/>
        <v>-0.94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IFERROR(__xludf.DUMMYFUNCTION("""COMPUTED_VALUE"""),33.0)</f>
        <v>33</v>
      </c>
      <c r="C16" s="1">
        <f t="shared" si="1"/>
        <v>-1.16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IFERROR(__xludf.DUMMYFUNCTION("""COMPUTED_VALUE"""),32.44)</f>
        <v>32.44</v>
      </c>
      <c r="C17" s="1">
        <f t="shared" si="1"/>
        <v>-1.56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IFERROR(__xludf.DUMMYFUNCTION("""COMPUTED_VALUE"""),33.24)</f>
        <v>33.24</v>
      </c>
      <c r="C18" s="1">
        <f t="shared" si="1"/>
        <v>-0.2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IFERROR(__xludf.DUMMYFUNCTION("""COMPUTED_VALUE"""),33.43)</f>
        <v>33.43</v>
      </c>
      <c r="C19" s="1">
        <f t="shared" si="1"/>
        <v>-0.81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IFERROR(__xludf.DUMMYFUNCTION("""COMPUTED_VALUE"""),33.0)</f>
        <v>33</v>
      </c>
      <c r="C20" s="1">
        <f t="shared" si="1"/>
        <v>-1.43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IFERROR(__xludf.DUMMYFUNCTION("""COMPUTED_VALUE"""),33.13)</f>
        <v>33.13</v>
      </c>
      <c r="C21" s="1">
        <f t="shared" si="1"/>
        <v>-0.87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IFERROR(__xludf.DUMMYFUNCTION("""COMPUTED_VALUE"""),34.05)</f>
        <v>34.05</v>
      </c>
      <c r="C22" s="1">
        <f t="shared" si="1"/>
        <v>-0.08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IFERROR(__xludf.DUMMYFUNCTION("""COMPUTED_VALUE"""),33.32)</f>
        <v>33.32</v>
      </c>
      <c r="C23" s="1">
        <f t="shared" si="1"/>
        <v>-1.73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IFERROR(__xludf.DUMMYFUNCTION("""COMPUTED_VALUE"""),32.46)</f>
        <v>32.46</v>
      </c>
      <c r="C24" s="1">
        <f t="shared" si="1"/>
        <v>-1.86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IFERROR(__xludf.DUMMYFUNCTION("""COMPUTED_VALUE"""),32.54)</f>
        <v>32.54</v>
      </c>
      <c r="C25" s="1">
        <f t="shared" si="1"/>
        <v>-0.92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IFERROR(__xludf.DUMMYFUNCTION("""COMPUTED_VALUE"""),32.41)</f>
        <v>32.41</v>
      </c>
      <c r="C26" s="1">
        <f t="shared" si="1"/>
        <v>-1.13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IFERROR(__xludf.DUMMYFUNCTION("""COMPUTED_VALUE"""),33.0)</f>
        <v>33</v>
      </c>
      <c r="C27" s="1">
        <f t="shared" si="1"/>
        <v>-0.41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IFERROR(__xludf.DUMMYFUNCTION("""COMPUTED_VALUE"""),32.71)</f>
        <v>32.71</v>
      </c>
      <c r="C28" s="1">
        <f t="shared" si="1"/>
        <v>-1.29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IFERROR(__xludf.DUMMYFUNCTION("""COMPUTED_VALUE"""),33.12)</f>
        <v>33.12</v>
      </c>
      <c r="C29" s="1">
        <f t="shared" si="1"/>
        <v>-0.59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IFERROR(__xludf.DUMMYFUNCTION("""COMPUTED_VALUE"""),32.18)</f>
        <v>32.18</v>
      </c>
      <c r="C30" s="1">
        <f t="shared" si="1"/>
        <v>-1.94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IFERROR(__xludf.DUMMYFUNCTION("""COMPUTED_VALUE"""),31.63)</f>
        <v>31.63</v>
      </c>
      <c r="C31" s="1">
        <f t="shared" si="1"/>
        <v>-1.55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IFERROR(__xludf.DUMMYFUNCTION("""COMPUTED_VALUE"""),32.55)</f>
        <v>32.55</v>
      </c>
      <c r="C32" s="1">
        <f t="shared" si="1"/>
        <v>-0.08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IFERROR(__xludf.DUMMYFUNCTION("""COMPUTED_VALUE"""),32.69)</f>
        <v>32.69</v>
      </c>
      <c r="C33" s="1">
        <f t="shared" si="1"/>
        <v>-0.86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IFERROR(__xludf.DUMMYFUNCTION("""COMPUTED_VALUE"""),31.94)</f>
        <v>31.94</v>
      </c>
      <c r="C34" s="1">
        <f t="shared" si="1"/>
        <v>-1.75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IFERROR(__xludf.DUMMYFUNCTION("""COMPUTED_VALUE"""),33.08)</f>
        <v>33.08</v>
      </c>
      <c r="C35" s="1">
        <f t="shared" si="1"/>
        <v>0.14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IFERROR(__xludf.DUMMYFUNCTION("""COMPUTED_VALUE"""),32.81)</f>
        <v>32.81</v>
      </c>
      <c r="C36" s="1">
        <f t="shared" si="1"/>
        <v>-1.27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IFERROR(__xludf.DUMMYFUNCTION("""COMPUTED_VALUE"""),33.62)</f>
        <v>33.62</v>
      </c>
      <c r="C37" s="1">
        <f t="shared" si="1"/>
        <v>-0.19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IFERROR(__xludf.DUMMYFUNCTION("""COMPUTED_VALUE"""),33.45)</f>
        <v>33.45</v>
      </c>
      <c r="C38" s="1">
        <f t="shared" si="1"/>
        <v>-1.17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IFERROR(__xludf.DUMMYFUNCTION("""COMPUTED_VALUE"""),33.86)</f>
        <v>33.86</v>
      </c>
      <c r="C39" s="1">
        <f t="shared" si="1"/>
        <v>-0.59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IFERROR(__xludf.DUMMYFUNCTION("""COMPUTED_VALUE"""),34.04)</f>
        <v>34.04</v>
      </c>
      <c r="C40" s="1">
        <f t="shared" si="1"/>
        <v>-0.82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IFERROR(__xludf.DUMMYFUNCTION("""COMPUTED_VALUE"""),33.95)</f>
        <v>33.95</v>
      </c>
      <c r="C41" s="1">
        <f t="shared" si="1"/>
        <v>-1.09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IFERROR(__xludf.DUMMYFUNCTION("""COMPUTED_VALUE"""),34.1)</f>
        <v>34.1</v>
      </c>
      <c r="C42" s="1">
        <f t="shared" si="1"/>
        <v>-0.85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IFERROR(__xludf.DUMMYFUNCTION("""COMPUTED_VALUE"""),32.95)</f>
        <v>32.95</v>
      </c>
      <c r="C43" s="1">
        <f t="shared" si="1"/>
        <v>-2.15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IFERROR(__xludf.DUMMYFUNCTION("""COMPUTED_VALUE"""),33.74)</f>
        <v>33.74</v>
      </c>
      <c r="C44" s="1">
        <f t="shared" si="1"/>
        <v>-0.21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IFERROR(__xludf.DUMMYFUNCTION("""COMPUTED_VALUE"""),33.1)</f>
        <v>33.1</v>
      </c>
      <c r="C45" s="1">
        <f t="shared" si="1"/>
        <v>-1.64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IFERROR(__xludf.DUMMYFUNCTION("""COMPUTED_VALUE"""),33.08)</f>
        <v>33.08</v>
      </c>
      <c r="C46" s="1">
        <f t="shared" si="1"/>
        <v>-1.02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IFERROR(__xludf.DUMMYFUNCTION("""COMPUTED_VALUE"""),33.24)</f>
        <v>33.24</v>
      </c>
      <c r="C47" s="1">
        <f t="shared" si="1"/>
        <v>-0.84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IFERROR(__xludf.DUMMYFUNCTION("""COMPUTED_VALUE"""),33.5)</f>
        <v>33.5</v>
      </c>
      <c r="C48" s="1">
        <f t="shared" si="1"/>
        <v>-0.74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IFERROR(__xludf.DUMMYFUNCTION("""COMPUTED_VALUE"""),32.91)</f>
        <v>32.91</v>
      </c>
      <c r="C49" s="1">
        <f t="shared" si="1"/>
        <v>-1.59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IFERROR(__xludf.DUMMYFUNCTION("""COMPUTED_VALUE"""),32.53)</f>
        <v>32.53</v>
      </c>
      <c r="C50" s="1">
        <f t="shared" si="1"/>
        <v>-1.38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IFERROR(__xludf.DUMMYFUNCTION("""COMPUTED_VALUE"""),33.05)</f>
        <v>33.05</v>
      </c>
      <c r="C51" s="1">
        <f t="shared" si="1"/>
        <v>-0.48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IFERROR(__xludf.DUMMYFUNCTION("""COMPUTED_VALUE"""),32.75)</f>
        <v>32.75</v>
      </c>
      <c r="C52" s="1">
        <f t="shared" si="1"/>
        <v>-1.3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IFERROR(__xludf.DUMMYFUNCTION("""COMPUTED_VALUE"""),33.59)</f>
        <v>33.59</v>
      </c>
      <c r="C53" s="1">
        <f t="shared" si="1"/>
        <v>-0.16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IFERROR(__xludf.DUMMYFUNCTION("""COMPUTED_VALUE"""),34.39)</f>
        <v>34.39</v>
      </c>
      <c r="C54" s="1">
        <f t="shared" si="1"/>
        <v>-0.2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IFERROR(__xludf.DUMMYFUNCTION("""COMPUTED_VALUE"""),33.3)</f>
        <v>33.3</v>
      </c>
      <c r="C55" s="1">
        <f t="shared" si="1"/>
        <v>-2.09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IFERROR(__xludf.DUMMYFUNCTION("""COMPUTED_VALUE"""),33.16)</f>
        <v>33.16</v>
      </c>
      <c r="C56" s="1">
        <f t="shared" si="1"/>
        <v>-1.14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IFERROR(__xludf.DUMMYFUNCTION("""COMPUTED_VALUE"""),32.72)</f>
        <v>32.72</v>
      </c>
      <c r="C57" s="1">
        <f t="shared" si="1"/>
        <v>-1.44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IFERROR(__xludf.DUMMYFUNCTION("""COMPUTED_VALUE"""),33.12)</f>
        <v>33.12</v>
      </c>
      <c r="C58" s="1">
        <f t="shared" si="1"/>
        <v>-0.6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IFERROR(__xludf.DUMMYFUNCTION("""COMPUTED_VALUE"""),32.63)</f>
        <v>32.63</v>
      </c>
      <c r="C59" s="1">
        <f t="shared" si="1"/>
        <v>-1.49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IFERROR(__xludf.DUMMYFUNCTION("""COMPUTED_VALUE"""),32.84)</f>
        <v>32.84</v>
      </c>
      <c r="C60" s="1">
        <f t="shared" si="1"/>
        <v>-0.79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IFERROR(__xludf.DUMMYFUNCTION("""COMPUTED_VALUE"""),33.06)</f>
        <v>33.06</v>
      </c>
      <c r="C61" s="1">
        <f t="shared" si="1"/>
        <v>-0.78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IFERROR(__xludf.DUMMYFUNCTION("""COMPUTED_VALUE"""),32.67)</f>
        <v>32.67</v>
      </c>
      <c r="C62" s="1">
        <f t="shared" si="1"/>
        <v>-1.39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IFERROR(__xludf.DUMMYFUNCTION("""COMPUTED_VALUE"""),32.99)</f>
        <v>32.99</v>
      </c>
      <c r="C63" s="1">
        <f t="shared" si="1"/>
        <v>-0.68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IFERROR(__xludf.DUMMYFUNCTION("""COMPUTED_VALUE"""),33.14)</f>
        <v>33.14</v>
      </c>
      <c r="C64" s="1">
        <f t="shared" si="1"/>
        <v>-0.85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IFERROR(__xludf.DUMMYFUNCTION("""COMPUTED_VALUE"""),33.41)</f>
        <v>33.41</v>
      </c>
      <c r="C65" s="1">
        <f t="shared" si="1"/>
        <v>-0.73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IFERROR(__xludf.DUMMYFUNCTION("""COMPUTED_VALUE"""),32.93)</f>
        <v>32.93</v>
      </c>
      <c r="C66" s="1">
        <f t="shared" si="1"/>
        <v>-1.48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IFERROR(__xludf.DUMMYFUNCTION("""COMPUTED_VALUE"""),32.62)</f>
        <v>32.62</v>
      </c>
      <c r="C67" s="1">
        <f t="shared" si="1"/>
        <v>-1.31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IFERROR(__xludf.DUMMYFUNCTION("""COMPUTED_VALUE"""),32.26)</f>
        <v>32.26</v>
      </c>
      <c r="C68" s="1">
        <f t="shared" si="1"/>
        <v>-1.36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IFERROR(__xludf.DUMMYFUNCTION("""COMPUTED_VALUE"""),32.26)</f>
        <v>32.26</v>
      </c>
      <c r="C69" s="1">
        <f t="shared" si="1"/>
        <v>-1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IFERROR(__xludf.DUMMYFUNCTION("""COMPUTED_VALUE"""),32.16)</f>
        <v>32.16</v>
      </c>
      <c r="C70" s="1">
        <f t="shared" si="1"/>
        <v>-1.1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IFERROR(__xludf.DUMMYFUNCTION("""COMPUTED_VALUE"""),31.05)</f>
        <v>31.05</v>
      </c>
      <c r="C71" s="1">
        <f t="shared" si="1"/>
        <v>-2.11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IFERROR(__xludf.DUMMYFUNCTION("""COMPUTED_VALUE"""),30.63)</f>
        <v>30.63</v>
      </c>
      <c r="C72" s="1">
        <f t="shared" si="1"/>
        <v>-1.42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IFERROR(__xludf.DUMMYFUNCTION("""COMPUTED_VALUE"""),30.73)</f>
        <v>30.73</v>
      </c>
      <c r="C73" s="1">
        <f t="shared" si="1"/>
        <v>-0.9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IFERROR(__xludf.DUMMYFUNCTION("""COMPUTED_VALUE"""),31.23)</f>
        <v>31.23</v>
      </c>
      <c r="C74" s="1">
        <f t="shared" si="1"/>
        <v>-0.5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IFERROR(__xludf.DUMMYFUNCTION("""COMPUTED_VALUE"""),30.98)</f>
        <v>30.98</v>
      </c>
      <c r="C75" s="1">
        <f t="shared" si="1"/>
        <v>-1.25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IFERROR(__xludf.DUMMYFUNCTION("""COMPUTED_VALUE"""),30.26)</f>
        <v>30.26</v>
      </c>
      <c r="C76" s="1">
        <f t="shared" si="1"/>
        <v>-1.72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IFERROR(__xludf.DUMMYFUNCTION("""COMPUTED_VALUE"""),30.46)</f>
        <v>30.46</v>
      </c>
      <c r="C77" s="1">
        <f t="shared" si="1"/>
        <v>-0.8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IFERROR(__xludf.DUMMYFUNCTION("""COMPUTED_VALUE"""),30.95)</f>
        <v>30.95</v>
      </c>
      <c r="C78" s="1">
        <f t="shared" si="1"/>
        <v>-0.51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IFERROR(__xludf.DUMMYFUNCTION("""COMPUTED_VALUE"""),29.85)</f>
        <v>29.85</v>
      </c>
      <c r="C79" s="1">
        <f t="shared" si="1"/>
        <v>-2.1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IFERROR(__xludf.DUMMYFUNCTION("""COMPUTED_VALUE"""),29.8)</f>
        <v>29.8</v>
      </c>
      <c r="C80" s="1">
        <f t="shared" si="1"/>
        <v>-1.05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IFERROR(__xludf.DUMMYFUNCTION("""COMPUTED_VALUE"""),30.44)</f>
        <v>30.44</v>
      </c>
      <c r="C81" s="1">
        <f t="shared" si="1"/>
        <v>-0.36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IFERROR(__xludf.DUMMYFUNCTION("""COMPUTED_VALUE"""),31.3)</f>
        <v>31.3</v>
      </c>
      <c r="C82" s="1">
        <f t="shared" si="1"/>
        <v>-0.14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IFERROR(__xludf.DUMMYFUNCTION("""COMPUTED_VALUE"""),30.31)</f>
        <v>30.31</v>
      </c>
      <c r="C83" s="1">
        <f t="shared" si="1"/>
        <v>-1.99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IFERROR(__xludf.DUMMYFUNCTION("""COMPUTED_VALUE"""),30.26)</f>
        <v>30.26</v>
      </c>
      <c r="C84" s="1">
        <f t="shared" si="1"/>
        <v>-1.05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IFERROR(__xludf.DUMMYFUNCTION("""COMPUTED_VALUE"""),29.49)</f>
        <v>29.49</v>
      </c>
      <c r="C85" s="1">
        <f t="shared" si="1"/>
        <v>-1.77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IFERROR(__xludf.DUMMYFUNCTION("""COMPUTED_VALUE"""),30.0)</f>
        <v>30</v>
      </c>
      <c r="C86" s="1">
        <f t="shared" si="1"/>
        <v>-0.49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IFERROR(__xludf.DUMMYFUNCTION("""COMPUTED_VALUE"""),29.24)</f>
        <v>29.24</v>
      </c>
      <c r="C87" s="1">
        <f t="shared" si="1"/>
        <v>-1.76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IFERROR(__xludf.DUMMYFUNCTION("""COMPUTED_VALUE"""),29.02)</f>
        <v>29.02</v>
      </c>
      <c r="C88" s="1">
        <f t="shared" si="1"/>
        <v>-1.22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IFERROR(__xludf.DUMMYFUNCTION("""COMPUTED_VALUE"""),29.88)</f>
        <v>29.88</v>
      </c>
      <c r="C89" s="1">
        <f t="shared" si="1"/>
        <v>-0.14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IFERROR(__xludf.DUMMYFUNCTION("""COMPUTED_VALUE"""),29.85)</f>
        <v>29.85</v>
      </c>
      <c r="C90" s="1">
        <f t="shared" si="1"/>
        <v>-1.03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IFERROR(__xludf.DUMMYFUNCTION("""COMPUTED_VALUE"""),30.32)</f>
        <v>30.32</v>
      </c>
      <c r="C91" s="1">
        <f t="shared" si="1"/>
        <v>-0.53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IFERROR(__xludf.DUMMYFUNCTION("""COMPUTED_VALUE"""),30.18)</f>
        <v>30.18</v>
      </c>
      <c r="C92" s="1">
        <f t="shared" si="1"/>
        <v>-1.14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IFERROR(__xludf.DUMMYFUNCTION("""COMPUTED_VALUE"""),30.39)</f>
        <v>30.39</v>
      </c>
      <c r="C93" s="1">
        <f t="shared" si="1"/>
        <v>-0.79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IFERROR(__xludf.DUMMYFUNCTION("""COMPUTED_VALUE"""),30.44)</f>
        <v>30.44</v>
      </c>
      <c r="C94" s="1">
        <f t="shared" si="1"/>
        <v>-0.95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IFERROR(__xludf.DUMMYFUNCTION("""COMPUTED_VALUE"""),30.18)</f>
        <v>30.18</v>
      </c>
      <c r="C95" s="1">
        <f t="shared" si="1"/>
        <v>-1.26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IFERROR(__xludf.DUMMYFUNCTION("""COMPUTED_VALUE"""),29.99)</f>
        <v>29.99</v>
      </c>
      <c r="C96" s="1">
        <f t="shared" si="1"/>
        <v>-1.19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IFERROR(__xludf.DUMMYFUNCTION("""COMPUTED_VALUE"""),28.96)</f>
        <v>28.96</v>
      </c>
      <c r="C97" s="1">
        <f t="shared" si="1"/>
        <v>-2.03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IFERROR(__xludf.DUMMYFUNCTION("""COMPUTED_VALUE"""),28.7)</f>
        <v>28.7</v>
      </c>
      <c r="C98" s="1">
        <f t="shared" si="1"/>
        <v>-1.26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IFERROR(__xludf.DUMMYFUNCTION("""COMPUTED_VALUE"""),28.83)</f>
        <v>28.83</v>
      </c>
      <c r="C99" s="1">
        <f t="shared" si="1"/>
        <v>-0.87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IFERROR(__xludf.DUMMYFUNCTION("""COMPUTED_VALUE"""),28.87)</f>
        <v>28.87</v>
      </c>
      <c r="C100" s="1">
        <f t="shared" si="1"/>
        <v>-0.96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IFERROR(__xludf.DUMMYFUNCTION("""COMPUTED_VALUE"""),28.79)</f>
        <v>28.79</v>
      </c>
      <c r="C101" s="1">
        <f t="shared" si="1"/>
        <v>-1.08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IFERROR(__xludf.DUMMYFUNCTION("""COMPUTED_VALUE"""),29.32)</f>
        <v>29.32</v>
      </c>
      <c r="C102" s="1">
        <f t="shared" si="1"/>
        <v>-0.47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IFERROR(__xludf.DUMMYFUNCTION("""COMPUTED_VALUE"""),29.07)</f>
        <v>29.07</v>
      </c>
      <c r="C103" s="1">
        <f t="shared" si="1"/>
        <v>-1.25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IFERROR(__xludf.DUMMYFUNCTION("""COMPUTED_VALUE"""),28.98)</f>
        <v>28.98</v>
      </c>
      <c r="C104" s="1">
        <f t="shared" si="1"/>
        <v>-1.09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IFERROR(__xludf.DUMMYFUNCTION("""COMPUTED_VALUE"""),29.91)</f>
        <v>29.91</v>
      </c>
      <c r="C105" s="1">
        <f t="shared" si="1"/>
        <v>-0.07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IFERROR(__xludf.DUMMYFUNCTION("""COMPUTED_VALUE"""),30.46)</f>
        <v>30.46</v>
      </c>
      <c r="C106" s="1">
        <f t="shared" si="1"/>
        <v>-0.45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IFERROR(__xludf.DUMMYFUNCTION("""COMPUTED_VALUE"""),30.34)</f>
        <v>30.34</v>
      </c>
      <c r="C107" s="1">
        <f t="shared" si="1"/>
        <v>-1.12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IFERROR(__xludf.DUMMYFUNCTION("""COMPUTED_VALUE"""),30.46)</f>
        <v>30.46</v>
      </c>
      <c r="C108" s="1">
        <f t="shared" si="1"/>
        <v>-0.88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IFERROR(__xludf.DUMMYFUNCTION("""COMPUTED_VALUE"""),30.89)</f>
        <v>30.89</v>
      </c>
      <c r="C109" s="1">
        <f t="shared" si="1"/>
        <v>-0.57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IFERROR(__xludf.DUMMYFUNCTION("""COMPUTED_VALUE"""),30.53)</f>
        <v>30.53</v>
      </c>
      <c r="C110" s="1">
        <f t="shared" si="1"/>
        <v>-1.36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IFERROR(__xludf.DUMMYFUNCTION("""COMPUTED_VALUE"""),30.7)</f>
        <v>30.7</v>
      </c>
      <c r="C111" s="1">
        <f t="shared" si="1"/>
        <v>-0.83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IFERROR(__xludf.DUMMYFUNCTION("""COMPUTED_VALUE"""),30.67)</f>
        <v>30.67</v>
      </c>
      <c r="C112" s="1">
        <f t="shared" si="1"/>
        <v>-1.03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IFERROR(__xludf.DUMMYFUNCTION("""COMPUTED_VALUE"""),30.59)</f>
        <v>30.59</v>
      </c>
      <c r="C113" s="1">
        <f t="shared" si="1"/>
        <v>-1.08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IFERROR(__xludf.DUMMYFUNCTION("""COMPUTED_VALUE"""),31.19)</f>
        <v>31.19</v>
      </c>
      <c r="C114" s="1">
        <f t="shared" si="1"/>
        <v>-0.4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IFERROR(__xludf.DUMMYFUNCTION("""COMPUTED_VALUE"""),31.39)</f>
        <v>31.39</v>
      </c>
      <c r="C115" s="1">
        <f t="shared" si="1"/>
        <v>-0.8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IFERROR(__xludf.DUMMYFUNCTION("""COMPUTED_VALUE"""),31.5)</f>
        <v>31.5</v>
      </c>
      <c r="C116" s="1">
        <f t="shared" si="1"/>
        <v>-0.89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IFERROR(__xludf.DUMMYFUNCTION("""COMPUTED_VALUE"""),31.33)</f>
        <v>31.33</v>
      </c>
      <c r="C117" s="1">
        <f t="shared" si="1"/>
        <v>-1.17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IFERROR(__xludf.DUMMYFUNCTION("""COMPUTED_VALUE"""),31.15)</f>
        <v>31.15</v>
      </c>
      <c r="C118" s="1">
        <f t="shared" si="1"/>
        <v>-1.18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IFERROR(__xludf.DUMMYFUNCTION("""COMPUTED_VALUE"""),30.64)</f>
        <v>30.64</v>
      </c>
      <c r="C119" s="1">
        <f t="shared" si="1"/>
        <v>-1.51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IFERROR(__xludf.DUMMYFUNCTION("""COMPUTED_VALUE"""),30.21)</f>
        <v>30.21</v>
      </c>
      <c r="C120" s="1">
        <f t="shared" si="1"/>
        <v>-1.43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IFERROR(__xludf.DUMMYFUNCTION("""COMPUTED_VALUE"""),29.76)</f>
        <v>29.76</v>
      </c>
      <c r="C121" s="1">
        <f t="shared" si="1"/>
        <v>-1.45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IFERROR(__xludf.DUMMYFUNCTION("""COMPUTED_VALUE"""),29.88)</f>
        <v>29.88</v>
      </c>
      <c r="C122" s="1">
        <f t="shared" si="1"/>
        <v>-0.88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IFERROR(__xludf.DUMMYFUNCTION("""COMPUTED_VALUE"""),29.19)</f>
        <v>29.19</v>
      </c>
      <c r="C123" s="1">
        <f t="shared" si="1"/>
        <v>-1.69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IFERROR(__xludf.DUMMYFUNCTION("""COMPUTED_VALUE"""),28.63)</f>
        <v>28.63</v>
      </c>
      <c r="C124" s="1">
        <f t="shared" si="1"/>
        <v>-1.56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IFERROR(__xludf.DUMMYFUNCTION("""COMPUTED_VALUE"""),28.4)</f>
        <v>28.4</v>
      </c>
      <c r="C125" s="1">
        <f t="shared" si="1"/>
        <v>-1.23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IFERROR(__xludf.DUMMYFUNCTION("""COMPUTED_VALUE"""),27.85)</f>
        <v>27.85</v>
      </c>
      <c r="C126" s="1">
        <f t="shared" si="1"/>
        <v>-1.55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IFERROR(__xludf.DUMMYFUNCTION("""COMPUTED_VALUE"""),28.3)</f>
        <v>28.3</v>
      </c>
      <c r="C127" s="1">
        <f t="shared" si="1"/>
        <v>-0.55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IFERROR(__xludf.DUMMYFUNCTION("""COMPUTED_VALUE"""),28.89)</f>
        <v>28.89</v>
      </c>
      <c r="C128" s="1">
        <f t="shared" si="1"/>
        <v>-0.41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IFERROR(__xludf.DUMMYFUNCTION("""COMPUTED_VALUE"""),29.2)</f>
        <v>29.2</v>
      </c>
      <c r="C129" s="1">
        <f t="shared" si="1"/>
        <v>-0.69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IFERROR(__xludf.DUMMYFUNCTION("""COMPUTED_VALUE"""),29.68)</f>
        <v>29.68</v>
      </c>
      <c r="C130" s="1">
        <f t="shared" si="1"/>
        <v>-0.52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IFERROR(__xludf.DUMMYFUNCTION("""COMPUTED_VALUE"""),29.97)</f>
        <v>29.97</v>
      </c>
      <c r="C131" s="1">
        <f t="shared" si="1"/>
        <v>-0.71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IFERROR(__xludf.DUMMYFUNCTION("""COMPUTED_VALUE"""),30.04)</f>
        <v>30.04</v>
      </c>
      <c r="C132" s="1">
        <f t="shared" si="1"/>
        <v>-0.93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IFERROR(__xludf.DUMMYFUNCTION("""COMPUTED_VALUE"""),30.14)</f>
        <v>30.14</v>
      </c>
      <c r="C133" s="1">
        <f t="shared" si="1"/>
        <v>-0.9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IFERROR(__xludf.DUMMYFUNCTION("""COMPUTED_VALUE"""),30.32)</f>
        <v>30.32</v>
      </c>
      <c r="C134" s="1">
        <f t="shared" si="1"/>
        <v>-0.82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IFERROR(__xludf.DUMMYFUNCTION("""COMPUTED_VALUE"""),30.88)</f>
        <v>30.88</v>
      </c>
      <c r="C135" s="1">
        <f t="shared" si="1"/>
        <v>-0.44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IFERROR(__xludf.DUMMYFUNCTION("""COMPUTED_VALUE"""),30.34)</f>
        <v>30.34</v>
      </c>
      <c r="C136" s="1">
        <f t="shared" si="1"/>
        <v>-1.54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IFERROR(__xludf.DUMMYFUNCTION("""COMPUTED_VALUE"""),30.82)</f>
        <v>30.82</v>
      </c>
      <c r="C137" s="1">
        <f t="shared" si="1"/>
        <v>-0.52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IFERROR(__xludf.DUMMYFUNCTION("""COMPUTED_VALUE"""),30.83)</f>
        <v>30.83</v>
      </c>
      <c r="C138" s="1">
        <f t="shared" si="1"/>
        <v>-0.99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IFERROR(__xludf.DUMMYFUNCTION("""COMPUTED_VALUE"""),30.7)</f>
        <v>30.7</v>
      </c>
      <c r="C139" s="1">
        <f t="shared" si="1"/>
        <v>-1.13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IFERROR(__xludf.DUMMYFUNCTION("""COMPUTED_VALUE"""),31.0)</f>
        <v>31</v>
      </c>
      <c r="C140" s="1">
        <f t="shared" si="1"/>
        <v>-0.7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IFERROR(__xludf.DUMMYFUNCTION("""COMPUTED_VALUE"""),30.92)</f>
        <v>30.92</v>
      </c>
      <c r="C141" s="1">
        <f t="shared" si="1"/>
        <v>-1.08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IFERROR(__xludf.DUMMYFUNCTION("""COMPUTED_VALUE"""),31.47)</f>
        <v>31.47</v>
      </c>
      <c r="C142" s="1">
        <f t="shared" si="1"/>
        <v>-0.45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IFERROR(__xludf.DUMMYFUNCTION("""COMPUTED_VALUE"""),30.78)</f>
        <v>30.78</v>
      </c>
      <c r="C143" s="1">
        <f t="shared" si="1"/>
        <v>-1.69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IFERROR(__xludf.DUMMYFUNCTION("""COMPUTED_VALUE"""),30.33)</f>
        <v>30.33</v>
      </c>
      <c r="C144" s="1">
        <f t="shared" si="1"/>
        <v>-1.45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IFERROR(__xludf.DUMMYFUNCTION("""COMPUTED_VALUE"""),30.44)</f>
        <v>30.44</v>
      </c>
      <c r="C145" s="1">
        <f t="shared" si="1"/>
        <v>-0.89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IFERROR(__xludf.DUMMYFUNCTION("""COMPUTED_VALUE"""),30.45)</f>
        <v>30.45</v>
      </c>
      <c r="C146" s="1">
        <f t="shared" si="1"/>
        <v>-0.99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IFERROR(__xludf.DUMMYFUNCTION("""COMPUTED_VALUE"""),31.44)</f>
        <v>31.44</v>
      </c>
      <c r="C147" s="1">
        <f t="shared" si="1"/>
        <v>-0.01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IFERROR(__xludf.DUMMYFUNCTION("""COMPUTED_VALUE"""),32.42)</f>
        <v>32.42</v>
      </c>
      <c r="C148" s="1">
        <f t="shared" si="1"/>
        <v>-0.02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IFERROR(__xludf.DUMMYFUNCTION("""COMPUTED_VALUE"""),32.91)</f>
        <v>32.91</v>
      </c>
      <c r="C149" s="1">
        <f t="shared" si="1"/>
        <v>-0.51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IFERROR(__xludf.DUMMYFUNCTION("""COMPUTED_VALUE"""),33.42)</f>
        <v>33.42</v>
      </c>
      <c r="C150" s="1">
        <f t="shared" si="1"/>
        <v>-0.49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IFERROR(__xludf.DUMMYFUNCTION("""COMPUTED_VALUE"""),33.45)</f>
        <v>33.45</v>
      </c>
      <c r="C151" s="1">
        <f t="shared" si="1"/>
        <v>-0.97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IFERROR(__xludf.DUMMYFUNCTION("""COMPUTED_VALUE"""),33.49)</f>
        <v>33.49</v>
      </c>
      <c r="C152" s="1">
        <f t="shared" si="1"/>
        <v>-0.96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IFERROR(__xludf.DUMMYFUNCTION("""COMPUTED_VALUE"""),33.33)</f>
        <v>33.33</v>
      </c>
      <c r="C153" s="1">
        <f t="shared" si="1"/>
        <v>-1.16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IFERROR(__xludf.DUMMYFUNCTION("""COMPUTED_VALUE"""),31.99)</f>
        <v>31.99</v>
      </c>
      <c r="C154" s="1">
        <f t="shared" si="1"/>
        <v>-2.34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IFERROR(__xludf.DUMMYFUNCTION("""COMPUTED_VALUE"""),32.13)</f>
        <v>32.13</v>
      </c>
      <c r="C155" s="1">
        <f t="shared" si="1"/>
        <v>-0.86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IFERROR(__xludf.DUMMYFUNCTION("""COMPUTED_VALUE"""),32.03)</f>
        <v>32.03</v>
      </c>
      <c r="C156" s="1">
        <f t="shared" si="1"/>
        <v>-1.1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IFERROR(__xludf.DUMMYFUNCTION("""COMPUTED_VALUE"""),31.9)</f>
        <v>31.9</v>
      </c>
      <c r="C157" s="1">
        <f t="shared" si="1"/>
        <v>-1.13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IFERROR(__xludf.DUMMYFUNCTION("""COMPUTED_VALUE"""),32.35)</f>
        <v>32.35</v>
      </c>
      <c r="C158" s="1">
        <f t="shared" si="1"/>
        <v>-0.55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IFERROR(__xludf.DUMMYFUNCTION("""COMPUTED_VALUE"""),32.54)</f>
        <v>32.54</v>
      </c>
      <c r="C159" s="1">
        <f t="shared" si="1"/>
        <v>-0.81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IFERROR(__xludf.DUMMYFUNCTION("""COMPUTED_VALUE"""),31.79)</f>
        <v>31.79</v>
      </c>
      <c r="C160" s="1">
        <f t="shared" si="1"/>
        <v>-1.75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IFERROR(__xludf.DUMMYFUNCTION("""COMPUTED_VALUE"""),31.61)</f>
        <v>31.61</v>
      </c>
      <c r="C161" s="1">
        <f t="shared" si="1"/>
        <v>-1.18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IFERROR(__xludf.DUMMYFUNCTION("""COMPUTED_VALUE"""),31.5)</f>
        <v>31.5</v>
      </c>
      <c r="C162" s="1">
        <f t="shared" si="1"/>
        <v>-1.11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IFERROR(__xludf.DUMMYFUNCTION("""COMPUTED_VALUE"""),31.04)</f>
        <v>31.04</v>
      </c>
      <c r="C163" s="1">
        <f t="shared" si="1"/>
        <v>-1.46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IFERROR(__xludf.DUMMYFUNCTION("""COMPUTED_VALUE"""),31.96)</f>
        <v>31.96</v>
      </c>
      <c r="C164" s="1">
        <f t="shared" si="1"/>
        <v>-0.08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IFERROR(__xludf.DUMMYFUNCTION("""COMPUTED_VALUE"""),31.85)</f>
        <v>31.85</v>
      </c>
      <c r="C165" s="1">
        <f t="shared" si="1"/>
        <v>-1.11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IFERROR(__xludf.DUMMYFUNCTION("""COMPUTED_VALUE"""),32.37)</f>
        <v>32.37</v>
      </c>
      <c r="C166" s="1">
        <f t="shared" si="1"/>
        <v>-0.48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IFERROR(__xludf.DUMMYFUNCTION("""COMPUTED_VALUE"""),31.91)</f>
        <v>31.91</v>
      </c>
      <c r="C167" s="1">
        <f t="shared" si="1"/>
        <v>-1.46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IFERROR(__xludf.DUMMYFUNCTION("""COMPUTED_VALUE"""),31.72)</f>
        <v>31.72</v>
      </c>
      <c r="C168" s="1">
        <f t="shared" si="1"/>
        <v>-1.19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IFERROR(__xludf.DUMMYFUNCTION("""COMPUTED_VALUE"""),32.59)</f>
        <v>32.59</v>
      </c>
      <c r="C169" s="1">
        <f t="shared" si="1"/>
        <v>-0.13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IFERROR(__xludf.DUMMYFUNCTION("""COMPUTED_VALUE"""),32.86)</f>
        <v>32.86</v>
      </c>
      <c r="C170" s="1">
        <f t="shared" si="1"/>
        <v>-0.73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IFERROR(__xludf.DUMMYFUNCTION("""COMPUTED_VALUE"""),33.91)</f>
        <v>33.91</v>
      </c>
      <c r="C171" s="1">
        <f t="shared" si="1"/>
        <v>0.05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IFERROR(__xludf.DUMMYFUNCTION("""COMPUTED_VALUE"""),33.78)</f>
        <v>33.78</v>
      </c>
      <c r="C172" s="1">
        <f t="shared" si="1"/>
        <v>-1.13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IFERROR(__xludf.DUMMYFUNCTION("""COMPUTED_VALUE"""),33.85)</f>
        <v>33.85</v>
      </c>
      <c r="C173" s="1">
        <f t="shared" si="1"/>
        <v>-0.93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IFERROR(__xludf.DUMMYFUNCTION("""COMPUTED_VALUE"""),34.02)</f>
        <v>34.02</v>
      </c>
      <c r="C174" s="1">
        <f t="shared" si="1"/>
        <v>-0.83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IFERROR(__xludf.DUMMYFUNCTION("""COMPUTED_VALUE"""),34.49)</f>
        <v>34.49</v>
      </c>
      <c r="C175" s="1">
        <f t="shared" si="1"/>
        <v>-0.53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IFERROR(__xludf.DUMMYFUNCTION("""COMPUTED_VALUE"""),34.72)</f>
        <v>34.72</v>
      </c>
      <c r="C176" s="1">
        <f t="shared" si="1"/>
        <v>-0.77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IFERROR(__xludf.DUMMYFUNCTION("""COMPUTED_VALUE"""),34.61)</f>
        <v>34.61</v>
      </c>
      <c r="C177" s="1">
        <f t="shared" si="1"/>
        <v>-1.11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IFERROR(__xludf.DUMMYFUNCTION("""COMPUTED_VALUE"""),34.27)</f>
        <v>34.27</v>
      </c>
      <c r="C178" s="1">
        <f t="shared" si="1"/>
        <v>-1.34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IFERROR(__xludf.DUMMYFUNCTION("""COMPUTED_VALUE"""),34.24)</f>
        <v>34.24</v>
      </c>
      <c r="C179" s="1">
        <f t="shared" si="1"/>
        <v>-1.03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IFERROR(__xludf.DUMMYFUNCTION("""COMPUTED_VALUE"""),34.13)</f>
        <v>34.13</v>
      </c>
      <c r="C180" s="1">
        <f t="shared" si="1"/>
        <v>-1.11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IFERROR(__xludf.DUMMYFUNCTION("""COMPUTED_VALUE"""),34.93)</f>
        <v>34.93</v>
      </c>
      <c r="C181" s="1">
        <f t="shared" si="1"/>
        <v>-0.2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IFERROR(__xludf.DUMMYFUNCTION("""COMPUTED_VALUE"""),35.26)</f>
        <v>35.26</v>
      </c>
      <c r="C182" s="1">
        <f t="shared" si="1"/>
        <v>-0.67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IFERROR(__xludf.DUMMYFUNCTION("""COMPUTED_VALUE"""),35.68)</f>
        <v>35.68</v>
      </c>
      <c r="C183" s="1">
        <f t="shared" si="1"/>
        <v>-0.58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IFERROR(__xludf.DUMMYFUNCTION("""COMPUTED_VALUE"""),35.44)</f>
        <v>35.44</v>
      </c>
      <c r="C184" s="1">
        <f t="shared" si="1"/>
        <v>-1.24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IFERROR(__xludf.DUMMYFUNCTION("""COMPUTED_VALUE"""),35.73)</f>
        <v>35.73</v>
      </c>
      <c r="C185" s="1">
        <f t="shared" si="1"/>
        <v>-0.71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IFERROR(__xludf.DUMMYFUNCTION("""COMPUTED_VALUE"""),35.35)</f>
        <v>35.35</v>
      </c>
      <c r="C186" s="1">
        <f t="shared" si="1"/>
        <v>-1.38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IFERROR(__xludf.DUMMYFUNCTION("""COMPUTED_VALUE"""),35.04)</f>
        <v>35.04</v>
      </c>
      <c r="C187" s="1">
        <f t="shared" si="1"/>
        <v>-1.31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IFERROR(__xludf.DUMMYFUNCTION("""COMPUTED_VALUE"""),35.2)</f>
        <v>35.2</v>
      </c>
      <c r="C188" s="1">
        <f t="shared" si="1"/>
        <v>-0.84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IFERROR(__xludf.DUMMYFUNCTION("""COMPUTED_VALUE"""),35.11)</f>
        <v>35.11</v>
      </c>
      <c r="C189" s="1">
        <f t="shared" si="1"/>
        <v>-1.09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IFERROR(__xludf.DUMMYFUNCTION("""COMPUTED_VALUE"""),35.43)</f>
        <v>35.43</v>
      </c>
      <c r="C190" s="1">
        <f t="shared" si="1"/>
        <v>-0.68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IFERROR(__xludf.DUMMYFUNCTION("""COMPUTED_VALUE"""),34.54)</f>
        <v>34.54</v>
      </c>
      <c r="C191" s="1">
        <f t="shared" si="1"/>
        <v>-1.89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IFERROR(__xludf.DUMMYFUNCTION("""COMPUTED_VALUE"""),35.07)</f>
        <v>35.07</v>
      </c>
      <c r="C192" s="1">
        <f t="shared" si="1"/>
        <v>-0.47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IFERROR(__xludf.DUMMYFUNCTION("""COMPUTED_VALUE"""),34.05)</f>
        <v>34.05</v>
      </c>
      <c r="C193" s="1">
        <f t="shared" si="1"/>
        <v>-2.02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IFERROR(__xludf.DUMMYFUNCTION("""COMPUTED_VALUE"""),34.34)</f>
        <v>34.34</v>
      </c>
      <c r="C194" s="1">
        <f t="shared" si="1"/>
        <v>-0.71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IFERROR(__xludf.DUMMYFUNCTION("""COMPUTED_VALUE"""),34.35)</f>
        <v>34.35</v>
      </c>
      <c r="C195" s="1">
        <f t="shared" si="1"/>
        <v>-0.99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IFERROR(__xludf.DUMMYFUNCTION("""COMPUTED_VALUE"""),34.65)</f>
        <v>34.65</v>
      </c>
      <c r="C196" s="1">
        <f t="shared" si="1"/>
        <v>-0.7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IFERROR(__xludf.DUMMYFUNCTION("""COMPUTED_VALUE"""),35.02)</f>
        <v>35.02</v>
      </c>
      <c r="C197" s="1">
        <f t="shared" si="1"/>
        <v>-0.63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IFERROR(__xludf.DUMMYFUNCTION("""COMPUTED_VALUE"""),35.32)</f>
        <v>35.32</v>
      </c>
      <c r="C198" s="1">
        <f t="shared" si="1"/>
        <v>-0.7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IFERROR(__xludf.DUMMYFUNCTION("""COMPUTED_VALUE"""),35.78)</f>
        <v>35.78</v>
      </c>
      <c r="C199" s="1">
        <f t="shared" si="1"/>
        <v>-0.54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IFERROR(__xludf.DUMMYFUNCTION("""COMPUTED_VALUE"""),35.98)</f>
        <v>35.98</v>
      </c>
      <c r="C200" s="1">
        <f t="shared" si="1"/>
        <v>-0.8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IFERROR(__xludf.DUMMYFUNCTION("""COMPUTED_VALUE"""),36.25)</f>
        <v>36.25</v>
      </c>
      <c r="C201" s="1">
        <f t="shared" si="1"/>
        <v>-0.73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IFERROR(__xludf.DUMMYFUNCTION("""COMPUTED_VALUE"""),35.3)</f>
        <v>35.3</v>
      </c>
      <c r="C202" s="1">
        <f t="shared" si="1"/>
        <v>-1.95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IFERROR(__xludf.DUMMYFUNCTION("""COMPUTED_VALUE"""),36.73)</f>
        <v>36.73</v>
      </c>
      <c r="C203" s="1">
        <f t="shared" si="1"/>
        <v>0.43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IFERROR(__xludf.DUMMYFUNCTION("""COMPUTED_VALUE"""),36.49)</f>
        <v>36.49</v>
      </c>
      <c r="C204" s="1">
        <f t="shared" si="1"/>
        <v>-1.24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IFERROR(__xludf.DUMMYFUNCTION("""COMPUTED_VALUE"""),37.26)</f>
        <v>37.26</v>
      </c>
      <c r="C205" s="1">
        <f t="shared" si="1"/>
        <v>-0.23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IFERROR(__xludf.DUMMYFUNCTION("""COMPUTED_VALUE"""),37.56)</f>
        <v>37.56</v>
      </c>
      <c r="C206" s="1">
        <f t="shared" si="1"/>
        <v>-0.7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IFERROR(__xludf.DUMMYFUNCTION("""COMPUTED_VALUE"""),37.57)</f>
        <v>37.57</v>
      </c>
      <c r="C207" s="1">
        <f t="shared" si="1"/>
        <v>-0.99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IFERROR(__xludf.DUMMYFUNCTION("""COMPUTED_VALUE"""),35.93)</f>
        <v>35.93</v>
      </c>
      <c r="C208" s="1">
        <f t="shared" si="1"/>
        <v>-2.64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IFERROR(__xludf.DUMMYFUNCTION("""COMPUTED_VALUE"""),36.25)</f>
        <v>36.25</v>
      </c>
      <c r="C209" s="1">
        <f t="shared" si="1"/>
        <v>-0.68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IFERROR(__xludf.DUMMYFUNCTION("""COMPUTED_VALUE"""),36.05)</f>
        <v>36.05</v>
      </c>
      <c r="C210" s="1">
        <f t="shared" si="1"/>
        <v>-1.2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IFERROR(__xludf.DUMMYFUNCTION("""COMPUTED_VALUE"""),36.11)</f>
        <v>36.11</v>
      </c>
      <c r="C211" s="1">
        <f t="shared" si="1"/>
        <v>-0.94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IFERROR(__xludf.DUMMYFUNCTION("""COMPUTED_VALUE"""),37.0)</f>
        <v>37</v>
      </c>
      <c r="C212" s="1">
        <f t="shared" si="1"/>
        <v>-0.11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IFERROR(__xludf.DUMMYFUNCTION("""COMPUTED_VALUE"""),36.66)</f>
        <v>36.66</v>
      </c>
      <c r="C213" s="1">
        <f t="shared" si="1"/>
        <v>-1.34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IFERROR(__xludf.DUMMYFUNCTION("""COMPUTED_VALUE"""),36.8)</f>
        <v>36.8</v>
      </c>
      <c r="C214" s="1">
        <f t="shared" si="1"/>
        <v>-0.86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IFERROR(__xludf.DUMMYFUNCTION("""COMPUTED_VALUE"""),36.86)</f>
        <v>36.86</v>
      </c>
      <c r="C215" s="1">
        <f t="shared" si="1"/>
        <v>-0.94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IFERROR(__xludf.DUMMYFUNCTION("""COMPUTED_VALUE"""),37.12)</f>
        <v>37.12</v>
      </c>
      <c r="C216" s="1">
        <f t="shared" si="1"/>
        <v>-0.74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IFERROR(__xludf.DUMMYFUNCTION("""COMPUTED_VALUE"""),36.98)</f>
        <v>36.98</v>
      </c>
      <c r="C217" s="1">
        <f t="shared" si="1"/>
        <v>-1.14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IFERROR(__xludf.DUMMYFUNCTION("""COMPUTED_VALUE"""),37.16)</f>
        <v>37.16</v>
      </c>
      <c r="C218" s="1">
        <f t="shared" si="1"/>
        <v>-0.82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IFERROR(__xludf.DUMMYFUNCTION("""COMPUTED_VALUE"""),37.47)</f>
        <v>37.47</v>
      </c>
      <c r="C219" s="1">
        <f t="shared" si="1"/>
        <v>-0.69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IFERROR(__xludf.DUMMYFUNCTION("""COMPUTED_VALUE"""),36.67)</f>
        <v>36.67</v>
      </c>
      <c r="C220" s="1">
        <f t="shared" si="1"/>
        <v>-1.8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IFERROR(__xludf.DUMMYFUNCTION("""COMPUTED_VALUE"""),35.47)</f>
        <v>35.47</v>
      </c>
      <c r="C221" s="1">
        <f t="shared" si="1"/>
        <v>-2.2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IFERROR(__xludf.DUMMYFUNCTION("""COMPUTED_VALUE"""),35.01)</f>
        <v>35.01</v>
      </c>
      <c r="C222" s="1">
        <f t="shared" si="1"/>
        <v>-1.46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IFERROR(__xludf.DUMMYFUNCTION("""COMPUTED_VALUE"""),35.33)</f>
        <v>35.33</v>
      </c>
      <c r="C223" s="1">
        <f t="shared" si="1"/>
        <v>-0.68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IFERROR(__xludf.DUMMYFUNCTION("""COMPUTED_VALUE"""),35.63)</f>
        <v>35.63</v>
      </c>
      <c r="C224" s="1">
        <f t="shared" si="1"/>
        <v>-0.7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IFERROR(__xludf.DUMMYFUNCTION("""COMPUTED_VALUE"""),36.0)</f>
        <v>36</v>
      </c>
      <c r="C225" s="1">
        <f t="shared" si="1"/>
        <v>-0.63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IFERROR(__xludf.DUMMYFUNCTION("""COMPUTED_VALUE"""),36.46)</f>
        <v>36.46</v>
      </c>
      <c r="C226" s="1">
        <f t="shared" si="1"/>
        <v>-0.54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IFERROR(__xludf.DUMMYFUNCTION("""COMPUTED_VALUE"""),36.05)</f>
        <v>36.05</v>
      </c>
      <c r="C227" s="1">
        <f t="shared" si="1"/>
        <v>-1.41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IFERROR(__xludf.DUMMYFUNCTION("""COMPUTED_VALUE"""),36.18)</f>
        <v>36.18</v>
      </c>
      <c r="C228" s="1">
        <f t="shared" si="1"/>
        <v>-0.87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IFERROR(__xludf.DUMMYFUNCTION("""COMPUTED_VALUE"""),35.88)</f>
        <v>35.88</v>
      </c>
      <c r="C229" s="1">
        <f t="shared" si="1"/>
        <v>-1.3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IFERROR(__xludf.DUMMYFUNCTION("""COMPUTED_VALUE"""),36.59)</f>
        <v>36.59</v>
      </c>
      <c r="C230" s="1">
        <f t="shared" si="1"/>
        <v>-0.29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IFERROR(__xludf.DUMMYFUNCTION("""COMPUTED_VALUE"""),36.52)</f>
        <v>36.52</v>
      </c>
      <c r="C231" s="1">
        <f t="shared" si="1"/>
        <v>-1.07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IFERROR(__xludf.DUMMYFUNCTION("""COMPUTED_VALUE"""),37.67)</f>
        <v>37.67</v>
      </c>
      <c r="C232" s="1">
        <f t="shared" si="1"/>
        <v>0.15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IFERROR(__xludf.DUMMYFUNCTION("""COMPUTED_VALUE"""),38.05)</f>
        <v>38.05</v>
      </c>
      <c r="C233" s="1">
        <f t="shared" si="1"/>
        <v>-0.62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IFERROR(__xludf.DUMMYFUNCTION("""COMPUTED_VALUE"""),37.82)</f>
        <v>37.82</v>
      </c>
      <c r="C234" s="1">
        <f t="shared" si="1"/>
        <v>-1.23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IFERROR(__xludf.DUMMYFUNCTION("""COMPUTED_VALUE"""),37.29)</f>
        <v>37.29</v>
      </c>
      <c r="C235" s="1">
        <f t="shared" si="1"/>
        <v>-1.53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IFERROR(__xludf.DUMMYFUNCTION("""COMPUTED_VALUE"""),36.77)</f>
        <v>36.77</v>
      </c>
      <c r="C236" s="1">
        <f t="shared" si="1"/>
        <v>-1.52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IFERROR(__xludf.DUMMYFUNCTION("""COMPUTED_VALUE"""),36.84)</f>
        <v>36.84</v>
      </c>
      <c r="C237" s="1">
        <f t="shared" si="1"/>
        <v>-0.93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IFERROR(__xludf.DUMMYFUNCTION("""COMPUTED_VALUE"""),36.65)</f>
        <v>36.65</v>
      </c>
      <c r="C238" s="1">
        <f t="shared" si="1"/>
        <v>-1.19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IFERROR(__xludf.DUMMYFUNCTION("""COMPUTED_VALUE"""),36.67)</f>
        <v>36.67</v>
      </c>
      <c r="C239" s="1">
        <f t="shared" si="1"/>
        <v>-0.98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IFERROR(__xludf.DUMMYFUNCTION("""COMPUTED_VALUE"""),36.9)</f>
        <v>36.9</v>
      </c>
      <c r="C240" s="1">
        <f t="shared" si="1"/>
        <v>-0.77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IFERROR(__xludf.DUMMYFUNCTION("""COMPUTED_VALUE"""),36.5)</f>
        <v>36.5</v>
      </c>
      <c r="C241" s="1">
        <f t="shared" si="1"/>
        <v>-1.4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IFERROR(__xludf.DUMMYFUNCTION("""COMPUTED_VALUE"""),35.45)</f>
        <v>35.45</v>
      </c>
      <c r="C242" s="1">
        <f t="shared" si="1"/>
        <v>-2.05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IFERROR(__xludf.DUMMYFUNCTION("""COMPUTED_VALUE"""),35.61)</f>
        <v>35.61</v>
      </c>
      <c r="C243" s="1">
        <f t="shared" si="1"/>
        <v>-0.84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IFERROR(__xludf.DUMMYFUNCTION("""COMPUTED_VALUE"""),35.05)</f>
        <v>35.05</v>
      </c>
      <c r="C244" s="1">
        <f t="shared" si="1"/>
        <v>-1.56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IFERROR(__xludf.DUMMYFUNCTION("""COMPUTED_VALUE"""),35.18)</f>
        <v>35.18</v>
      </c>
      <c r="C245" s="1">
        <f t="shared" si="1"/>
        <v>-0.87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IFERROR(__xludf.DUMMYFUNCTION("""COMPUTED_VALUE"""),35.33)</f>
        <v>35.33</v>
      </c>
      <c r="C246" s="1">
        <f t="shared" si="1"/>
        <v>-0.85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IFERROR(__xludf.DUMMYFUNCTION("""COMPUTED_VALUE"""),35.84)</f>
        <v>35.84</v>
      </c>
      <c r="C247" s="1">
        <f t="shared" si="1"/>
        <v>-0.49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IFERROR(__xludf.DUMMYFUNCTION("""COMPUTED_VALUE"""),35.77)</f>
        <v>35.77</v>
      </c>
      <c r="C248" s="1">
        <f t="shared" si="1"/>
        <v>-1.07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IFERROR(__xludf.DUMMYFUNCTION("""COMPUTED_VALUE"""),35.54)</f>
        <v>35.54</v>
      </c>
      <c r="C249" s="1">
        <f t="shared" si="1"/>
        <v>-1.23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IFERROR(__xludf.DUMMYFUNCTION("""COMPUTED_VALUE"""),35.72)</f>
        <v>35.72</v>
      </c>
      <c r="C250" s="1">
        <f t="shared" si="1"/>
        <v>-0.82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IFERROR(__xludf.DUMMYFUNCTION("""COMPUTED_VALUE"""),35.91)</f>
        <v>35.91</v>
      </c>
      <c r="C251" s="1">
        <f t="shared" si="1"/>
        <v>-0.81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IFERROR(__xludf.DUMMYFUNCTION("""COMPUTED_VALUE"""),35.94)</f>
        <v>35.94</v>
      </c>
      <c r="C252" s="1">
        <f t="shared" si="1"/>
        <v>-0.97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IFERROR(__xludf.DUMMYFUNCTION("""COMPUTED_VALUE"""),36.11)</f>
        <v>36.11</v>
      </c>
      <c r="C253" s="1">
        <f t="shared" si="1"/>
        <v>-0.83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IFERROR(__xludf.DUMMYFUNCTION("""COMPUTED_VALUE"""),37.13)</f>
        <v>37.13</v>
      </c>
      <c r="C254" s="1">
        <f t="shared" si="1"/>
        <v>0.02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IFERROR(__xludf.DUMMYFUNCTION("""COMPUTED_VALUE"""),37.47)</f>
        <v>37.47</v>
      </c>
      <c r="C255" s="1">
        <f t="shared" si="1"/>
        <v>-0.66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IFERROR(__xludf.DUMMYFUNCTION("""COMPUTED_VALUE"""),37.59)</f>
        <v>37.59</v>
      </c>
      <c r="C256" s="1">
        <f t="shared" si="1"/>
        <v>-0.88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IFERROR(__xludf.DUMMYFUNCTION("""COMPUTED_VALUE"""),38.37)</f>
        <v>38.37</v>
      </c>
      <c r="C257" s="1">
        <f t="shared" si="1"/>
        <v>-0.22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IFERROR(__xludf.DUMMYFUNCTION("""COMPUTED_VALUE"""),38.45)</f>
        <v>38.45</v>
      </c>
      <c r="C258" s="1">
        <f t="shared" si="1"/>
        <v>-0.92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IFERROR(__xludf.DUMMYFUNCTION("""COMPUTED_VALUE"""),38.45)</f>
        <v>38.45</v>
      </c>
      <c r="C259" s="1">
        <f t="shared" si="1"/>
        <v>-1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IFERROR(__xludf.DUMMYFUNCTION("""COMPUTED_VALUE"""),39.08)</f>
        <v>39.08</v>
      </c>
      <c r="C260" s="1">
        <f t="shared" si="1"/>
        <v>-0.37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IFERROR(__xludf.DUMMYFUNCTION("""COMPUTED_VALUE"""),38.86)</f>
        <v>38.86</v>
      </c>
      <c r="C261" s="1">
        <f t="shared" si="1"/>
        <v>-1.22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IFERROR(__xludf.DUMMYFUNCTION("""COMPUTED_VALUE"""),39.6)</f>
        <v>39.6</v>
      </c>
      <c r="C262" s="1">
        <f t="shared" si="1"/>
        <v>-0.26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IFERROR(__xludf.DUMMYFUNCTION("""COMPUTED_VALUE"""),40.77)</f>
        <v>40.77</v>
      </c>
      <c r="C263" s="1">
        <f t="shared" si="1"/>
        <v>0.17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IFERROR(__xludf.DUMMYFUNCTION("""COMPUTED_VALUE"""),40.88)</f>
        <v>40.88</v>
      </c>
      <c r="C264" s="1">
        <f t="shared" si="1"/>
        <v>-0.89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IFERROR(__xludf.DUMMYFUNCTION("""COMPUTED_VALUE"""),40.56)</f>
        <v>40.56</v>
      </c>
      <c r="C265" s="1">
        <f t="shared" si="1"/>
        <v>-1.32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IFERROR(__xludf.DUMMYFUNCTION("""COMPUTED_VALUE"""),40.31)</f>
        <v>40.31</v>
      </c>
      <c r="C266" s="1">
        <f t="shared" si="1"/>
        <v>-1.25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IFERROR(__xludf.DUMMYFUNCTION("""COMPUTED_VALUE"""),40.41)</f>
        <v>40.41</v>
      </c>
      <c r="C267" s="1">
        <f t="shared" si="1"/>
        <v>-0.9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IFERROR(__xludf.DUMMYFUNCTION("""COMPUTED_VALUE"""),39.81)</f>
        <v>39.81</v>
      </c>
      <c r="C268" s="1">
        <f t="shared" si="1"/>
        <v>-1.6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IFERROR(__xludf.DUMMYFUNCTION("""COMPUTED_VALUE"""),40.62)</f>
        <v>40.62</v>
      </c>
      <c r="C269" s="1">
        <f t="shared" si="1"/>
        <v>-0.19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IFERROR(__xludf.DUMMYFUNCTION("""COMPUTED_VALUE"""),40.25)</f>
        <v>40.25</v>
      </c>
      <c r="C270" s="1">
        <f t="shared" si="1"/>
        <v>-1.37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IFERROR(__xludf.DUMMYFUNCTION("""COMPUTED_VALUE"""),42.29)</f>
        <v>42.29</v>
      </c>
      <c r="C271" s="1">
        <f t="shared" si="1"/>
        <v>1.04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IFERROR(__xludf.DUMMYFUNCTION("""COMPUTED_VALUE"""),40.93)</f>
        <v>40.93</v>
      </c>
      <c r="C272" s="1">
        <f t="shared" si="1"/>
        <v>-2.36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IFERROR(__xludf.DUMMYFUNCTION("""COMPUTED_VALUE"""),41.05)</f>
        <v>41.05</v>
      </c>
      <c r="C273" s="1">
        <f t="shared" si="1"/>
        <v>-0.88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IFERROR(__xludf.DUMMYFUNCTION("""COMPUTED_VALUE"""),42.07)</f>
        <v>42.07</v>
      </c>
      <c r="C274" s="1">
        <f t="shared" si="1"/>
        <v>0.02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IFERROR(__xludf.DUMMYFUNCTION("""COMPUTED_VALUE"""),41.95)</f>
        <v>41.95</v>
      </c>
      <c r="C275" s="1">
        <f t="shared" si="1"/>
        <v>-1.12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IFERROR(__xludf.DUMMYFUNCTION("""COMPUTED_VALUE"""),43.04)</f>
        <v>43.04</v>
      </c>
      <c r="C276" s="1">
        <f t="shared" si="1"/>
        <v>0.09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IFERROR(__xludf.DUMMYFUNCTION("""COMPUTED_VALUE"""),42.49)</f>
        <v>42.49</v>
      </c>
      <c r="C277" s="1">
        <f t="shared" si="1"/>
        <v>-1.55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IFERROR(__xludf.DUMMYFUNCTION("""COMPUTED_VALUE"""),41.81)</f>
        <v>41.81</v>
      </c>
      <c r="C278" s="1">
        <f t="shared" si="1"/>
        <v>-1.68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IFERROR(__xludf.DUMMYFUNCTION("""COMPUTED_VALUE"""),41.97)</f>
        <v>41.97</v>
      </c>
      <c r="C279" s="1">
        <f t="shared" si="1"/>
        <v>-0.84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IFERROR(__xludf.DUMMYFUNCTION("""COMPUTED_VALUE"""),42.07)</f>
        <v>42.07</v>
      </c>
      <c r="C280" s="1">
        <f t="shared" si="1"/>
        <v>-0.9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IFERROR(__xludf.DUMMYFUNCTION("""COMPUTED_VALUE"""),42.43)</f>
        <v>42.43</v>
      </c>
      <c r="C281" s="1">
        <f t="shared" si="1"/>
        <v>-0.64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IFERROR(__xludf.DUMMYFUNCTION("""COMPUTED_VALUE"""),42.38)</f>
        <v>42.38</v>
      </c>
      <c r="C282" s="1">
        <f t="shared" si="1"/>
        <v>-1.05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IFERROR(__xludf.DUMMYFUNCTION("""COMPUTED_VALUE"""),42.46)</f>
        <v>42.46</v>
      </c>
      <c r="C283" s="1">
        <f t="shared" si="1"/>
        <v>-0.92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IFERROR(__xludf.DUMMYFUNCTION("""COMPUTED_VALUE"""),42.03)</f>
        <v>42.03</v>
      </c>
      <c r="C284" s="1">
        <f t="shared" si="1"/>
        <v>-1.43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IFERROR(__xludf.DUMMYFUNCTION("""COMPUTED_VALUE"""),42.5)</f>
        <v>42.5</v>
      </c>
      <c r="C285" s="1">
        <f t="shared" si="1"/>
        <v>-0.53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IFERROR(__xludf.DUMMYFUNCTION("""COMPUTED_VALUE"""),42.59)</f>
        <v>42.59</v>
      </c>
      <c r="C286" s="1">
        <f t="shared" si="1"/>
        <v>-0.91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IFERROR(__xludf.DUMMYFUNCTION("""COMPUTED_VALUE"""),42.84)</f>
        <v>42.84</v>
      </c>
      <c r="C287" s="1">
        <f t="shared" si="1"/>
        <v>-0.75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IFERROR(__xludf.DUMMYFUNCTION("""COMPUTED_VALUE"""),42.96)</f>
        <v>42.96</v>
      </c>
      <c r="C288" s="1">
        <f t="shared" si="1"/>
        <v>-0.88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IFERROR(__xludf.DUMMYFUNCTION("""COMPUTED_VALUE"""),42.91)</f>
        <v>42.91</v>
      </c>
      <c r="C289" s="1">
        <f t="shared" si="1"/>
        <v>-1.05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IFERROR(__xludf.DUMMYFUNCTION("""COMPUTED_VALUE"""),42.75)</f>
        <v>42.75</v>
      </c>
      <c r="C290" s="1">
        <f t="shared" si="1"/>
        <v>-1.16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IFERROR(__xludf.DUMMYFUNCTION("""COMPUTED_VALUE"""),42.52)</f>
        <v>42.52</v>
      </c>
      <c r="C291" s="1">
        <f t="shared" si="1"/>
        <v>-1.23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IFERROR(__xludf.DUMMYFUNCTION("""COMPUTED_VALUE"""),42.58)</f>
        <v>42.58</v>
      </c>
      <c r="C292" s="1">
        <f t="shared" si="1"/>
        <v>-0.94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IFERROR(__xludf.DUMMYFUNCTION("""COMPUTED_VALUE"""),42.45)</f>
        <v>42.45</v>
      </c>
      <c r="C293" s="1">
        <f t="shared" si="1"/>
        <v>-1.13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IFERROR(__xludf.DUMMYFUNCTION("""COMPUTED_VALUE"""),43.56)</f>
        <v>43.56</v>
      </c>
      <c r="C294" s="1">
        <f t="shared" si="1"/>
        <v>0.11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IFERROR(__xludf.DUMMYFUNCTION("""COMPUTED_VALUE"""),44.79)</f>
        <v>44.79</v>
      </c>
      <c r="C295" s="1">
        <f t="shared" si="1"/>
        <v>0.23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IFERROR(__xludf.DUMMYFUNCTION("""COMPUTED_VALUE"""),44.45)</f>
        <v>44.45</v>
      </c>
      <c r="C296" s="1">
        <f t="shared" si="1"/>
        <v>-1.34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IFERROR(__xludf.DUMMYFUNCTION("""COMPUTED_VALUE"""),43.56)</f>
        <v>43.56</v>
      </c>
      <c r="C297" s="1">
        <f t="shared" si="1"/>
        <v>-1.89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IFERROR(__xludf.DUMMYFUNCTION("""COMPUTED_VALUE"""),43.83)</f>
        <v>43.83</v>
      </c>
      <c r="C298" s="1">
        <f t="shared" si="1"/>
        <v>-0.73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IFERROR(__xludf.DUMMYFUNCTION("""COMPUTED_VALUE"""),44.49)</f>
        <v>44.49</v>
      </c>
      <c r="C299" s="1">
        <f t="shared" si="1"/>
        <v>-0.34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IFERROR(__xludf.DUMMYFUNCTION("""COMPUTED_VALUE"""),43.79)</f>
        <v>43.79</v>
      </c>
      <c r="C300" s="1">
        <f t="shared" si="1"/>
        <v>-1.7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IFERROR(__xludf.DUMMYFUNCTION("""COMPUTED_VALUE"""),43.59)</f>
        <v>43.59</v>
      </c>
      <c r="C301" s="1">
        <f t="shared" si="1"/>
        <v>-1.2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IFERROR(__xludf.DUMMYFUNCTION("""COMPUTED_VALUE"""),43.16)</f>
        <v>43.16</v>
      </c>
      <c r="C302" s="1">
        <f t="shared" si="1"/>
        <v>-1.43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IFERROR(__xludf.DUMMYFUNCTION("""COMPUTED_VALUE"""),42.79)</f>
        <v>42.79</v>
      </c>
      <c r="C303" s="1">
        <f t="shared" si="1"/>
        <v>-1.37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IFERROR(__xludf.DUMMYFUNCTION("""COMPUTED_VALUE"""),41.86)</f>
        <v>41.86</v>
      </c>
      <c r="C304" s="1">
        <f t="shared" si="1"/>
        <v>-1.93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IFERROR(__xludf.DUMMYFUNCTION("""COMPUTED_VALUE"""),42.27)</f>
        <v>42.27</v>
      </c>
      <c r="C305" s="1">
        <f t="shared" si="1"/>
        <v>-0.59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IFERROR(__xludf.DUMMYFUNCTION("""COMPUTED_VALUE"""),42.6)</f>
        <v>42.6</v>
      </c>
      <c r="C306" s="1">
        <f t="shared" si="1"/>
        <v>-0.67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IFERROR(__xludf.DUMMYFUNCTION("""COMPUTED_VALUE"""),43.19)</f>
        <v>43.19</v>
      </c>
      <c r="C307" s="1">
        <f t="shared" si="1"/>
        <v>-0.41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IFERROR(__xludf.DUMMYFUNCTION("""COMPUTED_VALUE"""),42.74)</f>
        <v>42.74</v>
      </c>
      <c r="C308" s="1">
        <f t="shared" si="1"/>
        <v>-1.45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IFERROR(__xludf.DUMMYFUNCTION("""COMPUTED_VALUE"""),42.75)</f>
        <v>42.75</v>
      </c>
      <c r="C309" s="1">
        <f t="shared" si="1"/>
        <v>-0.99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IFERROR(__xludf.DUMMYFUNCTION("""COMPUTED_VALUE"""),43.8)</f>
        <v>43.8</v>
      </c>
      <c r="C310" s="1">
        <f t="shared" si="1"/>
        <v>0.05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IFERROR(__xludf.DUMMYFUNCTION("""COMPUTED_VALUE"""),43.75)</f>
        <v>43.75</v>
      </c>
      <c r="C311" s="1">
        <f t="shared" si="1"/>
        <v>-1.05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IFERROR(__xludf.DUMMYFUNCTION("""COMPUTED_VALUE"""),43.87)</f>
        <v>43.87</v>
      </c>
      <c r="C312" s="1">
        <f t="shared" si="1"/>
        <v>-0.88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IFERROR(__xludf.DUMMYFUNCTION("""COMPUTED_VALUE"""),44.48)</f>
        <v>44.48</v>
      </c>
      <c r="C313" s="1">
        <f t="shared" si="1"/>
        <v>-0.39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IFERROR(__xludf.DUMMYFUNCTION("""COMPUTED_VALUE"""),45.4)</f>
        <v>45.4</v>
      </c>
      <c r="C314" s="1">
        <f t="shared" si="1"/>
        <v>-0.08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IFERROR(__xludf.DUMMYFUNCTION("""COMPUTED_VALUE"""),45.2)</f>
        <v>45.2</v>
      </c>
      <c r="C315" s="1">
        <f t="shared" si="1"/>
        <v>-1.2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IFERROR(__xludf.DUMMYFUNCTION("""COMPUTED_VALUE"""),45.61)</f>
        <v>45.61</v>
      </c>
      <c r="C316" s="1">
        <f t="shared" si="1"/>
        <v>-0.59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IFERROR(__xludf.DUMMYFUNCTION("""COMPUTED_VALUE"""),45.6)</f>
        <v>45.6</v>
      </c>
      <c r="C317" s="1">
        <f t="shared" si="1"/>
        <v>-1.01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IFERROR(__xludf.DUMMYFUNCTION("""COMPUTED_VALUE"""),45.09)</f>
        <v>45.09</v>
      </c>
      <c r="C318" s="1">
        <f t="shared" si="1"/>
        <v>-1.51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IFERROR(__xludf.DUMMYFUNCTION("""COMPUTED_VALUE"""),44.96)</f>
        <v>44.96</v>
      </c>
      <c r="C319" s="1">
        <f t="shared" si="1"/>
        <v>-1.13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IFERROR(__xludf.DUMMYFUNCTION("""COMPUTED_VALUE"""),44.43)</f>
        <v>44.43</v>
      </c>
      <c r="C320" s="1">
        <f t="shared" si="1"/>
        <v>-1.53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IFERROR(__xludf.DUMMYFUNCTION("""COMPUTED_VALUE"""),44.38)</f>
        <v>44.38</v>
      </c>
      <c r="C321" s="1">
        <f t="shared" si="1"/>
        <v>-1.05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IFERROR(__xludf.DUMMYFUNCTION("""COMPUTED_VALUE"""),44.32)</f>
        <v>44.32</v>
      </c>
      <c r="C322" s="1">
        <f t="shared" si="1"/>
        <v>-1.06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IFERROR(__xludf.DUMMYFUNCTION("""COMPUTED_VALUE"""),44.81)</f>
        <v>44.81</v>
      </c>
      <c r="C323" s="1">
        <f t="shared" si="1"/>
        <v>-0.51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IFERROR(__xludf.DUMMYFUNCTION("""COMPUTED_VALUE"""),44.33)</f>
        <v>44.33</v>
      </c>
      <c r="C324" s="1">
        <f t="shared" si="1"/>
        <v>-1.48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IFERROR(__xludf.DUMMYFUNCTION("""COMPUTED_VALUE"""),44.82)</f>
        <v>44.82</v>
      </c>
      <c r="C325" s="1">
        <f t="shared" si="1"/>
        <v>-0.51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IFERROR(__xludf.DUMMYFUNCTION("""COMPUTED_VALUE"""),44.98)</f>
        <v>44.98</v>
      </c>
      <c r="C326" s="1">
        <f t="shared" si="1"/>
        <v>-0.84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IFERROR(__xludf.DUMMYFUNCTION("""COMPUTED_VALUE"""),43.55)</f>
        <v>43.55</v>
      </c>
      <c r="C327" s="1">
        <f t="shared" si="1"/>
        <v>-2.43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IFERROR(__xludf.DUMMYFUNCTION("""COMPUTED_VALUE"""),43.96)</f>
        <v>43.96</v>
      </c>
      <c r="C328" s="1">
        <f t="shared" si="1"/>
        <v>-0.59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IFERROR(__xludf.DUMMYFUNCTION("""COMPUTED_VALUE"""),44.24)</f>
        <v>44.24</v>
      </c>
      <c r="C329" s="1">
        <f t="shared" si="1"/>
        <v>-0.72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IFERROR(__xludf.DUMMYFUNCTION("""COMPUTED_VALUE"""),47.81)</f>
        <v>47.81</v>
      </c>
      <c r="C330" s="1">
        <f t="shared" si="1"/>
        <v>2.57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IFERROR(__xludf.DUMMYFUNCTION("""COMPUTED_VALUE"""),47.71)</f>
        <v>47.71</v>
      </c>
      <c r="C331" s="1">
        <f t="shared" si="1"/>
        <v>-1.1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IFERROR(__xludf.DUMMYFUNCTION("""COMPUTED_VALUE"""),47.35)</f>
        <v>47.35</v>
      </c>
      <c r="C332" s="1">
        <f t="shared" si="1"/>
        <v>-1.36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IFERROR(__xludf.DUMMYFUNCTION("""COMPUTED_VALUE"""),48.21)</f>
        <v>48.21</v>
      </c>
      <c r="C333" s="1">
        <f t="shared" si="1"/>
        <v>-0.14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IFERROR(__xludf.DUMMYFUNCTION("""COMPUTED_VALUE"""),49.1)</f>
        <v>49.1</v>
      </c>
      <c r="C334" s="1">
        <f t="shared" si="1"/>
        <v>-0.11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IFERROR(__xludf.DUMMYFUNCTION("""COMPUTED_VALUE"""),49.23)</f>
        <v>49.23</v>
      </c>
      <c r="C335" s="1">
        <f t="shared" si="1"/>
        <v>-0.87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IFERROR(__xludf.DUMMYFUNCTION("""COMPUTED_VALUE"""),49.88)</f>
        <v>49.88</v>
      </c>
      <c r="C336" s="1">
        <f t="shared" si="1"/>
        <v>-0.35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IFERROR(__xludf.DUMMYFUNCTION("""COMPUTED_VALUE"""),49.68)</f>
        <v>49.68</v>
      </c>
      <c r="C337" s="1">
        <f t="shared" si="1"/>
        <v>-1.2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IFERROR(__xludf.DUMMYFUNCTION("""COMPUTED_VALUE"""),49.56)</f>
        <v>49.56</v>
      </c>
      <c r="C338" s="1">
        <f t="shared" si="1"/>
        <v>-1.12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IFERROR(__xludf.DUMMYFUNCTION("""COMPUTED_VALUE"""),49.58)</f>
        <v>49.58</v>
      </c>
      <c r="C339" s="1">
        <f t="shared" si="1"/>
        <v>-0.98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IFERROR(__xludf.DUMMYFUNCTION("""COMPUTED_VALUE"""),50.12)</f>
        <v>50.12</v>
      </c>
      <c r="C340" s="1">
        <f t="shared" si="1"/>
        <v>-0.46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IFERROR(__xludf.DUMMYFUNCTION("""COMPUTED_VALUE"""),50.47)</f>
        <v>50.47</v>
      </c>
      <c r="C341" s="1">
        <f t="shared" si="1"/>
        <v>-0.65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IFERROR(__xludf.DUMMYFUNCTION("""COMPUTED_VALUE"""),50.51)</f>
        <v>50.51</v>
      </c>
      <c r="C342" s="1">
        <f t="shared" si="1"/>
        <v>-0.96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IFERROR(__xludf.DUMMYFUNCTION("""COMPUTED_VALUE"""),50.02)</f>
        <v>50.02</v>
      </c>
      <c r="C343" s="1">
        <f t="shared" si="1"/>
        <v>-1.49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IFERROR(__xludf.DUMMYFUNCTION("""COMPUTED_VALUE"""),50.08)</f>
        <v>50.08</v>
      </c>
      <c r="C344" s="1">
        <f t="shared" si="1"/>
        <v>-0.94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IFERROR(__xludf.DUMMYFUNCTION("""COMPUTED_VALUE"""),49.95)</f>
        <v>49.95</v>
      </c>
      <c r="C345" s="1">
        <f t="shared" si="1"/>
        <v>-1.13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IFERROR(__xludf.DUMMYFUNCTION("""COMPUTED_VALUE"""),50.17)</f>
        <v>50.17</v>
      </c>
      <c r="C346" s="1">
        <f t="shared" si="1"/>
        <v>-0.78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IFERROR(__xludf.DUMMYFUNCTION("""COMPUTED_VALUE"""),49.99)</f>
        <v>49.99</v>
      </c>
      <c r="C347" s="1">
        <f t="shared" si="1"/>
        <v>-1.18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IFERROR(__xludf.DUMMYFUNCTION("""COMPUTED_VALUE"""),50.61)</f>
        <v>50.61</v>
      </c>
      <c r="C348" s="1">
        <f t="shared" si="1"/>
        <v>-0.38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IFERROR(__xludf.DUMMYFUNCTION("""COMPUTED_VALUE"""),50.55)</f>
        <v>50.55</v>
      </c>
      <c r="C349" s="1">
        <f t="shared" si="1"/>
        <v>-1.06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IFERROR(__xludf.DUMMYFUNCTION("""COMPUTED_VALUE"""),49.74)</f>
        <v>49.74</v>
      </c>
      <c r="C350" s="1">
        <f t="shared" si="1"/>
        <v>-1.81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IFERROR(__xludf.DUMMYFUNCTION("""COMPUTED_VALUE"""),49.16)</f>
        <v>49.16</v>
      </c>
      <c r="C351" s="1">
        <f t="shared" si="1"/>
        <v>-1.58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IFERROR(__xludf.DUMMYFUNCTION("""COMPUTED_VALUE"""),47.96)</f>
        <v>47.96</v>
      </c>
      <c r="C352" s="1">
        <f t="shared" si="1"/>
        <v>-2.2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IFERROR(__xludf.DUMMYFUNCTION("""COMPUTED_VALUE"""),47.87)</f>
        <v>47.87</v>
      </c>
      <c r="C353" s="1">
        <f t="shared" si="1"/>
        <v>-1.09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IFERROR(__xludf.DUMMYFUNCTION("""COMPUTED_VALUE"""),47.7)</f>
        <v>47.7</v>
      </c>
      <c r="C354" s="1">
        <f t="shared" si="1"/>
        <v>-1.17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IFERROR(__xludf.DUMMYFUNCTION("""COMPUTED_VALUE"""),48.3)</f>
        <v>48.3</v>
      </c>
      <c r="C355" s="1">
        <f t="shared" si="1"/>
        <v>-0.4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IFERROR(__xludf.DUMMYFUNCTION("""COMPUTED_VALUE"""),48.95)</f>
        <v>48.95</v>
      </c>
      <c r="C356" s="1">
        <f t="shared" si="1"/>
        <v>-0.35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IFERROR(__xludf.DUMMYFUNCTION("""COMPUTED_VALUE"""),48.35)</f>
        <v>48.35</v>
      </c>
      <c r="C357" s="1">
        <f t="shared" si="1"/>
        <v>-1.6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IFERROR(__xludf.DUMMYFUNCTION("""COMPUTED_VALUE"""),49.39)</f>
        <v>49.39</v>
      </c>
      <c r="C358" s="1">
        <f t="shared" si="1"/>
        <v>0.04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IFERROR(__xludf.DUMMYFUNCTION("""COMPUTED_VALUE"""),48.85)</f>
        <v>48.85</v>
      </c>
      <c r="C359" s="1">
        <f t="shared" si="1"/>
        <v>-1.54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IFERROR(__xludf.DUMMYFUNCTION("""COMPUTED_VALUE"""),48.15)</f>
        <v>48.15</v>
      </c>
      <c r="C360" s="1">
        <f t="shared" si="1"/>
        <v>-1.7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IFERROR(__xludf.DUMMYFUNCTION("""COMPUTED_VALUE"""),47.97)</f>
        <v>47.97</v>
      </c>
      <c r="C361" s="1">
        <f t="shared" si="1"/>
        <v>-1.18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IFERROR(__xludf.DUMMYFUNCTION("""COMPUTED_VALUE"""),48.2)</f>
        <v>48.2</v>
      </c>
      <c r="C362" s="1">
        <f t="shared" si="1"/>
        <v>-0.77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IFERROR(__xludf.DUMMYFUNCTION("""COMPUTED_VALUE"""),50.6)</f>
        <v>50.6</v>
      </c>
      <c r="C363" s="1">
        <f t="shared" si="1"/>
        <v>1.4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IFERROR(__xludf.DUMMYFUNCTION("""COMPUTED_VALUE"""),49.41)</f>
        <v>49.41</v>
      </c>
      <c r="C364" s="1">
        <f t="shared" si="1"/>
        <v>-2.19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IFERROR(__xludf.DUMMYFUNCTION("""COMPUTED_VALUE"""),49.11)</f>
        <v>49.11</v>
      </c>
      <c r="C365" s="1">
        <f t="shared" si="1"/>
        <v>-1.3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IFERROR(__xludf.DUMMYFUNCTION("""COMPUTED_VALUE"""),49.6)</f>
        <v>49.6</v>
      </c>
      <c r="C366" s="1">
        <f t="shared" si="1"/>
        <v>-0.51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IFERROR(__xludf.DUMMYFUNCTION("""COMPUTED_VALUE"""),49.35)</f>
        <v>49.35</v>
      </c>
      <c r="C367" s="1">
        <f t="shared" si="1"/>
        <v>-1.25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IFERROR(__xludf.DUMMYFUNCTION("""COMPUTED_VALUE"""),49.66)</f>
        <v>49.66</v>
      </c>
      <c r="C368" s="1">
        <f t="shared" si="1"/>
        <v>-0.69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IFERROR(__xludf.DUMMYFUNCTION("""COMPUTED_VALUE"""),49.96)</f>
        <v>49.96</v>
      </c>
      <c r="C369" s="1">
        <f t="shared" si="1"/>
        <v>-0.7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IFERROR(__xludf.DUMMYFUNCTION("""COMPUTED_VALUE"""),51.27)</f>
        <v>51.27</v>
      </c>
      <c r="C370" s="1">
        <f t="shared" si="1"/>
        <v>0.31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IFERROR(__xludf.DUMMYFUNCTION("""COMPUTED_VALUE"""),52.22)</f>
        <v>52.22</v>
      </c>
      <c r="C371" s="1">
        <f t="shared" si="1"/>
        <v>-0.05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IFERROR(__xludf.DUMMYFUNCTION("""COMPUTED_VALUE"""),51.78)</f>
        <v>51.78</v>
      </c>
      <c r="C372" s="1">
        <f t="shared" si="1"/>
        <v>-1.44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IFERROR(__xludf.DUMMYFUNCTION("""COMPUTED_VALUE"""),51.15)</f>
        <v>51.15</v>
      </c>
      <c r="C373" s="1">
        <f t="shared" si="1"/>
        <v>-1.63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IFERROR(__xludf.DUMMYFUNCTION("""COMPUTED_VALUE"""),50.46)</f>
        <v>50.46</v>
      </c>
      <c r="C374" s="1">
        <f t="shared" si="1"/>
        <v>-1.69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IFERROR(__xludf.DUMMYFUNCTION("""COMPUTED_VALUE"""),51.03)</f>
        <v>51.03</v>
      </c>
      <c r="C375" s="1">
        <f t="shared" si="1"/>
        <v>-0.43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IFERROR(__xludf.DUMMYFUNCTION("""COMPUTED_VALUE"""),51.77)</f>
        <v>51.77</v>
      </c>
      <c r="C376" s="1">
        <f t="shared" si="1"/>
        <v>-0.26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IFERROR(__xludf.DUMMYFUNCTION("""COMPUTED_VALUE"""),51.54)</f>
        <v>51.54</v>
      </c>
      <c r="C377" s="1">
        <f t="shared" si="1"/>
        <v>-1.23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IFERROR(__xludf.DUMMYFUNCTION("""COMPUTED_VALUE"""),51.58)</f>
        <v>51.58</v>
      </c>
      <c r="C378" s="1">
        <f t="shared" si="1"/>
        <v>-0.96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IFERROR(__xludf.DUMMYFUNCTION("""COMPUTED_VALUE"""),53.13)</f>
        <v>53.13</v>
      </c>
      <c r="C379" s="1">
        <f t="shared" si="1"/>
        <v>0.55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IFERROR(__xludf.DUMMYFUNCTION("""COMPUTED_VALUE"""),52.85)</f>
        <v>52.85</v>
      </c>
      <c r="C380" s="1">
        <f t="shared" si="1"/>
        <v>-1.28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IFERROR(__xludf.DUMMYFUNCTION("""COMPUTED_VALUE"""),53.13)</f>
        <v>53.13</v>
      </c>
      <c r="C381" s="1">
        <f t="shared" si="1"/>
        <v>-0.72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IFERROR(__xludf.DUMMYFUNCTION("""COMPUTED_VALUE"""),52.63)</f>
        <v>52.63</v>
      </c>
      <c r="C382" s="1">
        <f t="shared" si="1"/>
        <v>-1.5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IFERROR(__xludf.DUMMYFUNCTION("""COMPUTED_VALUE"""),52.08)</f>
        <v>52.08</v>
      </c>
      <c r="C383" s="1">
        <f t="shared" si="1"/>
        <v>-1.55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IFERROR(__xludf.DUMMYFUNCTION("""COMPUTED_VALUE"""),50.94)</f>
        <v>50.94</v>
      </c>
      <c r="C384" s="1">
        <f t="shared" si="1"/>
        <v>-2.14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IFERROR(__xludf.DUMMYFUNCTION("""COMPUTED_VALUE"""),51.41)</f>
        <v>51.41</v>
      </c>
      <c r="C385" s="1">
        <f t="shared" si="1"/>
        <v>-0.53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IFERROR(__xludf.DUMMYFUNCTION("""COMPUTED_VALUE"""),51.73)</f>
        <v>51.73</v>
      </c>
      <c r="C386" s="1">
        <f t="shared" si="1"/>
        <v>-0.68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IFERROR(__xludf.DUMMYFUNCTION("""COMPUTED_VALUE"""),52.27)</f>
        <v>52.27</v>
      </c>
      <c r="C387" s="1">
        <f t="shared" si="1"/>
        <v>-0.46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IFERROR(__xludf.DUMMYFUNCTION("""COMPUTED_VALUE"""),51.97)</f>
        <v>51.97</v>
      </c>
      <c r="C388" s="1">
        <f t="shared" si="1"/>
        <v>-1.3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IFERROR(__xludf.DUMMYFUNCTION("""COMPUTED_VALUE"""),51.95)</f>
        <v>51.95</v>
      </c>
      <c r="C389" s="1">
        <f t="shared" si="1"/>
        <v>-1.02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IFERROR(__xludf.DUMMYFUNCTION("""COMPUTED_VALUE"""),51.45)</f>
        <v>51.45</v>
      </c>
      <c r="C390" s="1">
        <f t="shared" si="1"/>
        <v>-1.5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IFERROR(__xludf.DUMMYFUNCTION("""COMPUTED_VALUE"""),51.51)</f>
        <v>51.51</v>
      </c>
      <c r="C391" s="1">
        <f t="shared" si="1"/>
        <v>-0.94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IFERROR(__xludf.DUMMYFUNCTION("""COMPUTED_VALUE"""),52.15)</f>
        <v>52.15</v>
      </c>
      <c r="C392" s="1">
        <f t="shared" si="1"/>
        <v>-0.36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IFERROR(__xludf.DUMMYFUNCTION("""COMPUTED_VALUE"""),52.75)</f>
        <v>52.75</v>
      </c>
      <c r="C393" s="1">
        <f t="shared" si="1"/>
        <v>-0.4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IFERROR(__xludf.DUMMYFUNCTION("""COMPUTED_VALUE"""),51.63)</f>
        <v>51.63</v>
      </c>
      <c r="C394" s="1">
        <f t="shared" si="1"/>
        <v>-2.12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IFERROR(__xludf.DUMMYFUNCTION("""COMPUTED_VALUE"""),51.26)</f>
        <v>51.26</v>
      </c>
      <c r="C395" s="1">
        <f t="shared" si="1"/>
        <v>-1.37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IFERROR(__xludf.DUMMYFUNCTION("""COMPUTED_VALUE"""),49.89)</f>
        <v>49.89</v>
      </c>
      <c r="C396" s="1">
        <f t="shared" si="1"/>
        <v>-2.37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IFERROR(__xludf.DUMMYFUNCTION("""COMPUTED_VALUE"""),49.92)</f>
        <v>49.92</v>
      </c>
      <c r="C397" s="1">
        <f t="shared" si="1"/>
        <v>-0.97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IFERROR(__xludf.DUMMYFUNCTION("""COMPUTED_VALUE"""),49.63)</f>
        <v>49.63</v>
      </c>
      <c r="C398" s="1">
        <f t="shared" si="1"/>
        <v>-1.29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IFERROR(__xludf.DUMMYFUNCTION("""COMPUTED_VALUE"""),48.02)</f>
        <v>48.02</v>
      </c>
      <c r="C399" s="1">
        <f t="shared" si="1"/>
        <v>-2.61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IFERROR(__xludf.DUMMYFUNCTION("""COMPUTED_VALUE"""),46.98)</f>
        <v>46.98</v>
      </c>
      <c r="C400" s="1">
        <f t="shared" si="1"/>
        <v>-2.04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IFERROR(__xludf.DUMMYFUNCTION("""COMPUTED_VALUE"""),47.18)</f>
        <v>47.18</v>
      </c>
      <c r="C401" s="1">
        <f t="shared" si="1"/>
        <v>-0.8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IFERROR(__xludf.DUMMYFUNCTION("""COMPUTED_VALUE"""),45.07)</f>
        <v>45.07</v>
      </c>
      <c r="C402" s="1">
        <f t="shared" si="1"/>
        <v>-3.11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IFERROR(__xludf.DUMMYFUNCTION("""COMPUTED_VALUE"""),45.56)</f>
        <v>45.56</v>
      </c>
      <c r="C403" s="1">
        <f t="shared" si="1"/>
        <v>-0.51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IFERROR(__xludf.DUMMYFUNCTION("""COMPUTED_VALUE"""),41.93)</f>
        <v>41.93</v>
      </c>
      <c r="C404" s="1">
        <f t="shared" si="1"/>
        <v>-4.63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IFERROR(__xludf.DUMMYFUNCTION("""COMPUTED_VALUE"""),44.73)</f>
        <v>44.73</v>
      </c>
      <c r="C405" s="1">
        <f t="shared" si="1"/>
        <v>1.8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IFERROR(__xludf.DUMMYFUNCTION("""COMPUTED_VALUE"""),41.85)</f>
        <v>41.85</v>
      </c>
      <c r="C406" s="1">
        <f t="shared" si="1"/>
        <v>-3.88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IFERROR(__xludf.DUMMYFUNCTION("""COMPUTED_VALUE"""),43.93)</f>
        <v>43.93</v>
      </c>
      <c r="C407" s="1">
        <f t="shared" si="1"/>
        <v>1.08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IFERROR(__xludf.DUMMYFUNCTION("""COMPUTED_VALUE"""),44.81)</f>
        <v>44.81</v>
      </c>
      <c r="C408" s="1">
        <f t="shared" si="1"/>
        <v>-0.12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IFERROR(__xludf.DUMMYFUNCTION("""COMPUTED_VALUE"""),45.94)</f>
        <v>45.94</v>
      </c>
      <c r="C409" s="1">
        <f t="shared" si="1"/>
        <v>0.13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IFERROR(__xludf.DUMMYFUNCTION("""COMPUTED_VALUE"""),45.5)</f>
        <v>45.5</v>
      </c>
      <c r="C410" s="1">
        <f t="shared" si="1"/>
        <v>-1.44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IFERROR(__xludf.DUMMYFUNCTION("""COMPUTED_VALUE"""),45.53)</f>
        <v>45.53</v>
      </c>
      <c r="C411" s="1">
        <f t="shared" si="1"/>
        <v>-0.97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IFERROR(__xludf.DUMMYFUNCTION("""COMPUTED_VALUE"""),43.89)</f>
        <v>43.89</v>
      </c>
      <c r="C412" s="1">
        <f t="shared" si="1"/>
        <v>-2.64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IFERROR(__xludf.DUMMYFUNCTION("""COMPUTED_VALUE"""),43.32)</f>
        <v>43.32</v>
      </c>
      <c r="C413" s="1">
        <f t="shared" si="1"/>
        <v>-1.57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IFERROR(__xludf.DUMMYFUNCTION("""COMPUTED_VALUE"""),43.61)</f>
        <v>43.61</v>
      </c>
      <c r="C414" s="1">
        <f t="shared" si="1"/>
        <v>-0.71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IFERROR(__xludf.DUMMYFUNCTION("""COMPUTED_VALUE"""),44.87)</f>
        <v>44.87</v>
      </c>
      <c r="C415" s="1">
        <f t="shared" si="1"/>
        <v>0.26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IFERROR(__xludf.DUMMYFUNCTION("""COMPUTED_VALUE"""),45.91)</f>
        <v>45.91</v>
      </c>
      <c r="C416" s="1">
        <f t="shared" si="1"/>
        <v>0.04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IFERROR(__xludf.DUMMYFUNCTION("""COMPUTED_VALUE"""),45.09)</f>
        <v>45.09</v>
      </c>
      <c r="C417" s="1">
        <f t="shared" si="1"/>
        <v>-1.82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IFERROR(__xludf.DUMMYFUNCTION("""COMPUTED_VALUE"""),45.72)</f>
        <v>45.72</v>
      </c>
      <c r="C418" s="1">
        <f t="shared" si="1"/>
        <v>-0.37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IFERROR(__xludf.DUMMYFUNCTION("""COMPUTED_VALUE"""),46.76)</f>
        <v>46.76</v>
      </c>
      <c r="C419" s="1">
        <f t="shared" si="1"/>
        <v>0.04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IFERROR(__xludf.DUMMYFUNCTION("""COMPUTED_VALUE"""),47.28)</f>
        <v>47.28</v>
      </c>
      <c r="C420" s="1">
        <f t="shared" si="1"/>
        <v>-0.48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IFERROR(__xludf.DUMMYFUNCTION("""COMPUTED_VALUE"""),47.52)</f>
        <v>47.52</v>
      </c>
      <c r="C421" s="1">
        <f t="shared" si="1"/>
        <v>-0.76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IFERROR(__xludf.DUMMYFUNCTION("""COMPUTED_VALUE"""),47.18)</f>
        <v>47.18</v>
      </c>
      <c r="C422" s="1">
        <f t="shared" si="1"/>
        <v>-1.34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IFERROR(__xludf.DUMMYFUNCTION("""COMPUTED_VALUE"""),45.73)</f>
        <v>45.73</v>
      </c>
      <c r="C423" s="1">
        <f t="shared" si="1"/>
        <v>-2.45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IFERROR(__xludf.DUMMYFUNCTION("""COMPUTED_VALUE"""),45.71)</f>
        <v>45.71</v>
      </c>
      <c r="C424" s="1">
        <f t="shared" si="1"/>
        <v>-1.02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IFERROR(__xludf.DUMMYFUNCTION("""COMPUTED_VALUE"""),47.21)</f>
        <v>47.21</v>
      </c>
      <c r="C425" s="1">
        <f t="shared" si="1"/>
        <v>0.5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IFERROR(__xludf.DUMMYFUNCTION("""COMPUTED_VALUE"""),47.2)</f>
        <v>47.2</v>
      </c>
      <c r="C426" s="1">
        <f t="shared" si="1"/>
        <v>-1.01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IFERROR(__xludf.DUMMYFUNCTION("""COMPUTED_VALUE"""),45.52)</f>
        <v>45.52</v>
      </c>
      <c r="C427" s="1">
        <f t="shared" si="1"/>
        <v>-2.68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IFERROR(__xludf.DUMMYFUNCTION("""COMPUTED_VALUE"""),46.26)</f>
        <v>46.26</v>
      </c>
      <c r="C428" s="1">
        <f t="shared" si="1"/>
        <v>-0.26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IFERROR(__xludf.DUMMYFUNCTION("""COMPUTED_VALUE"""),47.99)</f>
        <v>47.99</v>
      </c>
      <c r="C429" s="1">
        <f t="shared" si="1"/>
        <v>0.73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IFERROR(__xludf.DUMMYFUNCTION("""COMPUTED_VALUE"""),48.68)</f>
        <v>48.68</v>
      </c>
      <c r="C430" s="1">
        <f t="shared" si="1"/>
        <v>-0.31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IFERROR(__xludf.DUMMYFUNCTION("""COMPUTED_VALUE"""),50.54)</f>
        <v>50.54</v>
      </c>
      <c r="C431" s="1">
        <f t="shared" si="1"/>
        <v>0.86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IFERROR(__xludf.DUMMYFUNCTION("""COMPUTED_VALUE"""),50.76)</f>
        <v>50.76</v>
      </c>
      <c r="C432" s="1">
        <f t="shared" si="1"/>
        <v>-0.78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IFERROR(__xludf.DUMMYFUNCTION("""COMPUTED_VALUE"""),49.95)</f>
        <v>49.95</v>
      </c>
      <c r="C433" s="1">
        <f t="shared" si="1"/>
        <v>-1.81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IFERROR(__xludf.DUMMYFUNCTION("""COMPUTED_VALUE"""),49.83)</f>
        <v>49.83</v>
      </c>
      <c r="C434" s="1">
        <f t="shared" si="1"/>
        <v>-1.12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IFERROR(__xludf.DUMMYFUNCTION("""COMPUTED_VALUE"""),48.01)</f>
        <v>48.01</v>
      </c>
      <c r="C435" s="1">
        <f t="shared" si="1"/>
        <v>-2.82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IFERROR(__xludf.DUMMYFUNCTION("""COMPUTED_VALUE"""),47.09)</f>
        <v>47.09</v>
      </c>
      <c r="C436" s="1">
        <f t="shared" si="1"/>
        <v>-1.92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IFERROR(__xludf.DUMMYFUNCTION("""COMPUTED_VALUE"""),47.6)</f>
        <v>47.6</v>
      </c>
      <c r="C437" s="1">
        <f t="shared" si="1"/>
        <v>-0.49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IFERROR(__xludf.DUMMYFUNCTION("""COMPUTED_VALUE"""),48.81)</f>
        <v>48.81</v>
      </c>
      <c r="C438" s="1">
        <f t="shared" si="1"/>
        <v>0.21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IFERROR(__xludf.DUMMYFUNCTION("""COMPUTED_VALUE"""),49.45)</f>
        <v>49.45</v>
      </c>
      <c r="C439" s="1">
        <f t="shared" si="1"/>
        <v>-0.36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IFERROR(__xludf.DUMMYFUNCTION("""COMPUTED_VALUE"""),47.64)</f>
        <v>47.64</v>
      </c>
      <c r="C440" s="1">
        <f t="shared" si="1"/>
        <v>-2.81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IFERROR(__xludf.DUMMYFUNCTION("""COMPUTED_VALUE"""),46.58)</f>
        <v>46.58</v>
      </c>
      <c r="C441" s="1">
        <f t="shared" si="1"/>
        <v>-2.06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IFERROR(__xludf.DUMMYFUNCTION("""COMPUTED_VALUE"""),46.12)</f>
        <v>46.12</v>
      </c>
      <c r="C442" s="1">
        <f t="shared" si="1"/>
        <v>-1.46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IFERROR(__xludf.DUMMYFUNCTION("""COMPUTED_VALUE"""),42.92)</f>
        <v>42.92</v>
      </c>
      <c r="C443" s="1">
        <f t="shared" si="1"/>
        <v>-4.2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IFERROR(__xludf.DUMMYFUNCTION("""COMPUTED_VALUE"""),42.78)</f>
        <v>42.78</v>
      </c>
      <c r="C444" s="1">
        <f t="shared" si="1"/>
        <v>-1.14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IFERROR(__xludf.DUMMYFUNCTION("""COMPUTED_VALUE"""),44.45)</f>
        <v>44.45</v>
      </c>
      <c r="C445" s="1">
        <f t="shared" si="1"/>
        <v>0.67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IFERROR(__xludf.DUMMYFUNCTION("""COMPUTED_VALUE"""),44.94)</f>
        <v>44.94</v>
      </c>
      <c r="C446" s="1">
        <f t="shared" si="1"/>
        <v>-0.51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IFERROR(__xludf.DUMMYFUNCTION("""COMPUTED_VALUE"""),44.89)</f>
        <v>44.89</v>
      </c>
      <c r="C447" s="1">
        <f t="shared" si="1"/>
        <v>-1.05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IFERROR(__xludf.DUMMYFUNCTION("""COMPUTED_VALUE"""),46.52)</f>
        <v>46.52</v>
      </c>
      <c r="C448" s="1">
        <f t="shared" si="1"/>
        <v>0.63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IFERROR(__xludf.DUMMYFUNCTION("""COMPUTED_VALUE"""),46.64)</f>
        <v>46.64</v>
      </c>
      <c r="C449" s="1">
        <f t="shared" si="1"/>
        <v>-0.88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IFERROR(__xludf.DUMMYFUNCTION("""COMPUTED_VALUE"""),46.38)</f>
        <v>46.38</v>
      </c>
      <c r="C450" s="1">
        <f t="shared" si="1"/>
        <v>-1.26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IFERROR(__xludf.DUMMYFUNCTION("""COMPUTED_VALUE"""),46.53)</f>
        <v>46.53</v>
      </c>
      <c r="C451" s="1">
        <f t="shared" si="1"/>
        <v>-0.85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IFERROR(__xludf.DUMMYFUNCTION("""COMPUTED_VALUE"""),47.22)</f>
        <v>47.22</v>
      </c>
      <c r="C452" s="1">
        <f t="shared" si="1"/>
        <v>-0.31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IFERROR(__xludf.DUMMYFUNCTION("""COMPUTED_VALUE"""),46.6)</f>
        <v>46.6</v>
      </c>
      <c r="C453" s="1">
        <f t="shared" si="1"/>
        <v>-1.62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IFERROR(__xludf.DUMMYFUNCTION("""COMPUTED_VALUE"""),45.34)</f>
        <v>45.34</v>
      </c>
      <c r="C454" s="1">
        <f t="shared" si="1"/>
        <v>-2.26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IFERROR(__xludf.DUMMYFUNCTION("""COMPUTED_VALUE"""),46.45)</f>
        <v>46.45</v>
      </c>
      <c r="C455" s="1">
        <f t="shared" si="1"/>
        <v>0.11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IFERROR(__xludf.DUMMYFUNCTION("""COMPUTED_VALUE"""),46.88)</f>
        <v>46.88</v>
      </c>
      <c r="C456" s="1">
        <f t="shared" si="1"/>
        <v>-0.57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IFERROR(__xludf.DUMMYFUNCTION("""COMPUTED_VALUE"""),47.92)</f>
        <v>47.92</v>
      </c>
      <c r="C457" s="1">
        <f t="shared" si="1"/>
        <v>0.04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IFERROR(__xludf.DUMMYFUNCTION("""COMPUTED_VALUE"""),49.03)</f>
        <v>49.03</v>
      </c>
      <c r="C458" s="1">
        <f t="shared" si="1"/>
        <v>0.11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IFERROR(__xludf.DUMMYFUNCTION("""COMPUTED_VALUE"""),48.76)</f>
        <v>48.76</v>
      </c>
      <c r="C459" s="1">
        <f t="shared" si="1"/>
        <v>-1.27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IFERROR(__xludf.DUMMYFUNCTION("""COMPUTED_VALUE"""),48.76)</f>
        <v>48.76</v>
      </c>
      <c r="C460" s="1">
        <f t="shared" si="1"/>
        <v>-1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IFERROR(__xludf.DUMMYFUNCTION("""COMPUTED_VALUE"""),49.18)</f>
        <v>49.18</v>
      </c>
      <c r="C461" s="1">
        <f t="shared" si="1"/>
        <v>-0.58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IFERROR(__xludf.DUMMYFUNCTION("""COMPUTED_VALUE"""),48.85)</f>
        <v>48.85</v>
      </c>
      <c r="C462" s="1">
        <f t="shared" si="1"/>
        <v>-1.33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IFERROR(__xludf.DUMMYFUNCTION("""COMPUTED_VALUE"""),47.99)</f>
        <v>47.99</v>
      </c>
      <c r="C463" s="1">
        <f t="shared" si="1"/>
        <v>-1.86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IFERROR(__xludf.DUMMYFUNCTION("""COMPUTED_VALUE"""),46.22)</f>
        <v>46.22</v>
      </c>
      <c r="C464" s="1">
        <f t="shared" si="1"/>
        <v>-2.77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IFERROR(__xludf.DUMMYFUNCTION("""COMPUTED_VALUE"""),46.36)</f>
        <v>46.36</v>
      </c>
      <c r="C465" s="1">
        <f t="shared" si="1"/>
        <v>-0.86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IFERROR(__xludf.DUMMYFUNCTION("""COMPUTED_VALUE"""),46.18)</f>
        <v>46.18</v>
      </c>
      <c r="C466" s="1">
        <f t="shared" si="1"/>
        <v>-1.18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IFERROR(__xludf.DUMMYFUNCTION("""COMPUTED_VALUE"""),45.58)</f>
        <v>45.58</v>
      </c>
      <c r="C467" s="1">
        <f t="shared" si="1"/>
        <v>-1.6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IFERROR(__xludf.DUMMYFUNCTION("""COMPUTED_VALUE"""),45.17)</f>
        <v>45.17</v>
      </c>
      <c r="C468" s="1">
        <f t="shared" si="1"/>
        <v>-1.41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IFERROR(__xludf.DUMMYFUNCTION("""COMPUTED_VALUE"""),46.15)</f>
        <v>46.15</v>
      </c>
      <c r="C469" s="1">
        <f t="shared" si="1"/>
        <v>-0.02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IFERROR(__xludf.DUMMYFUNCTION("""COMPUTED_VALUE"""),45.54)</f>
        <v>45.54</v>
      </c>
      <c r="C470" s="1">
        <f t="shared" si="1"/>
        <v>-1.61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IFERROR(__xludf.DUMMYFUNCTION("""COMPUTED_VALUE"""),46.13)</f>
        <v>46.13</v>
      </c>
      <c r="C471" s="1">
        <f t="shared" si="1"/>
        <v>-0.41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IFERROR(__xludf.DUMMYFUNCTION("""COMPUTED_VALUE"""),47.13)</f>
        <v>47.13</v>
      </c>
      <c r="C472" s="1">
        <f t="shared" si="1"/>
        <v>0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IFERROR(__xludf.DUMMYFUNCTION("""COMPUTED_VALUE"""),46.94)</f>
        <v>46.94</v>
      </c>
      <c r="C473" s="1">
        <f t="shared" si="1"/>
        <v>-1.19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IFERROR(__xludf.DUMMYFUNCTION("""COMPUTED_VALUE"""),46.55)</f>
        <v>46.55</v>
      </c>
      <c r="C474" s="1">
        <f t="shared" si="1"/>
        <v>-1.39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IFERROR(__xludf.DUMMYFUNCTION("""COMPUTED_VALUE"""),44.91)</f>
        <v>44.91</v>
      </c>
      <c r="C475" s="1">
        <f t="shared" si="1"/>
        <v>-2.64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IFERROR(__xludf.DUMMYFUNCTION("""COMPUTED_VALUE"""),44.52)</f>
        <v>44.52</v>
      </c>
      <c r="C476" s="1">
        <f t="shared" si="1"/>
        <v>-1.39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IFERROR(__xludf.DUMMYFUNCTION("""COMPUTED_VALUE"""),44.55)</f>
        <v>44.55</v>
      </c>
      <c r="C477" s="1">
        <f t="shared" si="1"/>
        <v>-0.97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IFERROR(__xludf.DUMMYFUNCTION("""COMPUTED_VALUE"""),44.44)</f>
        <v>44.44</v>
      </c>
      <c r="C478" s="1">
        <f t="shared" si="1"/>
        <v>-1.11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IFERROR(__xludf.DUMMYFUNCTION("""COMPUTED_VALUE"""),44.42)</f>
        <v>44.42</v>
      </c>
      <c r="C479" s="1">
        <f t="shared" si="1"/>
        <v>-1.02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IFERROR(__xludf.DUMMYFUNCTION("""COMPUTED_VALUE"""),43.56)</f>
        <v>43.56</v>
      </c>
      <c r="C480" s="1">
        <f t="shared" si="1"/>
        <v>-1.86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IFERROR(__xludf.DUMMYFUNCTION("""COMPUTED_VALUE"""),43.67)</f>
        <v>43.67</v>
      </c>
      <c r="C481" s="1">
        <f t="shared" si="1"/>
        <v>-0.89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IFERROR(__xludf.DUMMYFUNCTION("""COMPUTED_VALUE"""),45.03)</f>
        <v>45.03</v>
      </c>
      <c r="C482" s="1">
        <f t="shared" si="1"/>
        <v>0.36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IFERROR(__xludf.DUMMYFUNCTION("""COMPUTED_VALUE"""),45.88)</f>
        <v>45.88</v>
      </c>
      <c r="C483" s="1">
        <f t="shared" si="1"/>
        <v>-0.15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IFERROR(__xludf.DUMMYFUNCTION("""COMPUTED_VALUE"""),48.77)</f>
        <v>48.77</v>
      </c>
      <c r="C484" s="1">
        <f t="shared" si="1"/>
        <v>1.89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IFERROR(__xludf.DUMMYFUNCTION("""COMPUTED_VALUE"""),48.52)</f>
        <v>48.52</v>
      </c>
      <c r="C485" s="1">
        <f t="shared" si="1"/>
        <v>-1.25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IFERROR(__xludf.DUMMYFUNCTION("""COMPUTED_VALUE"""),48.23)</f>
        <v>48.23</v>
      </c>
      <c r="C486" s="1">
        <f t="shared" si="1"/>
        <v>-1.29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IFERROR(__xludf.DUMMYFUNCTION("""COMPUTED_VALUE"""),48.27)</f>
        <v>48.27</v>
      </c>
      <c r="C487" s="1">
        <f t="shared" si="1"/>
        <v>-0.96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IFERROR(__xludf.DUMMYFUNCTION("""COMPUTED_VALUE"""),48.29)</f>
        <v>48.29</v>
      </c>
      <c r="C488" s="1">
        <f t="shared" si="1"/>
        <v>-0.98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IFERROR(__xludf.DUMMYFUNCTION("""COMPUTED_VALUE"""),49.34)</f>
        <v>49.34</v>
      </c>
      <c r="C489" s="1">
        <f t="shared" si="1"/>
        <v>0.05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IFERROR(__xludf.DUMMYFUNCTION("""COMPUTED_VALUE"""),48.16)</f>
        <v>48.16</v>
      </c>
      <c r="C490" s="1">
        <f t="shared" si="1"/>
        <v>-2.18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IFERROR(__xludf.DUMMYFUNCTION("""COMPUTED_VALUE"""),48.91)</f>
        <v>48.91</v>
      </c>
      <c r="C491" s="1">
        <f t="shared" si="1"/>
        <v>-0.25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IFERROR(__xludf.DUMMYFUNCTION("""COMPUTED_VALUE"""),48.2)</f>
        <v>48.2</v>
      </c>
      <c r="C492" s="1">
        <f t="shared" si="1"/>
        <v>-1.71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IFERROR(__xludf.DUMMYFUNCTION("""COMPUTED_VALUE"""),47.93)</f>
        <v>47.93</v>
      </c>
      <c r="C493" s="1">
        <f t="shared" si="1"/>
        <v>-1.27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IFERROR(__xludf.DUMMYFUNCTION("""COMPUTED_VALUE"""),47.76)</f>
        <v>47.76</v>
      </c>
      <c r="C494" s="1">
        <f t="shared" si="1"/>
        <v>-1.17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IFERROR(__xludf.DUMMYFUNCTION("""COMPUTED_VALUE"""),48.52)</f>
        <v>48.52</v>
      </c>
      <c r="C495" s="1">
        <f t="shared" si="1"/>
        <v>-0.24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IFERROR(__xludf.DUMMYFUNCTION("""COMPUTED_VALUE"""),49.0)</f>
        <v>49</v>
      </c>
      <c r="C496" s="1">
        <f t="shared" si="1"/>
        <v>-0.52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IFERROR(__xludf.DUMMYFUNCTION("""COMPUTED_VALUE"""),48.97)</f>
        <v>48.97</v>
      </c>
      <c r="C497" s="1">
        <f t="shared" si="1"/>
        <v>-1.03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IFERROR(__xludf.DUMMYFUNCTION("""COMPUTED_VALUE"""),49.82)</f>
        <v>49.82</v>
      </c>
      <c r="C498" s="1">
        <f t="shared" si="1"/>
        <v>-0.15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IFERROR(__xludf.DUMMYFUNCTION("""COMPUTED_VALUE"""),49.99)</f>
        <v>49.99</v>
      </c>
      <c r="C499" s="1">
        <f t="shared" si="1"/>
        <v>-0.83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IFERROR(__xludf.DUMMYFUNCTION("""COMPUTED_VALUE"""),50.73)</f>
        <v>50.73</v>
      </c>
      <c r="C500" s="1">
        <f t="shared" si="1"/>
        <v>-0.26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IFERROR(__xludf.DUMMYFUNCTION("""COMPUTED_VALUE"""),51.35)</f>
        <v>51.35</v>
      </c>
      <c r="C501" s="1">
        <f t="shared" si="1"/>
        <v>-0.38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IFERROR(__xludf.DUMMYFUNCTION("""COMPUTED_VALUE"""),51.35)</f>
        <v>51.35</v>
      </c>
      <c r="C502" s="1">
        <f t="shared" si="1"/>
        <v>-1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IFERROR(__xludf.DUMMYFUNCTION("""COMPUTED_VALUE"""),50.71)</f>
        <v>50.71</v>
      </c>
      <c r="C503" s="1">
        <f t="shared" si="1"/>
        <v>-1.64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IFERROR(__xludf.DUMMYFUNCTION("""COMPUTED_VALUE"""),51.18)</f>
        <v>51.18</v>
      </c>
      <c r="C504" s="1">
        <f t="shared" si="1"/>
        <v>-0.53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IFERROR(__xludf.DUMMYFUNCTION("""COMPUTED_VALUE"""),50.68)</f>
        <v>50.68</v>
      </c>
      <c r="C505" s="1">
        <f t="shared" si="1"/>
        <v>-1.5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IFERROR(__xludf.DUMMYFUNCTION("""COMPUTED_VALUE"""),51.49)</f>
        <v>51.49</v>
      </c>
      <c r="C506" s="1">
        <f t="shared" si="1"/>
        <v>-0.19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IFERROR(__xludf.DUMMYFUNCTION("""COMPUTED_VALUE"""),52.24)</f>
        <v>52.24</v>
      </c>
      <c r="C507" s="1">
        <f t="shared" si="1"/>
        <v>-0.25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IFERROR(__xludf.DUMMYFUNCTION("""COMPUTED_VALUE"""),52.59)</f>
        <v>52.59</v>
      </c>
      <c r="C508" s="1">
        <f t="shared" si="1"/>
        <v>-0.65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IFERROR(__xludf.DUMMYFUNCTION("""COMPUTED_VALUE"""),52.78)</f>
        <v>52.78</v>
      </c>
      <c r="C509" s="1">
        <f t="shared" si="1"/>
        <v>-0.81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IFERROR(__xludf.DUMMYFUNCTION("""COMPUTED_VALUE"""),52.72)</f>
        <v>52.72</v>
      </c>
      <c r="C510" s="1">
        <f t="shared" si="1"/>
        <v>-1.06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IFERROR(__xludf.DUMMYFUNCTION("""COMPUTED_VALUE"""),52.62)</f>
        <v>52.62</v>
      </c>
      <c r="C511" s="1">
        <f t="shared" si="1"/>
        <v>-1.1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IFERROR(__xludf.DUMMYFUNCTION("""COMPUTED_VALUE"""),53.01)</f>
        <v>53.01</v>
      </c>
      <c r="C512" s="1">
        <f t="shared" si="1"/>
        <v>-0.61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IFERROR(__xludf.DUMMYFUNCTION("""COMPUTED_VALUE"""),52.87)</f>
        <v>52.87</v>
      </c>
      <c r="C513" s="1">
        <f t="shared" si="1"/>
        <v>-1.14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IFERROR(__xludf.DUMMYFUNCTION("""COMPUTED_VALUE"""),52.7)</f>
        <v>52.7</v>
      </c>
      <c r="C514" s="1">
        <f t="shared" si="1"/>
        <v>-1.17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IFERROR(__xludf.DUMMYFUNCTION("""COMPUTED_VALUE"""),53.57)</f>
        <v>53.57</v>
      </c>
      <c r="C515" s="1">
        <f t="shared" si="1"/>
        <v>-0.13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IFERROR(__xludf.DUMMYFUNCTION("""COMPUTED_VALUE"""),53.94)</f>
        <v>53.94</v>
      </c>
      <c r="C516" s="1">
        <f t="shared" si="1"/>
        <v>-0.63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IFERROR(__xludf.DUMMYFUNCTION("""COMPUTED_VALUE"""),52.32)</f>
        <v>52.32</v>
      </c>
      <c r="C517" s="1">
        <f t="shared" si="1"/>
        <v>-2.62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IFERROR(__xludf.DUMMYFUNCTION("""COMPUTED_VALUE"""),52.27)</f>
        <v>52.27</v>
      </c>
      <c r="C518" s="1">
        <f t="shared" si="1"/>
        <v>-1.05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IFERROR(__xludf.DUMMYFUNCTION("""COMPUTED_VALUE"""),52.43)</f>
        <v>52.43</v>
      </c>
      <c r="C519" s="1">
        <f t="shared" si="1"/>
        <v>-0.84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IFERROR(__xludf.DUMMYFUNCTION("""COMPUTED_VALUE"""),51.33)</f>
        <v>51.33</v>
      </c>
      <c r="C520" s="1">
        <f t="shared" si="1"/>
        <v>-2.1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IFERROR(__xludf.DUMMYFUNCTION("""COMPUTED_VALUE"""),51.57)</f>
        <v>51.57</v>
      </c>
      <c r="C521" s="1">
        <f t="shared" si="1"/>
        <v>-0.76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IFERROR(__xludf.DUMMYFUNCTION("""COMPUTED_VALUE"""),50.35)</f>
        <v>50.35</v>
      </c>
      <c r="C522" s="1">
        <f t="shared" si="1"/>
        <v>-2.22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IFERROR(__xludf.DUMMYFUNCTION("""COMPUTED_VALUE"""),51.02)</f>
        <v>51.02</v>
      </c>
      <c r="C523" s="1">
        <f t="shared" si="1"/>
        <v>-0.33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IFERROR(__xludf.DUMMYFUNCTION("""COMPUTED_VALUE"""),51.07)</f>
        <v>51.07</v>
      </c>
      <c r="C524" s="1">
        <f t="shared" si="1"/>
        <v>-0.95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IFERROR(__xludf.DUMMYFUNCTION("""COMPUTED_VALUE"""),51.79)</f>
        <v>51.79</v>
      </c>
      <c r="C525" s="1">
        <f t="shared" si="1"/>
        <v>-0.28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IFERROR(__xludf.DUMMYFUNCTION("""COMPUTED_VALUE"""),53.26)</f>
        <v>53.26</v>
      </c>
      <c r="C526" s="1">
        <f t="shared" si="1"/>
        <v>0.47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IFERROR(__xludf.DUMMYFUNCTION("""COMPUTED_VALUE"""),52.54)</f>
        <v>52.54</v>
      </c>
      <c r="C527" s="1">
        <f t="shared" si="1"/>
        <v>-1.72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IFERROR(__xludf.DUMMYFUNCTION("""COMPUTED_VALUE"""),51.31)</f>
        <v>51.31</v>
      </c>
      <c r="C528" s="1">
        <f t="shared" si="1"/>
        <v>-2.23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IFERROR(__xludf.DUMMYFUNCTION("""COMPUTED_VALUE"""),51.29)</f>
        <v>51.29</v>
      </c>
      <c r="C529" s="1">
        <f t="shared" si="1"/>
        <v>-1.02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IFERROR(__xludf.DUMMYFUNCTION("""COMPUTED_VALUE"""),52.03)</f>
        <v>52.03</v>
      </c>
      <c r="C530" s="1">
        <f t="shared" si="1"/>
        <v>-0.26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IFERROR(__xludf.DUMMYFUNCTION("""COMPUTED_VALUE"""),52.14)</f>
        <v>52.14</v>
      </c>
      <c r="C531" s="1">
        <f t="shared" si="1"/>
        <v>-0.89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IFERROR(__xludf.DUMMYFUNCTION("""COMPUTED_VALUE"""),53.06)</f>
        <v>53.06</v>
      </c>
      <c r="C532" s="1">
        <f t="shared" si="1"/>
        <v>-0.08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IFERROR(__xludf.DUMMYFUNCTION("""COMPUTED_VALUE"""),53.32)</f>
        <v>53.32</v>
      </c>
      <c r="C533" s="1">
        <f t="shared" si="1"/>
        <v>-0.74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IFERROR(__xludf.DUMMYFUNCTION("""COMPUTED_VALUE"""),53.85)</f>
        <v>53.85</v>
      </c>
      <c r="C534" s="1">
        <f t="shared" si="1"/>
        <v>-0.47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IFERROR(__xludf.DUMMYFUNCTION("""COMPUTED_VALUE"""),54.46)</f>
        <v>54.46</v>
      </c>
      <c r="C535" s="1">
        <f t="shared" si="1"/>
        <v>-0.39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IFERROR(__xludf.DUMMYFUNCTION("""COMPUTED_VALUE"""),54.62)</f>
        <v>54.62</v>
      </c>
      <c r="C536" s="1">
        <f t="shared" si="1"/>
        <v>-0.84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IFERROR(__xludf.DUMMYFUNCTION("""COMPUTED_VALUE"""),54.79)</f>
        <v>54.79</v>
      </c>
      <c r="C537" s="1">
        <f t="shared" si="1"/>
        <v>-0.83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IFERROR(__xludf.DUMMYFUNCTION("""COMPUTED_VALUE"""),54.68)</f>
        <v>54.68</v>
      </c>
      <c r="C538" s="1">
        <f t="shared" si="1"/>
        <v>-1.11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IFERROR(__xludf.DUMMYFUNCTION("""COMPUTED_VALUE"""),55.32)</f>
        <v>55.32</v>
      </c>
      <c r="C539" s="1">
        <f t="shared" si="1"/>
        <v>-0.36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IFERROR(__xludf.DUMMYFUNCTION("""COMPUTED_VALUE"""),55.18)</f>
        <v>55.18</v>
      </c>
      <c r="C540" s="1">
        <f t="shared" si="1"/>
        <v>-1.14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IFERROR(__xludf.DUMMYFUNCTION("""COMPUTED_VALUE"""),54.94)</f>
        <v>54.94</v>
      </c>
      <c r="C541" s="1">
        <f t="shared" si="1"/>
        <v>-1.24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IFERROR(__xludf.DUMMYFUNCTION("""COMPUTED_VALUE"""),55.65)</f>
        <v>55.65</v>
      </c>
      <c r="C542" s="1">
        <f t="shared" si="1"/>
        <v>-0.29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IFERROR(__xludf.DUMMYFUNCTION("""COMPUTED_VALUE"""),55.73)</f>
        <v>55.73</v>
      </c>
      <c r="C543" s="1">
        <f t="shared" si="1"/>
        <v>-0.92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IFERROR(__xludf.DUMMYFUNCTION("""COMPUTED_VALUE"""),55.84)</f>
        <v>55.84</v>
      </c>
      <c r="C544" s="1">
        <f t="shared" si="1"/>
        <v>-0.89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IFERROR(__xludf.DUMMYFUNCTION("""COMPUTED_VALUE"""),55.75)</f>
        <v>55.75</v>
      </c>
      <c r="C545" s="1">
        <f t="shared" si="1"/>
        <v>-1.09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IFERROR(__xludf.DUMMYFUNCTION("""COMPUTED_VALUE"""),55.99)</f>
        <v>55.99</v>
      </c>
      <c r="C546" s="1">
        <f t="shared" si="1"/>
        <v>-0.76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IFERROR(__xludf.DUMMYFUNCTION("""COMPUTED_VALUE"""),55.84)</f>
        <v>55.84</v>
      </c>
      <c r="C547" s="1">
        <f t="shared" si="1"/>
        <v>-1.15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IFERROR(__xludf.DUMMYFUNCTION("""COMPUTED_VALUE"""),55.04)</f>
        <v>55.04</v>
      </c>
      <c r="C548" s="1">
        <f t="shared" si="1"/>
        <v>-1.8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IFERROR(__xludf.DUMMYFUNCTION("""COMPUTED_VALUE"""),54.46)</f>
        <v>54.46</v>
      </c>
      <c r="C549" s="1">
        <f t="shared" si="1"/>
        <v>-1.58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IFERROR(__xludf.DUMMYFUNCTION("""COMPUTED_VALUE"""),54.39)</f>
        <v>54.39</v>
      </c>
      <c r="C550" s="1">
        <f t="shared" si="1"/>
        <v>-1.07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IFERROR(__xludf.DUMMYFUNCTION("""COMPUTED_VALUE"""),55.61)</f>
        <v>55.61</v>
      </c>
      <c r="C551" s="1">
        <f t="shared" si="1"/>
        <v>0.22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IFERROR(__xludf.DUMMYFUNCTION("""COMPUTED_VALUE"""),55.78)</f>
        <v>55.78</v>
      </c>
      <c r="C552" s="1">
        <f t="shared" si="1"/>
        <v>-0.83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IFERROR(__xludf.DUMMYFUNCTION("""COMPUTED_VALUE"""),55.02)</f>
        <v>55.02</v>
      </c>
      <c r="C553" s="1">
        <f t="shared" si="1"/>
        <v>-1.76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IFERROR(__xludf.DUMMYFUNCTION("""COMPUTED_VALUE"""),55.33)</f>
        <v>55.33</v>
      </c>
      <c r="C554" s="1">
        <f t="shared" si="1"/>
        <v>-0.69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IFERROR(__xludf.DUMMYFUNCTION("""COMPUTED_VALUE"""),55.78)</f>
        <v>55.78</v>
      </c>
      <c r="C555" s="1">
        <f t="shared" si="1"/>
        <v>-0.55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IFERROR(__xludf.DUMMYFUNCTION("""COMPUTED_VALUE"""),55.71)</f>
        <v>55.71</v>
      </c>
      <c r="C556" s="1">
        <f t="shared" si="1"/>
        <v>-1.07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IFERROR(__xludf.DUMMYFUNCTION("""COMPUTED_VALUE"""),55.59)</f>
        <v>55.59</v>
      </c>
      <c r="C557" s="1">
        <f t="shared" si="1"/>
        <v>-1.12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IFERROR(__xludf.DUMMYFUNCTION("""COMPUTED_VALUE"""),56.13)</f>
        <v>56.13</v>
      </c>
      <c r="C558" s="1">
        <f t="shared" si="1"/>
        <v>-0.46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IFERROR(__xludf.DUMMYFUNCTION("""COMPUTED_VALUE"""),54.78)</f>
        <v>54.78</v>
      </c>
      <c r="C559" s="1">
        <f t="shared" si="1"/>
        <v>-2.35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IFERROR(__xludf.DUMMYFUNCTION("""COMPUTED_VALUE"""),53.97)</f>
        <v>53.97</v>
      </c>
      <c r="C560" s="1">
        <f t="shared" si="1"/>
        <v>-1.81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IFERROR(__xludf.DUMMYFUNCTION("""COMPUTED_VALUE"""),53.88)</f>
        <v>53.88</v>
      </c>
      <c r="C561" s="1">
        <f t="shared" si="1"/>
        <v>-1.09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IFERROR(__xludf.DUMMYFUNCTION("""COMPUTED_VALUE"""),53.66)</f>
        <v>53.66</v>
      </c>
      <c r="C562" s="1">
        <f t="shared" si="1"/>
        <v>-1.22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IFERROR(__xludf.DUMMYFUNCTION("""COMPUTED_VALUE"""),55.1)</f>
        <v>55.1</v>
      </c>
      <c r="C563" s="1">
        <f t="shared" si="1"/>
        <v>0.44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IFERROR(__xludf.DUMMYFUNCTION("""COMPUTED_VALUE"""),55.43)</f>
        <v>55.43</v>
      </c>
      <c r="C564" s="1">
        <f t="shared" si="1"/>
        <v>-0.67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IFERROR(__xludf.DUMMYFUNCTION("""COMPUTED_VALUE"""),55.44)</f>
        <v>55.44</v>
      </c>
      <c r="C565" s="1">
        <f t="shared" si="1"/>
        <v>-0.99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IFERROR(__xludf.DUMMYFUNCTION("""COMPUTED_VALUE"""),58.11)</f>
        <v>58.11</v>
      </c>
      <c r="C566" s="1">
        <f t="shared" si="1"/>
        <v>1.67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IFERROR(__xludf.DUMMYFUNCTION("""COMPUTED_VALUE"""),58.94)</f>
        <v>58.94</v>
      </c>
      <c r="C567" s="1">
        <f t="shared" si="1"/>
        <v>-0.17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IFERROR(__xludf.DUMMYFUNCTION("""COMPUTED_VALUE"""),59.12)</f>
        <v>59.12</v>
      </c>
      <c r="C568" s="1">
        <f t="shared" si="1"/>
        <v>-0.82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IFERROR(__xludf.DUMMYFUNCTION("""COMPUTED_VALUE"""),59.4)</f>
        <v>59.4</v>
      </c>
      <c r="C569" s="1">
        <f t="shared" si="1"/>
        <v>-0.72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IFERROR(__xludf.DUMMYFUNCTION("""COMPUTED_VALUE"""),59.06)</f>
        <v>59.06</v>
      </c>
      <c r="C570" s="1">
        <f t="shared" si="1"/>
        <v>-1.34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IFERROR(__xludf.DUMMYFUNCTION("""COMPUTED_VALUE"""),59.01)</f>
        <v>59.01</v>
      </c>
      <c r="C571" s="1">
        <f t="shared" si="1"/>
        <v>-1.05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IFERROR(__xludf.DUMMYFUNCTION("""COMPUTED_VALUE"""),58.14)</f>
        <v>58.14</v>
      </c>
      <c r="C572" s="1">
        <f t="shared" si="1"/>
        <v>-1.87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IFERROR(__xludf.DUMMYFUNCTION("""COMPUTED_VALUE"""),57.56)</f>
        <v>57.56</v>
      </c>
      <c r="C573" s="1">
        <f t="shared" si="1"/>
        <v>-1.58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IFERROR(__xludf.DUMMYFUNCTION("""COMPUTED_VALUE"""),58.02)</f>
        <v>58.02</v>
      </c>
      <c r="C574" s="1">
        <f t="shared" si="1"/>
        <v>-0.54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IFERROR(__xludf.DUMMYFUNCTION("""COMPUTED_VALUE"""),58.46)</f>
        <v>58.46</v>
      </c>
      <c r="C575" s="1">
        <f t="shared" si="1"/>
        <v>-0.56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IFERROR(__xludf.DUMMYFUNCTION("""COMPUTED_VALUE"""),58.05)</f>
        <v>58.05</v>
      </c>
      <c r="C576" s="1">
        <f t="shared" si="1"/>
        <v>-1.41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IFERROR(__xludf.DUMMYFUNCTION("""COMPUTED_VALUE"""),57.36)</f>
        <v>57.36</v>
      </c>
      <c r="C577" s="1">
        <f t="shared" si="1"/>
        <v>-1.69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IFERROR(__xludf.DUMMYFUNCTION("""COMPUTED_VALUE"""),58.1)</f>
        <v>58.1</v>
      </c>
      <c r="C578" s="1">
        <f t="shared" si="1"/>
        <v>-0.26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IFERROR(__xludf.DUMMYFUNCTION("""COMPUTED_VALUE"""),57.32)</f>
        <v>57.32</v>
      </c>
      <c r="C579" s="1">
        <f t="shared" si="1"/>
        <v>-1.78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IFERROR(__xludf.DUMMYFUNCTION("""COMPUTED_VALUE"""),58.71)</f>
        <v>58.71</v>
      </c>
      <c r="C580" s="1">
        <f t="shared" si="1"/>
        <v>0.39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IFERROR(__xludf.DUMMYFUNCTION("""COMPUTED_VALUE"""),59.51)</f>
        <v>59.51</v>
      </c>
      <c r="C581" s="1">
        <f t="shared" si="1"/>
        <v>-0.2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IFERROR(__xludf.DUMMYFUNCTION("""COMPUTED_VALUE"""),59.19)</f>
        <v>59.19</v>
      </c>
      <c r="C582" s="1">
        <f t="shared" si="1"/>
        <v>-1.32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IFERROR(__xludf.DUMMYFUNCTION("""COMPUTED_VALUE"""),58.72)</f>
        <v>58.72</v>
      </c>
      <c r="C583" s="1">
        <f t="shared" si="1"/>
        <v>-1.47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IFERROR(__xludf.DUMMYFUNCTION("""COMPUTED_VALUE"""),58.87)</f>
        <v>58.87</v>
      </c>
      <c r="C584" s="1">
        <f t="shared" si="1"/>
        <v>-0.85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IFERROR(__xludf.DUMMYFUNCTION("""COMPUTED_VALUE"""),58.37)</f>
        <v>58.37</v>
      </c>
      <c r="C585" s="1">
        <f t="shared" si="1"/>
        <v>-1.5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IFERROR(__xludf.DUMMYFUNCTION("""COMPUTED_VALUE"""),57.91)</f>
        <v>57.91</v>
      </c>
      <c r="C586" s="1">
        <f t="shared" si="1"/>
        <v>-1.46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IFERROR(__xludf.DUMMYFUNCTION("""COMPUTED_VALUE"""),56.15)</f>
        <v>56.15</v>
      </c>
      <c r="C587" s="1">
        <f t="shared" si="1"/>
        <v>-2.76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IFERROR(__xludf.DUMMYFUNCTION("""COMPUTED_VALUE"""),57.13)</f>
        <v>57.13</v>
      </c>
      <c r="C588" s="1">
        <f t="shared" si="1"/>
        <v>-0.02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IFERROR(__xludf.DUMMYFUNCTION("""COMPUTED_VALUE"""),56.66)</f>
        <v>56.66</v>
      </c>
      <c r="C589" s="1">
        <f t="shared" si="1"/>
        <v>-1.47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IFERROR(__xludf.DUMMYFUNCTION("""COMPUTED_VALUE"""),55.72)</f>
        <v>55.72</v>
      </c>
      <c r="C590" s="1">
        <f t="shared" si="1"/>
        <v>-1.94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IFERROR(__xludf.DUMMYFUNCTION("""COMPUTED_VALUE"""),54.72)</f>
        <v>54.72</v>
      </c>
      <c r="C591" s="1">
        <f t="shared" si="1"/>
        <v>-2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IFERROR(__xludf.DUMMYFUNCTION("""COMPUTED_VALUE"""),55.25)</f>
        <v>55.25</v>
      </c>
      <c r="C592" s="1">
        <f t="shared" si="1"/>
        <v>-0.47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IFERROR(__xludf.DUMMYFUNCTION("""COMPUTED_VALUE"""),55.82)</f>
        <v>55.82</v>
      </c>
      <c r="C593" s="1">
        <f t="shared" si="1"/>
        <v>-0.43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IFERROR(__xludf.DUMMYFUNCTION("""COMPUTED_VALUE"""),55.22)</f>
        <v>55.22</v>
      </c>
      <c r="C594" s="1">
        <f t="shared" si="1"/>
        <v>-1.6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IFERROR(__xludf.DUMMYFUNCTION("""COMPUTED_VALUE"""),55.29)</f>
        <v>55.29</v>
      </c>
      <c r="C595" s="1">
        <f t="shared" si="1"/>
        <v>-0.93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IFERROR(__xludf.DUMMYFUNCTION("""COMPUTED_VALUE"""),55.2)</f>
        <v>55.2</v>
      </c>
      <c r="C596" s="1">
        <f t="shared" si="1"/>
        <v>-1.09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IFERROR(__xludf.DUMMYFUNCTION("""COMPUTED_VALUE"""),55.16)</f>
        <v>55.16</v>
      </c>
      <c r="C597" s="1">
        <f t="shared" si="1"/>
        <v>-1.04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IFERROR(__xludf.DUMMYFUNCTION("""COMPUTED_VALUE"""),54.94)</f>
        <v>54.94</v>
      </c>
      <c r="C598" s="1">
        <f t="shared" si="1"/>
        <v>-1.22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IFERROR(__xludf.DUMMYFUNCTION("""COMPUTED_VALUE"""),54.9)</f>
        <v>54.9</v>
      </c>
      <c r="C599" s="1">
        <f t="shared" si="1"/>
        <v>-1.04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IFERROR(__xludf.DUMMYFUNCTION("""COMPUTED_VALUE"""),54.88)</f>
        <v>54.88</v>
      </c>
      <c r="C600" s="1">
        <f t="shared" si="1"/>
        <v>-1.02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IFERROR(__xludf.DUMMYFUNCTION("""COMPUTED_VALUE"""),53.99)</f>
        <v>53.99</v>
      </c>
      <c r="C601" s="1">
        <f t="shared" si="1"/>
        <v>-1.89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IFERROR(__xludf.DUMMYFUNCTION("""COMPUTED_VALUE"""),55.55)</f>
        <v>55.55</v>
      </c>
      <c r="C602" s="1">
        <f t="shared" si="1"/>
        <v>0.56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IFERROR(__xludf.DUMMYFUNCTION("""COMPUTED_VALUE"""),55.72)</f>
        <v>55.72</v>
      </c>
      <c r="C603" s="1">
        <f t="shared" si="1"/>
        <v>-0.83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IFERROR(__xludf.DUMMYFUNCTION("""COMPUTED_VALUE"""),55.72)</f>
        <v>55.72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IFERROR(__xludf.DUMMYFUNCTION("""COMPUTED_VALUE"""),56.22)</f>
        <v>56.22</v>
      </c>
      <c r="C605" s="1">
        <f t="shared" si="1"/>
        <v>-0.5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IFERROR(__xludf.DUMMYFUNCTION("""COMPUTED_VALUE"""),56.12)</f>
        <v>56.12</v>
      </c>
      <c r="C606" s="1">
        <f t="shared" si="1"/>
        <v>-1.1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IFERROR(__xludf.DUMMYFUNCTION("""COMPUTED_VALUE"""),56.15)</f>
        <v>56.15</v>
      </c>
      <c r="C607" s="1">
        <f t="shared" si="1"/>
        <v>-0.97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IFERROR(__xludf.DUMMYFUNCTION("""COMPUTED_VALUE"""),56.17)</f>
        <v>56.17</v>
      </c>
      <c r="C608" s="1">
        <f t="shared" si="1"/>
        <v>-0.98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IFERROR(__xludf.DUMMYFUNCTION("""COMPUTED_VALUE"""),55.77)</f>
        <v>55.77</v>
      </c>
      <c r="C609" s="1">
        <f t="shared" si="1"/>
        <v>-1.4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IFERROR(__xludf.DUMMYFUNCTION("""COMPUTED_VALUE"""),55.04)</f>
        <v>55.04</v>
      </c>
      <c r="C610" s="1">
        <f t="shared" si="1"/>
        <v>-1.73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IFERROR(__xludf.DUMMYFUNCTION("""COMPUTED_VALUE"""),54.91)</f>
        <v>54.91</v>
      </c>
      <c r="C611" s="1">
        <f t="shared" si="1"/>
        <v>-1.13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IFERROR(__xludf.DUMMYFUNCTION("""COMPUTED_VALUE"""),56.04)</f>
        <v>56.04</v>
      </c>
      <c r="C612" s="1">
        <f t="shared" si="1"/>
        <v>0.13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IFERROR(__xludf.DUMMYFUNCTION("""COMPUTED_VALUE"""),57.7)</f>
        <v>57.7</v>
      </c>
      <c r="C613" s="1">
        <f t="shared" si="1"/>
        <v>0.66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IFERROR(__xludf.DUMMYFUNCTION("""COMPUTED_VALUE"""),57.45)</f>
        <v>57.45</v>
      </c>
      <c r="C614" s="1">
        <f t="shared" si="1"/>
        <v>-1.25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IFERROR(__xludf.DUMMYFUNCTION("""COMPUTED_VALUE"""),58.0)</f>
        <v>58</v>
      </c>
      <c r="C615" s="1">
        <f t="shared" si="1"/>
        <v>-0.45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IFERROR(__xludf.DUMMYFUNCTION("""COMPUTED_VALUE"""),57.46)</f>
        <v>57.46</v>
      </c>
      <c r="C616" s="1">
        <f t="shared" si="1"/>
        <v>-1.54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IFERROR(__xludf.DUMMYFUNCTION("""COMPUTED_VALUE"""),57.84)</f>
        <v>57.84</v>
      </c>
      <c r="C617" s="1">
        <f t="shared" si="1"/>
        <v>-0.62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IFERROR(__xludf.DUMMYFUNCTION("""COMPUTED_VALUE"""),58.01)</f>
        <v>58.01</v>
      </c>
      <c r="C618" s="1">
        <f t="shared" si="1"/>
        <v>-0.83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IFERROR(__xludf.DUMMYFUNCTION("""COMPUTED_VALUE"""),59.25)</f>
        <v>59.25</v>
      </c>
      <c r="C619" s="1">
        <f t="shared" si="1"/>
        <v>0.24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IFERROR(__xludf.DUMMYFUNCTION("""COMPUTED_VALUE"""),58.9)</f>
        <v>58.9</v>
      </c>
      <c r="C620" s="1">
        <f t="shared" si="1"/>
        <v>-1.35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IFERROR(__xludf.DUMMYFUNCTION("""COMPUTED_VALUE"""),59.42)</f>
        <v>59.42</v>
      </c>
      <c r="C621" s="1">
        <f t="shared" si="1"/>
        <v>-0.48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IFERROR(__xludf.DUMMYFUNCTION("""COMPUTED_VALUE"""),60.26)</f>
        <v>60.26</v>
      </c>
      <c r="C622" s="1">
        <f t="shared" si="1"/>
        <v>-0.16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IFERROR(__xludf.DUMMYFUNCTION("""COMPUTED_VALUE"""),59.6)</f>
        <v>59.6</v>
      </c>
      <c r="C623" s="1">
        <f t="shared" si="1"/>
        <v>-1.66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IFERROR(__xludf.DUMMYFUNCTION("""COMPUTED_VALUE"""),58.34)</f>
        <v>58.34</v>
      </c>
      <c r="C624" s="1">
        <f t="shared" si="1"/>
        <v>-2.26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IFERROR(__xludf.DUMMYFUNCTION("""COMPUTED_VALUE"""),59.07)</f>
        <v>59.07</v>
      </c>
      <c r="C625" s="1">
        <f t="shared" si="1"/>
        <v>-0.27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IFERROR(__xludf.DUMMYFUNCTION("""COMPUTED_VALUE"""),57.69)</f>
        <v>57.69</v>
      </c>
      <c r="C626" s="1">
        <f t="shared" si="1"/>
        <v>-2.38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IFERROR(__xludf.DUMMYFUNCTION("""COMPUTED_VALUE"""),58.8)</f>
        <v>58.8</v>
      </c>
      <c r="C627" s="1">
        <f t="shared" si="1"/>
        <v>0.11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IFERROR(__xludf.DUMMYFUNCTION("""COMPUTED_VALUE"""),59.29)</f>
        <v>59.29</v>
      </c>
      <c r="C628" s="1">
        <f t="shared" si="1"/>
        <v>-0.51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IFERROR(__xludf.DUMMYFUNCTION("""COMPUTED_VALUE"""),59.6)</f>
        <v>59.6</v>
      </c>
      <c r="C629" s="1">
        <f t="shared" si="1"/>
        <v>-0.69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IFERROR(__xludf.DUMMYFUNCTION("""COMPUTED_VALUE"""),58.5)</f>
        <v>58.5</v>
      </c>
      <c r="C630" s="1">
        <f t="shared" si="1"/>
        <v>-2.1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IFERROR(__xludf.DUMMYFUNCTION("""COMPUTED_VALUE"""),56.26)</f>
        <v>56.26</v>
      </c>
      <c r="C631" s="1">
        <f t="shared" si="1"/>
        <v>-3.24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IFERROR(__xludf.DUMMYFUNCTION("""COMPUTED_VALUE"""),54.88)</f>
        <v>54.88</v>
      </c>
      <c r="C632" s="1">
        <f t="shared" si="1"/>
        <v>-2.38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IFERROR(__xludf.DUMMYFUNCTION("""COMPUTED_VALUE"""),55.81)</f>
        <v>55.81</v>
      </c>
      <c r="C633" s="1">
        <f t="shared" si="1"/>
        <v>-0.07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IFERROR(__xludf.DUMMYFUNCTION("""COMPUTED_VALUE"""),55.82)</f>
        <v>55.82</v>
      </c>
      <c r="C634" s="1">
        <f t="shared" si="1"/>
        <v>-0.99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IFERROR(__xludf.DUMMYFUNCTION("""COMPUTED_VALUE"""),56.09)</f>
        <v>56.09</v>
      </c>
      <c r="C635" s="1">
        <f t="shared" si="1"/>
        <v>-0.73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IFERROR(__xludf.DUMMYFUNCTION("""COMPUTED_VALUE"""),55.7)</f>
        <v>55.7</v>
      </c>
      <c r="C636" s="1">
        <f t="shared" si="1"/>
        <v>-1.39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IFERROR(__xludf.DUMMYFUNCTION("""COMPUTED_VALUE"""),56.04)</f>
        <v>56.04</v>
      </c>
      <c r="C637" s="1">
        <f t="shared" si="1"/>
        <v>-0.66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IFERROR(__xludf.DUMMYFUNCTION("""COMPUTED_VALUE"""),54.57)</f>
        <v>54.57</v>
      </c>
      <c r="C638" s="1">
        <f t="shared" si="1"/>
        <v>-2.47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IFERROR(__xludf.DUMMYFUNCTION("""COMPUTED_VALUE"""),55.2)</f>
        <v>55.2</v>
      </c>
      <c r="C639" s="1">
        <f t="shared" si="1"/>
        <v>-0.37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IFERROR(__xludf.DUMMYFUNCTION("""COMPUTED_VALUE"""),55.16)</f>
        <v>55.16</v>
      </c>
      <c r="C640" s="1">
        <f t="shared" si="1"/>
        <v>-1.04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IFERROR(__xludf.DUMMYFUNCTION("""COMPUTED_VALUE"""),55.9)</f>
        <v>55.9</v>
      </c>
      <c r="C641" s="1">
        <f t="shared" si="1"/>
        <v>-0.26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IFERROR(__xludf.DUMMYFUNCTION("""COMPUTED_VALUE"""),56.35)</f>
        <v>56.35</v>
      </c>
      <c r="C642" s="1">
        <f t="shared" si="1"/>
        <v>-0.55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IFERROR(__xludf.DUMMYFUNCTION("""COMPUTED_VALUE"""),54.99)</f>
        <v>54.99</v>
      </c>
      <c r="C643" s="1">
        <f t="shared" si="1"/>
        <v>-2.36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IFERROR(__xludf.DUMMYFUNCTION("""COMPUTED_VALUE"""),55.41)</f>
        <v>55.41</v>
      </c>
      <c r="C644" s="1">
        <f t="shared" si="1"/>
        <v>-0.58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IFERROR(__xludf.DUMMYFUNCTION("""COMPUTED_VALUE"""),54.51)</f>
        <v>54.51</v>
      </c>
      <c r="C645" s="1">
        <f t="shared" si="1"/>
        <v>-1.9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IFERROR(__xludf.DUMMYFUNCTION("""COMPUTED_VALUE"""),54.9)</f>
        <v>54.9</v>
      </c>
      <c r="C646" s="1">
        <f t="shared" si="1"/>
        <v>-0.61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IFERROR(__xludf.DUMMYFUNCTION("""COMPUTED_VALUE"""),52.48)</f>
        <v>52.48</v>
      </c>
      <c r="C647" s="1">
        <f t="shared" si="1"/>
        <v>-3.42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IFERROR(__xludf.DUMMYFUNCTION("""COMPUTED_VALUE"""),52.01)</f>
        <v>52.01</v>
      </c>
      <c r="C648" s="1">
        <f t="shared" si="1"/>
        <v>-1.47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IFERROR(__xludf.DUMMYFUNCTION("""COMPUTED_VALUE"""),53.34)</f>
        <v>53.34</v>
      </c>
      <c r="C649" s="1">
        <f t="shared" si="1"/>
        <v>0.33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IFERROR(__xludf.DUMMYFUNCTION("""COMPUTED_VALUE"""),53.26)</f>
        <v>53.26</v>
      </c>
      <c r="C650" s="1">
        <f t="shared" si="1"/>
        <v>-1.08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IFERROR(__xludf.DUMMYFUNCTION("""COMPUTED_VALUE"""),51.09)</f>
        <v>51.09</v>
      </c>
      <c r="C651" s="1">
        <f t="shared" si="1"/>
        <v>-3.17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IFERROR(__xludf.DUMMYFUNCTION("""COMPUTED_VALUE"""),51.21)</f>
        <v>51.21</v>
      </c>
      <c r="C652" s="1">
        <f t="shared" si="1"/>
        <v>-0.88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IFERROR(__xludf.DUMMYFUNCTION("""COMPUTED_VALUE"""),51.1)</f>
        <v>51.1</v>
      </c>
      <c r="C653" s="1">
        <f t="shared" si="1"/>
        <v>-1.11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IFERROR(__xludf.DUMMYFUNCTION("""COMPUTED_VALUE"""),51.61)</f>
        <v>51.61</v>
      </c>
      <c r="C654" s="1">
        <f t="shared" si="1"/>
        <v>-0.49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IFERROR(__xludf.DUMMYFUNCTION("""COMPUTED_VALUE"""),51.0)</f>
        <v>51</v>
      </c>
      <c r="C655" s="1">
        <f t="shared" si="1"/>
        <v>-1.61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IFERROR(__xludf.DUMMYFUNCTION("""COMPUTED_VALUE"""),52.54)</f>
        <v>52.54</v>
      </c>
      <c r="C656" s="1">
        <f t="shared" si="1"/>
        <v>0.54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IFERROR(__xludf.DUMMYFUNCTION("""COMPUTED_VALUE"""),52.73)</f>
        <v>52.73</v>
      </c>
      <c r="C657" s="1">
        <f t="shared" si="1"/>
        <v>-0.81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IFERROR(__xludf.DUMMYFUNCTION("""COMPUTED_VALUE"""),52.02)</f>
        <v>52.02</v>
      </c>
      <c r="C658" s="1">
        <f t="shared" si="1"/>
        <v>-1.71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IFERROR(__xludf.DUMMYFUNCTION("""COMPUTED_VALUE"""),51.9)</f>
        <v>51.9</v>
      </c>
      <c r="C659" s="1">
        <f t="shared" si="1"/>
        <v>-1.12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IFERROR(__xludf.DUMMYFUNCTION("""COMPUTED_VALUE"""),51.9)</f>
        <v>51.9</v>
      </c>
      <c r="C660" s="1">
        <f t="shared" si="1"/>
        <v>-1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IFERROR(__xludf.DUMMYFUNCTION("""COMPUTED_VALUE"""),51.97)</f>
        <v>51.97</v>
      </c>
      <c r="C661" s="1">
        <f t="shared" si="1"/>
        <v>-0.93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IFERROR(__xludf.DUMMYFUNCTION("""COMPUTED_VALUE"""),52.82)</f>
        <v>52.82</v>
      </c>
      <c r="C662" s="1">
        <f t="shared" si="1"/>
        <v>-0.15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IFERROR(__xludf.DUMMYFUNCTION("""COMPUTED_VALUE"""),53.39)</f>
        <v>53.39</v>
      </c>
      <c r="C663" s="1">
        <f t="shared" si="1"/>
        <v>-0.43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IFERROR(__xludf.DUMMYFUNCTION("""COMPUTED_VALUE"""),53.13)</f>
        <v>53.13</v>
      </c>
      <c r="C664" s="1">
        <f t="shared" si="1"/>
        <v>-1.26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IFERROR(__xludf.DUMMYFUNCTION("""COMPUTED_VALUE"""),53.2)</f>
        <v>53.2</v>
      </c>
      <c r="C665" s="1">
        <f t="shared" si="1"/>
        <v>-0.93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IFERROR(__xludf.DUMMYFUNCTION("""COMPUTED_VALUE"""),53.42)</f>
        <v>53.42</v>
      </c>
      <c r="C666" s="1">
        <f t="shared" si="1"/>
        <v>-0.78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IFERROR(__xludf.DUMMYFUNCTION("""COMPUTED_VALUE"""),53.97)</f>
        <v>53.97</v>
      </c>
      <c r="C667" s="1">
        <f t="shared" si="1"/>
        <v>-0.45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IFERROR(__xludf.DUMMYFUNCTION("""COMPUTED_VALUE"""),53.92)</f>
        <v>53.92</v>
      </c>
      <c r="C668" s="1">
        <f t="shared" si="1"/>
        <v>-1.05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IFERROR(__xludf.DUMMYFUNCTION("""COMPUTED_VALUE"""),54.16)</f>
        <v>54.16</v>
      </c>
      <c r="C669" s="1">
        <f t="shared" si="1"/>
        <v>-0.76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IFERROR(__xludf.DUMMYFUNCTION("""COMPUTED_VALUE"""),54.61)</f>
        <v>54.61</v>
      </c>
      <c r="C670" s="1">
        <f t="shared" si="1"/>
        <v>-0.55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IFERROR(__xludf.DUMMYFUNCTION("""COMPUTED_VALUE"""),54.33)</f>
        <v>54.33</v>
      </c>
      <c r="C671" s="1">
        <f t="shared" si="1"/>
        <v>-1.28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IFERROR(__xludf.DUMMYFUNCTION("""COMPUTED_VALUE"""),54.64)</f>
        <v>54.64</v>
      </c>
      <c r="C672" s="1">
        <f t="shared" si="1"/>
        <v>-0.69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IFERROR(__xludf.DUMMYFUNCTION("""COMPUTED_VALUE"""),54.69)</f>
        <v>54.69</v>
      </c>
      <c r="C673" s="1">
        <f t="shared" si="1"/>
        <v>-0.95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IFERROR(__xludf.DUMMYFUNCTION("""COMPUTED_VALUE"""),54.3)</f>
        <v>54.3</v>
      </c>
      <c r="C674" s="1">
        <f t="shared" si="1"/>
        <v>-1.39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IFERROR(__xludf.DUMMYFUNCTION("""COMPUTED_VALUE"""),54.56)</f>
        <v>54.56</v>
      </c>
      <c r="C675" s="1">
        <f t="shared" si="1"/>
        <v>-0.74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IFERROR(__xludf.DUMMYFUNCTION("""COMPUTED_VALUE"""),54.28)</f>
        <v>54.28</v>
      </c>
      <c r="C676" s="1">
        <f t="shared" si="1"/>
        <v>-1.28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IFERROR(__xludf.DUMMYFUNCTION("""COMPUTED_VALUE"""),54.89)</f>
        <v>54.89</v>
      </c>
      <c r="C677" s="1">
        <f t="shared" si="1"/>
        <v>-0.39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IFERROR(__xludf.DUMMYFUNCTION("""COMPUTED_VALUE"""),54.88)</f>
        <v>54.88</v>
      </c>
      <c r="C678" s="1">
        <f t="shared" si="1"/>
        <v>-1.01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IFERROR(__xludf.DUMMYFUNCTION("""COMPUTED_VALUE"""),53.74)</f>
        <v>53.74</v>
      </c>
      <c r="C679" s="1">
        <f t="shared" si="1"/>
        <v>-2.14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IFERROR(__xludf.DUMMYFUNCTION("""COMPUTED_VALUE"""),52.8)</f>
        <v>52.8</v>
      </c>
      <c r="C680" s="1">
        <f t="shared" si="1"/>
        <v>-1.94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IFERROR(__xludf.DUMMYFUNCTION("""COMPUTED_VALUE"""),52.82)</f>
        <v>52.82</v>
      </c>
      <c r="C681" s="1">
        <f t="shared" si="1"/>
        <v>-0.98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IFERROR(__xludf.DUMMYFUNCTION("""COMPUTED_VALUE"""),53.89)</f>
        <v>53.89</v>
      </c>
      <c r="C682" s="1">
        <f t="shared" si="1"/>
        <v>0.07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IFERROR(__xludf.DUMMYFUNCTION("""COMPUTED_VALUE"""),54.25)</f>
        <v>54.25</v>
      </c>
      <c r="C683" s="1">
        <f t="shared" si="1"/>
        <v>-0.64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IFERROR(__xludf.DUMMYFUNCTION("""COMPUTED_VALUE"""),54.48)</f>
        <v>54.48</v>
      </c>
      <c r="C684" s="1">
        <f t="shared" si="1"/>
        <v>-0.77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IFERROR(__xludf.DUMMYFUNCTION("""COMPUTED_VALUE"""),55.13)</f>
        <v>55.13</v>
      </c>
      <c r="C685" s="1">
        <f t="shared" si="1"/>
        <v>-0.35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IFERROR(__xludf.DUMMYFUNCTION("""COMPUTED_VALUE"""),54.95)</f>
        <v>54.95</v>
      </c>
      <c r="C686" s="1">
        <f t="shared" si="1"/>
        <v>-1.18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IFERROR(__xludf.DUMMYFUNCTION("""COMPUTED_VALUE"""),54.94)</f>
        <v>54.94</v>
      </c>
      <c r="C687" s="1">
        <f t="shared" si="1"/>
        <v>-1.01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IFERROR(__xludf.DUMMYFUNCTION("""COMPUTED_VALUE"""),56.18)</f>
        <v>56.18</v>
      </c>
      <c r="C688" s="1">
        <f t="shared" si="1"/>
        <v>0.24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IFERROR(__xludf.DUMMYFUNCTION("""COMPUTED_VALUE"""),55.98)</f>
        <v>55.98</v>
      </c>
      <c r="C689" s="1">
        <f t="shared" si="1"/>
        <v>-1.2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IFERROR(__xludf.DUMMYFUNCTION("""COMPUTED_VALUE"""),56.2)</f>
        <v>56.2</v>
      </c>
      <c r="C690" s="1">
        <f t="shared" si="1"/>
        <v>-0.78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IFERROR(__xludf.DUMMYFUNCTION("""COMPUTED_VALUE"""),55.78)</f>
        <v>55.78</v>
      </c>
      <c r="C691" s="1">
        <f t="shared" si="1"/>
        <v>-1.42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IFERROR(__xludf.DUMMYFUNCTION("""COMPUTED_VALUE"""),56.24)</f>
        <v>56.24</v>
      </c>
      <c r="C692" s="1">
        <f t="shared" si="1"/>
        <v>-0.54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IFERROR(__xludf.DUMMYFUNCTION("""COMPUTED_VALUE"""),55.41)</f>
        <v>55.41</v>
      </c>
      <c r="C693" s="1">
        <f t="shared" si="1"/>
        <v>-1.83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IFERROR(__xludf.DUMMYFUNCTION("""COMPUTED_VALUE"""),56.46)</f>
        <v>56.46</v>
      </c>
      <c r="C694" s="1">
        <f t="shared" si="1"/>
        <v>0.05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IFERROR(__xludf.DUMMYFUNCTION("""COMPUTED_VALUE"""),56.8)</f>
        <v>56.8</v>
      </c>
      <c r="C695" s="1">
        <f t="shared" si="1"/>
        <v>-0.66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IFERROR(__xludf.DUMMYFUNCTION("""COMPUTED_VALUE"""),56.86)</f>
        <v>56.86</v>
      </c>
      <c r="C696" s="1">
        <f t="shared" si="1"/>
        <v>-0.94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IFERROR(__xludf.DUMMYFUNCTION("""COMPUTED_VALUE"""),57.97)</f>
        <v>57.97</v>
      </c>
      <c r="C697" s="1">
        <f t="shared" si="1"/>
        <v>0.11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IFERROR(__xludf.DUMMYFUNCTION("""COMPUTED_VALUE"""),57.13)</f>
        <v>57.13</v>
      </c>
      <c r="C698" s="1">
        <f t="shared" si="1"/>
        <v>-1.84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IFERROR(__xludf.DUMMYFUNCTION("""COMPUTED_VALUE"""),57.6)</f>
        <v>57.6</v>
      </c>
      <c r="C699" s="1">
        <f t="shared" si="1"/>
        <v>-0.53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IFERROR(__xludf.DUMMYFUNCTION("""COMPUTED_VALUE"""),57.47)</f>
        <v>57.47</v>
      </c>
      <c r="C700" s="1">
        <f t="shared" si="1"/>
        <v>-1.13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IFERROR(__xludf.DUMMYFUNCTION("""COMPUTED_VALUE"""),57.11)</f>
        <v>57.11</v>
      </c>
      <c r="C701" s="1">
        <f t="shared" si="1"/>
        <v>-1.36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IFERROR(__xludf.DUMMYFUNCTION("""COMPUTED_VALUE"""),57.66)</f>
        <v>57.66</v>
      </c>
      <c r="C702" s="1">
        <f t="shared" si="1"/>
        <v>-0.45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IFERROR(__xludf.DUMMYFUNCTION("""COMPUTED_VALUE"""),57.07)</f>
        <v>57.07</v>
      </c>
      <c r="C703" s="1">
        <f t="shared" si="1"/>
        <v>-1.59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IFERROR(__xludf.DUMMYFUNCTION("""COMPUTED_VALUE"""),57.49)</f>
        <v>57.49</v>
      </c>
      <c r="C704" s="1">
        <f t="shared" si="1"/>
        <v>-0.58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IFERROR(__xludf.DUMMYFUNCTION("""COMPUTED_VALUE"""),56.88)</f>
        <v>56.88</v>
      </c>
      <c r="C705" s="1">
        <f t="shared" si="1"/>
        <v>-1.61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IFERROR(__xludf.DUMMYFUNCTION("""COMPUTED_VALUE"""),55.99)</f>
        <v>55.99</v>
      </c>
      <c r="C706" s="1">
        <f t="shared" si="1"/>
        <v>-1.89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IFERROR(__xludf.DUMMYFUNCTION("""COMPUTED_VALUE"""),56.01)</f>
        <v>56.01</v>
      </c>
      <c r="C707" s="1">
        <f t="shared" si="1"/>
        <v>-0.98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IFERROR(__xludf.DUMMYFUNCTION("""COMPUTED_VALUE"""),55.66)</f>
        <v>55.66</v>
      </c>
      <c r="C708" s="1">
        <f t="shared" si="1"/>
        <v>-1.35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IFERROR(__xludf.DUMMYFUNCTION("""COMPUTED_VALUE"""),56.54)</f>
        <v>56.54</v>
      </c>
      <c r="C709" s="1">
        <f t="shared" si="1"/>
        <v>-0.12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IFERROR(__xludf.DUMMYFUNCTION("""COMPUTED_VALUE"""),56.18)</f>
        <v>56.18</v>
      </c>
      <c r="C710" s="1">
        <f t="shared" si="1"/>
        <v>-1.36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IFERROR(__xludf.DUMMYFUNCTION("""COMPUTED_VALUE"""),55.92)</f>
        <v>55.92</v>
      </c>
      <c r="C711" s="1">
        <f t="shared" si="1"/>
        <v>-1.26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IFERROR(__xludf.DUMMYFUNCTION("""COMPUTED_VALUE"""),56.21)</f>
        <v>56.21</v>
      </c>
      <c r="C712" s="1">
        <f t="shared" si="1"/>
        <v>-0.71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IFERROR(__xludf.DUMMYFUNCTION("""COMPUTED_VALUE"""),55.78)</f>
        <v>55.78</v>
      </c>
      <c r="C713" s="1">
        <f t="shared" si="1"/>
        <v>-1.43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IFERROR(__xludf.DUMMYFUNCTION("""COMPUTED_VALUE"""),56.0)</f>
        <v>56</v>
      </c>
      <c r="C714" s="1">
        <f t="shared" si="1"/>
        <v>-0.78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IFERROR(__xludf.DUMMYFUNCTION("""COMPUTED_VALUE"""),56.95)</f>
        <v>56.95</v>
      </c>
      <c r="C715" s="1">
        <f t="shared" si="1"/>
        <v>-0.05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IFERROR(__xludf.DUMMYFUNCTION("""COMPUTED_VALUE"""),56.05)</f>
        <v>56.05</v>
      </c>
      <c r="C716" s="1">
        <f t="shared" si="1"/>
        <v>-1.9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IFERROR(__xludf.DUMMYFUNCTION("""COMPUTED_VALUE"""),55.28)</f>
        <v>55.28</v>
      </c>
      <c r="C717" s="1">
        <f t="shared" si="1"/>
        <v>-1.77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IFERROR(__xludf.DUMMYFUNCTION("""COMPUTED_VALUE"""),56.39)</f>
        <v>56.39</v>
      </c>
      <c r="C718" s="1">
        <f t="shared" si="1"/>
        <v>0.11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IFERROR(__xludf.DUMMYFUNCTION("""COMPUTED_VALUE"""),54.26)</f>
        <v>54.26</v>
      </c>
      <c r="C719" s="1">
        <f t="shared" si="1"/>
        <v>-3.13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IFERROR(__xludf.DUMMYFUNCTION("""COMPUTED_VALUE"""),53.44)</f>
        <v>53.44</v>
      </c>
      <c r="C720" s="1">
        <f t="shared" si="1"/>
        <v>-1.82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IFERROR(__xludf.DUMMYFUNCTION("""COMPUTED_VALUE"""),52.9)</f>
        <v>52.9</v>
      </c>
      <c r="C721" s="1">
        <f t="shared" si="1"/>
        <v>-1.54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IFERROR(__xludf.DUMMYFUNCTION("""COMPUTED_VALUE"""),52.2)</f>
        <v>52.2</v>
      </c>
      <c r="C722" s="1">
        <f t="shared" si="1"/>
        <v>-1.7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IFERROR(__xludf.DUMMYFUNCTION("""COMPUTED_VALUE"""),52.19)</f>
        <v>52.19</v>
      </c>
      <c r="C723" s="1">
        <f t="shared" si="1"/>
        <v>-1.01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IFERROR(__xludf.DUMMYFUNCTION("""COMPUTED_VALUE"""),51.25)</f>
        <v>51.25</v>
      </c>
      <c r="C724" s="1">
        <f t="shared" si="1"/>
        <v>-1.94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IFERROR(__xludf.DUMMYFUNCTION("""COMPUTED_VALUE"""),51.25)</f>
        <v>51.25</v>
      </c>
      <c r="C725" s="1">
        <f t="shared" si="1"/>
        <v>-1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IFERROR(__xludf.DUMMYFUNCTION("""COMPUTED_VALUE"""),51.9)</f>
        <v>51.9</v>
      </c>
      <c r="C726" s="1">
        <f t="shared" si="1"/>
        <v>-0.35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IFERROR(__xludf.DUMMYFUNCTION("""COMPUTED_VALUE"""),52.91)</f>
        <v>52.91</v>
      </c>
      <c r="C727" s="1">
        <f t="shared" si="1"/>
        <v>0.01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IFERROR(__xludf.DUMMYFUNCTION("""COMPUTED_VALUE"""),53.14)</f>
        <v>53.14</v>
      </c>
      <c r="C728" s="1">
        <f t="shared" si="1"/>
        <v>-0.77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IFERROR(__xludf.DUMMYFUNCTION("""COMPUTED_VALUE"""),53.53)</f>
        <v>53.53</v>
      </c>
      <c r="C729" s="1">
        <f t="shared" si="1"/>
        <v>-0.61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IFERROR(__xludf.DUMMYFUNCTION("""COMPUTED_VALUE"""),53.92)</f>
        <v>53.92</v>
      </c>
      <c r="C730" s="1">
        <f t="shared" si="1"/>
        <v>-0.61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IFERROR(__xludf.DUMMYFUNCTION("""COMPUTED_VALUE"""),53.53)</f>
        <v>53.53</v>
      </c>
      <c r="C731" s="1">
        <f t="shared" si="1"/>
        <v>-1.39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IFERROR(__xludf.DUMMYFUNCTION("""COMPUTED_VALUE"""),52.59)</f>
        <v>52.59</v>
      </c>
      <c r="C732" s="1">
        <f t="shared" si="1"/>
        <v>-1.94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IFERROR(__xludf.DUMMYFUNCTION("""COMPUTED_VALUE"""),52.75)</f>
        <v>52.75</v>
      </c>
      <c r="C733" s="1">
        <f t="shared" si="1"/>
        <v>-0.84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IFERROR(__xludf.DUMMYFUNCTION("""COMPUTED_VALUE"""),54.36)</f>
        <v>54.36</v>
      </c>
      <c r="C734" s="1">
        <f t="shared" si="1"/>
        <v>0.61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IFERROR(__xludf.DUMMYFUNCTION("""COMPUTED_VALUE"""),54.39)</f>
        <v>54.39</v>
      </c>
      <c r="C735" s="1">
        <f t="shared" si="1"/>
        <v>-0.97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IFERROR(__xludf.DUMMYFUNCTION("""COMPUTED_VALUE"""),53.89)</f>
        <v>53.89</v>
      </c>
      <c r="C736" s="1">
        <f t="shared" si="1"/>
        <v>-1.5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IFERROR(__xludf.DUMMYFUNCTION("""COMPUTED_VALUE"""),53.54)</f>
        <v>53.54</v>
      </c>
      <c r="C737" s="1">
        <f t="shared" si="1"/>
        <v>-1.35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IFERROR(__xludf.DUMMYFUNCTION("""COMPUTED_VALUE"""),53.84)</f>
        <v>53.84</v>
      </c>
      <c r="C738" s="1">
        <f t="shared" si="1"/>
        <v>-0.7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IFERROR(__xludf.DUMMYFUNCTION("""COMPUTED_VALUE"""),53.65)</f>
        <v>53.65</v>
      </c>
      <c r="C739" s="1">
        <f t="shared" si="1"/>
        <v>-1.19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IFERROR(__xludf.DUMMYFUNCTION("""COMPUTED_VALUE"""),53.87)</f>
        <v>53.87</v>
      </c>
      <c r="C740" s="1">
        <f t="shared" si="1"/>
        <v>-0.78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IFERROR(__xludf.DUMMYFUNCTION("""COMPUTED_VALUE"""),54.19)</f>
        <v>54.19</v>
      </c>
      <c r="C741" s="1">
        <f t="shared" si="1"/>
        <v>-0.68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IFERROR(__xludf.DUMMYFUNCTION("""COMPUTED_VALUE"""),54.76)</f>
        <v>54.76</v>
      </c>
      <c r="C742" s="1">
        <f t="shared" si="1"/>
        <v>-0.43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IFERROR(__xludf.DUMMYFUNCTION("""COMPUTED_VALUE"""),55.25)</f>
        <v>55.25</v>
      </c>
      <c r="C743" s="1">
        <f t="shared" si="1"/>
        <v>-0.51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IFERROR(__xludf.DUMMYFUNCTION("""COMPUTED_VALUE"""),54.38)</f>
        <v>54.38</v>
      </c>
      <c r="C744" s="1">
        <f t="shared" si="1"/>
        <v>-1.87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IFERROR(__xludf.DUMMYFUNCTION("""COMPUTED_VALUE"""),54.05)</f>
        <v>54.05</v>
      </c>
      <c r="C745" s="1">
        <f t="shared" si="1"/>
        <v>-1.33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IFERROR(__xludf.DUMMYFUNCTION("""COMPUTED_VALUE"""),54.36)</f>
        <v>54.36</v>
      </c>
      <c r="C746" s="1">
        <f t="shared" si="1"/>
        <v>-0.69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IFERROR(__xludf.DUMMYFUNCTION("""COMPUTED_VALUE"""),54.95)</f>
        <v>54.95</v>
      </c>
      <c r="C747" s="1">
        <f t="shared" si="1"/>
        <v>-0.41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IFERROR(__xludf.DUMMYFUNCTION("""COMPUTED_VALUE"""),54.49)</f>
        <v>54.49</v>
      </c>
      <c r="C748" s="1">
        <f t="shared" si="1"/>
        <v>-1.46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IFERROR(__xludf.DUMMYFUNCTION("""COMPUTED_VALUE"""),55.46)</f>
        <v>55.46</v>
      </c>
      <c r="C749" s="1">
        <f t="shared" si="1"/>
        <v>-0.03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IFERROR(__xludf.DUMMYFUNCTION("""COMPUTED_VALUE"""),55.03)</f>
        <v>55.03</v>
      </c>
      <c r="C750" s="1">
        <f t="shared" si="1"/>
        <v>-1.43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IFERROR(__xludf.DUMMYFUNCTION("""COMPUTED_VALUE"""),54.85)</f>
        <v>54.85</v>
      </c>
      <c r="C751" s="1">
        <f t="shared" si="1"/>
        <v>-1.18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IFERROR(__xludf.DUMMYFUNCTION("""COMPUTED_VALUE"""),54.22)</f>
        <v>54.22</v>
      </c>
      <c r="C752" s="1">
        <f t="shared" si="1"/>
        <v>-1.63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IFERROR(__xludf.DUMMYFUNCTION("""COMPUTED_VALUE"""),54.44)</f>
        <v>54.44</v>
      </c>
      <c r="C753" s="1">
        <f t="shared" si="1"/>
        <v>-0.78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IFERROR(__xludf.DUMMYFUNCTION("""COMPUTED_VALUE"""),53.86)</f>
        <v>53.86</v>
      </c>
      <c r="C754" s="1">
        <f t="shared" si="1"/>
        <v>-1.58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IFERROR(__xludf.DUMMYFUNCTION("""COMPUTED_VALUE"""),54.24)</f>
        <v>54.24</v>
      </c>
      <c r="C755" s="1">
        <f t="shared" si="1"/>
        <v>-0.62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IFERROR(__xludf.DUMMYFUNCTION("""COMPUTED_VALUE"""),54.54)</f>
        <v>54.54</v>
      </c>
      <c r="C756" s="1">
        <f t="shared" si="1"/>
        <v>-0.7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IFERROR(__xludf.DUMMYFUNCTION("""COMPUTED_VALUE"""),51.99)</f>
        <v>51.99</v>
      </c>
      <c r="C757" s="1">
        <f t="shared" si="1"/>
        <v>-3.55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IFERROR(__xludf.DUMMYFUNCTION("""COMPUTED_VALUE"""),52.09)</f>
        <v>52.09</v>
      </c>
      <c r="C758" s="1">
        <f t="shared" si="1"/>
        <v>-0.9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IFERROR(__xludf.DUMMYFUNCTION("""COMPUTED_VALUE"""),52.09)</f>
        <v>52.09</v>
      </c>
      <c r="C759" s="1">
        <f t="shared" si="1"/>
        <v>-1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IFERROR(__xludf.DUMMYFUNCTION("""COMPUTED_VALUE"""),51.4)</f>
        <v>51.4</v>
      </c>
      <c r="C760" s="1">
        <f t="shared" si="1"/>
        <v>-1.69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IFERROR(__xludf.DUMMYFUNCTION("""COMPUTED_VALUE"""),52.37)</f>
        <v>52.37</v>
      </c>
      <c r="C761" s="1">
        <f t="shared" si="1"/>
        <v>-0.03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IFERROR(__xludf.DUMMYFUNCTION("""COMPUTED_VALUE"""),53.11)</f>
        <v>53.11</v>
      </c>
      <c r="C762" s="1">
        <f t="shared" si="1"/>
        <v>-0.26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IFERROR(__xludf.DUMMYFUNCTION("""COMPUTED_VALUE"""),52.82)</f>
        <v>52.82</v>
      </c>
      <c r="C763" s="1">
        <f t="shared" si="1"/>
        <v>-1.29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IFERROR(__xludf.DUMMYFUNCTION("""COMPUTED_VALUE"""),53.36)</f>
        <v>53.36</v>
      </c>
      <c r="C764" s="1">
        <f t="shared" si="1"/>
        <v>-0.46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IFERROR(__xludf.DUMMYFUNCTION("""COMPUTED_VALUE"""),53.62)</f>
        <v>53.62</v>
      </c>
      <c r="C765" s="1">
        <f t="shared" si="1"/>
        <v>-0.74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IFERROR(__xludf.DUMMYFUNCTION("""COMPUTED_VALUE"""),53.66)</f>
        <v>53.66</v>
      </c>
      <c r="C766" s="1">
        <f t="shared" si="1"/>
        <v>-0.96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IFERROR(__xludf.DUMMYFUNCTION("""COMPUTED_VALUE"""),54.4)</f>
        <v>54.4</v>
      </c>
      <c r="C767" s="1">
        <f t="shared" si="1"/>
        <v>-0.26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IFERROR(__xludf.DUMMYFUNCTION("""COMPUTED_VALUE"""),54.56)</f>
        <v>54.56</v>
      </c>
      <c r="C768" s="1">
        <f t="shared" si="1"/>
        <v>-0.84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IFERROR(__xludf.DUMMYFUNCTION("""COMPUTED_VALUE"""),56.02)</f>
        <v>56.02</v>
      </c>
      <c r="C769" s="1">
        <f t="shared" si="1"/>
        <v>0.46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IFERROR(__xludf.DUMMYFUNCTION("""COMPUTED_VALUE"""),55.91)</f>
        <v>55.91</v>
      </c>
      <c r="C770" s="1">
        <f t="shared" si="1"/>
        <v>-1.11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IFERROR(__xludf.DUMMYFUNCTION("""COMPUTED_VALUE"""),56.22)</f>
        <v>56.22</v>
      </c>
      <c r="C771" s="1">
        <f t="shared" si="1"/>
        <v>-0.69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IFERROR(__xludf.DUMMYFUNCTION("""COMPUTED_VALUE"""),56.04)</f>
        <v>56.04</v>
      </c>
      <c r="C772" s="1">
        <f t="shared" si="1"/>
        <v>-1.18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IFERROR(__xludf.DUMMYFUNCTION("""COMPUTED_VALUE"""),55.81)</f>
        <v>55.81</v>
      </c>
      <c r="C773" s="1">
        <f t="shared" si="1"/>
        <v>-1.23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IFERROR(__xludf.DUMMYFUNCTION("""COMPUTED_VALUE"""),56.28)</f>
        <v>56.28</v>
      </c>
      <c r="C774" s="1">
        <f t="shared" si="1"/>
        <v>-0.53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IFERROR(__xludf.DUMMYFUNCTION("""COMPUTED_VALUE"""),56.08)</f>
        <v>56.08</v>
      </c>
      <c r="C775" s="1">
        <f t="shared" si="1"/>
        <v>-1.2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IFERROR(__xludf.DUMMYFUNCTION("""COMPUTED_VALUE"""),55.21)</f>
        <v>55.21</v>
      </c>
      <c r="C776" s="1">
        <f t="shared" si="1"/>
        <v>-1.87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IFERROR(__xludf.DUMMYFUNCTION("""COMPUTED_VALUE"""),55.77)</f>
        <v>55.77</v>
      </c>
      <c r="C777" s="1">
        <f t="shared" si="1"/>
        <v>-0.44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IFERROR(__xludf.DUMMYFUNCTION("""COMPUTED_VALUE"""),55.75)</f>
        <v>55.75</v>
      </c>
      <c r="C778" s="1">
        <f t="shared" si="1"/>
        <v>-1.02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IFERROR(__xludf.DUMMYFUNCTION("""COMPUTED_VALUE"""),57.77)</f>
        <v>57.77</v>
      </c>
      <c r="C779" s="1">
        <f t="shared" si="1"/>
        <v>1.02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IFERROR(__xludf.DUMMYFUNCTION("""COMPUTED_VALUE"""),57.38)</f>
        <v>57.38</v>
      </c>
      <c r="C780" s="1">
        <f t="shared" si="1"/>
        <v>-1.39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IFERROR(__xludf.DUMMYFUNCTION("""COMPUTED_VALUE"""),57.05)</f>
        <v>57.05</v>
      </c>
      <c r="C781" s="1">
        <f t="shared" si="1"/>
        <v>-1.33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IFERROR(__xludf.DUMMYFUNCTION("""COMPUTED_VALUE"""),57.74)</f>
        <v>57.74</v>
      </c>
      <c r="C782" s="1">
        <f t="shared" si="1"/>
        <v>-0.31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IFERROR(__xludf.DUMMYFUNCTION("""COMPUTED_VALUE"""),57.12)</f>
        <v>57.12</v>
      </c>
      <c r="C783" s="1">
        <f t="shared" si="1"/>
        <v>-1.62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IFERROR(__xludf.DUMMYFUNCTION("""COMPUTED_VALUE"""),57.01)</f>
        <v>57.01</v>
      </c>
      <c r="C784" s="1">
        <f t="shared" si="1"/>
        <v>-1.11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IFERROR(__xludf.DUMMYFUNCTION("""COMPUTED_VALUE"""),57.23)</f>
        <v>57.23</v>
      </c>
      <c r="C785" s="1">
        <f t="shared" si="1"/>
        <v>-0.78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IFERROR(__xludf.DUMMYFUNCTION("""COMPUTED_VALUE"""),57.05)</f>
        <v>57.05</v>
      </c>
      <c r="C786" s="1">
        <f t="shared" si="1"/>
        <v>-1.18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IFERROR(__xludf.DUMMYFUNCTION("""COMPUTED_VALUE"""),57.32)</f>
        <v>57.32</v>
      </c>
      <c r="C787" s="1">
        <f t="shared" si="1"/>
        <v>-0.73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IFERROR(__xludf.DUMMYFUNCTION("""COMPUTED_VALUE"""),56.66)</f>
        <v>56.66</v>
      </c>
      <c r="C788" s="1">
        <f t="shared" si="1"/>
        <v>-1.66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IFERROR(__xludf.DUMMYFUNCTION("""COMPUTED_VALUE"""),55.21)</f>
        <v>55.21</v>
      </c>
      <c r="C789" s="1">
        <f t="shared" si="1"/>
        <v>-2.45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IFERROR(__xludf.DUMMYFUNCTION("""COMPUTED_VALUE"""),55.24)</f>
        <v>55.24</v>
      </c>
      <c r="C790" s="1">
        <f t="shared" si="1"/>
        <v>-0.97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IFERROR(__xludf.DUMMYFUNCTION("""COMPUTED_VALUE"""),54.47)</f>
        <v>54.47</v>
      </c>
      <c r="C791" s="1">
        <f t="shared" si="1"/>
        <v>-1.77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IFERROR(__xludf.DUMMYFUNCTION("""COMPUTED_VALUE"""),53.3)</f>
        <v>53.3</v>
      </c>
      <c r="C792" s="1">
        <f t="shared" si="1"/>
        <v>-2.17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IFERROR(__xludf.DUMMYFUNCTION("""COMPUTED_VALUE"""),53.05)</f>
        <v>53.05</v>
      </c>
      <c r="C793" s="1">
        <f t="shared" si="1"/>
        <v>-1.25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IFERROR(__xludf.DUMMYFUNCTION("""COMPUTED_VALUE"""),53.87)</f>
        <v>53.87</v>
      </c>
      <c r="C794" s="1">
        <f t="shared" si="1"/>
        <v>-0.18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IFERROR(__xludf.DUMMYFUNCTION("""COMPUTED_VALUE"""),53.45)</f>
        <v>53.45</v>
      </c>
      <c r="C795" s="1">
        <f t="shared" si="1"/>
        <v>-1.42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IFERROR(__xludf.DUMMYFUNCTION("""COMPUTED_VALUE"""),53.52)</f>
        <v>53.52</v>
      </c>
      <c r="C796" s="1">
        <f t="shared" si="1"/>
        <v>-0.93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IFERROR(__xludf.DUMMYFUNCTION("""COMPUTED_VALUE"""),53.32)</f>
        <v>53.32</v>
      </c>
      <c r="C797" s="1">
        <f t="shared" si="1"/>
        <v>-1.2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IFERROR(__xludf.DUMMYFUNCTION("""COMPUTED_VALUE"""),53.5)</f>
        <v>53.5</v>
      </c>
      <c r="C798" s="1">
        <f t="shared" si="1"/>
        <v>-0.82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IFERROR(__xludf.DUMMYFUNCTION("""COMPUTED_VALUE"""),53.61)</f>
        <v>53.61</v>
      </c>
      <c r="C799" s="1">
        <f t="shared" si="1"/>
        <v>-0.89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IFERROR(__xludf.DUMMYFUNCTION("""COMPUTED_VALUE"""),53.8)</f>
        <v>53.8</v>
      </c>
      <c r="C800" s="1">
        <f t="shared" si="1"/>
        <v>-0.81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IFERROR(__xludf.DUMMYFUNCTION("""COMPUTED_VALUE"""),53.81)</f>
        <v>53.81</v>
      </c>
      <c r="C801" s="1">
        <f t="shared" si="1"/>
        <v>-0.99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IFERROR(__xludf.DUMMYFUNCTION("""COMPUTED_VALUE"""),54.21)</f>
        <v>54.21</v>
      </c>
      <c r="C802" s="1">
        <f t="shared" si="1"/>
        <v>-0.6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IFERROR(__xludf.DUMMYFUNCTION("""COMPUTED_VALUE"""),54.83)</f>
        <v>54.83</v>
      </c>
      <c r="C803" s="1">
        <f t="shared" si="1"/>
        <v>-0.38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IFERROR(__xludf.DUMMYFUNCTION("""COMPUTED_VALUE"""),54.48)</f>
        <v>54.48</v>
      </c>
      <c r="C804" s="1">
        <f t="shared" si="1"/>
        <v>-1.35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IFERROR(__xludf.DUMMYFUNCTION("""COMPUTED_VALUE"""),54.73)</f>
        <v>54.73</v>
      </c>
      <c r="C805" s="1">
        <f t="shared" si="1"/>
        <v>-0.75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IFERROR(__xludf.DUMMYFUNCTION("""COMPUTED_VALUE"""),54.73)</f>
        <v>54.73</v>
      </c>
      <c r="C806" s="1">
        <f t="shared" si="1"/>
        <v>-1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IFERROR(__xludf.DUMMYFUNCTION("""COMPUTED_VALUE"""),55.0)</f>
        <v>55</v>
      </c>
      <c r="C807" s="1">
        <f t="shared" si="1"/>
        <v>-0.73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IFERROR(__xludf.DUMMYFUNCTION("""COMPUTED_VALUE"""),55.17)</f>
        <v>55.17</v>
      </c>
      <c r="C808" s="1">
        <f t="shared" si="1"/>
        <v>-0.83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IFERROR(__xludf.DUMMYFUNCTION("""COMPUTED_VALUE"""),54.88)</f>
        <v>54.88</v>
      </c>
      <c r="C809" s="1">
        <f t="shared" si="1"/>
        <v>-1.29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IFERROR(__xludf.DUMMYFUNCTION("""COMPUTED_VALUE"""),55.06)</f>
        <v>55.06</v>
      </c>
      <c r="C810" s="1">
        <f t="shared" si="1"/>
        <v>-0.82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IFERROR(__xludf.DUMMYFUNCTION("""COMPUTED_VALUE"""),54.46)</f>
        <v>54.46</v>
      </c>
      <c r="C811" s="1">
        <f t="shared" si="1"/>
        <v>-1.6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IFERROR(__xludf.DUMMYFUNCTION("""COMPUTED_VALUE"""),54.86)</f>
        <v>54.86</v>
      </c>
      <c r="C812" s="1">
        <f t="shared" si="1"/>
        <v>-0.6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IFERROR(__xludf.DUMMYFUNCTION("""COMPUTED_VALUE"""),55.65)</f>
        <v>55.65</v>
      </c>
      <c r="C813" s="1">
        <f t="shared" si="1"/>
        <v>-0.21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IFERROR(__xludf.DUMMYFUNCTION("""COMPUTED_VALUE"""),56.62)</f>
        <v>56.62</v>
      </c>
      <c r="C814" s="1">
        <f t="shared" si="1"/>
        <v>-0.03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IFERROR(__xludf.DUMMYFUNCTION("""COMPUTED_VALUE"""),57.21)</f>
        <v>57.21</v>
      </c>
      <c r="C815" s="1">
        <f t="shared" si="1"/>
        <v>-0.41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IFERROR(__xludf.DUMMYFUNCTION("""COMPUTED_VALUE"""),58.97)</f>
        <v>58.97</v>
      </c>
      <c r="C816" s="1">
        <f t="shared" si="1"/>
        <v>0.76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IFERROR(__xludf.DUMMYFUNCTION("""COMPUTED_VALUE"""),61.74)</f>
        <v>61.74</v>
      </c>
      <c r="C817" s="1">
        <f t="shared" si="1"/>
        <v>1.77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IFERROR(__xludf.DUMMYFUNCTION("""COMPUTED_VALUE"""),61.67)</f>
        <v>61.67</v>
      </c>
      <c r="C818" s="1">
        <f t="shared" si="1"/>
        <v>-1.07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IFERROR(__xludf.DUMMYFUNCTION("""COMPUTED_VALUE"""),62.03)</f>
        <v>62.03</v>
      </c>
      <c r="C819" s="1">
        <f t="shared" si="1"/>
        <v>-0.64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IFERROR(__xludf.DUMMYFUNCTION("""COMPUTED_VALUE"""),62.1)</f>
        <v>62.1</v>
      </c>
      <c r="C820" s="1">
        <f t="shared" si="1"/>
        <v>-0.93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IFERROR(__xludf.DUMMYFUNCTION("""COMPUTED_VALUE"""),61.89)</f>
        <v>61.89</v>
      </c>
      <c r="C821" s="1">
        <f t="shared" si="1"/>
        <v>-1.21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IFERROR(__xludf.DUMMYFUNCTION("""COMPUTED_VALUE"""),62.18)</f>
        <v>62.18</v>
      </c>
      <c r="C822" s="1">
        <f t="shared" si="1"/>
        <v>-0.71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IFERROR(__xludf.DUMMYFUNCTION("""COMPUTED_VALUE"""),62.41)</f>
        <v>62.41</v>
      </c>
      <c r="C823" s="1">
        <f t="shared" si="1"/>
        <v>-0.77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IFERROR(__xludf.DUMMYFUNCTION("""COMPUTED_VALUE"""),62.98)</f>
        <v>62.98</v>
      </c>
      <c r="C824" s="1">
        <f t="shared" si="1"/>
        <v>-0.43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IFERROR(__xludf.DUMMYFUNCTION("""COMPUTED_VALUE"""),63.03)</f>
        <v>63.03</v>
      </c>
      <c r="C825" s="1">
        <f t="shared" si="1"/>
        <v>-0.95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IFERROR(__xludf.DUMMYFUNCTION("""COMPUTED_VALUE"""),61.59)</f>
        <v>61.59</v>
      </c>
      <c r="C826" s="1">
        <f t="shared" si="1"/>
        <v>-2.44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IFERROR(__xludf.DUMMYFUNCTION("""COMPUTED_VALUE"""),62.81)</f>
        <v>62.81</v>
      </c>
      <c r="C827" s="1">
        <f t="shared" si="1"/>
        <v>0.22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IFERROR(__xludf.DUMMYFUNCTION("""COMPUTED_VALUE"""),62.03)</f>
        <v>62.03</v>
      </c>
      <c r="C828" s="1">
        <f t="shared" si="1"/>
        <v>-1.78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IFERROR(__xludf.DUMMYFUNCTION("""COMPUTED_VALUE"""),59.69)</f>
        <v>59.69</v>
      </c>
      <c r="C829" s="1">
        <f t="shared" si="1"/>
        <v>-3.34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IFERROR(__xludf.DUMMYFUNCTION("""COMPUTED_VALUE"""),60.04)</f>
        <v>60.04</v>
      </c>
      <c r="C830" s="1">
        <f t="shared" si="1"/>
        <v>-0.65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IFERROR(__xludf.DUMMYFUNCTION("""COMPUTED_VALUE"""),59.22)</f>
        <v>59.22</v>
      </c>
      <c r="C831" s="1">
        <f t="shared" si="1"/>
        <v>-1.82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IFERROR(__xludf.DUMMYFUNCTION("""COMPUTED_VALUE"""),58.54)</f>
        <v>58.54</v>
      </c>
      <c r="C832" s="1">
        <f t="shared" si="1"/>
        <v>-1.68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IFERROR(__xludf.DUMMYFUNCTION("""COMPUTED_VALUE"""),58.79)</f>
        <v>58.79</v>
      </c>
      <c r="C833" s="1">
        <f t="shared" si="1"/>
        <v>-0.75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IFERROR(__xludf.DUMMYFUNCTION("""COMPUTED_VALUE"""),59.34)</f>
        <v>59.34</v>
      </c>
      <c r="C834" s="1">
        <f t="shared" si="1"/>
        <v>-0.45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IFERROR(__xludf.DUMMYFUNCTION("""COMPUTED_VALUE"""),59.48)</f>
        <v>59.48</v>
      </c>
      <c r="C835" s="1">
        <f t="shared" si="1"/>
        <v>-0.86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IFERROR(__xludf.DUMMYFUNCTION("""COMPUTED_VALUE"""),60.01)</f>
        <v>60.01</v>
      </c>
      <c r="C836" s="1">
        <f t="shared" si="1"/>
        <v>-0.47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IFERROR(__xludf.DUMMYFUNCTION("""COMPUTED_VALUE"""),59.93)</f>
        <v>59.93</v>
      </c>
      <c r="C837" s="1">
        <f t="shared" si="1"/>
        <v>-1.08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IFERROR(__xludf.DUMMYFUNCTION("""COMPUTED_VALUE"""),59.72)</f>
        <v>59.72</v>
      </c>
      <c r="C838" s="1">
        <f t="shared" si="1"/>
        <v>-1.21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IFERROR(__xludf.DUMMYFUNCTION("""COMPUTED_VALUE"""),59.48)</f>
        <v>59.48</v>
      </c>
      <c r="C839" s="1">
        <f t="shared" si="1"/>
        <v>-1.24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IFERROR(__xludf.DUMMYFUNCTION("""COMPUTED_VALUE"""),58.92)</f>
        <v>58.92</v>
      </c>
      <c r="C840" s="1">
        <f t="shared" si="1"/>
        <v>-1.56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IFERROR(__xludf.DUMMYFUNCTION("""COMPUTED_VALUE"""),60.2)</f>
        <v>60.2</v>
      </c>
      <c r="C841" s="1">
        <f t="shared" si="1"/>
        <v>0.28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IFERROR(__xludf.DUMMYFUNCTION("""COMPUTED_VALUE"""),60.5)</f>
        <v>60.5</v>
      </c>
      <c r="C842" s="1">
        <f t="shared" si="1"/>
        <v>-0.7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IFERROR(__xludf.DUMMYFUNCTION("""COMPUTED_VALUE"""),62.51)</f>
        <v>62.51</v>
      </c>
      <c r="C843" s="1">
        <f t="shared" si="1"/>
        <v>1.01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IFERROR(__xludf.DUMMYFUNCTION("""COMPUTED_VALUE"""),62.01)</f>
        <v>62.01</v>
      </c>
      <c r="C844" s="1">
        <f t="shared" si="1"/>
        <v>-1.5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IFERROR(__xludf.DUMMYFUNCTION("""COMPUTED_VALUE"""),62.91)</f>
        <v>62.91</v>
      </c>
      <c r="C845" s="1">
        <f t="shared" si="1"/>
        <v>-0.1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IFERROR(__xludf.DUMMYFUNCTION("""COMPUTED_VALUE"""),62.39)</f>
        <v>62.39</v>
      </c>
      <c r="C846" s="1">
        <f t="shared" si="1"/>
        <v>-1.52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IFERROR(__xludf.DUMMYFUNCTION("""COMPUTED_VALUE"""),61.73)</f>
        <v>61.73</v>
      </c>
      <c r="C847" s="1">
        <f t="shared" si="1"/>
        <v>-1.66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IFERROR(__xludf.DUMMYFUNCTION("""COMPUTED_VALUE"""),61.61)</f>
        <v>61.61</v>
      </c>
      <c r="C848" s="1">
        <f t="shared" si="1"/>
        <v>-1.12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IFERROR(__xludf.DUMMYFUNCTION("""COMPUTED_VALUE"""),62.14)</f>
        <v>62.14</v>
      </c>
      <c r="C849" s="1">
        <f t="shared" si="1"/>
        <v>-0.47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IFERROR(__xludf.DUMMYFUNCTION("""COMPUTED_VALUE"""),62.84)</f>
        <v>62.84</v>
      </c>
      <c r="C850" s="1">
        <f t="shared" si="1"/>
        <v>-0.3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IFERROR(__xludf.DUMMYFUNCTION("""COMPUTED_VALUE"""),62.56)</f>
        <v>62.56</v>
      </c>
      <c r="C851" s="1">
        <f t="shared" si="1"/>
        <v>-1.28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IFERROR(__xludf.DUMMYFUNCTION("""COMPUTED_VALUE"""),62.87)</f>
        <v>62.87</v>
      </c>
      <c r="C852" s="1">
        <f t="shared" si="1"/>
        <v>-0.69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IFERROR(__xludf.DUMMYFUNCTION("""COMPUTED_VALUE"""),62.28)</f>
        <v>62.28</v>
      </c>
      <c r="C853" s="1">
        <f t="shared" si="1"/>
        <v>-1.59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IFERROR(__xludf.DUMMYFUNCTION("""COMPUTED_VALUE"""),62.36)</f>
        <v>62.36</v>
      </c>
      <c r="C854" s="1">
        <f t="shared" si="1"/>
        <v>-0.92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IFERROR(__xludf.DUMMYFUNCTION("""COMPUTED_VALUE"""),62.06)</f>
        <v>62.06</v>
      </c>
      <c r="C855" s="1">
        <f t="shared" si="1"/>
        <v>-1.3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IFERROR(__xludf.DUMMYFUNCTION("""COMPUTED_VALUE"""),63.34)</f>
        <v>63.34</v>
      </c>
      <c r="C856" s="1">
        <f t="shared" si="1"/>
        <v>0.28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IFERROR(__xludf.DUMMYFUNCTION("""COMPUTED_VALUE"""),63.35)</f>
        <v>63.35</v>
      </c>
      <c r="C857" s="1">
        <f t="shared" si="1"/>
        <v>-0.99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IFERROR(__xludf.DUMMYFUNCTION("""COMPUTED_VALUE"""),64.66)</f>
        <v>64.66</v>
      </c>
      <c r="C858" s="1">
        <f t="shared" si="1"/>
        <v>0.31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IFERROR(__xludf.DUMMYFUNCTION("""COMPUTED_VALUE"""),62.63)</f>
        <v>62.63</v>
      </c>
      <c r="C859" s="1">
        <f t="shared" si="1"/>
        <v>-3.03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IFERROR(__xludf.DUMMYFUNCTION("""COMPUTED_VALUE"""),62.8)</f>
        <v>62.8</v>
      </c>
      <c r="C860" s="1">
        <f t="shared" si="1"/>
        <v>-0.83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IFERROR(__xludf.DUMMYFUNCTION("""COMPUTED_VALUE"""),62.36)</f>
        <v>62.36</v>
      </c>
      <c r="C861" s="1">
        <f t="shared" si="1"/>
        <v>-1.44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IFERROR(__xludf.DUMMYFUNCTION("""COMPUTED_VALUE"""),61.75)</f>
        <v>61.75</v>
      </c>
      <c r="C862" s="1">
        <f t="shared" si="1"/>
        <v>-1.61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IFERROR(__xludf.DUMMYFUNCTION("""COMPUTED_VALUE"""),61.92)</f>
        <v>61.92</v>
      </c>
      <c r="C863" s="1">
        <f t="shared" si="1"/>
        <v>-0.83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IFERROR(__xludf.DUMMYFUNCTION("""COMPUTED_VALUE"""),62.57)</f>
        <v>62.57</v>
      </c>
      <c r="C864" s="1">
        <f t="shared" si="1"/>
        <v>-0.35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IFERROR(__xludf.DUMMYFUNCTION("""COMPUTED_VALUE"""),63.68)</f>
        <v>63.68</v>
      </c>
      <c r="C865" s="1">
        <f t="shared" si="1"/>
        <v>0.11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IFERROR(__xludf.DUMMYFUNCTION("""COMPUTED_VALUE"""),63.93)</f>
        <v>63.93</v>
      </c>
      <c r="C866" s="1">
        <f t="shared" si="1"/>
        <v>-0.75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IFERROR(__xludf.DUMMYFUNCTION("""COMPUTED_VALUE"""),63.83)</f>
        <v>63.83</v>
      </c>
      <c r="C867" s="1">
        <f t="shared" si="1"/>
        <v>-1.1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IFERROR(__xludf.DUMMYFUNCTION("""COMPUTED_VALUE"""),64.15)</f>
        <v>64.15</v>
      </c>
      <c r="C868" s="1">
        <f t="shared" si="1"/>
        <v>-0.68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IFERROR(__xludf.DUMMYFUNCTION("""COMPUTED_VALUE"""),63.8)</f>
        <v>63.8</v>
      </c>
      <c r="C869" s="1">
        <f t="shared" si="1"/>
        <v>-1.35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IFERROR(__xludf.DUMMYFUNCTION("""COMPUTED_VALUE"""),64.37)</f>
        <v>64.37</v>
      </c>
      <c r="C870" s="1">
        <f t="shared" si="1"/>
        <v>-0.43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IFERROR(__xludf.DUMMYFUNCTION("""COMPUTED_VALUE"""),65.68)</f>
        <v>65.68</v>
      </c>
      <c r="C871" s="1">
        <f t="shared" si="1"/>
        <v>0.31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IFERROR(__xludf.DUMMYFUNCTION("""COMPUTED_VALUE"""),65.26)</f>
        <v>65.26</v>
      </c>
      <c r="C872" s="1">
        <f t="shared" si="1"/>
        <v>-1.42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IFERROR(__xludf.DUMMYFUNCTION("""COMPUTED_VALUE"""),63.8)</f>
        <v>63.8</v>
      </c>
      <c r="C873" s="1">
        <f t="shared" si="1"/>
        <v>-2.46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IFERROR(__xludf.DUMMYFUNCTION("""COMPUTED_VALUE"""),63.9)</f>
        <v>63.9</v>
      </c>
      <c r="C874" s="1">
        <f t="shared" si="1"/>
        <v>-0.9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IFERROR(__xludf.DUMMYFUNCTION("""COMPUTED_VALUE"""),64.65)</f>
        <v>64.65</v>
      </c>
      <c r="C875" s="1">
        <f t="shared" si="1"/>
        <v>-0.25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IFERROR(__xludf.DUMMYFUNCTION("""COMPUTED_VALUE"""),63.73)</f>
        <v>63.73</v>
      </c>
      <c r="C876" s="1">
        <f t="shared" si="1"/>
        <v>-1.92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IFERROR(__xludf.DUMMYFUNCTION("""COMPUTED_VALUE"""),64.78)</f>
        <v>64.78</v>
      </c>
      <c r="C877" s="1">
        <f t="shared" si="1"/>
        <v>0.05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IFERROR(__xludf.DUMMYFUNCTION("""COMPUTED_VALUE"""),66.09)</f>
        <v>66.09</v>
      </c>
      <c r="C878" s="1">
        <f t="shared" si="1"/>
        <v>0.31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IFERROR(__xludf.DUMMYFUNCTION("""COMPUTED_VALUE"""),65.48)</f>
        <v>65.48</v>
      </c>
      <c r="C879" s="1">
        <f t="shared" si="1"/>
        <v>-1.61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IFERROR(__xludf.DUMMYFUNCTION("""COMPUTED_VALUE"""),65.63)</f>
        <v>65.63</v>
      </c>
      <c r="C880" s="1">
        <f t="shared" si="1"/>
        <v>-0.85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IFERROR(__xludf.DUMMYFUNCTION("""COMPUTED_VALUE"""),65.27)</f>
        <v>65.27</v>
      </c>
      <c r="C881" s="1">
        <f t="shared" si="1"/>
        <v>-1.36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IFERROR(__xludf.DUMMYFUNCTION("""COMPUTED_VALUE"""),65.54)</f>
        <v>65.54</v>
      </c>
      <c r="C882" s="1">
        <f t="shared" si="1"/>
        <v>-0.73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IFERROR(__xludf.DUMMYFUNCTION("""COMPUTED_VALUE"""),66.17)</f>
        <v>66.17</v>
      </c>
      <c r="C883" s="1">
        <f t="shared" si="1"/>
        <v>-0.37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IFERROR(__xludf.DUMMYFUNCTION("""COMPUTED_VALUE"""),67.56)</f>
        <v>67.56</v>
      </c>
      <c r="C884" s="1">
        <f t="shared" si="1"/>
        <v>0.39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IFERROR(__xludf.DUMMYFUNCTION("""COMPUTED_VALUE"""),67.97)</f>
        <v>67.97</v>
      </c>
      <c r="C885" s="1">
        <f t="shared" si="1"/>
        <v>-0.59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IFERROR(__xludf.DUMMYFUNCTION("""COMPUTED_VALUE"""),67.69)</f>
        <v>67.69</v>
      </c>
      <c r="C886" s="1">
        <f t="shared" si="1"/>
        <v>-1.28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IFERROR(__xludf.DUMMYFUNCTION("""COMPUTED_VALUE"""),68.36)</f>
        <v>68.36</v>
      </c>
      <c r="C887" s="1">
        <f t="shared" si="1"/>
        <v>-0.33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IFERROR(__xludf.DUMMYFUNCTION("""COMPUTED_VALUE"""),68.0)</f>
        <v>68</v>
      </c>
      <c r="C888" s="1">
        <f t="shared" si="1"/>
        <v>-1.36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IFERROR(__xludf.DUMMYFUNCTION("""COMPUTED_VALUE"""),67.62)</f>
        <v>67.62</v>
      </c>
      <c r="C889" s="1">
        <f t="shared" si="1"/>
        <v>-1.38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IFERROR(__xludf.DUMMYFUNCTION("""COMPUTED_VALUE"""),66.91)</f>
        <v>66.91</v>
      </c>
      <c r="C890" s="1">
        <f t="shared" si="1"/>
        <v>-1.71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IFERROR(__xludf.DUMMYFUNCTION("""COMPUTED_VALUE"""),66.23)</f>
        <v>66.23</v>
      </c>
      <c r="C891" s="1">
        <f t="shared" si="1"/>
        <v>-1.68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IFERROR(__xludf.DUMMYFUNCTION("""COMPUTED_VALUE"""),70.55)</f>
        <v>70.55</v>
      </c>
      <c r="C892" s="1">
        <f t="shared" si="1"/>
        <v>3.32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IFERROR(__xludf.DUMMYFUNCTION("""COMPUTED_VALUE"""),71.45)</f>
        <v>71.45</v>
      </c>
      <c r="C893" s="1">
        <f t="shared" si="1"/>
        <v>-0.1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IFERROR(__xludf.DUMMYFUNCTION("""COMPUTED_VALUE"""),72.18)</f>
        <v>72.18</v>
      </c>
      <c r="C894" s="1">
        <f t="shared" si="1"/>
        <v>-0.27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IFERROR(__xludf.DUMMYFUNCTION("""COMPUTED_VALUE"""),72.69)</f>
        <v>72.69</v>
      </c>
      <c r="C895" s="1">
        <f t="shared" si="1"/>
        <v>-0.49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IFERROR(__xludf.DUMMYFUNCTION("""COMPUTED_VALUE"""),72.53)</f>
        <v>72.53</v>
      </c>
      <c r="C896" s="1">
        <f t="shared" si="1"/>
        <v>-1.16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IFERROR(__xludf.DUMMYFUNCTION("""COMPUTED_VALUE"""),72.62)</f>
        <v>72.62</v>
      </c>
      <c r="C897" s="1">
        <f t="shared" si="1"/>
        <v>-0.91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IFERROR(__xludf.DUMMYFUNCTION("""COMPUTED_VALUE"""),72.21)</f>
        <v>72.21</v>
      </c>
      <c r="C898" s="1">
        <f t="shared" si="1"/>
        <v>-1.41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IFERROR(__xludf.DUMMYFUNCTION("""COMPUTED_VALUE"""),72.79)</f>
        <v>72.79</v>
      </c>
      <c r="C899" s="1">
        <f t="shared" si="1"/>
        <v>-0.42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IFERROR(__xludf.DUMMYFUNCTION("""COMPUTED_VALUE"""),72.27)</f>
        <v>72.27</v>
      </c>
      <c r="C900" s="1">
        <f t="shared" si="1"/>
        <v>-1.52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IFERROR(__xludf.DUMMYFUNCTION("""COMPUTED_VALUE"""),72.85)</f>
        <v>72.85</v>
      </c>
      <c r="C901" s="1">
        <f t="shared" si="1"/>
        <v>-0.42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IFERROR(__xludf.DUMMYFUNCTION("""COMPUTED_VALUE"""),73.16)</f>
        <v>73.16</v>
      </c>
      <c r="C902" s="1">
        <f t="shared" si="1"/>
        <v>-0.69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IFERROR(__xludf.DUMMYFUNCTION("""COMPUTED_VALUE"""),72.26)</f>
        <v>72.26</v>
      </c>
      <c r="C903" s="1">
        <f t="shared" si="1"/>
        <v>-1.9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IFERROR(__xludf.DUMMYFUNCTION("""COMPUTED_VALUE"""),73.34)</f>
        <v>73.34</v>
      </c>
      <c r="C904" s="1">
        <f t="shared" si="1"/>
        <v>0.08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IFERROR(__xludf.DUMMYFUNCTION("""COMPUTED_VALUE"""),73.24)</f>
        <v>73.24</v>
      </c>
      <c r="C905" s="1">
        <f t="shared" si="1"/>
        <v>-1.1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IFERROR(__xludf.DUMMYFUNCTION("""COMPUTED_VALUE"""),72.92)</f>
        <v>72.92</v>
      </c>
      <c r="C906" s="1">
        <f t="shared" si="1"/>
        <v>-1.32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IFERROR(__xludf.DUMMYFUNCTION("""COMPUTED_VALUE"""),73.18)</f>
        <v>73.18</v>
      </c>
      <c r="C907" s="1">
        <f t="shared" si="1"/>
        <v>-0.74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IFERROR(__xludf.DUMMYFUNCTION("""COMPUTED_VALUE"""),72.93)</f>
        <v>72.93</v>
      </c>
      <c r="C908" s="1">
        <f t="shared" si="1"/>
        <v>-1.25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IFERROR(__xludf.DUMMYFUNCTION("""COMPUTED_VALUE"""),72.39)</f>
        <v>72.39</v>
      </c>
      <c r="C909" s="1">
        <f t="shared" si="1"/>
        <v>-1.54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IFERROR(__xludf.DUMMYFUNCTION("""COMPUTED_VALUE"""),73.35)</f>
        <v>73.35</v>
      </c>
      <c r="C910" s="1">
        <f t="shared" si="1"/>
        <v>-0.04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IFERROR(__xludf.DUMMYFUNCTION("""COMPUTED_VALUE"""),72.49)</f>
        <v>72.49</v>
      </c>
      <c r="C911" s="1">
        <f t="shared" si="1"/>
        <v>-1.86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IFERROR(__xludf.DUMMYFUNCTION("""COMPUTED_VALUE"""),71.4)</f>
        <v>71.4</v>
      </c>
      <c r="C912" s="1">
        <f t="shared" si="1"/>
        <v>-2.09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IFERROR(__xludf.DUMMYFUNCTION("""COMPUTED_VALUE"""),71.43)</f>
        <v>71.43</v>
      </c>
      <c r="C913" s="1">
        <f t="shared" si="1"/>
        <v>-0.97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IFERROR(__xludf.DUMMYFUNCTION("""COMPUTED_VALUE"""),71.71)</f>
        <v>71.71</v>
      </c>
      <c r="C914" s="1">
        <f t="shared" si="1"/>
        <v>-0.72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IFERROR(__xludf.DUMMYFUNCTION("""COMPUTED_VALUE"""),72.46)</f>
        <v>72.46</v>
      </c>
      <c r="C915" s="1">
        <f t="shared" si="1"/>
        <v>-0.25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IFERROR(__xludf.DUMMYFUNCTION("""COMPUTED_VALUE"""),71.85)</f>
        <v>71.85</v>
      </c>
      <c r="C916" s="1">
        <f t="shared" si="1"/>
        <v>-1.61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IFERROR(__xludf.DUMMYFUNCTION("""COMPUTED_VALUE"""),71.97)</f>
        <v>71.97</v>
      </c>
      <c r="C917" s="1">
        <f t="shared" si="1"/>
        <v>-0.88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IFERROR(__xludf.DUMMYFUNCTION("""COMPUTED_VALUE"""),72.54)</f>
        <v>72.54</v>
      </c>
      <c r="C918" s="1">
        <f t="shared" si="1"/>
        <v>-0.43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IFERROR(__xludf.DUMMYFUNCTION("""COMPUTED_VALUE"""),72.38)</f>
        <v>72.38</v>
      </c>
      <c r="C919" s="1">
        <f t="shared" si="1"/>
        <v>-1.16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IFERROR(__xludf.DUMMYFUNCTION("""COMPUTED_VALUE"""),71.52)</f>
        <v>71.52</v>
      </c>
      <c r="C920" s="1">
        <f t="shared" si="1"/>
        <v>-1.86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IFERROR(__xludf.DUMMYFUNCTION("""COMPUTED_VALUE"""),71.54)</f>
        <v>71.54</v>
      </c>
      <c r="C921" s="1">
        <f t="shared" si="1"/>
        <v>-0.98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IFERROR(__xludf.DUMMYFUNCTION("""COMPUTED_VALUE"""),72.44)</f>
        <v>72.44</v>
      </c>
      <c r="C922" s="1">
        <f t="shared" si="1"/>
        <v>-0.1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IFERROR(__xludf.DUMMYFUNCTION("""COMPUTED_VALUE"""),71.74)</f>
        <v>71.74</v>
      </c>
      <c r="C923" s="1">
        <f t="shared" si="1"/>
        <v>-1.7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IFERROR(__xludf.DUMMYFUNCTION("""COMPUTED_VALUE"""),72.56)</f>
        <v>72.56</v>
      </c>
      <c r="C924" s="1">
        <f t="shared" si="1"/>
        <v>-0.18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IFERROR(__xludf.DUMMYFUNCTION("""COMPUTED_VALUE"""),73.35)</f>
        <v>73.35</v>
      </c>
      <c r="C925" s="1">
        <f t="shared" si="1"/>
        <v>-0.21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IFERROR(__xludf.DUMMYFUNCTION("""COMPUTED_VALUE"""),74.04)</f>
        <v>74.04</v>
      </c>
      <c r="C926" s="1">
        <f t="shared" si="1"/>
        <v>-0.31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IFERROR(__xludf.DUMMYFUNCTION("""COMPUTED_VALUE"""),74.06)</f>
        <v>74.06</v>
      </c>
      <c r="C927" s="1">
        <f t="shared" si="1"/>
        <v>-0.98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IFERROR(__xludf.DUMMYFUNCTION("""COMPUTED_VALUE"""),74.25)</f>
        <v>74.25</v>
      </c>
      <c r="C928" s="1">
        <f t="shared" si="1"/>
        <v>-0.81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IFERROR(__xludf.DUMMYFUNCTION("""COMPUTED_VALUE"""),74.63)</f>
        <v>74.63</v>
      </c>
      <c r="C929" s="1">
        <f t="shared" si="1"/>
        <v>-0.62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IFERROR(__xludf.DUMMYFUNCTION("""COMPUTED_VALUE"""),75.18)</f>
        <v>75.18</v>
      </c>
      <c r="C930" s="1">
        <f t="shared" si="1"/>
        <v>-0.45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IFERROR(__xludf.DUMMYFUNCTION("""COMPUTED_VALUE"""),74.74)</f>
        <v>74.74</v>
      </c>
      <c r="C931" s="1">
        <f t="shared" si="1"/>
        <v>-1.44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IFERROR(__xludf.DUMMYFUNCTION("""COMPUTED_VALUE"""),74.48)</f>
        <v>74.48</v>
      </c>
      <c r="C932" s="1">
        <f t="shared" si="1"/>
        <v>-1.26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IFERROR(__xludf.DUMMYFUNCTION("""COMPUTED_VALUE"""),75.12)</f>
        <v>75.12</v>
      </c>
      <c r="C933" s="1">
        <f t="shared" si="1"/>
        <v>-0.36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IFERROR(__xludf.DUMMYFUNCTION("""COMPUTED_VALUE"""),74.31)</f>
        <v>74.31</v>
      </c>
      <c r="C934" s="1">
        <f t="shared" si="1"/>
        <v>-1.81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IFERROR(__xludf.DUMMYFUNCTION("""COMPUTED_VALUE"""),73.04)</f>
        <v>73.04</v>
      </c>
      <c r="C935" s="1">
        <f t="shared" si="1"/>
        <v>-2.27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IFERROR(__xludf.DUMMYFUNCTION("""COMPUTED_VALUE"""),70.84)</f>
        <v>70.84</v>
      </c>
      <c r="C936" s="1">
        <f t="shared" si="1"/>
        <v>-3.2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IFERROR(__xludf.DUMMYFUNCTION("""COMPUTED_VALUE"""),70.57)</f>
        <v>70.57</v>
      </c>
      <c r="C937" s="1">
        <f t="shared" si="1"/>
        <v>-1.27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IFERROR(__xludf.DUMMYFUNCTION("""COMPUTED_VALUE"""),71.82)</f>
        <v>71.82</v>
      </c>
      <c r="C938" s="1">
        <f t="shared" si="1"/>
        <v>0.25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IFERROR(__xludf.DUMMYFUNCTION("""COMPUTED_VALUE"""),72.32)</f>
        <v>72.32</v>
      </c>
      <c r="C939" s="1">
        <f t="shared" si="1"/>
        <v>-0.5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IFERROR(__xludf.DUMMYFUNCTION("""COMPUTED_VALUE"""),71.98)</f>
        <v>71.98</v>
      </c>
      <c r="C940" s="1">
        <f t="shared" si="1"/>
        <v>-1.34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IFERROR(__xludf.DUMMYFUNCTION("""COMPUTED_VALUE"""),72.16)</f>
        <v>72.16</v>
      </c>
      <c r="C941" s="1">
        <f t="shared" si="1"/>
        <v>-0.82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IFERROR(__xludf.DUMMYFUNCTION("""COMPUTED_VALUE"""),71.99)</f>
        <v>71.99</v>
      </c>
      <c r="C942" s="1">
        <f t="shared" si="1"/>
        <v>-1.17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IFERROR(__xludf.DUMMYFUNCTION("""COMPUTED_VALUE"""),71.61)</f>
        <v>71.61</v>
      </c>
      <c r="C943" s="1">
        <f t="shared" si="1"/>
        <v>-1.38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IFERROR(__xludf.DUMMYFUNCTION("""COMPUTED_VALUE"""),72.58)</f>
        <v>72.58</v>
      </c>
      <c r="C944" s="1">
        <f t="shared" si="1"/>
        <v>-0.03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IFERROR(__xludf.DUMMYFUNCTION("""COMPUTED_VALUE"""),72.57)</f>
        <v>72.57</v>
      </c>
      <c r="C945" s="1">
        <f t="shared" si="1"/>
        <v>-1.01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IFERROR(__xludf.DUMMYFUNCTION("""COMPUTED_VALUE"""),72.52)</f>
        <v>72.52</v>
      </c>
      <c r="C946" s="1">
        <f t="shared" si="1"/>
        <v>-1.05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IFERROR(__xludf.DUMMYFUNCTION("""COMPUTED_VALUE"""),72.99)</f>
        <v>72.99</v>
      </c>
      <c r="C947" s="1">
        <f t="shared" si="1"/>
        <v>-0.53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IFERROR(__xludf.DUMMYFUNCTION("""COMPUTED_VALUE"""),72.17)</f>
        <v>72.17</v>
      </c>
      <c r="C948" s="1">
        <f t="shared" si="1"/>
        <v>-1.82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IFERROR(__xludf.DUMMYFUNCTION("""COMPUTED_VALUE"""),71.48)</f>
        <v>71.48</v>
      </c>
      <c r="C949" s="1">
        <f t="shared" si="1"/>
        <v>-1.69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IFERROR(__xludf.DUMMYFUNCTION("""COMPUTED_VALUE"""),71.38)</f>
        <v>71.38</v>
      </c>
      <c r="C950" s="1">
        <f t="shared" si="1"/>
        <v>-1.1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IFERROR(__xludf.DUMMYFUNCTION("""COMPUTED_VALUE"""),73.98)</f>
        <v>73.98</v>
      </c>
      <c r="C951" s="1">
        <f t="shared" si="1"/>
        <v>1.6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IFERROR(__xludf.DUMMYFUNCTION("""COMPUTED_VALUE"""),74.27)</f>
        <v>74.27</v>
      </c>
      <c r="C952" s="1">
        <f t="shared" si="1"/>
        <v>-0.71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IFERROR(__xludf.DUMMYFUNCTION("""COMPUTED_VALUE"""),74.72)</f>
        <v>74.72</v>
      </c>
      <c r="C953" s="1">
        <f t="shared" si="1"/>
        <v>-0.55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IFERROR(__xludf.DUMMYFUNCTION("""COMPUTED_VALUE"""),73.87)</f>
        <v>73.87</v>
      </c>
      <c r="C954" s="1">
        <f t="shared" si="1"/>
        <v>-1.85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IFERROR(__xludf.DUMMYFUNCTION("""COMPUTED_VALUE"""),75.19)</f>
        <v>75.19</v>
      </c>
      <c r="C955" s="1">
        <f t="shared" si="1"/>
        <v>0.32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IFERROR(__xludf.DUMMYFUNCTION("""COMPUTED_VALUE"""),71.37)</f>
        <v>71.37</v>
      </c>
      <c r="C956" s="1">
        <f t="shared" si="1"/>
        <v>-4.82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IFERROR(__xludf.DUMMYFUNCTION("""COMPUTED_VALUE"""),68.76)</f>
        <v>68.76</v>
      </c>
      <c r="C957" s="1">
        <f t="shared" si="1"/>
        <v>-3.61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IFERROR(__xludf.DUMMYFUNCTION("""COMPUTED_VALUE"""),68.2)</f>
        <v>68.2</v>
      </c>
      <c r="C958" s="1">
        <f t="shared" si="1"/>
        <v>-1.56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IFERROR(__xludf.DUMMYFUNCTION("""COMPUTED_VALUE"""),68.86)</f>
        <v>68.86</v>
      </c>
      <c r="C959" s="1">
        <f t="shared" si="1"/>
        <v>-0.34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IFERROR(__xludf.DUMMYFUNCTION("""COMPUTED_VALUE"""),68.01)</f>
        <v>68.01</v>
      </c>
      <c r="C960" s="1">
        <f t="shared" si="1"/>
        <v>-1.85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IFERROR(__xludf.DUMMYFUNCTION("""COMPUTED_VALUE"""),67.61)</f>
        <v>67.61</v>
      </c>
      <c r="C961" s="1">
        <f t="shared" si="1"/>
        <v>-1.4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IFERROR(__xludf.DUMMYFUNCTION("""COMPUTED_VALUE"""),67.62)</f>
        <v>67.62</v>
      </c>
      <c r="C962" s="1">
        <f t="shared" si="1"/>
        <v>-0.99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IFERROR(__xludf.DUMMYFUNCTION("""COMPUTED_VALUE"""),66.94)</f>
        <v>66.94</v>
      </c>
      <c r="C963" s="1">
        <f t="shared" si="1"/>
        <v>-1.68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IFERROR(__xludf.DUMMYFUNCTION("""COMPUTED_VALUE"""),68.08)</f>
        <v>68.08</v>
      </c>
      <c r="C964" s="1">
        <f t="shared" si="1"/>
        <v>0.14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IFERROR(__xludf.DUMMYFUNCTION("""COMPUTED_VALUE"""),68.01)</f>
        <v>68.01</v>
      </c>
      <c r="C965" s="1">
        <f t="shared" si="1"/>
        <v>-1.07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IFERROR(__xludf.DUMMYFUNCTION("""COMPUTED_VALUE"""),68.26)</f>
        <v>68.26</v>
      </c>
      <c r="C966" s="1">
        <f t="shared" si="1"/>
        <v>-0.75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IFERROR(__xludf.DUMMYFUNCTION("""COMPUTED_VALUE"""),68.63)</f>
        <v>68.63</v>
      </c>
      <c r="C967" s="1">
        <f t="shared" si="1"/>
        <v>-0.63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IFERROR(__xludf.DUMMYFUNCTION("""COMPUTED_VALUE"""),68.95)</f>
        <v>68.95</v>
      </c>
      <c r="C968" s="1">
        <f t="shared" si="1"/>
        <v>-0.68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IFERROR(__xludf.DUMMYFUNCTION("""COMPUTED_VALUE"""),68.72)</f>
        <v>68.72</v>
      </c>
      <c r="C969" s="1">
        <f t="shared" si="1"/>
        <v>-1.23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IFERROR(__xludf.DUMMYFUNCTION("""COMPUTED_VALUE"""),70.29)</f>
        <v>70.29</v>
      </c>
      <c r="C970" s="1">
        <f t="shared" si="1"/>
        <v>0.57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IFERROR(__xludf.DUMMYFUNCTION("""COMPUTED_VALUE"""),69.76)</f>
        <v>69.76</v>
      </c>
      <c r="C971" s="1">
        <f t="shared" si="1"/>
        <v>-1.53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IFERROR(__xludf.DUMMYFUNCTION("""COMPUTED_VALUE"""),70.5)</f>
        <v>70.5</v>
      </c>
      <c r="C972" s="1">
        <f t="shared" si="1"/>
        <v>-0.26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IFERROR(__xludf.DUMMYFUNCTION("""COMPUTED_VALUE"""),70.5)</f>
        <v>70.5</v>
      </c>
      <c r="C973" s="1">
        <f t="shared" si="1"/>
        <v>-1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IFERROR(__xludf.DUMMYFUNCTION("""COMPUTED_VALUE"""),69.95)</f>
        <v>69.95</v>
      </c>
      <c r="C974" s="1">
        <f t="shared" si="1"/>
        <v>-1.55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IFERROR(__xludf.DUMMYFUNCTION("""COMPUTED_VALUE"""),71.01)</f>
        <v>71.01</v>
      </c>
      <c r="C975" s="1">
        <f t="shared" si="1"/>
        <v>0.06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IFERROR(__xludf.DUMMYFUNCTION("""COMPUTED_VALUE"""),71.44)</f>
        <v>71.44</v>
      </c>
      <c r="C976" s="1">
        <f t="shared" si="1"/>
        <v>-0.57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IFERROR(__xludf.DUMMYFUNCTION("""COMPUTED_VALUE"""),71.87)</f>
        <v>71.87</v>
      </c>
      <c r="C977" s="1">
        <f t="shared" si="1"/>
        <v>-0.57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IFERROR(__xludf.DUMMYFUNCTION("""COMPUTED_VALUE"""),71.68)</f>
        <v>71.68</v>
      </c>
      <c r="C978" s="1">
        <f t="shared" si="1"/>
        <v>-1.19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IFERROR(__xludf.DUMMYFUNCTION("""COMPUTED_VALUE"""),71.61)</f>
        <v>71.61</v>
      </c>
      <c r="C979" s="1">
        <f t="shared" si="1"/>
        <v>-1.07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IFERROR(__xludf.DUMMYFUNCTION("""COMPUTED_VALUE"""),71.98)</f>
        <v>71.98</v>
      </c>
      <c r="C980" s="1">
        <f t="shared" si="1"/>
        <v>-0.63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IFERROR(__xludf.DUMMYFUNCTION("""COMPUTED_VALUE"""),72.91)</f>
        <v>72.91</v>
      </c>
      <c r="C981" s="1">
        <f t="shared" si="1"/>
        <v>-0.07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IFERROR(__xludf.DUMMYFUNCTION("""COMPUTED_VALUE"""),73.74)</f>
        <v>73.74</v>
      </c>
      <c r="C982" s="1">
        <f t="shared" si="1"/>
        <v>-0.17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IFERROR(__xludf.DUMMYFUNCTION("""COMPUTED_VALUE"""),74.07)</f>
        <v>74.07</v>
      </c>
      <c r="C983" s="1">
        <f t="shared" si="1"/>
        <v>-0.67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IFERROR(__xludf.DUMMYFUNCTION("""COMPUTED_VALUE"""),74.52)</f>
        <v>74.52</v>
      </c>
      <c r="C984" s="1">
        <f t="shared" si="1"/>
        <v>-0.55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IFERROR(__xludf.DUMMYFUNCTION("""COMPUTED_VALUE"""),74.36)</f>
        <v>74.36</v>
      </c>
      <c r="C985" s="1">
        <f t="shared" si="1"/>
        <v>-1.16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IFERROR(__xludf.DUMMYFUNCTION("""COMPUTED_VALUE"""),74.48)</f>
        <v>74.48</v>
      </c>
      <c r="C986" s="1">
        <f t="shared" si="1"/>
        <v>-0.88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IFERROR(__xludf.DUMMYFUNCTION("""COMPUTED_VALUE"""),74.16)</f>
        <v>74.16</v>
      </c>
      <c r="C987" s="1">
        <f t="shared" si="1"/>
        <v>-1.32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IFERROR(__xludf.DUMMYFUNCTION("""COMPUTED_VALUE"""),73.73)</f>
        <v>73.73</v>
      </c>
      <c r="C988" s="1">
        <f t="shared" si="1"/>
        <v>-1.43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IFERROR(__xludf.DUMMYFUNCTION("""COMPUTED_VALUE"""),73.65)</f>
        <v>73.65</v>
      </c>
      <c r="C989" s="1">
        <f t="shared" si="1"/>
        <v>-1.08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IFERROR(__xludf.DUMMYFUNCTION("""COMPUTED_VALUE"""),72.75)</f>
        <v>72.75</v>
      </c>
      <c r="C990" s="1">
        <f t="shared" si="1"/>
        <v>-1.9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IFERROR(__xludf.DUMMYFUNCTION("""COMPUTED_VALUE"""),73.5)</f>
        <v>73.5</v>
      </c>
      <c r="C991" s="1">
        <f t="shared" si="1"/>
        <v>-0.25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IFERROR(__xludf.DUMMYFUNCTION("""COMPUTED_VALUE"""),73.72)</f>
        <v>73.72</v>
      </c>
      <c r="C992" s="1">
        <f t="shared" si="1"/>
        <v>-0.78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IFERROR(__xludf.DUMMYFUNCTION("""COMPUTED_VALUE"""),74.05)</f>
        <v>74.05</v>
      </c>
      <c r="C993" s="1">
        <f t="shared" si="1"/>
        <v>-0.67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IFERROR(__xludf.DUMMYFUNCTION("""COMPUTED_VALUE"""),72.14)</f>
        <v>72.14</v>
      </c>
      <c r="C994" s="1">
        <f t="shared" si="1"/>
        <v>-2.91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IFERROR(__xludf.DUMMYFUNCTION("""COMPUTED_VALUE"""),71.01)</f>
        <v>71.01</v>
      </c>
      <c r="C995" s="1">
        <f t="shared" si="1"/>
        <v>-2.13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IFERROR(__xludf.DUMMYFUNCTION("""COMPUTED_VALUE"""),70.48)</f>
        <v>70.48</v>
      </c>
      <c r="C996" s="1">
        <f t="shared" si="1"/>
        <v>-1.53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IFERROR(__xludf.DUMMYFUNCTION("""COMPUTED_VALUE"""),71.06)</f>
        <v>71.06</v>
      </c>
      <c r="C997" s="1">
        <f t="shared" si="1"/>
        <v>-0.42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IFERROR(__xludf.DUMMYFUNCTION("""COMPUTED_VALUE"""),70.73)</f>
        <v>70.73</v>
      </c>
      <c r="C998" s="1">
        <f t="shared" si="1"/>
        <v>-1.33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IFERROR(__xludf.DUMMYFUNCTION("""COMPUTED_VALUE"""),72.38)</f>
        <v>72.38</v>
      </c>
      <c r="C999" s="1">
        <f t="shared" si="1"/>
        <v>0.65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IFERROR(__xludf.DUMMYFUNCTION("""COMPUTED_VALUE"""),72.39)</f>
        <v>72.39</v>
      </c>
      <c r="C1000" s="1">
        <f t="shared" si="1"/>
        <v>-0.99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IFERROR(__xludf.DUMMYFUNCTION("""COMPUTED_VALUE"""),73.35)</f>
        <v>73.35</v>
      </c>
      <c r="C1001" s="1">
        <f t="shared" si="1"/>
        <v>-0.04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IFERROR(__xludf.DUMMYFUNCTION("""COMPUTED_VALUE"""),74.35)</f>
        <v>74.35</v>
      </c>
      <c r="C1002" s="1">
        <f t="shared" si="1"/>
        <v>0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IFERROR(__xludf.DUMMYFUNCTION("""COMPUTED_VALUE"""),74.13)</f>
        <v>74.13</v>
      </c>
      <c r="C1003" s="1">
        <f t="shared" si="1"/>
        <v>-1.22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IFERROR(__xludf.DUMMYFUNCTION("""COMPUTED_VALUE"""),74.85)</f>
        <v>74.85</v>
      </c>
      <c r="C1004" s="1">
        <f t="shared" si="1"/>
        <v>-0.28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IFERROR(__xludf.DUMMYFUNCTION("""COMPUTED_VALUE"""),74.69)</f>
        <v>74.69</v>
      </c>
      <c r="C1005" s="1">
        <f t="shared" si="1"/>
        <v>-1.16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IFERROR(__xludf.DUMMYFUNCTION("""COMPUTED_VALUE"""),74.78)</f>
        <v>74.78</v>
      </c>
      <c r="C1006" s="1">
        <f t="shared" si="1"/>
        <v>-0.91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IFERROR(__xludf.DUMMYFUNCTION("""COMPUTED_VALUE"""),75.3)</f>
        <v>75.3</v>
      </c>
      <c r="C1007" s="1">
        <f t="shared" si="1"/>
        <v>-0.48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IFERROR(__xludf.DUMMYFUNCTION("""COMPUTED_VALUE"""),74.57)</f>
        <v>74.57</v>
      </c>
      <c r="C1008" s="1">
        <f t="shared" si="1"/>
        <v>-1.73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IFERROR(__xludf.DUMMYFUNCTION("""COMPUTED_VALUE"""),75.1)</f>
        <v>75.1</v>
      </c>
      <c r="C1009" s="1">
        <f t="shared" si="1"/>
        <v>-0.47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IFERROR(__xludf.DUMMYFUNCTION("""COMPUTED_VALUE"""),74.24)</f>
        <v>74.24</v>
      </c>
      <c r="C1010" s="1">
        <f t="shared" si="1"/>
        <v>-1.86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IFERROR(__xludf.DUMMYFUNCTION("""COMPUTED_VALUE"""),76.51)</f>
        <v>76.51</v>
      </c>
      <c r="C1011" s="1">
        <f t="shared" si="1"/>
        <v>1.27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IFERROR(__xludf.DUMMYFUNCTION("""COMPUTED_VALUE"""),75.62)</f>
        <v>75.62</v>
      </c>
      <c r="C1012" s="1">
        <f t="shared" si="1"/>
        <v>-1.89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IFERROR(__xludf.DUMMYFUNCTION("""COMPUTED_VALUE"""),76.08)</f>
        <v>76.08</v>
      </c>
      <c r="C1013" s="1">
        <f t="shared" si="1"/>
        <v>-0.54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IFERROR(__xludf.DUMMYFUNCTION("""COMPUTED_VALUE"""),74.7)</f>
        <v>74.7</v>
      </c>
      <c r="C1014" s="1">
        <f t="shared" si="1"/>
        <v>-2.38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IFERROR(__xludf.DUMMYFUNCTION("""COMPUTED_VALUE"""),73.94)</f>
        <v>73.94</v>
      </c>
      <c r="C1015" s="1">
        <f t="shared" si="1"/>
        <v>-1.76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IFERROR(__xludf.DUMMYFUNCTION("""COMPUTED_VALUE"""),74.02)</f>
        <v>74.02</v>
      </c>
      <c r="C1016" s="1">
        <f t="shared" si="1"/>
        <v>-0.92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IFERROR(__xludf.DUMMYFUNCTION("""COMPUTED_VALUE"""),74.84)</f>
        <v>74.84</v>
      </c>
      <c r="C1017" s="1">
        <f t="shared" si="1"/>
        <v>-0.18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IFERROR(__xludf.DUMMYFUNCTION("""COMPUTED_VALUE"""),72.76)</f>
        <v>72.76</v>
      </c>
      <c r="C1018" s="1">
        <f t="shared" si="1"/>
        <v>-3.08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IFERROR(__xludf.DUMMYFUNCTION("""COMPUTED_VALUE"""),72.52)</f>
        <v>72.52</v>
      </c>
      <c r="C1019" s="1">
        <f t="shared" si="1"/>
        <v>-1.24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IFERROR(__xludf.DUMMYFUNCTION("""COMPUTED_VALUE"""),73.16)</f>
        <v>73.16</v>
      </c>
      <c r="C1020" s="1">
        <f t="shared" si="1"/>
        <v>-0.36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IFERROR(__xludf.DUMMYFUNCTION("""COMPUTED_VALUE"""),73.4)</f>
        <v>73.4</v>
      </c>
      <c r="C1021" s="1">
        <f t="shared" si="1"/>
        <v>-0.76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IFERROR(__xludf.DUMMYFUNCTION("""COMPUTED_VALUE"""),73.2)</f>
        <v>73.2</v>
      </c>
      <c r="C1022" s="1">
        <f t="shared" si="1"/>
        <v>-1.2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IFERROR(__xludf.DUMMYFUNCTION("""COMPUTED_VALUE"""),71.6)</f>
        <v>71.6</v>
      </c>
      <c r="C1023" s="1">
        <f t="shared" si="1"/>
        <v>-2.6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IFERROR(__xludf.DUMMYFUNCTION("""COMPUTED_VALUE"""),71.65)</f>
        <v>71.65</v>
      </c>
      <c r="C1024" s="1">
        <f t="shared" si="1"/>
        <v>-0.95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IFERROR(__xludf.DUMMYFUNCTION("""COMPUTED_VALUE"""),71.71)</f>
        <v>71.71</v>
      </c>
      <c r="C1025" s="1">
        <f t="shared" si="1"/>
        <v>-0.94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IFERROR(__xludf.DUMMYFUNCTION("""COMPUTED_VALUE"""),71.26)</f>
        <v>71.26</v>
      </c>
      <c r="C1026" s="1">
        <f t="shared" si="1"/>
        <v>-1.45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IFERROR(__xludf.DUMMYFUNCTION("""COMPUTED_VALUE"""),72.8)</f>
        <v>72.8</v>
      </c>
      <c r="C1027" s="1">
        <f t="shared" si="1"/>
        <v>0.54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IFERROR(__xludf.DUMMYFUNCTION("""COMPUTED_VALUE"""),72.28)</f>
        <v>72.28</v>
      </c>
      <c r="C1028" s="1">
        <f t="shared" si="1"/>
        <v>-1.52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IFERROR(__xludf.DUMMYFUNCTION("""COMPUTED_VALUE"""),70.74)</f>
        <v>70.74</v>
      </c>
      <c r="C1029" s="1">
        <f t="shared" si="1"/>
        <v>-2.54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IFERROR(__xludf.DUMMYFUNCTION("""COMPUTED_VALUE"""),70.51)</f>
        <v>70.51</v>
      </c>
      <c r="C1030" s="1">
        <f t="shared" si="1"/>
        <v>-1.23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IFERROR(__xludf.DUMMYFUNCTION("""COMPUTED_VALUE"""),70.82)</f>
        <v>70.82</v>
      </c>
      <c r="C1031" s="1">
        <f t="shared" si="1"/>
        <v>-0.69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IFERROR(__xludf.DUMMYFUNCTION("""COMPUTED_VALUE"""),70.87)</f>
        <v>70.87</v>
      </c>
      <c r="C1032" s="1">
        <f t="shared" si="1"/>
        <v>-0.95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IFERROR(__xludf.DUMMYFUNCTION("""COMPUTED_VALUE"""),71.36)</f>
        <v>71.36</v>
      </c>
      <c r="C1033" s="1">
        <f t="shared" si="1"/>
        <v>-0.51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IFERROR(__xludf.DUMMYFUNCTION("""COMPUTED_VALUE"""),69.74)</f>
        <v>69.74</v>
      </c>
      <c r="C1034" s="1">
        <f t="shared" si="1"/>
        <v>-2.62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IFERROR(__xludf.DUMMYFUNCTION("""COMPUTED_VALUE"""),70.62)</f>
        <v>70.62</v>
      </c>
      <c r="C1035" s="1">
        <f t="shared" si="1"/>
        <v>-0.12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IFERROR(__xludf.DUMMYFUNCTION("""COMPUTED_VALUE"""),70.24)</f>
        <v>70.24</v>
      </c>
      <c r="C1036" s="1">
        <f t="shared" si="1"/>
        <v>-1.38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IFERROR(__xludf.DUMMYFUNCTION("""COMPUTED_VALUE"""),71.21)</f>
        <v>71.21</v>
      </c>
      <c r="C1037" s="1">
        <f t="shared" si="1"/>
        <v>-0.03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IFERROR(__xludf.DUMMYFUNCTION("""COMPUTED_VALUE"""),73.52)</f>
        <v>73.52</v>
      </c>
      <c r="C1038" s="1">
        <f t="shared" si="1"/>
        <v>1.31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IFERROR(__xludf.DUMMYFUNCTION("""COMPUTED_VALUE"""),73.83)</f>
        <v>73.83</v>
      </c>
      <c r="C1039" s="1">
        <f t="shared" si="1"/>
        <v>-0.69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IFERROR(__xludf.DUMMYFUNCTION("""COMPUTED_VALUE"""),73.55)</f>
        <v>73.55</v>
      </c>
      <c r="C1040" s="1">
        <f t="shared" si="1"/>
        <v>-1.28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IFERROR(__xludf.DUMMYFUNCTION("""COMPUTED_VALUE"""),73.48)</f>
        <v>73.48</v>
      </c>
      <c r="C1041" s="1">
        <f t="shared" si="1"/>
        <v>-1.07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IFERROR(__xludf.DUMMYFUNCTION("""COMPUTED_VALUE"""),73.81)</f>
        <v>73.81</v>
      </c>
      <c r="C1042" s="1">
        <f t="shared" si="1"/>
        <v>-0.67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IFERROR(__xludf.DUMMYFUNCTION("""COMPUTED_VALUE"""),76.01)</f>
        <v>76.01</v>
      </c>
      <c r="C1043" s="1">
        <f t="shared" si="1"/>
        <v>1.2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IFERROR(__xludf.DUMMYFUNCTION("""COMPUTED_VALUE"""),75.32)</f>
        <v>75.32</v>
      </c>
      <c r="C1044" s="1">
        <f t="shared" si="1"/>
        <v>-1.69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IFERROR(__xludf.DUMMYFUNCTION("""COMPUTED_VALUE"""),76.06)</f>
        <v>76.06</v>
      </c>
      <c r="C1045" s="1">
        <f t="shared" si="1"/>
        <v>-0.26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IFERROR(__xludf.DUMMYFUNCTION("""COMPUTED_VALUE"""),76.02)</f>
        <v>76.02</v>
      </c>
      <c r="C1046" s="1">
        <f t="shared" si="1"/>
        <v>-1.04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IFERROR(__xludf.DUMMYFUNCTION("""COMPUTED_VALUE"""),77.27)</f>
        <v>77.27</v>
      </c>
      <c r="C1047" s="1">
        <f t="shared" si="1"/>
        <v>0.25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IFERROR(__xludf.DUMMYFUNCTION("""COMPUTED_VALUE"""),77.1)</f>
        <v>77.1</v>
      </c>
      <c r="C1048" s="1">
        <f t="shared" si="1"/>
        <v>-1.17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IFERROR(__xludf.DUMMYFUNCTION("""COMPUTED_VALUE"""),78.13)</f>
        <v>78.13</v>
      </c>
      <c r="C1049" s="1">
        <f t="shared" si="1"/>
        <v>0.03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IFERROR(__xludf.DUMMYFUNCTION("""COMPUTED_VALUE"""),77.99)</f>
        <v>77.99</v>
      </c>
      <c r="C1050" s="1">
        <f t="shared" si="1"/>
        <v>-1.14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IFERROR(__xludf.DUMMYFUNCTION("""COMPUTED_VALUE"""),77.64)</f>
        <v>77.64</v>
      </c>
      <c r="C1051" s="1">
        <f t="shared" si="1"/>
        <v>-1.35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IFERROR(__xludf.DUMMYFUNCTION("""COMPUTED_VALUE"""),77.4)</f>
        <v>77.4</v>
      </c>
      <c r="C1052" s="1">
        <f t="shared" si="1"/>
        <v>-1.24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IFERROR(__xludf.DUMMYFUNCTION("""COMPUTED_VALUE"""),77.88)</f>
        <v>77.88</v>
      </c>
      <c r="C1053" s="1">
        <f t="shared" si="1"/>
        <v>-0.52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IFERROR(__xludf.DUMMYFUNCTION("""COMPUTED_VALUE"""),77.78)</f>
        <v>77.78</v>
      </c>
      <c r="C1054" s="1">
        <f t="shared" si="1"/>
        <v>-1.1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IFERROR(__xludf.DUMMYFUNCTION("""COMPUTED_VALUE"""),77.6)</f>
        <v>77.6</v>
      </c>
      <c r="C1055" s="1">
        <f t="shared" si="1"/>
        <v>-1.18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IFERROR(__xludf.DUMMYFUNCTION("""COMPUTED_VALUE"""),77.01)</f>
        <v>77.01</v>
      </c>
      <c r="C1056" s="1">
        <f t="shared" si="1"/>
        <v>-1.59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IFERROR(__xludf.DUMMYFUNCTION("""COMPUTED_VALUE"""),75.7)</f>
        <v>75.7</v>
      </c>
      <c r="C1057" s="1">
        <f t="shared" si="1"/>
        <v>-2.31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IFERROR(__xludf.DUMMYFUNCTION("""COMPUTED_VALUE"""),76.76)</f>
        <v>76.76</v>
      </c>
      <c r="C1058" s="1">
        <f t="shared" si="1"/>
        <v>0.06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IFERROR(__xludf.DUMMYFUNCTION("""COMPUTED_VALUE"""),78.0)</f>
        <v>78</v>
      </c>
      <c r="C1059" s="1">
        <f t="shared" si="1"/>
        <v>0.24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IFERROR(__xludf.DUMMYFUNCTION("""COMPUTED_VALUE"""),79.96)</f>
        <v>79.96</v>
      </c>
      <c r="C1060" s="1">
        <f t="shared" si="1"/>
        <v>0.96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IFERROR(__xludf.DUMMYFUNCTION("""COMPUTED_VALUE"""),81.53)</f>
        <v>81.53</v>
      </c>
      <c r="C1061" s="1">
        <f t="shared" si="1"/>
        <v>0.57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IFERROR(__xludf.DUMMYFUNCTION("""COMPUTED_VALUE"""),81.34)</f>
        <v>81.34</v>
      </c>
      <c r="C1062" s="1">
        <f t="shared" si="1"/>
        <v>-1.19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IFERROR(__xludf.DUMMYFUNCTION("""COMPUTED_VALUE"""),81.28)</f>
        <v>81.28</v>
      </c>
      <c r="C1063" s="1">
        <f t="shared" si="1"/>
        <v>-1.06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IFERROR(__xludf.DUMMYFUNCTION("""COMPUTED_VALUE"""),81.1)</f>
        <v>81.1</v>
      </c>
      <c r="C1064" s="1">
        <f t="shared" si="1"/>
        <v>-1.18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IFERROR(__xludf.DUMMYFUNCTION("""COMPUTED_VALUE"""),81.54)</f>
        <v>81.54</v>
      </c>
      <c r="C1065" s="1">
        <f t="shared" si="1"/>
        <v>-0.56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IFERROR(__xludf.DUMMYFUNCTION("""COMPUTED_VALUE"""),81.02)</f>
        <v>81.02</v>
      </c>
      <c r="C1066" s="1">
        <f t="shared" si="1"/>
        <v>-1.52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IFERROR(__xludf.DUMMYFUNCTION("""COMPUTED_VALUE"""),81.62)</f>
        <v>81.62</v>
      </c>
      <c r="C1067" s="1">
        <f t="shared" si="1"/>
        <v>-0.4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IFERROR(__xludf.DUMMYFUNCTION("""COMPUTED_VALUE"""),81.99)</f>
        <v>81.99</v>
      </c>
      <c r="C1068" s="1">
        <f t="shared" si="1"/>
        <v>-0.63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IFERROR(__xludf.DUMMYFUNCTION("""COMPUTED_VALUE"""),81.84)</f>
        <v>81.84</v>
      </c>
      <c r="C1069" s="1">
        <f t="shared" si="1"/>
        <v>-1.15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IFERROR(__xludf.DUMMYFUNCTION("""COMPUTED_VALUE"""),81.61)</f>
        <v>81.61</v>
      </c>
      <c r="C1070" s="1">
        <f t="shared" si="1"/>
        <v>-1.23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IFERROR(__xludf.DUMMYFUNCTION("""COMPUTED_VALUE"""),82.25)</f>
        <v>82.25</v>
      </c>
      <c r="C1071" s="1">
        <f t="shared" si="1"/>
        <v>-0.36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IFERROR(__xludf.DUMMYFUNCTION("""COMPUTED_VALUE"""),81.53)</f>
        <v>81.53</v>
      </c>
      <c r="C1072" s="1">
        <f t="shared" si="1"/>
        <v>-1.72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IFERROR(__xludf.DUMMYFUNCTION("""COMPUTED_VALUE"""),81.08)</f>
        <v>81.08</v>
      </c>
      <c r="C1073" s="1">
        <f t="shared" si="1"/>
        <v>-1.45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IFERROR(__xludf.DUMMYFUNCTION("""COMPUTED_VALUE"""),80.66)</f>
        <v>80.66</v>
      </c>
      <c r="C1074" s="1">
        <f t="shared" si="1"/>
        <v>-1.42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IFERROR(__xludf.DUMMYFUNCTION("""COMPUTED_VALUE"""),81.39)</f>
        <v>81.39</v>
      </c>
      <c r="C1075" s="1">
        <f t="shared" si="1"/>
        <v>-0.27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IFERROR(__xludf.DUMMYFUNCTION("""COMPUTED_VALUE"""),79.99)</f>
        <v>79.99</v>
      </c>
      <c r="C1076" s="1">
        <f t="shared" si="1"/>
        <v>-2.4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IFERROR(__xludf.DUMMYFUNCTION("""COMPUTED_VALUE"""),78.95)</f>
        <v>78.95</v>
      </c>
      <c r="C1077" s="1">
        <f t="shared" si="1"/>
        <v>-2.04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IFERROR(__xludf.DUMMYFUNCTION("""COMPUTED_VALUE"""),79.18)</f>
        <v>79.18</v>
      </c>
      <c r="C1078" s="1">
        <f t="shared" si="1"/>
        <v>-0.77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IFERROR(__xludf.DUMMYFUNCTION("""COMPUTED_VALUE"""),79.51)</f>
        <v>79.51</v>
      </c>
      <c r="C1079" s="1">
        <f t="shared" si="1"/>
        <v>-0.67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IFERROR(__xludf.DUMMYFUNCTION("""COMPUTED_VALUE"""),78.19)</f>
        <v>78.19</v>
      </c>
      <c r="C1080" s="1">
        <f t="shared" si="1"/>
        <v>-2.32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IFERROR(__xludf.DUMMYFUNCTION("""COMPUTED_VALUE"""),75.78)</f>
        <v>75.78</v>
      </c>
      <c r="C1081" s="1">
        <f t="shared" si="1"/>
        <v>-3.41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IFERROR(__xludf.DUMMYFUNCTION("""COMPUTED_VALUE"""),74.95)</f>
        <v>74.95</v>
      </c>
      <c r="C1082" s="1">
        <f t="shared" si="1"/>
        <v>-1.83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IFERROR(__xludf.DUMMYFUNCTION("""COMPUTED_VALUE"""),75.76)</f>
        <v>75.76</v>
      </c>
      <c r="C1083" s="1">
        <f t="shared" si="1"/>
        <v>-0.19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IFERROR(__xludf.DUMMYFUNCTION("""COMPUTED_VALUE"""),75.33)</f>
        <v>75.33</v>
      </c>
      <c r="C1084" s="1">
        <f t="shared" si="1"/>
        <v>-1.43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IFERROR(__xludf.DUMMYFUNCTION("""COMPUTED_VALUE"""),76.59)</f>
        <v>76.59</v>
      </c>
      <c r="C1085" s="1">
        <f t="shared" si="1"/>
        <v>0.26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IFERROR(__xludf.DUMMYFUNCTION("""COMPUTED_VALUE"""),75.66)</f>
        <v>75.66</v>
      </c>
      <c r="C1086" s="1">
        <f t="shared" si="1"/>
        <v>-1.93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IFERROR(__xludf.DUMMYFUNCTION("""COMPUTED_VALUE"""),75.74)</f>
        <v>75.74</v>
      </c>
      <c r="C1087" s="1">
        <f t="shared" si="1"/>
        <v>-0.92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IFERROR(__xludf.DUMMYFUNCTION("""COMPUTED_VALUE"""),75.2)</f>
        <v>75.2</v>
      </c>
      <c r="C1088" s="1">
        <f t="shared" si="1"/>
        <v>-1.54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IFERROR(__xludf.DUMMYFUNCTION("""COMPUTED_VALUE"""),75.04)</f>
        <v>75.04</v>
      </c>
      <c r="C1089" s="1">
        <f t="shared" si="1"/>
        <v>-1.16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IFERROR(__xludf.DUMMYFUNCTION("""COMPUTED_VALUE"""),74.95)</f>
        <v>74.95</v>
      </c>
      <c r="C1090" s="1">
        <f t="shared" si="1"/>
        <v>-1.09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IFERROR(__xludf.DUMMYFUNCTION("""COMPUTED_VALUE"""),75.03)</f>
        <v>75.03</v>
      </c>
      <c r="C1091" s="1">
        <f t="shared" si="1"/>
        <v>-0.92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IFERROR(__xludf.DUMMYFUNCTION("""COMPUTED_VALUE"""),75.23)</f>
        <v>75.23</v>
      </c>
      <c r="C1092" s="1">
        <f t="shared" si="1"/>
        <v>-0.8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IFERROR(__xludf.DUMMYFUNCTION("""COMPUTED_VALUE"""),75.26)</f>
        <v>75.26</v>
      </c>
      <c r="C1093" s="1">
        <f t="shared" si="1"/>
        <v>-0.97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IFERROR(__xludf.DUMMYFUNCTION("""COMPUTED_VALUE"""),77.91)</f>
        <v>77.91</v>
      </c>
      <c r="C1094" s="1">
        <f t="shared" si="1"/>
        <v>1.65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IFERROR(__xludf.DUMMYFUNCTION("""COMPUTED_VALUE"""),76.89)</f>
        <v>76.89</v>
      </c>
      <c r="C1095" s="1">
        <f t="shared" si="1"/>
        <v>-2.02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IFERROR(__xludf.DUMMYFUNCTION("""COMPUTED_VALUE"""),76.95)</f>
        <v>76.95</v>
      </c>
      <c r="C1096" s="1">
        <f t="shared" si="1"/>
        <v>-0.94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IFERROR(__xludf.DUMMYFUNCTION("""COMPUTED_VALUE"""),77.74)</f>
        <v>77.74</v>
      </c>
      <c r="C1097" s="1">
        <f t="shared" si="1"/>
        <v>-0.21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IFERROR(__xludf.DUMMYFUNCTION("""COMPUTED_VALUE"""),78.04)</f>
        <v>78.04</v>
      </c>
      <c r="C1098" s="1">
        <f t="shared" si="1"/>
        <v>-0.7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IFERROR(__xludf.DUMMYFUNCTION("""COMPUTED_VALUE"""),77.17)</f>
        <v>77.17</v>
      </c>
      <c r="C1099" s="1">
        <f t="shared" si="1"/>
        <v>-1.87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IFERROR(__xludf.DUMMYFUNCTION("""COMPUTED_VALUE"""),76.48)</f>
        <v>76.48</v>
      </c>
      <c r="C1100" s="1">
        <f t="shared" si="1"/>
        <v>-1.69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IFERROR(__xludf.DUMMYFUNCTION("""COMPUTED_VALUE"""),76.65)</f>
        <v>76.65</v>
      </c>
      <c r="C1101" s="1">
        <f t="shared" si="1"/>
        <v>-0.83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IFERROR(__xludf.DUMMYFUNCTION("""COMPUTED_VALUE"""),77.2)</f>
        <v>77.2</v>
      </c>
      <c r="C1102" s="1">
        <f t="shared" si="1"/>
        <v>-0.45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IFERROR(__xludf.DUMMYFUNCTION("""COMPUTED_VALUE"""),76.66)</f>
        <v>76.66</v>
      </c>
      <c r="C1103" s="1">
        <f t="shared" si="1"/>
        <v>-1.54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IFERROR(__xludf.DUMMYFUNCTION("""COMPUTED_VALUE"""),77.72)</f>
        <v>77.72</v>
      </c>
      <c r="C1104" s="1">
        <f t="shared" si="1"/>
        <v>0.06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IFERROR(__xludf.DUMMYFUNCTION("""COMPUTED_VALUE"""),78.34)</f>
        <v>78.34</v>
      </c>
      <c r="C1105" s="1">
        <f t="shared" si="1"/>
        <v>-0.38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IFERROR(__xludf.DUMMYFUNCTION("""COMPUTED_VALUE"""),78.77)</f>
        <v>78.77</v>
      </c>
      <c r="C1106" s="1">
        <f t="shared" si="1"/>
        <v>-0.57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IFERROR(__xludf.DUMMYFUNCTION("""COMPUTED_VALUE"""),79.11)</f>
        <v>79.11</v>
      </c>
      <c r="C1107" s="1">
        <f t="shared" si="1"/>
        <v>-0.66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IFERROR(__xludf.DUMMYFUNCTION("""COMPUTED_VALUE"""),78.58)</f>
        <v>78.58</v>
      </c>
      <c r="C1108" s="1">
        <f t="shared" si="1"/>
        <v>-1.53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IFERROR(__xludf.DUMMYFUNCTION("""COMPUTED_VALUE"""),79.37)</f>
        <v>79.37</v>
      </c>
      <c r="C1109" s="1">
        <f t="shared" si="1"/>
        <v>-0.21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IFERROR(__xludf.DUMMYFUNCTION("""COMPUTED_VALUE"""),79.63)</f>
        <v>79.63</v>
      </c>
      <c r="C1110" s="1">
        <f t="shared" si="1"/>
        <v>-0.74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IFERROR(__xludf.DUMMYFUNCTION("""COMPUTED_VALUE"""),79.47)</f>
        <v>79.47</v>
      </c>
      <c r="C1111" s="1">
        <f t="shared" si="1"/>
        <v>-1.16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IFERROR(__xludf.DUMMYFUNCTION("""COMPUTED_VALUE"""),79.88)</f>
        <v>79.88</v>
      </c>
      <c r="C1112" s="1">
        <f t="shared" si="1"/>
        <v>-0.59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IFERROR(__xludf.DUMMYFUNCTION("""COMPUTED_VALUE"""),80.51)</f>
        <v>80.51</v>
      </c>
      <c r="C1113" s="1">
        <f t="shared" si="1"/>
        <v>-0.37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IFERROR(__xludf.DUMMYFUNCTION("""COMPUTED_VALUE"""),79.8)</f>
        <v>79.8</v>
      </c>
      <c r="C1114" s="1">
        <f t="shared" si="1"/>
        <v>-1.71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IFERROR(__xludf.DUMMYFUNCTION("""COMPUTED_VALUE"""),79.93)</f>
        <v>79.93</v>
      </c>
      <c r="C1115" s="1">
        <f t="shared" si="1"/>
        <v>-0.87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IFERROR(__xludf.DUMMYFUNCTION("""COMPUTED_VALUE"""),79.76)</f>
        <v>79.76</v>
      </c>
      <c r="C1116" s="1">
        <f t="shared" si="1"/>
        <v>-1.17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IFERROR(__xludf.DUMMYFUNCTION("""COMPUTED_VALUE"""),79.81)</f>
        <v>79.81</v>
      </c>
      <c r="C1117" s="1">
        <f t="shared" si="1"/>
        <v>-0.95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IFERROR(__xludf.DUMMYFUNCTION("""COMPUTED_VALUE"""),80.17)</f>
        <v>80.17</v>
      </c>
      <c r="C1118" s="1">
        <f t="shared" si="1"/>
        <v>-0.64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IFERROR(__xludf.DUMMYFUNCTION("""COMPUTED_VALUE"""),79.44)</f>
        <v>79.44</v>
      </c>
      <c r="C1119" s="1">
        <f t="shared" si="1"/>
        <v>-1.73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IFERROR(__xludf.DUMMYFUNCTION("""COMPUTED_VALUE"""),79.18)</f>
        <v>79.18</v>
      </c>
      <c r="C1120" s="1">
        <f t="shared" si="1"/>
        <v>-1.26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IFERROR(__xludf.DUMMYFUNCTION("""COMPUTED_VALUE"""),78.0)</f>
        <v>78</v>
      </c>
      <c r="C1121" s="1">
        <f t="shared" si="1"/>
        <v>-2.18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IFERROR(__xludf.DUMMYFUNCTION("""COMPUTED_VALUE"""),78.17)</f>
        <v>78.17</v>
      </c>
      <c r="C1122" s="1">
        <f t="shared" si="1"/>
        <v>-0.83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IFERROR(__xludf.DUMMYFUNCTION("""COMPUTED_VALUE"""),79.21)</f>
        <v>79.21</v>
      </c>
      <c r="C1123" s="1">
        <f t="shared" si="1"/>
        <v>0.04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IFERROR(__xludf.DUMMYFUNCTION("""COMPUTED_VALUE"""),80.51)</f>
        <v>80.51</v>
      </c>
      <c r="C1124" s="1">
        <f t="shared" si="1"/>
        <v>0.3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IFERROR(__xludf.DUMMYFUNCTION("""COMPUTED_VALUE"""),81.41)</f>
        <v>81.41</v>
      </c>
      <c r="C1125" s="1">
        <f t="shared" si="1"/>
        <v>-0.1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IFERROR(__xludf.DUMMYFUNCTION("""COMPUTED_VALUE"""),81.49)</f>
        <v>81.49</v>
      </c>
      <c r="C1126" s="1">
        <f t="shared" si="1"/>
        <v>-0.92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IFERROR(__xludf.DUMMYFUNCTION("""COMPUTED_VALUE"""),81.74)</f>
        <v>81.74</v>
      </c>
      <c r="C1127" s="1">
        <f t="shared" si="1"/>
        <v>-0.75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IFERROR(__xludf.DUMMYFUNCTION("""COMPUTED_VALUE"""),82.34)</f>
        <v>82.34</v>
      </c>
      <c r="C1128" s="1">
        <f t="shared" si="1"/>
        <v>-0.4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IFERROR(__xludf.DUMMYFUNCTION("""COMPUTED_VALUE"""),82.29)</f>
        <v>82.29</v>
      </c>
      <c r="C1129" s="1">
        <f t="shared" si="1"/>
        <v>-1.05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IFERROR(__xludf.DUMMYFUNCTION("""COMPUTED_VALUE"""),82.0)</f>
        <v>82</v>
      </c>
      <c r="C1130" s="1">
        <f t="shared" si="1"/>
        <v>-1.29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IFERROR(__xludf.DUMMYFUNCTION("""COMPUTED_VALUE"""),81.75)</f>
        <v>81.75</v>
      </c>
      <c r="C1131" s="1">
        <f t="shared" si="1"/>
        <v>-1.25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IFERROR(__xludf.DUMMYFUNCTION("""COMPUTED_VALUE"""),81.89)</f>
        <v>81.89</v>
      </c>
      <c r="C1132" s="1">
        <f t="shared" si="1"/>
        <v>-0.86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IFERROR(__xludf.DUMMYFUNCTION("""COMPUTED_VALUE"""),82.49)</f>
        <v>82.49</v>
      </c>
      <c r="C1133" s="1">
        <f t="shared" si="1"/>
        <v>-0.4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IFERROR(__xludf.DUMMYFUNCTION("""COMPUTED_VALUE"""),83.35)</f>
        <v>83.35</v>
      </c>
      <c r="C1134" s="1">
        <f t="shared" si="1"/>
        <v>-0.14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IFERROR(__xludf.DUMMYFUNCTION("""COMPUTED_VALUE"""),82.22)</f>
        <v>82.22</v>
      </c>
      <c r="C1135" s="1">
        <f t="shared" si="1"/>
        <v>-2.13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IFERROR(__xludf.DUMMYFUNCTION("""COMPUTED_VALUE"""),81.93)</f>
        <v>81.93</v>
      </c>
      <c r="C1136" s="1">
        <f t="shared" si="1"/>
        <v>-1.29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IFERROR(__xludf.DUMMYFUNCTION("""COMPUTED_VALUE"""),82.74)</f>
        <v>82.74</v>
      </c>
      <c r="C1137" s="1">
        <f t="shared" si="1"/>
        <v>-0.19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IFERROR(__xludf.DUMMYFUNCTION("""COMPUTED_VALUE"""),82.08)</f>
        <v>82.08</v>
      </c>
      <c r="C1138" s="1">
        <f t="shared" si="1"/>
        <v>-1.66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IFERROR(__xludf.DUMMYFUNCTION("""COMPUTED_VALUE"""),82.87)</f>
        <v>82.87</v>
      </c>
      <c r="C1139" s="1">
        <f t="shared" si="1"/>
        <v>-0.21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IFERROR(__xludf.DUMMYFUNCTION("""COMPUTED_VALUE"""),84.27)</f>
        <v>84.27</v>
      </c>
      <c r="C1140" s="1">
        <f t="shared" si="1"/>
        <v>0.4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IFERROR(__xludf.DUMMYFUNCTION("""COMPUTED_VALUE"""),83.9)</f>
        <v>83.9</v>
      </c>
      <c r="C1141" s="1">
        <f t="shared" si="1"/>
        <v>-1.37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IFERROR(__xludf.DUMMYFUNCTION("""COMPUTED_VALUE"""),83.76)</f>
        <v>83.76</v>
      </c>
      <c r="C1142" s="1">
        <f t="shared" si="1"/>
        <v>-1.14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IFERROR(__xludf.DUMMYFUNCTION("""COMPUTED_VALUE"""),85.11)</f>
        <v>85.11</v>
      </c>
      <c r="C1143" s="1">
        <f t="shared" si="1"/>
        <v>0.35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IFERROR(__xludf.DUMMYFUNCTION("""COMPUTED_VALUE"""),85.52)</f>
        <v>85.52</v>
      </c>
      <c r="C1144" s="1">
        <f t="shared" si="1"/>
        <v>-0.59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IFERROR(__xludf.DUMMYFUNCTION("""COMPUTED_VALUE"""),85.06)</f>
        <v>85.06</v>
      </c>
      <c r="C1145" s="1">
        <f t="shared" si="1"/>
        <v>-1.46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IFERROR(__xludf.DUMMYFUNCTION("""COMPUTED_VALUE"""),86.05)</f>
        <v>86.05</v>
      </c>
      <c r="C1146" s="1">
        <f t="shared" si="1"/>
        <v>-0.01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IFERROR(__xludf.DUMMYFUNCTION("""COMPUTED_VALUE"""),85.94)</f>
        <v>85.94</v>
      </c>
      <c r="C1147" s="1">
        <f t="shared" si="1"/>
        <v>-1.11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IFERROR(__xludf.DUMMYFUNCTION("""COMPUTED_VALUE"""),85.68)</f>
        <v>85.68</v>
      </c>
      <c r="C1148" s="1">
        <f t="shared" si="1"/>
        <v>-1.26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IFERROR(__xludf.DUMMYFUNCTION("""COMPUTED_VALUE"""),84.68)</f>
        <v>84.68</v>
      </c>
      <c r="C1149" s="1">
        <f t="shared" si="1"/>
        <v>-2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IFERROR(__xludf.DUMMYFUNCTION("""COMPUTED_VALUE"""),85.75)</f>
        <v>85.75</v>
      </c>
      <c r="C1150" s="1">
        <f t="shared" si="1"/>
        <v>0.07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IFERROR(__xludf.DUMMYFUNCTION("""COMPUTED_VALUE"""),84.27)</f>
        <v>84.27</v>
      </c>
      <c r="C1151" s="1">
        <f t="shared" si="1"/>
        <v>-2.48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IFERROR(__xludf.DUMMYFUNCTION("""COMPUTED_VALUE"""),82.95)</f>
        <v>82.95</v>
      </c>
      <c r="C1152" s="1">
        <f t="shared" si="1"/>
        <v>-2.32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IFERROR(__xludf.DUMMYFUNCTION("""COMPUTED_VALUE"""),81.05)</f>
        <v>81.05</v>
      </c>
      <c r="C1153" s="1">
        <f t="shared" si="1"/>
        <v>-2.9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IFERROR(__xludf.DUMMYFUNCTION("""COMPUTED_VALUE"""),81.49)</f>
        <v>81.49</v>
      </c>
      <c r="C1154" s="1">
        <f t="shared" si="1"/>
        <v>-0.56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IFERROR(__xludf.DUMMYFUNCTION("""COMPUTED_VALUE"""),82.27)</f>
        <v>82.27</v>
      </c>
      <c r="C1155" s="1">
        <f t="shared" si="1"/>
        <v>-0.22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IFERROR(__xludf.DUMMYFUNCTION("""COMPUTED_VALUE"""),80.99)</f>
        <v>80.99</v>
      </c>
      <c r="C1156" s="1">
        <f t="shared" si="1"/>
        <v>-2.28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IFERROR(__xludf.DUMMYFUNCTION("""COMPUTED_VALUE"""),81.5)</f>
        <v>81.5</v>
      </c>
      <c r="C1157" s="1">
        <f t="shared" si="1"/>
        <v>-0.49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IFERROR(__xludf.DUMMYFUNCTION("""COMPUTED_VALUE"""),79.26)</f>
        <v>79.26</v>
      </c>
      <c r="C1158" s="1">
        <f t="shared" si="1"/>
        <v>-3.24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IFERROR(__xludf.DUMMYFUNCTION("""COMPUTED_VALUE"""),80.12)</f>
        <v>80.12</v>
      </c>
      <c r="C1159" s="1">
        <f t="shared" si="1"/>
        <v>-0.14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IFERROR(__xludf.DUMMYFUNCTION("""COMPUTED_VALUE"""),79.87)</f>
        <v>79.87</v>
      </c>
      <c r="C1160" s="1">
        <f t="shared" si="1"/>
        <v>-1.25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IFERROR(__xludf.DUMMYFUNCTION("""COMPUTED_VALUE"""),80.22)</f>
        <v>80.22</v>
      </c>
      <c r="C1161" s="1">
        <f t="shared" si="1"/>
        <v>-0.65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IFERROR(__xludf.DUMMYFUNCTION("""COMPUTED_VALUE"""),81.51)</f>
        <v>81.51</v>
      </c>
      <c r="C1162" s="1">
        <f t="shared" si="1"/>
        <v>0.29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IFERROR(__xludf.DUMMYFUNCTION("""COMPUTED_VALUE"""),81.82)</f>
        <v>81.82</v>
      </c>
      <c r="C1163" s="1">
        <f t="shared" si="1"/>
        <v>-0.69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IFERROR(__xludf.DUMMYFUNCTION("""COMPUTED_VALUE"""),81.47)</f>
        <v>81.47</v>
      </c>
      <c r="C1164" s="1">
        <f t="shared" si="1"/>
        <v>-1.35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IFERROR(__xludf.DUMMYFUNCTION("""COMPUTED_VALUE"""),82.34)</f>
        <v>82.34</v>
      </c>
      <c r="C1165" s="1">
        <f t="shared" si="1"/>
        <v>-0.13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IFERROR(__xludf.DUMMYFUNCTION("""COMPUTED_VALUE"""),83.47)</f>
        <v>83.47</v>
      </c>
      <c r="C1166" s="1">
        <f t="shared" si="1"/>
        <v>0.13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IFERROR(__xludf.DUMMYFUNCTION("""COMPUTED_VALUE"""),83.43)</f>
        <v>83.43</v>
      </c>
      <c r="C1167" s="1">
        <f t="shared" si="1"/>
        <v>-1.04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IFERROR(__xludf.DUMMYFUNCTION("""COMPUTED_VALUE"""),83.77)</f>
        <v>83.77</v>
      </c>
      <c r="C1168" s="1">
        <f t="shared" si="1"/>
        <v>-0.66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IFERROR(__xludf.DUMMYFUNCTION("""COMPUTED_VALUE"""),83.78)</f>
        <v>83.78</v>
      </c>
      <c r="C1169" s="1">
        <f t="shared" si="1"/>
        <v>-0.99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IFERROR(__xludf.DUMMYFUNCTION("""COMPUTED_VALUE"""),84.24)</f>
        <v>84.24</v>
      </c>
      <c r="C1170" s="1">
        <f t="shared" si="1"/>
        <v>-0.54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IFERROR(__xludf.DUMMYFUNCTION("""COMPUTED_VALUE"""),85.12)</f>
        <v>85.12</v>
      </c>
      <c r="C1171" s="1">
        <f t="shared" si="1"/>
        <v>-0.12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IFERROR(__xludf.DUMMYFUNCTION("""COMPUTED_VALUE"""),86.38)</f>
        <v>86.38</v>
      </c>
      <c r="C1172" s="1">
        <f t="shared" si="1"/>
        <v>0.26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IFERROR(__xludf.DUMMYFUNCTION("""COMPUTED_VALUE"""),86.34)</f>
        <v>86.34</v>
      </c>
      <c r="C1173" s="1">
        <f t="shared" si="1"/>
        <v>-1.04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IFERROR(__xludf.DUMMYFUNCTION("""COMPUTED_VALUE"""),86.68)</f>
        <v>86.68</v>
      </c>
      <c r="C1174" s="1">
        <f t="shared" si="1"/>
        <v>-0.66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IFERROR(__xludf.DUMMYFUNCTION("""COMPUTED_VALUE"""),86.39)</f>
        <v>86.39</v>
      </c>
      <c r="C1175" s="1">
        <f t="shared" si="1"/>
        <v>-1.29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IFERROR(__xludf.DUMMYFUNCTION("""COMPUTED_VALUE"""),86.79)</f>
        <v>86.79</v>
      </c>
      <c r="C1176" s="1">
        <f t="shared" si="1"/>
        <v>-0.6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IFERROR(__xludf.DUMMYFUNCTION("""COMPUTED_VALUE"""),87.06)</f>
        <v>87.06</v>
      </c>
      <c r="C1177" s="1">
        <f t="shared" si="1"/>
        <v>-0.73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IFERROR(__xludf.DUMMYFUNCTION("""COMPUTED_VALUE"""),87.75)</f>
        <v>87.75</v>
      </c>
      <c r="C1178" s="1">
        <f t="shared" si="1"/>
        <v>-0.31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IFERROR(__xludf.DUMMYFUNCTION("""COMPUTED_VALUE"""),87.91)</f>
        <v>87.91</v>
      </c>
      <c r="C1179" s="1">
        <f t="shared" si="1"/>
        <v>-0.84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IFERROR(__xludf.DUMMYFUNCTION("""COMPUTED_VALUE"""),88.56)</f>
        <v>88.56</v>
      </c>
      <c r="C1180" s="1">
        <f t="shared" si="1"/>
        <v>-0.35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IFERROR(__xludf.DUMMYFUNCTION("""COMPUTED_VALUE"""),87.25)</f>
        <v>87.25</v>
      </c>
      <c r="C1181" s="1">
        <f t="shared" si="1"/>
        <v>-2.31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IFERROR(__xludf.DUMMYFUNCTION("""COMPUTED_VALUE"""),87.08)</f>
        <v>87.08</v>
      </c>
      <c r="C1182" s="1">
        <f t="shared" si="1"/>
        <v>-1.17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IFERROR(__xludf.DUMMYFUNCTION("""COMPUTED_VALUE"""),86.18)</f>
        <v>86.18</v>
      </c>
      <c r="C1183" s="1">
        <f t="shared" si="1"/>
        <v>-1.9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IFERROR(__xludf.DUMMYFUNCTION("""COMPUTED_VALUE"""),86.03)</f>
        <v>86.03</v>
      </c>
      <c r="C1184" s="1">
        <f t="shared" si="1"/>
        <v>-1.15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IFERROR(__xludf.DUMMYFUNCTION("""COMPUTED_VALUE"""),87.16)</f>
        <v>87.16</v>
      </c>
      <c r="C1185" s="1">
        <f t="shared" si="1"/>
        <v>0.13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IFERROR(__xludf.DUMMYFUNCTION("""COMPUTED_VALUE"""),86.99)</f>
        <v>86.99</v>
      </c>
      <c r="C1186" s="1">
        <f t="shared" si="1"/>
        <v>-1.17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IFERROR(__xludf.DUMMYFUNCTION("""COMPUTED_VALUE"""),87.63)</f>
        <v>87.63</v>
      </c>
      <c r="C1187" s="1">
        <f t="shared" si="1"/>
        <v>-0.36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IFERROR(__xludf.DUMMYFUNCTION("""COMPUTED_VALUE"""),87.8)</f>
        <v>87.8</v>
      </c>
      <c r="C1188" s="1">
        <f t="shared" si="1"/>
        <v>-0.83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IFERROR(__xludf.DUMMYFUNCTION("""COMPUTED_VALUE"""),87.77)</f>
        <v>87.77</v>
      </c>
      <c r="C1189" s="1">
        <f t="shared" si="1"/>
        <v>-1.03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IFERROR(__xludf.DUMMYFUNCTION("""COMPUTED_VALUE"""),86.59)</f>
        <v>86.59</v>
      </c>
      <c r="C1190" s="1">
        <f t="shared" si="1"/>
        <v>-2.18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IFERROR(__xludf.DUMMYFUNCTION("""COMPUTED_VALUE"""),88.21)</f>
        <v>88.21</v>
      </c>
      <c r="C1191" s="1">
        <f t="shared" si="1"/>
        <v>0.62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IFERROR(__xludf.DUMMYFUNCTION("""COMPUTED_VALUE"""),86.18)</f>
        <v>86.18</v>
      </c>
      <c r="C1192" s="1">
        <f t="shared" si="1"/>
        <v>-3.03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IFERROR(__xludf.DUMMYFUNCTION("""COMPUTED_VALUE"""),86.6)</f>
        <v>86.6</v>
      </c>
      <c r="C1193" s="1">
        <f t="shared" si="1"/>
        <v>-0.58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IFERROR(__xludf.DUMMYFUNCTION("""COMPUTED_VALUE"""),86.51)</f>
        <v>86.51</v>
      </c>
      <c r="C1194" s="1">
        <f t="shared" si="1"/>
        <v>-1.09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IFERROR(__xludf.DUMMYFUNCTION("""COMPUTED_VALUE"""),86.25)</f>
        <v>86.25</v>
      </c>
      <c r="C1195" s="1">
        <f t="shared" si="1"/>
        <v>-1.26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IFERROR(__xludf.DUMMYFUNCTION("""COMPUTED_VALUE"""),84.88)</f>
        <v>84.88</v>
      </c>
      <c r="C1196" s="1">
        <f t="shared" si="1"/>
        <v>-2.37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IFERROR(__xludf.DUMMYFUNCTION("""COMPUTED_VALUE"""),84.9)</f>
        <v>84.9</v>
      </c>
      <c r="C1197" s="1">
        <f t="shared" si="1"/>
        <v>-0.98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IFERROR(__xludf.DUMMYFUNCTION("""COMPUTED_VALUE"""),86.02)</f>
        <v>86.02</v>
      </c>
      <c r="C1198" s="1">
        <f t="shared" si="1"/>
        <v>0.12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IFERROR(__xludf.DUMMYFUNCTION("""COMPUTED_VALUE"""),85.09)</f>
        <v>85.09</v>
      </c>
      <c r="C1199" s="1">
        <f t="shared" si="1"/>
        <v>-1.93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IFERROR(__xludf.DUMMYFUNCTION("""COMPUTED_VALUE"""),84.19)</f>
        <v>84.19</v>
      </c>
      <c r="C1200" s="1">
        <f t="shared" si="1"/>
        <v>-1.9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IFERROR(__xludf.DUMMYFUNCTION("""COMPUTED_VALUE"""),86.62)</f>
        <v>86.62</v>
      </c>
      <c r="C1201" s="1">
        <f t="shared" si="1"/>
        <v>1.43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IFERROR(__xludf.DUMMYFUNCTION("""COMPUTED_VALUE"""),84.94)</f>
        <v>84.94</v>
      </c>
      <c r="C1202" s="1">
        <f t="shared" si="1"/>
        <v>-2.68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IFERROR(__xludf.DUMMYFUNCTION("""COMPUTED_VALUE"""),85.39)</f>
        <v>85.39</v>
      </c>
      <c r="C1203" s="1">
        <f t="shared" si="1"/>
        <v>-0.55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IFERROR(__xludf.DUMMYFUNCTION("""COMPUTED_VALUE"""),83.95)</f>
        <v>83.95</v>
      </c>
      <c r="C1204" s="1">
        <f t="shared" si="1"/>
        <v>-2.44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IFERROR(__xludf.DUMMYFUNCTION("""COMPUTED_VALUE"""),82.82)</f>
        <v>82.82</v>
      </c>
      <c r="C1205" s="1">
        <f t="shared" si="1"/>
        <v>-2.13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IFERROR(__xludf.DUMMYFUNCTION("""COMPUTED_VALUE"""),82.16)</f>
        <v>82.16</v>
      </c>
      <c r="C1206" s="1">
        <f t="shared" si="1"/>
        <v>-1.66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IFERROR(__xludf.DUMMYFUNCTION("""COMPUTED_VALUE"""),85.39)</f>
        <v>85.39</v>
      </c>
      <c r="C1207" s="1">
        <f t="shared" si="1"/>
        <v>2.23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IFERROR(__xludf.DUMMYFUNCTION("""COMPUTED_VALUE"""),88.18)</f>
        <v>88.18</v>
      </c>
      <c r="C1208" s="1">
        <f t="shared" si="1"/>
        <v>1.79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IFERROR(__xludf.DUMMYFUNCTION("""COMPUTED_VALUE"""),88.54)</f>
        <v>88.54</v>
      </c>
      <c r="C1209" s="1">
        <f t="shared" si="1"/>
        <v>-0.64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IFERROR(__xludf.DUMMYFUNCTION("""COMPUTED_VALUE"""),90.95)</f>
        <v>90.95</v>
      </c>
      <c r="C1210" s="1">
        <f t="shared" si="1"/>
        <v>1.41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IFERROR(__xludf.DUMMYFUNCTION("""COMPUTED_VALUE"""),89.77)</f>
        <v>89.77</v>
      </c>
      <c r="C1211" s="1">
        <f t="shared" si="1"/>
        <v>-2.18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IFERROR(__xludf.DUMMYFUNCTION("""COMPUTED_VALUE"""),90.66)</f>
        <v>90.66</v>
      </c>
      <c r="C1212" s="1">
        <f t="shared" si="1"/>
        <v>-0.11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IFERROR(__xludf.DUMMYFUNCTION("""COMPUTED_VALUE"""),91.64)</f>
        <v>91.64</v>
      </c>
      <c r="C1213" s="1">
        <f t="shared" si="1"/>
        <v>-0.02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IFERROR(__xludf.DUMMYFUNCTION("""COMPUTED_VALUE"""),92.13)</f>
        <v>92.13</v>
      </c>
      <c r="C1214" s="1">
        <f t="shared" si="1"/>
        <v>-0.51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IFERROR(__xludf.DUMMYFUNCTION("""COMPUTED_VALUE"""),92.64)</f>
        <v>92.64</v>
      </c>
      <c r="C1215" s="1">
        <f t="shared" si="1"/>
        <v>-0.49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IFERROR(__xludf.DUMMYFUNCTION("""COMPUTED_VALUE"""),92.96)</f>
        <v>92.96</v>
      </c>
      <c r="C1216" s="1">
        <f t="shared" si="1"/>
        <v>-0.68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IFERROR(__xludf.DUMMYFUNCTION("""COMPUTED_VALUE"""),93.88)</f>
        <v>93.88</v>
      </c>
      <c r="C1217" s="1">
        <f t="shared" si="1"/>
        <v>-0.08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IFERROR(__xludf.DUMMYFUNCTION("""COMPUTED_VALUE"""),95.01)</f>
        <v>95.01</v>
      </c>
      <c r="C1218" s="1">
        <f t="shared" si="1"/>
        <v>0.13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IFERROR(__xludf.DUMMYFUNCTION("""COMPUTED_VALUE"""),94.86)</f>
        <v>94.86</v>
      </c>
      <c r="C1219" s="1">
        <f t="shared" si="1"/>
        <v>-1.15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IFERROR(__xludf.DUMMYFUNCTION("""COMPUTED_VALUE"""),94.98)</f>
        <v>94.98</v>
      </c>
      <c r="C1220" s="1">
        <f t="shared" si="1"/>
        <v>-0.88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IFERROR(__xludf.DUMMYFUNCTION("""COMPUTED_VALUE"""),95.8)</f>
        <v>95.8</v>
      </c>
      <c r="C1221" s="1">
        <f t="shared" si="1"/>
        <v>-0.18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IFERROR(__xludf.DUMMYFUNCTION("""COMPUTED_VALUE"""),96.21)</f>
        <v>96.21</v>
      </c>
      <c r="C1222" s="1">
        <f t="shared" si="1"/>
        <v>-0.59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IFERROR(__xludf.DUMMYFUNCTION("""COMPUTED_VALUE"""),93.61)</f>
        <v>93.61</v>
      </c>
      <c r="C1223" s="1">
        <f t="shared" si="1"/>
        <v>-3.6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IFERROR(__xludf.DUMMYFUNCTION("""COMPUTED_VALUE"""),94.75)</f>
        <v>94.75</v>
      </c>
      <c r="C1224" s="1">
        <f t="shared" si="1"/>
        <v>0.14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IFERROR(__xludf.DUMMYFUNCTION("""COMPUTED_VALUE"""),95.69)</f>
        <v>95.69</v>
      </c>
      <c r="C1225" s="1">
        <f t="shared" si="1"/>
        <v>-0.06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IFERROR(__xludf.DUMMYFUNCTION("""COMPUTED_VALUE"""),95.68)</f>
        <v>95.68</v>
      </c>
      <c r="C1226" s="1">
        <f t="shared" si="1"/>
        <v>-1.01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IFERROR(__xludf.DUMMYFUNCTION("""COMPUTED_VALUE"""),95.9)</f>
        <v>95.9</v>
      </c>
      <c r="C1227" s="1">
        <f t="shared" si="1"/>
        <v>-0.78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IFERROR(__xludf.DUMMYFUNCTION("""COMPUTED_VALUE"""),95.11)</f>
        <v>95.11</v>
      </c>
      <c r="C1228" s="1">
        <f t="shared" si="1"/>
        <v>-1.79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IFERROR(__xludf.DUMMYFUNCTION("""COMPUTED_VALUE"""),96.47)</f>
        <v>96.47</v>
      </c>
      <c r="C1229" s="1">
        <f t="shared" si="1"/>
        <v>0.36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IFERROR(__xludf.DUMMYFUNCTION("""COMPUTED_VALUE"""),98.19)</f>
        <v>98.19</v>
      </c>
      <c r="C1230" s="1">
        <f t="shared" si="1"/>
        <v>0.72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IFERROR(__xludf.DUMMYFUNCTION("""COMPUTED_VALUE"""),96.86)</f>
        <v>96.86</v>
      </c>
      <c r="C1231" s="1">
        <f t="shared" si="1"/>
        <v>-2.33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IFERROR(__xludf.DUMMYFUNCTION("""COMPUTED_VALUE"""),96.85)</f>
        <v>96.85</v>
      </c>
      <c r="C1232" s="1">
        <f t="shared" si="1"/>
        <v>-1.01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IFERROR(__xludf.DUMMYFUNCTION("""COMPUTED_VALUE"""),96.71)</f>
        <v>96.71</v>
      </c>
      <c r="C1233" s="1">
        <f t="shared" si="1"/>
        <v>-1.14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IFERROR(__xludf.DUMMYFUNCTION("""COMPUTED_VALUE"""),96.9)</f>
        <v>96.9</v>
      </c>
      <c r="C1234" s="1">
        <f t="shared" si="1"/>
        <v>-0.81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IFERROR(__xludf.DUMMYFUNCTION("""COMPUTED_VALUE"""),97.9)</f>
        <v>97.9</v>
      </c>
      <c r="C1235" s="1">
        <f t="shared" si="1"/>
        <v>0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IFERROR(__xludf.DUMMYFUNCTION("""COMPUTED_VALUE"""),98.11)</f>
        <v>98.11</v>
      </c>
      <c r="C1236" s="1">
        <f t="shared" si="1"/>
        <v>-0.79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IFERROR(__xludf.DUMMYFUNCTION("""COMPUTED_VALUE"""),98.63)</f>
        <v>98.63</v>
      </c>
      <c r="C1237" s="1">
        <f t="shared" si="1"/>
        <v>-0.48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IFERROR(__xludf.DUMMYFUNCTION("""COMPUTED_VALUE"""),99.06)</f>
        <v>99.06</v>
      </c>
      <c r="C1238" s="1">
        <f t="shared" si="1"/>
        <v>-0.57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IFERROR(__xludf.DUMMYFUNCTION("""COMPUTED_VALUE"""),99.83)</f>
        <v>99.83</v>
      </c>
      <c r="C1239" s="1">
        <f t="shared" si="1"/>
        <v>-0.23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IFERROR(__xludf.DUMMYFUNCTION("""COMPUTED_VALUE"""),100.8)</f>
        <v>100.8</v>
      </c>
      <c r="C1240" s="1">
        <f t="shared" si="1"/>
        <v>-0.03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IFERROR(__xludf.DUMMYFUNCTION("""COMPUTED_VALUE"""),99.67)</f>
        <v>99.67</v>
      </c>
      <c r="C1241" s="1">
        <f t="shared" si="1"/>
        <v>-2.13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IFERROR(__xludf.DUMMYFUNCTION("""COMPUTED_VALUE"""),100.33)</f>
        <v>100.33</v>
      </c>
      <c r="C1242" s="1">
        <f t="shared" si="1"/>
        <v>-0.34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IFERROR(__xludf.DUMMYFUNCTION("""COMPUTED_VALUE"""),99.92)</f>
        <v>99.92</v>
      </c>
      <c r="C1243" s="1">
        <f t="shared" si="1"/>
        <v>-1.41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IFERROR(__xludf.DUMMYFUNCTION("""COMPUTED_VALUE"""),101.02)</f>
        <v>101.02</v>
      </c>
      <c r="C1244" s="1">
        <f t="shared" si="1"/>
        <v>0.1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IFERROR(__xludf.DUMMYFUNCTION("""COMPUTED_VALUE"""),99.09)</f>
        <v>99.09</v>
      </c>
      <c r="C1245" s="1">
        <f t="shared" si="1"/>
        <v>-2.93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IFERROR(__xludf.DUMMYFUNCTION("""COMPUTED_VALUE"""),99.73)</f>
        <v>99.73</v>
      </c>
      <c r="C1246" s="1">
        <f t="shared" si="1"/>
        <v>-0.36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IFERROR(__xludf.DUMMYFUNCTION("""COMPUTED_VALUE"""),98.76)</f>
        <v>98.76</v>
      </c>
      <c r="C1247" s="1">
        <f t="shared" si="1"/>
        <v>-1.97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IFERROR(__xludf.DUMMYFUNCTION("""COMPUTED_VALUE"""),98.27)</f>
        <v>98.27</v>
      </c>
      <c r="C1248" s="1">
        <f t="shared" si="1"/>
        <v>-1.49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IFERROR(__xludf.DUMMYFUNCTION("""COMPUTED_VALUE"""),95.85)</f>
        <v>95.85</v>
      </c>
      <c r="C1249" s="1">
        <f t="shared" si="1"/>
        <v>-3.42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IFERROR(__xludf.DUMMYFUNCTION("""COMPUTED_VALUE"""),99.14)</f>
        <v>99.14</v>
      </c>
      <c r="C1250" s="1">
        <f t="shared" si="1"/>
        <v>2.29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IFERROR(__xludf.DUMMYFUNCTION("""COMPUTED_VALUE"""),102.24)</f>
        <v>102.24</v>
      </c>
      <c r="C1251" s="1">
        <f t="shared" si="1"/>
        <v>2.1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IFERROR(__xludf.DUMMYFUNCTION("""COMPUTED_VALUE"""),102.49)</f>
        <v>102.49</v>
      </c>
      <c r="C1252" s="1">
        <f t="shared" si="1"/>
        <v>-0.75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IFERROR(__xludf.DUMMYFUNCTION("""COMPUTED_VALUE"""),103.04)</f>
        <v>103.04</v>
      </c>
      <c r="C1253" s="1">
        <f t="shared" si="1"/>
        <v>-0.45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IFERROR(__xludf.DUMMYFUNCTION("""COMPUTED_VALUE"""),102.85)</f>
        <v>102.85</v>
      </c>
      <c r="C1254" s="1">
        <f t="shared" si="1"/>
        <v>-1.19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IFERROR(__xludf.DUMMYFUNCTION("""COMPUTED_VALUE"""),102.68)</f>
        <v>102.68</v>
      </c>
      <c r="C1255" s="1">
        <f t="shared" si="1"/>
        <v>-1.17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IFERROR(__xludf.DUMMYFUNCTION("""COMPUTED_VALUE"""),102.55)</f>
        <v>102.55</v>
      </c>
      <c r="C1256" s="1">
        <f t="shared" si="1"/>
        <v>-1.13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IFERROR(__xludf.DUMMYFUNCTION("""COMPUTED_VALUE"""),102.33)</f>
        <v>102.33</v>
      </c>
      <c r="C1257" s="1">
        <f t="shared" si="1"/>
        <v>-1.22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IFERROR(__xludf.DUMMYFUNCTION("""COMPUTED_VALUE"""),102.85)</f>
        <v>102.85</v>
      </c>
      <c r="C1258" s="1">
        <f t="shared" si="1"/>
        <v>-0.48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IFERROR(__xludf.DUMMYFUNCTION("""COMPUTED_VALUE"""),101.09)</f>
        <v>101.09</v>
      </c>
      <c r="C1259" s="1">
        <f t="shared" si="1"/>
        <v>-2.76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IFERROR(__xludf.DUMMYFUNCTION("""COMPUTED_VALUE"""),100.78)</f>
        <v>100.78</v>
      </c>
      <c r="C1260" s="1">
        <f t="shared" si="1"/>
        <v>-1.31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IFERROR(__xludf.DUMMYFUNCTION("""COMPUTED_VALUE"""),99.12)</f>
        <v>99.12</v>
      </c>
      <c r="C1261" s="1">
        <f t="shared" si="1"/>
        <v>-2.66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IFERROR(__xludf.DUMMYFUNCTION("""COMPUTED_VALUE"""),98.92)</f>
        <v>98.92</v>
      </c>
      <c r="C1262" s="1">
        <f t="shared" si="1"/>
        <v>-1.2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IFERROR(__xludf.DUMMYFUNCTION("""COMPUTED_VALUE"""),99.93)</f>
        <v>99.93</v>
      </c>
      <c r="C1263" s="1">
        <f t="shared" si="1"/>
        <v>0.01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IFERROR(__xludf.DUMMYFUNCTION("""COMPUTED_VALUE"""),104.7)</f>
        <v>104.7</v>
      </c>
      <c r="C1264" s="1">
        <f t="shared" si="1"/>
        <v>3.77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IFERROR(__xludf.DUMMYFUNCTION("""COMPUTED_VALUE"""),103.72)</f>
        <v>103.72</v>
      </c>
      <c r="C1265" s="1">
        <f t="shared" si="1"/>
        <v>-1.98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IFERROR(__xludf.DUMMYFUNCTION("""COMPUTED_VALUE"""),102.55)</f>
        <v>102.55</v>
      </c>
      <c r="C1266" s="1">
        <f t="shared" si="1"/>
        <v>-2.17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IFERROR(__xludf.DUMMYFUNCTION("""COMPUTED_VALUE"""),103.07)</f>
        <v>103.07</v>
      </c>
      <c r="C1267" s="1">
        <f t="shared" si="1"/>
        <v>-0.48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IFERROR(__xludf.DUMMYFUNCTION("""COMPUTED_VALUE"""),103.33)</f>
        <v>103.33</v>
      </c>
      <c r="C1268" s="1">
        <f t="shared" si="1"/>
        <v>-0.74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IFERROR(__xludf.DUMMYFUNCTION("""COMPUTED_VALUE"""),104.46)</f>
        <v>104.46</v>
      </c>
      <c r="C1269" s="1">
        <f t="shared" si="1"/>
        <v>0.13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IFERROR(__xludf.DUMMYFUNCTION("""COMPUTED_VALUE"""),105.77)</f>
        <v>105.77</v>
      </c>
      <c r="C1270" s="1">
        <f t="shared" si="1"/>
        <v>0.31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IFERROR(__xludf.DUMMYFUNCTION("""COMPUTED_VALUE"""),105.62)</f>
        <v>105.62</v>
      </c>
      <c r="C1271" s="1">
        <f t="shared" si="1"/>
        <v>-1.15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IFERROR(__xludf.DUMMYFUNCTION("""COMPUTED_VALUE"""),109.32)</f>
        <v>109.32</v>
      </c>
      <c r="C1272" s="1">
        <f t="shared" si="1"/>
        <v>2.7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IFERROR(__xludf.DUMMYFUNCTION("""COMPUTED_VALUE"""),113.85)</f>
        <v>113.85</v>
      </c>
      <c r="C1273" s="1">
        <f t="shared" si="1"/>
        <v>3.53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IFERROR(__xludf.DUMMYFUNCTION("""COMPUTED_VALUE"""),112.0)</f>
        <v>112</v>
      </c>
      <c r="C1274" s="1">
        <f t="shared" si="1"/>
        <v>-2.85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IFERROR(__xludf.DUMMYFUNCTION("""COMPUTED_VALUE"""),111.61)</f>
        <v>111.61</v>
      </c>
      <c r="C1275" s="1">
        <f t="shared" si="1"/>
        <v>-1.39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IFERROR(__xludf.DUMMYFUNCTION("""COMPUTED_VALUE"""),110.01)</f>
        <v>110.01</v>
      </c>
      <c r="C1276" s="1">
        <f t="shared" si="1"/>
        <v>-2.6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IFERROR(__xludf.DUMMYFUNCTION("""COMPUTED_VALUE"""),108.46)</f>
        <v>108.46</v>
      </c>
      <c r="C1277" s="1">
        <f t="shared" si="1"/>
        <v>-2.55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IFERROR(__xludf.DUMMYFUNCTION("""COMPUTED_VALUE"""),109.39)</f>
        <v>109.39</v>
      </c>
      <c r="C1278" s="1">
        <f t="shared" si="1"/>
        <v>-0.07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IFERROR(__xludf.DUMMYFUNCTION("""COMPUTED_VALUE"""),106.25)</f>
        <v>106.25</v>
      </c>
      <c r="C1279" s="1">
        <f t="shared" si="1"/>
        <v>-4.14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IFERROR(__xludf.DUMMYFUNCTION("""COMPUTED_VALUE"""),107.29)</f>
        <v>107.29</v>
      </c>
      <c r="C1280" s="1">
        <f t="shared" si="1"/>
        <v>0.04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IFERROR(__xludf.DUMMYFUNCTION("""COMPUTED_VALUE"""),107.81)</f>
        <v>107.81</v>
      </c>
      <c r="C1281" s="1">
        <f t="shared" si="1"/>
        <v>-0.48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IFERROR(__xludf.DUMMYFUNCTION("""COMPUTED_VALUE"""),107.92)</f>
        <v>107.92</v>
      </c>
      <c r="C1282" s="1">
        <f t="shared" si="1"/>
        <v>-0.89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IFERROR(__xludf.DUMMYFUNCTION("""COMPUTED_VALUE"""),108.82)</f>
        <v>108.82</v>
      </c>
      <c r="C1283" s="1">
        <f t="shared" si="1"/>
        <v>-0.1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IFERROR(__xludf.DUMMYFUNCTION("""COMPUTED_VALUE"""),107.6)</f>
        <v>107.6</v>
      </c>
      <c r="C1284" s="1">
        <f t="shared" si="1"/>
        <v>-2.22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IFERROR(__xludf.DUMMYFUNCTION("""COMPUTED_VALUE"""),106.49)</f>
        <v>106.49</v>
      </c>
      <c r="C1285" s="1">
        <f t="shared" si="1"/>
        <v>-2.11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IFERROR(__xludf.DUMMYFUNCTION("""COMPUTED_VALUE"""),108.97)</f>
        <v>108.97</v>
      </c>
      <c r="C1286" s="1">
        <f t="shared" si="1"/>
        <v>1.48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IFERROR(__xludf.DUMMYFUNCTION("""COMPUTED_VALUE"""),109.85)</f>
        <v>109.85</v>
      </c>
      <c r="C1287" s="1">
        <f t="shared" si="1"/>
        <v>-0.12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IFERROR(__xludf.DUMMYFUNCTION("""COMPUTED_VALUE"""),109.84)</f>
        <v>109.84</v>
      </c>
      <c r="C1288" s="1">
        <f t="shared" si="1"/>
        <v>-1.01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IFERROR(__xludf.DUMMYFUNCTION("""COMPUTED_VALUE"""),109.44)</f>
        <v>109.44</v>
      </c>
      <c r="C1289" s="1">
        <f t="shared" si="1"/>
        <v>-1.4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IFERROR(__xludf.DUMMYFUNCTION("""COMPUTED_VALUE"""),109.76)</f>
        <v>109.76</v>
      </c>
      <c r="C1290" s="1">
        <f t="shared" si="1"/>
        <v>-0.68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IFERROR(__xludf.DUMMYFUNCTION("""COMPUTED_VALUE"""),109.77)</f>
        <v>109.77</v>
      </c>
      <c r="C1291" s="1">
        <f t="shared" si="1"/>
        <v>-0.99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IFERROR(__xludf.DUMMYFUNCTION("""COMPUTED_VALUE"""),110.03)</f>
        <v>110.03</v>
      </c>
      <c r="C1292" s="1">
        <f t="shared" si="1"/>
        <v>-0.74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IFERROR(__xludf.DUMMYFUNCTION("""COMPUTED_VALUE"""),112.62)</f>
        <v>112.62</v>
      </c>
      <c r="C1293" s="1">
        <f t="shared" si="1"/>
        <v>1.59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IFERROR(__xludf.DUMMYFUNCTION("""COMPUTED_VALUE"""),116.4)</f>
        <v>116.4</v>
      </c>
      <c r="C1294" s="1">
        <f t="shared" si="1"/>
        <v>2.78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IFERROR(__xludf.DUMMYFUNCTION("""COMPUTED_VALUE"""),115.43)</f>
        <v>115.43</v>
      </c>
      <c r="C1295" s="1">
        <f t="shared" si="1"/>
        <v>-1.97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IFERROR(__xludf.DUMMYFUNCTION("""COMPUTED_VALUE"""),114.05)</f>
        <v>114.05</v>
      </c>
      <c r="C1296" s="1">
        <f t="shared" si="1"/>
        <v>-2.38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IFERROR(__xludf.DUMMYFUNCTION("""COMPUTED_VALUE"""),113.66)</f>
        <v>113.66</v>
      </c>
      <c r="C1297" s="1">
        <f t="shared" si="1"/>
        <v>-1.39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IFERROR(__xludf.DUMMYFUNCTION("""COMPUTED_VALUE"""),113.63)</f>
        <v>113.63</v>
      </c>
      <c r="C1298" s="1">
        <f t="shared" si="1"/>
        <v>-1.03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IFERROR(__xludf.DUMMYFUNCTION("""COMPUTED_VALUE"""),114.4)</f>
        <v>114.4</v>
      </c>
      <c r="C1299" s="1">
        <f t="shared" si="1"/>
        <v>-0.23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IFERROR(__xludf.DUMMYFUNCTION("""COMPUTED_VALUE"""),112.86)</f>
        <v>112.86</v>
      </c>
      <c r="C1300" s="1">
        <f t="shared" si="1"/>
        <v>-2.54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IFERROR(__xludf.DUMMYFUNCTION("""COMPUTED_VALUE"""),113.82)</f>
        <v>113.82</v>
      </c>
      <c r="C1301" s="1">
        <f t="shared" si="1"/>
        <v>-0.04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IFERROR(__xludf.DUMMYFUNCTION("""COMPUTED_VALUE"""),114.79)</f>
        <v>114.79</v>
      </c>
      <c r="C1302" s="1">
        <f t="shared" si="1"/>
        <v>-0.03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IFERROR(__xludf.DUMMYFUNCTION("""COMPUTED_VALUE"""),112.88)</f>
        <v>112.88</v>
      </c>
      <c r="C1303" s="1">
        <f t="shared" si="1"/>
        <v>-2.91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IFERROR(__xludf.DUMMYFUNCTION("""COMPUTED_VALUE"""),114.9)</f>
        <v>114.9</v>
      </c>
      <c r="C1304" s="1">
        <f t="shared" si="1"/>
        <v>1.02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IFERROR(__xludf.DUMMYFUNCTION("""COMPUTED_VALUE"""),112.46)</f>
        <v>112.46</v>
      </c>
      <c r="C1305" s="1">
        <f t="shared" si="1"/>
        <v>-3.44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IFERROR(__xludf.DUMMYFUNCTION("""COMPUTED_VALUE"""),112.72)</f>
        <v>112.72</v>
      </c>
      <c r="C1306" s="1">
        <f t="shared" si="1"/>
        <v>-0.74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IFERROR(__xludf.DUMMYFUNCTION("""COMPUTED_VALUE"""),114.88)</f>
        <v>114.88</v>
      </c>
      <c r="C1307" s="1">
        <f t="shared" si="1"/>
        <v>1.16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IFERROR(__xludf.DUMMYFUNCTION("""COMPUTED_VALUE"""),115.25)</f>
        <v>115.25</v>
      </c>
      <c r="C1308" s="1">
        <f t="shared" si="1"/>
        <v>-0.63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IFERROR(__xludf.DUMMYFUNCTION("""COMPUTED_VALUE"""),118.52)</f>
        <v>118.52</v>
      </c>
      <c r="C1309" s="1">
        <f t="shared" si="1"/>
        <v>2.27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IFERROR(__xludf.DUMMYFUNCTION("""COMPUTED_VALUE"""),117.6)</f>
        <v>117.6</v>
      </c>
      <c r="C1310" s="1">
        <f t="shared" si="1"/>
        <v>-1.92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IFERROR(__xludf.DUMMYFUNCTION("""COMPUTED_VALUE"""),119.96)</f>
        <v>119.96</v>
      </c>
      <c r="C1311" s="1">
        <f t="shared" si="1"/>
        <v>1.36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IFERROR(__xludf.DUMMYFUNCTION("""COMPUTED_VALUE"""),120.76)</f>
        <v>120.76</v>
      </c>
      <c r="C1312" s="1">
        <f t="shared" si="1"/>
        <v>-0.2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IFERROR(__xludf.DUMMYFUNCTION("""COMPUTED_VALUE"""),119.14)</f>
        <v>119.14</v>
      </c>
      <c r="C1313" s="1">
        <f t="shared" si="1"/>
        <v>-2.62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IFERROR(__xludf.DUMMYFUNCTION("""COMPUTED_VALUE"""),119.04)</f>
        <v>119.04</v>
      </c>
      <c r="C1314" s="1">
        <f t="shared" si="1"/>
        <v>-1.1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IFERROR(__xludf.DUMMYFUNCTION("""COMPUTED_VALUE"""),118.12)</f>
        <v>118.12</v>
      </c>
      <c r="C1315" s="1">
        <f t="shared" si="1"/>
        <v>-1.92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IFERROR(__xludf.DUMMYFUNCTION("""COMPUTED_VALUE"""),116.54)</f>
        <v>116.54</v>
      </c>
      <c r="C1316" s="1">
        <f t="shared" si="1"/>
        <v>-2.58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IFERROR(__xludf.DUMMYFUNCTION("""COMPUTED_VALUE"""),116.25)</f>
        <v>116.25</v>
      </c>
      <c r="C1317" s="1">
        <f t="shared" si="1"/>
        <v>-1.29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IFERROR(__xludf.DUMMYFUNCTION("""COMPUTED_VALUE"""),118.01)</f>
        <v>118.01</v>
      </c>
      <c r="C1318" s="1">
        <f t="shared" si="1"/>
        <v>0.76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IFERROR(__xludf.DUMMYFUNCTION("""COMPUTED_VALUE"""),121.0)</f>
        <v>121</v>
      </c>
      <c r="C1319" s="1">
        <f t="shared" si="1"/>
        <v>1.99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IFERROR(__xludf.DUMMYFUNCTION("""COMPUTED_VALUE"""),118.29)</f>
        <v>118.29</v>
      </c>
      <c r="C1320" s="1">
        <f t="shared" si="1"/>
        <v>-3.71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IFERROR(__xludf.DUMMYFUNCTION("""COMPUTED_VALUE"""),117.45)</f>
        <v>117.45</v>
      </c>
      <c r="C1321" s="1">
        <f t="shared" si="1"/>
        <v>-1.84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IFERROR(__xludf.DUMMYFUNCTION("""COMPUTED_VALUE"""),117.36)</f>
        <v>117.36</v>
      </c>
      <c r="C1322" s="1">
        <f t="shared" si="1"/>
        <v>-1.09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IFERROR(__xludf.DUMMYFUNCTION("""COMPUTED_VALUE"""),117.7)</f>
        <v>117.7</v>
      </c>
      <c r="C1323" s="1">
        <f t="shared" si="1"/>
        <v>-0.66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IFERROR(__xludf.DUMMYFUNCTION("""COMPUTED_VALUE"""),117.35)</f>
        <v>117.35</v>
      </c>
      <c r="C1324" s="1">
        <f t="shared" si="1"/>
        <v>-1.35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IFERROR(__xludf.DUMMYFUNCTION("""COMPUTED_VALUE"""),118.19)</f>
        <v>118.19</v>
      </c>
      <c r="C1325" s="1">
        <f t="shared" si="1"/>
        <v>-0.16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IFERROR(__xludf.DUMMYFUNCTION("""COMPUTED_VALUE"""),118.55)</f>
        <v>118.55</v>
      </c>
      <c r="C1326" s="1">
        <f t="shared" si="1"/>
        <v>-0.64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IFERROR(__xludf.DUMMYFUNCTION("""COMPUTED_VALUE"""),119.0)</f>
        <v>119</v>
      </c>
      <c r="C1327" s="1">
        <f t="shared" si="1"/>
        <v>-0.55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IFERROR(__xludf.DUMMYFUNCTION("""COMPUTED_VALUE"""),119.37)</f>
        <v>119.37</v>
      </c>
      <c r="C1328" s="1">
        <f t="shared" si="1"/>
        <v>-0.63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IFERROR(__xludf.DUMMYFUNCTION("""COMPUTED_VALUE"""),119.92)</f>
        <v>119.92</v>
      </c>
      <c r="C1329" s="1">
        <f t="shared" si="1"/>
        <v>-0.45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IFERROR(__xludf.DUMMYFUNCTION("""COMPUTED_VALUE"""),117.32)</f>
        <v>117.32</v>
      </c>
      <c r="C1330" s="1">
        <f t="shared" si="1"/>
        <v>-3.6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IFERROR(__xludf.DUMMYFUNCTION("""COMPUTED_VALUE"""),121.6)</f>
        <v>121.6</v>
      </c>
      <c r="C1331" s="1">
        <f t="shared" si="1"/>
        <v>3.28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IFERROR(__xludf.DUMMYFUNCTION("""COMPUTED_VALUE"""),118.71)</f>
        <v>118.71</v>
      </c>
      <c r="C1332" s="1">
        <f t="shared" si="1"/>
        <v>-3.89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IFERROR(__xludf.DUMMYFUNCTION("""COMPUTED_VALUE"""),118.58)</f>
        <v>118.58</v>
      </c>
      <c r="C1333" s="1">
        <f t="shared" si="1"/>
        <v>-1.13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IFERROR(__xludf.DUMMYFUNCTION("""COMPUTED_VALUE"""),119.28)</f>
        <v>119.28</v>
      </c>
      <c r="C1334" s="1">
        <f t="shared" si="1"/>
        <v>-0.3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IFERROR(__xludf.DUMMYFUNCTION("""COMPUTED_VALUE"""),117.81)</f>
        <v>117.81</v>
      </c>
      <c r="C1335" s="1">
        <f t="shared" si="1"/>
        <v>-2.47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IFERROR(__xludf.DUMMYFUNCTION("""COMPUTED_VALUE"""),118.26)</f>
        <v>118.26</v>
      </c>
      <c r="C1336" s="1">
        <f t="shared" si="1"/>
        <v>-0.55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IFERROR(__xludf.DUMMYFUNCTION("""COMPUTED_VALUE"""),118.69)</f>
        <v>118.69</v>
      </c>
      <c r="C1337" s="1">
        <f t="shared" si="1"/>
        <v>-0.57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IFERROR(__xludf.DUMMYFUNCTION("""COMPUTED_VALUE"""),116.24)</f>
        <v>116.24</v>
      </c>
      <c r="C1338" s="1">
        <f t="shared" si="1"/>
        <v>-3.45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IFERROR(__xludf.DUMMYFUNCTION("""COMPUTED_VALUE"""),117.59)</f>
        <v>117.59</v>
      </c>
      <c r="C1339" s="1">
        <f t="shared" si="1"/>
        <v>0.35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IFERROR(__xludf.DUMMYFUNCTION("""COMPUTED_VALUE"""),113.61)</f>
        <v>113.61</v>
      </c>
      <c r="C1340" s="1">
        <f t="shared" si="1"/>
        <v>-4.98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IFERROR(__xludf.DUMMYFUNCTION("""COMPUTED_VALUE"""),111.4)</f>
        <v>111.4</v>
      </c>
      <c r="C1341" s="1">
        <f t="shared" si="1"/>
        <v>-3.21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IFERROR(__xludf.DUMMYFUNCTION("""COMPUTED_VALUE"""),113.2)</f>
        <v>113.2</v>
      </c>
      <c r="C1342" s="1">
        <f t="shared" si="1"/>
        <v>0.8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IFERROR(__xludf.DUMMYFUNCTION("""COMPUTED_VALUE"""),114.56)</f>
        <v>114.56</v>
      </c>
      <c r="C1343" s="1">
        <f t="shared" si="1"/>
        <v>0.36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IFERROR(__xludf.DUMMYFUNCTION("""COMPUTED_VALUE"""),113.37)</f>
        <v>113.37</v>
      </c>
      <c r="C1344" s="1">
        <f t="shared" si="1"/>
        <v>-2.19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IFERROR(__xludf.DUMMYFUNCTION("""COMPUTED_VALUE"""),113.49)</f>
        <v>113.49</v>
      </c>
      <c r="C1345" s="1">
        <f t="shared" si="1"/>
        <v>-0.88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IFERROR(__xludf.DUMMYFUNCTION("""COMPUTED_VALUE"""),114.76)</f>
        <v>114.76</v>
      </c>
      <c r="C1346" s="1">
        <f t="shared" si="1"/>
        <v>0.27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IFERROR(__xludf.DUMMYFUNCTION("""COMPUTED_VALUE"""),115.68)</f>
        <v>115.68</v>
      </c>
      <c r="C1347" s="1">
        <f t="shared" si="1"/>
        <v>-0.08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IFERROR(__xludf.DUMMYFUNCTION("""COMPUTED_VALUE"""),114.77)</f>
        <v>114.77</v>
      </c>
      <c r="C1348" s="1">
        <f t="shared" si="1"/>
        <v>-1.91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IFERROR(__xludf.DUMMYFUNCTION("""COMPUTED_VALUE"""),114.64)</f>
        <v>114.64</v>
      </c>
      <c r="C1349" s="1">
        <f t="shared" si="1"/>
        <v>-1.13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IFERROR(__xludf.DUMMYFUNCTION("""COMPUTED_VALUE"""),115.86)</f>
        <v>115.86</v>
      </c>
      <c r="C1350" s="1">
        <f t="shared" si="1"/>
        <v>0.22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IFERROR(__xludf.DUMMYFUNCTION("""COMPUTED_VALUE"""),118.53)</f>
        <v>118.53</v>
      </c>
      <c r="C1351" s="1">
        <f t="shared" si="1"/>
        <v>1.67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IFERROR(__xludf.DUMMYFUNCTION("""COMPUTED_VALUE"""),119.33)</f>
        <v>119.33</v>
      </c>
      <c r="C1352" s="1">
        <f t="shared" si="1"/>
        <v>-0.2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IFERROR(__xludf.DUMMYFUNCTION("""COMPUTED_VALUE"""),119.8)</f>
        <v>119.8</v>
      </c>
      <c r="C1353" s="1">
        <f t="shared" si="1"/>
        <v>-0.53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IFERROR(__xludf.DUMMYFUNCTION("""COMPUTED_VALUE"""),120.55)</f>
        <v>120.55</v>
      </c>
      <c r="C1354" s="1">
        <f t="shared" si="1"/>
        <v>-0.25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IFERROR(__xludf.DUMMYFUNCTION("""COMPUTED_VALUE"""),121.24)</f>
        <v>121.24</v>
      </c>
      <c r="C1355" s="1">
        <f t="shared" si="1"/>
        <v>-0.31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IFERROR(__xludf.DUMMYFUNCTION("""COMPUTED_VALUE"""),120.46)</f>
        <v>120.46</v>
      </c>
      <c r="C1356" s="1">
        <f t="shared" si="1"/>
        <v>-1.78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IFERROR(__xludf.DUMMYFUNCTION("""COMPUTED_VALUE"""),119.59)</f>
        <v>119.59</v>
      </c>
      <c r="C1357" s="1">
        <f t="shared" si="1"/>
        <v>-1.87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IFERROR(__xludf.DUMMYFUNCTION("""COMPUTED_VALUE"""),118.24)</f>
        <v>118.24</v>
      </c>
      <c r="C1358" s="1">
        <f t="shared" si="1"/>
        <v>-2.35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IFERROR(__xludf.DUMMYFUNCTION("""COMPUTED_VALUE"""),119.45)</f>
        <v>119.45</v>
      </c>
      <c r="C1359" s="1">
        <f t="shared" si="1"/>
        <v>0.21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IFERROR(__xludf.DUMMYFUNCTION("""COMPUTED_VALUE"""),119.62)</f>
        <v>119.62</v>
      </c>
      <c r="C1360" s="1">
        <f t="shared" si="1"/>
        <v>-0.83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IFERROR(__xludf.DUMMYFUNCTION("""COMPUTED_VALUE"""),120.21)</f>
        <v>120.21</v>
      </c>
      <c r="C1361" s="1">
        <f t="shared" si="1"/>
        <v>-0.41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IFERROR(__xludf.DUMMYFUNCTION("""COMPUTED_VALUE"""),119.86)</f>
        <v>119.86</v>
      </c>
      <c r="C1362" s="1">
        <f t="shared" si="1"/>
        <v>-1.35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IFERROR(__xludf.DUMMYFUNCTION("""COMPUTED_VALUE"""),117.75)</f>
        <v>117.75</v>
      </c>
      <c r="C1363" s="1">
        <f t="shared" si="1"/>
        <v>-3.11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IFERROR(__xludf.DUMMYFUNCTION("""COMPUTED_VALUE"""),118.35)</f>
        <v>118.35</v>
      </c>
      <c r="C1364" s="1">
        <f t="shared" si="1"/>
        <v>-0.4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IFERROR(__xludf.DUMMYFUNCTION("""COMPUTED_VALUE"""),116.65)</f>
        <v>116.65</v>
      </c>
      <c r="C1365" s="1">
        <f t="shared" si="1"/>
        <v>-2.7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IFERROR(__xludf.DUMMYFUNCTION("""COMPUTED_VALUE"""),116.53)</f>
        <v>116.53</v>
      </c>
      <c r="C1366" s="1">
        <f t="shared" si="1"/>
        <v>-1.12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IFERROR(__xludf.DUMMYFUNCTION("""COMPUTED_VALUE"""),116.91)</f>
        <v>116.91</v>
      </c>
      <c r="C1367" s="1">
        <f t="shared" si="1"/>
        <v>-0.62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IFERROR(__xludf.DUMMYFUNCTION("""COMPUTED_VALUE"""),116.99)</f>
        <v>116.99</v>
      </c>
      <c r="C1368" s="1">
        <f t="shared" si="1"/>
        <v>-0.92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IFERROR(__xludf.DUMMYFUNCTION("""COMPUTED_VALUE"""),118.55)</f>
        <v>118.55</v>
      </c>
      <c r="C1369" s="1">
        <f t="shared" si="1"/>
        <v>0.56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IFERROR(__xludf.DUMMYFUNCTION("""COMPUTED_VALUE"""),119.32)</f>
        <v>119.32</v>
      </c>
      <c r="C1370" s="1">
        <f t="shared" si="1"/>
        <v>-0.23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IFERROR(__xludf.DUMMYFUNCTION("""COMPUTED_VALUE"""),117.65)</f>
        <v>117.65</v>
      </c>
      <c r="C1371" s="1">
        <f t="shared" si="1"/>
        <v>-2.67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IFERROR(__xludf.DUMMYFUNCTION("""COMPUTED_VALUE"""),118.98)</f>
        <v>118.98</v>
      </c>
      <c r="C1372" s="1">
        <f t="shared" si="1"/>
        <v>0.33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IFERROR(__xludf.DUMMYFUNCTION("""COMPUTED_VALUE"""),121.55)</f>
        <v>121.55</v>
      </c>
      <c r="C1373" s="1">
        <f t="shared" si="1"/>
        <v>1.57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IFERROR(__xludf.DUMMYFUNCTION("""COMPUTED_VALUE"""),119.74)</f>
        <v>119.74</v>
      </c>
      <c r="C1374" s="1">
        <f t="shared" si="1"/>
        <v>-2.81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IFERROR(__xludf.DUMMYFUNCTION("""COMPUTED_VALUE"""),120.89)</f>
        <v>120.89</v>
      </c>
      <c r="C1375" s="1">
        <f t="shared" si="1"/>
        <v>0.15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IFERROR(__xludf.DUMMYFUNCTION("""COMPUTED_VALUE"""),120.33)</f>
        <v>120.33</v>
      </c>
      <c r="C1376" s="1">
        <f t="shared" si="1"/>
        <v>-1.56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IFERROR(__xludf.DUMMYFUNCTION("""COMPUTED_VALUE"""),120.25)</f>
        <v>120.25</v>
      </c>
      <c r="C1377" s="1">
        <f t="shared" si="1"/>
        <v>-1.08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IFERROR(__xludf.DUMMYFUNCTION("""COMPUTED_VALUE"""),122.74)</f>
        <v>122.74</v>
      </c>
      <c r="C1378" s="1">
        <f t="shared" si="1"/>
        <v>1.49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IFERROR(__xludf.DUMMYFUNCTION("""COMPUTED_VALUE"""),119.17)</f>
        <v>119.17</v>
      </c>
      <c r="C1379" s="1">
        <f t="shared" si="1"/>
        <v>-4.57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IFERROR(__xludf.DUMMYFUNCTION("""COMPUTED_VALUE"""),122.33)</f>
        <v>122.33</v>
      </c>
      <c r="C1380" s="1">
        <f t="shared" si="1"/>
        <v>2.16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IFERROR(__xludf.DUMMYFUNCTION("""COMPUTED_VALUE"""),123.25)</f>
        <v>123.25</v>
      </c>
      <c r="C1381" s="1">
        <f t="shared" si="1"/>
        <v>-0.08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IFERROR(__xludf.DUMMYFUNCTION("""COMPUTED_VALUE"""),121.19)</f>
        <v>121.19</v>
      </c>
      <c r="C1382" s="1">
        <f t="shared" si="1"/>
        <v>-3.06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IFERROR(__xludf.DUMMYFUNCTION("""COMPUTED_VALUE"""),122.0)</f>
        <v>122</v>
      </c>
      <c r="C1383" s="1">
        <f t="shared" si="1"/>
        <v>-0.19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IFERROR(__xludf.DUMMYFUNCTION("""COMPUTED_VALUE"""),123.38)</f>
        <v>123.38</v>
      </c>
      <c r="C1384" s="1">
        <f t="shared" si="1"/>
        <v>0.38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IFERROR(__xludf.DUMMYFUNCTION("""COMPUTED_VALUE"""),121.81)</f>
        <v>121.81</v>
      </c>
      <c r="C1385" s="1">
        <f t="shared" si="1"/>
        <v>-2.57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IFERROR(__xludf.DUMMYFUNCTION("""COMPUTED_VALUE"""),122.16)</f>
        <v>122.16</v>
      </c>
      <c r="C1386" s="1">
        <f t="shared" si="1"/>
        <v>-0.65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IFERROR(__xludf.DUMMYFUNCTION("""COMPUTED_VALUE"""),120.7)</f>
        <v>120.7</v>
      </c>
      <c r="C1387" s="1">
        <f t="shared" si="1"/>
        <v>-2.46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IFERROR(__xludf.DUMMYFUNCTION("""COMPUTED_VALUE"""),118.78)</f>
        <v>118.78</v>
      </c>
      <c r="C1388" s="1">
        <f t="shared" si="1"/>
        <v>-2.92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IFERROR(__xludf.DUMMYFUNCTION("""COMPUTED_VALUE"""),119.34)</f>
        <v>119.34</v>
      </c>
      <c r="C1389" s="1">
        <f t="shared" si="1"/>
        <v>-0.44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IFERROR(__xludf.DUMMYFUNCTION("""COMPUTED_VALUE"""),122.15)</f>
        <v>122.15</v>
      </c>
      <c r="C1390" s="1">
        <f t="shared" si="1"/>
        <v>1.81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IFERROR(__xludf.DUMMYFUNCTION("""COMPUTED_VALUE"""),122.45)</f>
        <v>122.45</v>
      </c>
      <c r="C1391" s="1">
        <f t="shared" si="1"/>
        <v>-0.7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IFERROR(__xludf.DUMMYFUNCTION("""COMPUTED_VALUE"""),125.0)</f>
        <v>125</v>
      </c>
      <c r="C1392" s="1">
        <f t="shared" si="1"/>
        <v>1.55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IFERROR(__xludf.DUMMYFUNCTION("""COMPUTED_VALUE"""),125.86)</f>
        <v>125.86</v>
      </c>
      <c r="C1393" s="1">
        <f t="shared" si="1"/>
        <v>-0.14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IFERROR(__xludf.DUMMYFUNCTION("""COMPUTED_VALUE"""),124.93)</f>
        <v>124.93</v>
      </c>
      <c r="C1394" s="1">
        <f t="shared" si="1"/>
        <v>-1.93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IFERROR(__xludf.DUMMYFUNCTION("""COMPUTED_VALUE"""),123.85)</f>
        <v>123.85</v>
      </c>
      <c r="C1395" s="1">
        <f t="shared" si="1"/>
        <v>-2.08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IFERROR(__xludf.DUMMYFUNCTION("""COMPUTED_VALUE"""),122.65)</f>
        <v>122.65</v>
      </c>
      <c r="C1396" s="1">
        <f t="shared" si="1"/>
        <v>-2.2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IFERROR(__xludf.DUMMYFUNCTION("""COMPUTED_VALUE"""),120.86)</f>
        <v>120.86</v>
      </c>
      <c r="C1397" s="1">
        <f t="shared" si="1"/>
        <v>-2.79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IFERROR(__xludf.DUMMYFUNCTION("""COMPUTED_VALUE"""),120.61)</f>
        <v>120.61</v>
      </c>
      <c r="C1398" s="1">
        <f t="shared" si="1"/>
        <v>-1.25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IFERROR(__xludf.DUMMYFUNCTION("""COMPUTED_VALUE"""),119.33)</f>
        <v>119.33</v>
      </c>
      <c r="C1399" s="1">
        <f t="shared" si="1"/>
        <v>-2.28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IFERROR(__xludf.DUMMYFUNCTION("""COMPUTED_VALUE"""),117.94)</f>
        <v>117.94</v>
      </c>
      <c r="C1400" s="1">
        <f t="shared" si="1"/>
        <v>-2.39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IFERROR(__xludf.DUMMYFUNCTION("""COMPUTED_VALUE"""),117.88)</f>
        <v>117.88</v>
      </c>
      <c r="C1401" s="1">
        <f t="shared" si="1"/>
        <v>-1.06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IFERROR(__xludf.DUMMYFUNCTION("""COMPUTED_VALUE"""),121.52)</f>
        <v>121.52</v>
      </c>
      <c r="C1402" s="1">
        <f t="shared" si="1"/>
        <v>2.64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IFERROR(__xludf.DUMMYFUNCTION("""COMPUTED_VALUE"""),121.52)</f>
        <v>121.52</v>
      </c>
      <c r="C1403" s="1">
        <f t="shared" si="1"/>
        <v>-1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IFERROR(__xludf.DUMMYFUNCTION("""COMPUTED_VALUE"""),120.56)</f>
        <v>120.56</v>
      </c>
      <c r="C1404" s="1">
        <f t="shared" si="1"/>
        <v>-1.96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IFERROR(__xludf.DUMMYFUNCTION("""COMPUTED_VALUE"""),121.4)</f>
        <v>121.4</v>
      </c>
      <c r="C1405" s="1">
        <f t="shared" si="1"/>
        <v>-0.16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IFERROR(__xludf.DUMMYFUNCTION("""COMPUTED_VALUE"""),120.89)</f>
        <v>120.89</v>
      </c>
      <c r="C1406" s="1">
        <f t="shared" si="1"/>
        <v>-1.51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IFERROR(__xludf.DUMMYFUNCTION("""COMPUTED_VALUE"""),120.84)</f>
        <v>120.84</v>
      </c>
      <c r="C1407" s="1">
        <f t="shared" si="1"/>
        <v>-1.05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IFERROR(__xludf.DUMMYFUNCTION("""COMPUTED_VALUE"""),123.92)</f>
        <v>123.92</v>
      </c>
      <c r="C1408" s="1">
        <f t="shared" si="1"/>
        <v>2.08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IFERROR(__xludf.DUMMYFUNCTION("""COMPUTED_VALUE"""),122.04)</f>
        <v>122.04</v>
      </c>
      <c r="C1409" s="1">
        <f t="shared" si="1"/>
        <v>-2.88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IFERROR(__xludf.DUMMYFUNCTION("""COMPUTED_VALUE"""),121.82)</f>
        <v>121.82</v>
      </c>
      <c r="C1410" s="1">
        <f t="shared" si="1"/>
        <v>-1.22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IFERROR(__xludf.DUMMYFUNCTION("""COMPUTED_VALUE"""),122.48)</f>
        <v>122.48</v>
      </c>
      <c r="C1411" s="1">
        <f t="shared" si="1"/>
        <v>-0.34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IFERROR(__xludf.DUMMYFUNCTION("""COMPUTED_VALUE"""),122.26)</f>
        <v>122.26</v>
      </c>
      <c r="C1412" s="1">
        <f t="shared" si="1"/>
        <v>-1.22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IFERROR(__xludf.DUMMYFUNCTION("""COMPUTED_VALUE"""),121.2)</f>
        <v>121.2</v>
      </c>
      <c r="C1413" s="1">
        <f t="shared" si="1"/>
        <v>-2.06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IFERROR(__xludf.DUMMYFUNCTION("""COMPUTED_VALUE"""),120.52)</f>
        <v>120.52</v>
      </c>
      <c r="C1414" s="1">
        <f t="shared" si="1"/>
        <v>-1.68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IFERROR(__xludf.DUMMYFUNCTION("""COMPUTED_VALUE"""),121.02)</f>
        <v>121.02</v>
      </c>
      <c r="C1415" s="1">
        <f t="shared" si="1"/>
        <v>-0.5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IFERROR(__xludf.DUMMYFUNCTION("""COMPUTED_VALUE"""),123.82)</f>
        <v>123.82</v>
      </c>
      <c r="C1416" s="1">
        <f t="shared" si="1"/>
        <v>1.8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IFERROR(__xludf.DUMMYFUNCTION("""COMPUTED_VALUE"""),125.5)</f>
        <v>125.5</v>
      </c>
      <c r="C1417" s="1">
        <f t="shared" si="1"/>
        <v>0.68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IFERROR(__xludf.DUMMYFUNCTION("""COMPUTED_VALUE"""),123.22)</f>
        <v>123.22</v>
      </c>
      <c r="C1418" s="1">
        <f t="shared" si="1"/>
        <v>-3.28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IFERROR(__xludf.DUMMYFUNCTION("""COMPUTED_VALUE"""),119.79)</f>
        <v>119.79</v>
      </c>
      <c r="C1419" s="1">
        <f t="shared" si="1"/>
        <v>-4.43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IFERROR(__xludf.DUMMYFUNCTION("""COMPUTED_VALUE"""),116.28)</f>
        <v>116.28</v>
      </c>
      <c r="C1420" s="1">
        <f t="shared" si="1"/>
        <v>-4.51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IFERROR(__xludf.DUMMYFUNCTION("""COMPUTED_VALUE"""),110.43)</f>
        <v>110.43</v>
      </c>
      <c r="C1421" s="1">
        <f t="shared" si="1"/>
        <v>-6.85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IFERROR(__xludf.DUMMYFUNCTION("""COMPUTED_VALUE"""),109.98)</f>
        <v>109.98</v>
      </c>
      <c r="C1422" s="1">
        <f t="shared" si="1"/>
        <v>-1.45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IFERROR(__xludf.DUMMYFUNCTION("""COMPUTED_VALUE"""),113.46)</f>
        <v>113.46</v>
      </c>
      <c r="C1423" s="1">
        <f t="shared" si="1"/>
        <v>2.48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IFERROR(__xludf.DUMMYFUNCTION("""COMPUTED_VALUE"""),117.77)</f>
        <v>117.77</v>
      </c>
      <c r="C1424" s="1">
        <f t="shared" si="1"/>
        <v>3.31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IFERROR(__xludf.DUMMYFUNCTION("""COMPUTED_VALUE"""),117.28)</f>
        <v>117.28</v>
      </c>
      <c r="C1425" s="1">
        <f t="shared" si="1"/>
        <v>-1.49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IFERROR(__xludf.DUMMYFUNCTION("""COMPUTED_VALUE"""),115.7)</f>
        <v>115.7</v>
      </c>
      <c r="C1426" s="1">
        <f t="shared" si="1"/>
        <v>-2.58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IFERROR(__xludf.DUMMYFUNCTION("""COMPUTED_VALUE"""),112.63)</f>
        <v>112.63</v>
      </c>
      <c r="C1427" s="1">
        <f t="shared" si="1"/>
        <v>-4.07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IFERROR(__xludf.DUMMYFUNCTION("""COMPUTED_VALUE"""),114.23)</f>
        <v>114.23</v>
      </c>
      <c r="C1428" s="1">
        <f t="shared" si="1"/>
        <v>0.6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IFERROR(__xludf.DUMMYFUNCTION("""COMPUTED_VALUE"""),113.99)</f>
        <v>113.99</v>
      </c>
      <c r="C1429" s="1">
        <f t="shared" si="1"/>
        <v>-1.24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IFERROR(__xludf.DUMMYFUNCTION("""COMPUTED_VALUE"""),112.36)</f>
        <v>112.36</v>
      </c>
      <c r="C1430" s="1">
        <f t="shared" si="1"/>
        <v>-2.63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IFERROR(__xludf.DUMMYFUNCTION("""COMPUTED_VALUE"""),116.09)</f>
        <v>116.09</v>
      </c>
      <c r="C1431" s="1">
        <f t="shared" si="1"/>
        <v>2.73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IFERROR(__xludf.DUMMYFUNCTION("""COMPUTED_VALUE"""),115.08)</f>
        <v>115.08</v>
      </c>
      <c r="C1432" s="1">
        <f t="shared" si="1"/>
        <v>-2.01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IFERROR(__xludf.DUMMYFUNCTION("""COMPUTED_VALUE"""),116.77)</f>
        <v>116.77</v>
      </c>
      <c r="C1433" s="1">
        <f t="shared" si="1"/>
        <v>0.69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IFERROR(__xludf.DUMMYFUNCTION("""COMPUTED_VALUE"""),118.7)</f>
        <v>118.7</v>
      </c>
      <c r="C1434" s="1">
        <f t="shared" si="1"/>
        <v>0.93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IFERROR(__xludf.DUMMYFUNCTION("""COMPUTED_VALUE"""),117.8)</f>
        <v>117.8</v>
      </c>
      <c r="C1435" s="1">
        <f t="shared" si="1"/>
        <v>-1.9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IFERROR(__xludf.DUMMYFUNCTION("""COMPUTED_VALUE"""),120.03)</f>
        <v>120.03</v>
      </c>
      <c r="C1436" s="1">
        <f t="shared" si="1"/>
        <v>1.23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IFERROR(__xludf.DUMMYFUNCTION("""COMPUTED_VALUE"""),121.15)</f>
        <v>121.15</v>
      </c>
      <c r="C1437" s="1">
        <f t="shared" si="1"/>
        <v>0.12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IFERROR(__xludf.DUMMYFUNCTION("""COMPUTED_VALUE"""),123.26)</f>
        <v>123.26</v>
      </c>
      <c r="C1438" s="1">
        <f t="shared" si="1"/>
        <v>1.11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IFERROR(__xludf.DUMMYFUNCTION("""COMPUTED_VALUE"""),122.47)</f>
        <v>122.47</v>
      </c>
      <c r="C1439" s="1">
        <f t="shared" si="1"/>
        <v>-1.79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IFERROR(__xludf.DUMMYFUNCTION("""COMPUTED_VALUE"""),123.94)</f>
        <v>123.94</v>
      </c>
      <c r="C1440" s="1">
        <f t="shared" si="1"/>
        <v>0.47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IFERROR(__xludf.DUMMYFUNCTION("""COMPUTED_VALUE"""),122.93)</f>
        <v>122.93</v>
      </c>
      <c r="C1441" s="1">
        <f t="shared" si="1"/>
        <v>-2.01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IFERROR(__xludf.DUMMYFUNCTION("""COMPUTED_VALUE"""),123.28)</f>
        <v>123.28</v>
      </c>
      <c r="C1442" s="1">
        <f t="shared" si="1"/>
        <v>-0.65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IFERROR(__xludf.DUMMYFUNCTION("""COMPUTED_VALUE"""),121.09)</f>
        <v>121.09</v>
      </c>
      <c r="C1443" s="1">
        <f t="shared" si="1"/>
        <v>-3.19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IFERROR(__xludf.DUMMYFUNCTION("""COMPUTED_VALUE"""),116.37)</f>
        <v>116.37</v>
      </c>
      <c r="C1444" s="1">
        <f t="shared" si="1"/>
        <v>-5.72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IFERROR(__xludf.DUMMYFUNCTION("""COMPUTED_VALUE"""),112.7)</f>
        <v>112.7</v>
      </c>
      <c r="C1445" s="1">
        <f t="shared" si="1"/>
        <v>-4.67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IFERROR(__xludf.DUMMYFUNCTION("""COMPUTED_VALUE"""),114.22)</f>
        <v>114.22</v>
      </c>
      <c r="C1446" s="1">
        <f t="shared" si="1"/>
        <v>0.52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IFERROR(__xludf.DUMMYFUNCTION("""COMPUTED_VALUE"""),116.01)</f>
        <v>116.01</v>
      </c>
      <c r="C1447" s="1">
        <f t="shared" si="1"/>
        <v>0.79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IFERROR(__xludf.DUMMYFUNCTION("""COMPUTED_VALUE"""),116.61)</f>
        <v>116.61</v>
      </c>
      <c r="C1448" s="1">
        <f t="shared" si="1"/>
        <v>-0.4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IFERROR(__xludf.DUMMYFUNCTION("""COMPUTED_VALUE"""),118.83)</f>
        <v>118.83</v>
      </c>
      <c r="C1449" s="1">
        <f t="shared" si="1"/>
        <v>1.22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IFERROR(__xludf.DUMMYFUNCTION("""COMPUTED_VALUE"""),119.65)</f>
        <v>119.65</v>
      </c>
      <c r="C1450" s="1">
        <f t="shared" si="1"/>
        <v>-0.18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IFERROR(__xludf.DUMMYFUNCTION("""COMPUTED_VALUE"""),116.05)</f>
        <v>116.05</v>
      </c>
      <c r="C1451" s="1">
        <f t="shared" si="1"/>
        <v>-4.6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IFERROR(__xludf.DUMMYFUNCTION("""COMPUTED_VALUE"""),116.43)</f>
        <v>116.43</v>
      </c>
      <c r="C1452" s="1">
        <f t="shared" si="1"/>
        <v>-0.62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IFERROR(__xludf.DUMMYFUNCTION("""COMPUTED_VALUE"""),116.08)</f>
        <v>116.08</v>
      </c>
      <c r="C1453" s="1">
        <f t="shared" si="1"/>
        <v>-1.35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IFERROR(__xludf.DUMMYFUNCTION("""COMPUTED_VALUE"""),119.27)</f>
        <v>119.27</v>
      </c>
      <c r="C1454" s="1">
        <f t="shared" si="1"/>
        <v>2.19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IFERROR(__xludf.DUMMYFUNCTION("""COMPUTED_VALUE"""),122.51)</f>
        <v>122.51</v>
      </c>
      <c r="C1455" s="1">
        <f t="shared" si="1"/>
        <v>2.24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IFERROR(__xludf.DUMMYFUNCTION("""COMPUTED_VALUE"""),123.99)</f>
        <v>123.99</v>
      </c>
      <c r="C1456" s="1">
        <f t="shared" si="1"/>
        <v>0.48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IFERROR(__xludf.DUMMYFUNCTION("""COMPUTED_VALUE"""),122.07)</f>
        <v>122.07</v>
      </c>
      <c r="C1457" s="1">
        <f t="shared" si="1"/>
        <v>-2.92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IFERROR(__xludf.DUMMYFUNCTION("""COMPUTED_VALUE"""),120.17)</f>
        <v>120.17</v>
      </c>
      <c r="C1458" s="1">
        <f t="shared" si="1"/>
        <v>-2.9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IFERROR(__xludf.DUMMYFUNCTION("""COMPUTED_VALUE"""),119.98)</f>
        <v>119.98</v>
      </c>
      <c r="C1459" s="1">
        <f t="shared" si="1"/>
        <v>-1.19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IFERROR(__xludf.DUMMYFUNCTION("""COMPUTED_VALUE"""),120.73)</f>
        <v>120.73</v>
      </c>
      <c r="C1460" s="1">
        <f t="shared" si="1"/>
        <v>-0.25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IFERROR(__xludf.DUMMYFUNCTION("""COMPUTED_VALUE"""),120.42)</f>
        <v>120.42</v>
      </c>
      <c r="C1461" s="1">
        <f t="shared" si="1"/>
        <v>-1.31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IFERROR(__xludf.DUMMYFUNCTION("""COMPUTED_VALUE"""),118.11)</f>
        <v>118.11</v>
      </c>
      <c r="C1462" s="1">
        <f t="shared" si="1"/>
        <v>-3.31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IFERROR(__xludf.DUMMYFUNCTION("""COMPUTED_VALUE"""),113.81)</f>
        <v>113.81</v>
      </c>
      <c r="C1463" s="1">
        <f t="shared" si="1"/>
        <v>-5.3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IFERROR(__xludf.DUMMYFUNCTION("""COMPUTED_VALUE"""),115.92)</f>
        <v>115.92</v>
      </c>
      <c r="C1464" s="1">
        <f t="shared" si="1"/>
        <v>1.11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IFERROR(__xludf.DUMMYFUNCTION("""COMPUTED_VALUE"""),116.53)</f>
        <v>116.53</v>
      </c>
      <c r="C1465" s="1">
        <f t="shared" si="1"/>
        <v>-0.39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IFERROR(__xludf.DUMMYFUNCTION("""COMPUTED_VALUE"""),119.37)</f>
        <v>119.37</v>
      </c>
      <c r="C1466" s="1">
        <f t="shared" si="1"/>
        <v>1.84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IFERROR(__xludf.DUMMYFUNCTION("""COMPUTED_VALUE"""),119.78)</f>
        <v>119.78</v>
      </c>
      <c r="C1467" s="1">
        <f t="shared" si="1"/>
        <v>-0.59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IFERROR(__xludf.DUMMYFUNCTION("""COMPUTED_VALUE"""),119.71)</f>
        <v>119.71</v>
      </c>
      <c r="C1468" s="1">
        <f t="shared" si="1"/>
        <v>-1.07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IFERROR(__xludf.DUMMYFUNCTION("""COMPUTED_VALUE"""),117.78)</f>
        <v>117.78</v>
      </c>
      <c r="C1469" s="1">
        <f t="shared" si="1"/>
        <v>-2.93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IFERROR(__xludf.DUMMYFUNCTION("""COMPUTED_VALUE"""),118.69)</f>
        <v>118.69</v>
      </c>
      <c r="C1470" s="1">
        <f t="shared" si="1"/>
        <v>-0.09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IFERROR(__xludf.DUMMYFUNCTION("""COMPUTED_VALUE"""),117.66)</f>
        <v>117.66</v>
      </c>
      <c r="C1471" s="1">
        <f t="shared" si="1"/>
        <v>-2.03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IFERROR(__xludf.DUMMYFUNCTION("""COMPUTED_VALUE"""),114.64)</f>
        <v>114.64</v>
      </c>
      <c r="C1472" s="1">
        <f t="shared" si="1"/>
        <v>-4.02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IFERROR(__xludf.DUMMYFUNCTION("""COMPUTED_VALUE"""),116.23)</f>
        <v>116.23</v>
      </c>
      <c r="C1473" s="1">
        <f t="shared" si="1"/>
        <v>0.59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IFERROR(__xludf.DUMMYFUNCTION("""COMPUTED_VALUE"""),114.81)</f>
        <v>114.81</v>
      </c>
      <c r="C1474" s="1">
        <f t="shared" si="1"/>
        <v>-2.42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IFERROR(__xludf.DUMMYFUNCTION("""COMPUTED_VALUE"""),114.26)</f>
        <v>114.26</v>
      </c>
      <c r="C1475" s="1">
        <f t="shared" si="1"/>
        <v>-1.55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IFERROR(__xludf.DUMMYFUNCTION("""COMPUTED_VALUE"""),115.89)</f>
        <v>115.89</v>
      </c>
      <c r="C1476" s="1">
        <f t="shared" si="1"/>
        <v>0.63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IFERROR(__xludf.DUMMYFUNCTION("""COMPUTED_VALUE"""),114.54)</f>
        <v>114.54</v>
      </c>
      <c r="C1477" s="1">
        <f t="shared" si="1"/>
        <v>-2.35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IFERROR(__xludf.DUMMYFUNCTION("""COMPUTED_VALUE"""),112.82)</f>
        <v>112.82</v>
      </c>
      <c r="C1478" s="1">
        <f t="shared" si="1"/>
        <v>-2.72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IFERROR(__xludf.DUMMYFUNCTION("""COMPUTED_VALUE"""),111.41)</f>
        <v>111.41</v>
      </c>
      <c r="C1479" s="1">
        <f t="shared" si="1"/>
        <v>-2.41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IFERROR(__xludf.DUMMYFUNCTION("""COMPUTED_VALUE"""),113.82)</f>
        <v>113.82</v>
      </c>
      <c r="C1480" s="1">
        <f t="shared" si="1"/>
        <v>1.41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IFERROR(__xludf.DUMMYFUNCTION("""COMPUTED_VALUE"""),114.39)</f>
        <v>114.39</v>
      </c>
      <c r="C1481" s="1">
        <f t="shared" si="1"/>
        <v>-0.43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IFERROR(__xludf.DUMMYFUNCTION("""COMPUTED_VALUE"""),117.25)</f>
        <v>117.25</v>
      </c>
      <c r="C1482" s="1">
        <f t="shared" si="1"/>
        <v>1.86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IFERROR(__xludf.DUMMYFUNCTION("""COMPUTED_VALUE"""),110.63)</f>
        <v>110.63</v>
      </c>
      <c r="C1483" s="1">
        <f t="shared" si="1"/>
        <v>-7.62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IFERROR(__xludf.DUMMYFUNCTION("""COMPUTED_VALUE"""),112.97)</f>
        <v>112.97</v>
      </c>
      <c r="C1484" s="1">
        <f t="shared" si="1"/>
        <v>1.34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IFERROR(__xludf.DUMMYFUNCTION("""COMPUTED_VALUE"""),112.16)</f>
        <v>112.16</v>
      </c>
      <c r="C1485" s="1">
        <f t="shared" si="1"/>
        <v>-1.81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IFERROR(__xludf.DUMMYFUNCTION("""COMPUTED_VALUE"""),113.19)</f>
        <v>113.19</v>
      </c>
      <c r="C1486" s="1">
        <f t="shared" si="1"/>
        <v>0.03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IFERROR(__xludf.DUMMYFUNCTION("""COMPUTED_VALUE"""),114.41)</f>
        <v>114.41</v>
      </c>
      <c r="C1487" s="1">
        <f t="shared" si="1"/>
        <v>0.22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IFERROR(__xludf.DUMMYFUNCTION("""COMPUTED_VALUE"""),114.34)</f>
        <v>114.34</v>
      </c>
      <c r="C1488" s="1">
        <f t="shared" si="1"/>
        <v>-1.07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IFERROR(__xludf.DUMMYFUNCTION("""COMPUTED_VALUE"""),112.71)</f>
        <v>112.71</v>
      </c>
      <c r="C1489" s="1">
        <f t="shared" si="1"/>
        <v>-2.63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IFERROR(__xludf.DUMMYFUNCTION("""COMPUTED_VALUE"""),116.26)</f>
        <v>116.26</v>
      </c>
      <c r="C1490" s="1">
        <f t="shared" si="1"/>
        <v>2.55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IFERROR(__xludf.DUMMYFUNCTION("""COMPUTED_VALUE"""),117.64)</f>
        <v>117.64</v>
      </c>
      <c r="C1491" s="1">
        <f t="shared" si="1"/>
        <v>0.38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IFERROR(__xludf.DUMMYFUNCTION("""COMPUTED_VALUE"""),115.0)</f>
        <v>115</v>
      </c>
      <c r="C1492" s="1">
        <f t="shared" si="1"/>
        <v>-3.64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IFERROR(__xludf.DUMMYFUNCTION("""COMPUTED_VALUE"""),117.74)</f>
        <v>117.74</v>
      </c>
      <c r="C1493" s="1">
        <f t="shared" si="1"/>
        <v>1.74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IFERROR(__xludf.DUMMYFUNCTION("""COMPUTED_VALUE"""),115.91)</f>
        <v>115.91</v>
      </c>
      <c r="C1494" s="1">
        <f t="shared" si="1"/>
        <v>-2.83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IFERROR(__xludf.DUMMYFUNCTION("""COMPUTED_VALUE"""),115.88)</f>
        <v>115.88</v>
      </c>
      <c r="C1495" s="1">
        <f t="shared" si="1"/>
        <v>-1.03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IFERROR(__xludf.DUMMYFUNCTION("""COMPUTED_VALUE"""),115.05)</f>
        <v>115.05</v>
      </c>
      <c r="C1496" s="1">
        <f t="shared" si="1"/>
        <v>-1.83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IFERROR(__xludf.DUMMYFUNCTION("""COMPUTED_VALUE"""),116.21)</f>
        <v>116.21</v>
      </c>
      <c r="C1497" s="1">
        <f t="shared" si="1"/>
        <v>0.16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IFERROR(__xludf.DUMMYFUNCTION("""COMPUTED_VALUE"""),115.98)</f>
        <v>115.98</v>
      </c>
      <c r="C1498" s="1">
        <f t="shared" si="1"/>
        <v>-1.23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IFERROR(__xludf.DUMMYFUNCTION("""COMPUTED_VALUE"""),115.85)</f>
        <v>115.85</v>
      </c>
      <c r="C1499" s="1">
        <f t="shared" si="1"/>
        <v>-1.13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IFERROR(__xludf.DUMMYFUNCTION("""COMPUTED_VALUE"""),117.61)</f>
        <v>117.61</v>
      </c>
      <c r="C1500" s="1">
        <f t="shared" si="1"/>
        <v>0.76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IFERROR(__xludf.DUMMYFUNCTION("""COMPUTED_VALUE"""),118.83)</f>
        <v>118.83</v>
      </c>
      <c r="C1501" s="1">
        <f t="shared" si="1"/>
        <v>0.22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IFERROR(__xludf.DUMMYFUNCTION("""COMPUTED_VALUE"""),119.22)</f>
        <v>119.22</v>
      </c>
      <c r="C1502" s="1">
        <f t="shared" si="1"/>
        <v>-0.61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IFERROR(__xludf.DUMMYFUNCTION("""COMPUTED_VALUE"""),115.82)</f>
        <v>115.82</v>
      </c>
      <c r="C1503" s="1">
        <f t="shared" si="1"/>
        <v>-4.4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IFERROR(__xludf.DUMMYFUNCTION("""COMPUTED_VALUE"""),117.41)</f>
        <v>117.41</v>
      </c>
      <c r="C1504" s="1">
        <f t="shared" si="1"/>
        <v>0.59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IFERROR(__xludf.DUMMYFUNCTION("""COMPUTED_VALUE"""),117.44)</f>
        <v>117.44</v>
      </c>
      <c r="C1505" s="1">
        <f t="shared" si="1"/>
        <v>-0.97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IFERROR(__xludf.DUMMYFUNCTION("""COMPUTED_VALUE"""),118.69)</f>
        <v>118.69</v>
      </c>
      <c r="C1506" s="1">
        <f t="shared" si="1"/>
        <v>0.25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IFERROR(__xludf.DUMMYFUNCTION("""COMPUTED_VALUE"""),118.34)</f>
        <v>118.34</v>
      </c>
      <c r="C1507" s="1">
        <f t="shared" si="1"/>
        <v>-1.35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IFERROR(__xludf.DUMMYFUNCTION("""COMPUTED_VALUE"""),118.33)</f>
        <v>118.33</v>
      </c>
      <c r="C1508" s="1">
        <f t="shared" si="1"/>
        <v>-1.01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IFERROR(__xludf.DUMMYFUNCTION("""COMPUTED_VALUE"""),119.82)</f>
        <v>119.82</v>
      </c>
      <c r="C1509" s="1">
        <f t="shared" si="1"/>
        <v>0.49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IFERROR(__xludf.DUMMYFUNCTION("""COMPUTED_VALUE"""),118.92)</f>
        <v>118.92</v>
      </c>
      <c r="C1510" s="1">
        <f t="shared" si="1"/>
        <v>-1.9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IFERROR(__xludf.DUMMYFUNCTION("""COMPUTED_VALUE"""),117.64)</f>
        <v>117.64</v>
      </c>
      <c r="C1511" s="1">
        <f t="shared" si="1"/>
        <v>-2.28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IFERROR(__xludf.DUMMYFUNCTION("""COMPUTED_VALUE"""),116.46)</f>
        <v>116.46</v>
      </c>
      <c r="C1512" s="1">
        <f t="shared" si="1"/>
        <v>-2.18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IFERROR(__xludf.DUMMYFUNCTION("""COMPUTED_VALUE"""),116.68)</f>
        <v>116.68</v>
      </c>
      <c r="C1513" s="1">
        <f t="shared" si="1"/>
        <v>-0.78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IFERROR(__xludf.DUMMYFUNCTION("""COMPUTED_VALUE"""),115.49)</f>
        <v>115.49</v>
      </c>
      <c r="C1514" s="1">
        <f t="shared" si="1"/>
        <v>-2.19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IFERROR(__xludf.DUMMYFUNCTION("""COMPUTED_VALUE"""),112.09)</f>
        <v>112.09</v>
      </c>
      <c r="C1515" s="1">
        <f t="shared" si="1"/>
        <v>-4.4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IFERROR(__xludf.DUMMYFUNCTION("""COMPUTED_VALUE"""),110.16)</f>
        <v>110.16</v>
      </c>
      <c r="C1516" s="1">
        <f t="shared" si="1"/>
        <v>-2.93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IFERROR(__xludf.DUMMYFUNCTION("""COMPUTED_VALUE"""),109.58)</f>
        <v>109.58</v>
      </c>
      <c r="C1517" s="1">
        <f t="shared" si="1"/>
        <v>-1.58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IFERROR(__xludf.DUMMYFUNCTION("""COMPUTED_VALUE"""),112.26)</f>
        <v>112.26</v>
      </c>
      <c r="C1518" s="1">
        <f t="shared" si="1"/>
        <v>1.68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IFERROR(__xludf.DUMMYFUNCTION("""COMPUTED_VALUE"""),109.23)</f>
        <v>109.23</v>
      </c>
      <c r="C1519" s="1">
        <f t="shared" si="1"/>
        <v>-4.03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IFERROR(__xludf.DUMMYFUNCTION("""COMPUTED_VALUE"""),110.76)</f>
        <v>110.76</v>
      </c>
      <c r="C1520" s="1">
        <f t="shared" si="1"/>
        <v>0.53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IFERROR(__xludf.DUMMYFUNCTION("""COMPUTED_VALUE"""),109.27)</f>
        <v>109.27</v>
      </c>
      <c r="C1521" s="1">
        <f t="shared" si="1"/>
        <v>-2.49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IFERROR(__xludf.DUMMYFUNCTION("""COMPUTED_VALUE"""),112.58)</f>
        <v>112.58</v>
      </c>
      <c r="C1522" s="1">
        <f t="shared" si="1"/>
        <v>2.31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IFERROR(__xludf.DUMMYFUNCTION("""COMPUTED_VALUE"""),114.79)</f>
        <v>114.79</v>
      </c>
      <c r="C1523" s="1">
        <f t="shared" si="1"/>
        <v>1.21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IFERROR(__xludf.DUMMYFUNCTION("""COMPUTED_VALUE"""),113.5)</f>
        <v>113.5</v>
      </c>
      <c r="C1524" s="1">
        <f t="shared" si="1"/>
        <v>-2.29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IFERROR(__xludf.DUMMYFUNCTION("""COMPUTED_VALUE"""),114.33)</f>
        <v>114.33</v>
      </c>
      <c r="C1525" s="1">
        <f t="shared" si="1"/>
        <v>-0.17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IFERROR(__xludf.DUMMYFUNCTION("""COMPUTED_VALUE"""),113.38)</f>
        <v>113.38</v>
      </c>
      <c r="C1526" s="1">
        <f t="shared" si="1"/>
        <v>-1.95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IFERROR(__xludf.DUMMYFUNCTION("""COMPUTED_VALUE"""),113.96)</f>
        <v>113.96</v>
      </c>
      <c r="C1527" s="1">
        <f t="shared" si="1"/>
        <v>-0.42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IFERROR(__xludf.DUMMYFUNCTION("""COMPUTED_VALUE"""),112.33)</f>
        <v>112.33</v>
      </c>
      <c r="C1528" s="1">
        <f t="shared" si="1"/>
        <v>-2.63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IFERROR(__xludf.DUMMYFUNCTION("""COMPUTED_VALUE"""),111.38)</f>
        <v>111.38</v>
      </c>
      <c r="C1529" s="1">
        <f t="shared" si="1"/>
        <v>-1.95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IFERROR(__xludf.DUMMYFUNCTION("""COMPUTED_VALUE"""),115.16)</f>
        <v>115.16</v>
      </c>
      <c r="C1530" s="1">
        <f t="shared" si="1"/>
        <v>2.78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IFERROR(__xludf.DUMMYFUNCTION("""COMPUTED_VALUE"""),115.89)</f>
        <v>115.89</v>
      </c>
      <c r="C1531" s="1">
        <f t="shared" si="1"/>
        <v>-0.27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IFERROR(__xludf.DUMMYFUNCTION("""COMPUTED_VALUE"""),113.88)</f>
        <v>113.88</v>
      </c>
      <c r="C1532" s="1">
        <f t="shared" si="1"/>
        <v>-3.01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IFERROR(__xludf.DUMMYFUNCTION("""COMPUTED_VALUE"""),112.75)</f>
        <v>112.75</v>
      </c>
      <c r="C1533" s="1">
        <f t="shared" si="1"/>
        <v>-2.13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IFERROR(__xludf.DUMMYFUNCTION("""COMPUTED_VALUE"""),114.2)</f>
        <v>114.2</v>
      </c>
      <c r="C1534" s="1">
        <f t="shared" si="1"/>
        <v>0.45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IFERROR(__xludf.DUMMYFUNCTION("""COMPUTED_VALUE"""),111.72)</f>
        <v>111.72</v>
      </c>
      <c r="C1535" s="1">
        <f t="shared" si="1"/>
        <v>-3.48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IFERROR(__xludf.DUMMYFUNCTION("""COMPUTED_VALUE"""),110.02)</f>
        <v>110.02</v>
      </c>
      <c r="C1536" s="1">
        <f t="shared" si="1"/>
        <v>-2.7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IFERROR(__xludf.DUMMYFUNCTION("""COMPUTED_VALUE"""),111.16)</f>
        <v>111.16</v>
      </c>
      <c r="C1537" s="1">
        <f t="shared" si="1"/>
        <v>0.14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IFERROR(__xludf.DUMMYFUNCTION("""COMPUTED_VALUE"""),112.74)</f>
        <v>112.74</v>
      </c>
      <c r="C1538" s="1">
        <f t="shared" si="1"/>
        <v>0.58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IFERROR(__xludf.DUMMYFUNCTION("""COMPUTED_VALUE"""),110.62)</f>
        <v>110.62</v>
      </c>
      <c r="C1539" s="1">
        <f t="shared" si="1"/>
        <v>-3.12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IFERROR(__xludf.DUMMYFUNCTION("""COMPUTED_VALUE"""),111.82)</f>
        <v>111.82</v>
      </c>
      <c r="C1540" s="1">
        <f t="shared" si="1"/>
        <v>0.2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IFERROR(__xludf.DUMMYFUNCTION("""COMPUTED_VALUE"""),115.15)</f>
        <v>115.15</v>
      </c>
      <c r="C1541" s="1">
        <f t="shared" si="1"/>
        <v>2.33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IFERROR(__xludf.DUMMYFUNCTION("""COMPUTED_VALUE"""),118.3)</f>
        <v>118.3</v>
      </c>
      <c r="C1542" s="1">
        <f t="shared" si="1"/>
        <v>2.15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IFERROR(__xludf.DUMMYFUNCTION("""COMPUTED_VALUE"""),117.45)</f>
        <v>117.45</v>
      </c>
      <c r="C1543" s="1">
        <f t="shared" si="1"/>
        <v>-1.85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IFERROR(__xludf.DUMMYFUNCTION("""COMPUTED_VALUE"""),117.68)</f>
        <v>117.68</v>
      </c>
      <c r="C1544" s="1">
        <f t="shared" si="1"/>
        <v>-0.77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IFERROR(__xludf.DUMMYFUNCTION("""COMPUTED_VALUE"""),121.27)</f>
        <v>121.27</v>
      </c>
      <c r="C1545" s="1">
        <f t="shared" si="1"/>
        <v>2.59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IFERROR(__xludf.DUMMYFUNCTION("""COMPUTED_VALUE"""),121.15)</f>
        <v>121.15</v>
      </c>
      <c r="C1546" s="1">
        <f t="shared" si="1"/>
        <v>-1.12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IFERROR(__xludf.DUMMYFUNCTION("""COMPUTED_VALUE"""),120.2)</f>
        <v>120.2</v>
      </c>
      <c r="C1547" s="1">
        <f t="shared" si="1"/>
        <v>-1.95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IFERROR(__xludf.DUMMYFUNCTION("""COMPUTED_VALUE"""),121.2)</f>
        <v>121.2</v>
      </c>
      <c r="C1548" s="1">
        <f t="shared" si="1"/>
        <v>0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IFERROR(__xludf.DUMMYFUNCTION("""COMPUTED_VALUE"""),121.33)</f>
        <v>121.33</v>
      </c>
      <c r="C1549" s="1">
        <f t="shared" si="1"/>
        <v>-0.87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IFERROR(__xludf.DUMMYFUNCTION("""COMPUTED_VALUE"""),119.1)</f>
        <v>119.1</v>
      </c>
      <c r="C1550" s="1">
        <f t="shared" si="1"/>
        <v>-3.23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IFERROR(__xludf.DUMMYFUNCTION("""COMPUTED_VALUE"""),121.67)</f>
        <v>121.67</v>
      </c>
      <c r="C1551" s="1">
        <f t="shared" si="1"/>
        <v>1.57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IFERROR(__xludf.DUMMYFUNCTION("""COMPUTED_VALUE"""),121.27)</f>
        <v>121.27</v>
      </c>
      <c r="C1552" s="1">
        <f t="shared" si="1"/>
        <v>-1.4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IFERROR(__xludf.DUMMYFUNCTION("""COMPUTED_VALUE"""),121.82)</f>
        <v>121.82</v>
      </c>
      <c r="C1553" s="1">
        <f t="shared" si="1"/>
        <v>-0.45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IFERROR(__xludf.DUMMYFUNCTION("""COMPUTED_VALUE"""),121.8)</f>
        <v>121.8</v>
      </c>
      <c r="C1554" s="1">
        <f t="shared" si="1"/>
        <v>-1.02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IFERROR(__xludf.DUMMYFUNCTION("""COMPUTED_VALUE"""),121.76)</f>
        <v>121.76</v>
      </c>
      <c r="C1555" s="1">
        <f t="shared" si="1"/>
        <v>-1.04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IFERROR(__xludf.DUMMYFUNCTION("""COMPUTED_VALUE"""),121.66)</f>
        <v>121.66</v>
      </c>
      <c r="C1556" s="1">
        <f t="shared" si="1"/>
        <v>-1.1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IFERROR(__xludf.DUMMYFUNCTION("""COMPUTED_VALUE"""),121.1)</f>
        <v>121.1</v>
      </c>
      <c r="C1557" s="1">
        <f t="shared" si="1"/>
        <v>-1.56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IFERROR(__xludf.DUMMYFUNCTION("""COMPUTED_VALUE"""),122.09)</f>
        <v>122.09</v>
      </c>
      <c r="C1558" s="1">
        <f t="shared" si="1"/>
        <v>-0.01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IFERROR(__xludf.DUMMYFUNCTION("""COMPUTED_VALUE"""),125.1)</f>
        <v>125.1</v>
      </c>
      <c r="C1559" s="1">
        <f t="shared" si="1"/>
        <v>2.01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IFERROR(__xludf.DUMMYFUNCTION("""COMPUTED_VALUE"""),125.22)</f>
        <v>125.22</v>
      </c>
      <c r="C1560" s="1">
        <f t="shared" si="1"/>
        <v>-0.88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IFERROR(__xludf.DUMMYFUNCTION("""COMPUTED_VALUE"""),124.85)</f>
        <v>124.85</v>
      </c>
      <c r="C1561" s="1">
        <f t="shared" si="1"/>
        <v>-1.37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IFERROR(__xludf.DUMMYFUNCTION("""COMPUTED_VALUE"""),124.9)</f>
        <v>124.9</v>
      </c>
      <c r="C1562" s="1">
        <f t="shared" si="1"/>
        <v>-0.95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IFERROR(__xludf.DUMMYFUNCTION("""COMPUTED_VALUE"""),124.53)</f>
        <v>124.53</v>
      </c>
      <c r="C1563" s="1">
        <f t="shared" si="1"/>
        <v>-1.37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IFERROR(__xludf.DUMMYFUNCTION("""COMPUTED_VALUE"""),126.72)</f>
        <v>126.72</v>
      </c>
      <c r="C1564" s="1">
        <f t="shared" si="1"/>
        <v>1.19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IFERROR(__xludf.DUMMYFUNCTION("""COMPUTED_VALUE"""),126.74)</f>
        <v>126.74</v>
      </c>
      <c r="C1565" s="1">
        <f t="shared" si="1"/>
        <v>-0.98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IFERROR(__xludf.DUMMYFUNCTION("""COMPUTED_VALUE"""),128.02)</f>
        <v>128.02</v>
      </c>
      <c r="C1566" s="1">
        <f t="shared" si="1"/>
        <v>0.28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IFERROR(__xludf.DUMMYFUNCTION("""COMPUTED_VALUE"""),129.79)</f>
        <v>129.79</v>
      </c>
      <c r="C1567" s="1">
        <f t="shared" si="1"/>
        <v>0.77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IFERROR(__xludf.DUMMYFUNCTION("""COMPUTED_VALUE"""),128.59)</f>
        <v>128.59</v>
      </c>
      <c r="C1568" s="1">
        <f t="shared" si="1"/>
        <v>-2.2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IFERROR(__xludf.DUMMYFUNCTION("""COMPUTED_VALUE"""),128.92)</f>
        <v>128.92</v>
      </c>
      <c r="C1569" s="1">
        <f t="shared" si="1"/>
        <v>-0.67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IFERROR(__xludf.DUMMYFUNCTION("""COMPUTED_VALUE"""),129.83)</f>
        <v>129.83</v>
      </c>
      <c r="C1570" s="1">
        <f t="shared" si="1"/>
        <v>-0.09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IFERROR(__xludf.DUMMYFUNCTION("""COMPUTED_VALUE"""),129.68)</f>
        <v>129.68</v>
      </c>
      <c r="C1571" s="1">
        <f t="shared" si="1"/>
        <v>-1.15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IFERROR(__xludf.DUMMYFUNCTION("""COMPUTED_VALUE"""),128.9)</f>
        <v>128.9</v>
      </c>
      <c r="C1572" s="1">
        <f t="shared" si="1"/>
        <v>-1.78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IFERROR(__xludf.DUMMYFUNCTION("""COMPUTED_VALUE"""),129.92)</f>
        <v>129.92</v>
      </c>
      <c r="C1573" s="1">
        <f t="shared" si="1"/>
        <v>0.02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IFERROR(__xludf.DUMMYFUNCTION("""COMPUTED_VALUE"""),129.49)</f>
        <v>129.49</v>
      </c>
      <c r="C1574" s="1">
        <f t="shared" si="1"/>
        <v>-1.43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IFERROR(__xludf.DUMMYFUNCTION("""COMPUTED_VALUE"""),127.04)</f>
        <v>127.04</v>
      </c>
      <c r="C1575" s="1">
        <f t="shared" si="1"/>
        <v>-3.45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IFERROR(__xludf.DUMMYFUNCTION("""COMPUTED_VALUE"""),128.03)</f>
        <v>128.03</v>
      </c>
      <c r="C1576" s="1">
        <f t="shared" si="1"/>
        <v>-0.01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IFERROR(__xludf.DUMMYFUNCTION("""COMPUTED_VALUE"""),126.87)</f>
        <v>126.87</v>
      </c>
      <c r="C1577" s="1">
        <f t="shared" si="1"/>
        <v>-2.16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IFERROR(__xludf.DUMMYFUNCTION("""COMPUTED_VALUE"""),125.68)</f>
        <v>125.68</v>
      </c>
      <c r="C1578" s="1">
        <f t="shared" si="1"/>
        <v>-2.19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IFERROR(__xludf.DUMMYFUNCTION("""COMPUTED_VALUE"""),126.33)</f>
        <v>126.33</v>
      </c>
      <c r="C1579" s="1">
        <f t="shared" si="1"/>
        <v>-0.35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IFERROR(__xludf.DUMMYFUNCTION("""COMPUTED_VALUE"""),126.8)</f>
        <v>126.8</v>
      </c>
      <c r="C1580" s="1">
        <f t="shared" si="1"/>
        <v>-0.53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IFERROR(__xludf.DUMMYFUNCTION("""COMPUTED_VALUE"""),127.76)</f>
        <v>127.76</v>
      </c>
      <c r="C1581" s="1">
        <f t="shared" si="1"/>
        <v>-0.04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IFERROR(__xludf.DUMMYFUNCTION("""COMPUTED_VALUE"""),127.98)</f>
        <v>127.98</v>
      </c>
      <c r="C1582" s="1">
        <f t="shared" si="1"/>
        <v>-0.78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IFERROR(__xludf.DUMMYFUNCTION("""COMPUTED_VALUE"""),127.33)</f>
        <v>127.33</v>
      </c>
      <c r="C1583" s="1">
        <f t="shared" si="1"/>
        <v>-1.65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IFERROR(__xludf.DUMMYFUNCTION("""COMPUTED_VALUE"""),127.81)</f>
        <v>127.81</v>
      </c>
      <c r="C1584" s="1">
        <f t="shared" si="1"/>
        <v>-0.52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IFERROR(__xludf.DUMMYFUNCTION("""COMPUTED_VALUE"""),130.5)</f>
        <v>130.5</v>
      </c>
      <c r="C1585" s="1">
        <f t="shared" si="1"/>
        <v>1.69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IFERROR(__xludf.DUMMYFUNCTION("""COMPUTED_VALUE"""),133.93)</f>
        <v>133.93</v>
      </c>
      <c r="C1586" s="1">
        <f t="shared" si="1"/>
        <v>2.43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IFERROR(__xludf.DUMMYFUNCTION("""COMPUTED_VALUE"""),132.96)</f>
        <v>132.96</v>
      </c>
      <c r="C1587" s="1">
        <f t="shared" si="1"/>
        <v>-1.97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IFERROR(__xludf.DUMMYFUNCTION("""COMPUTED_VALUE"""),134.13)</f>
        <v>134.13</v>
      </c>
      <c r="C1588" s="1">
        <f t="shared" si="1"/>
        <v>0.17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IFERROR(__xludf.DUMMYFUNCTION("""COMPUTED_VALUE"""),133.78)</f>
        <v>133.78</v>
      </c>
      <c r="C1589" s="1">
        <f t="shared" si="1"/>
        <v>-1.35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IFERROR(__xludf.DUMMYFUNCTION("""COMPUTED_VALUE"""),134.24)</f>
        <v>134.24</v>
      </c>
      <c r="C1590" s="1">
        <f t="shared" si="1"/>
        <v>-0.54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IFERROR(__xludf.DUMMYFUNCTION("""COMPUTED_VALUE"""),132.8)</f>
        <v>132.8</v>
      </c>
      <c r="C1591" s="1">
        <f t="shared" si="1"/>
        <v>-2.44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IFERROR(__xludf.DUMMYFUNCTION("""COMPUTED_VALUE"""),132.07)</f>
        <v>132.07</v>
      </c>
      <c r="C1592" s="1">
        <f t="shared" si="1"/>
        <v>-1.73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IFERROR(__xludf.DUMMYFUNCTION("""COMPUTED_VALUE"""),131.68)</f>
        <v>131.68</v>
      </c>
      <c r="C1593" s="1">
        <f t="shared" si="1"/>
        <v>-1.39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IFERROR(__xludf.DUMMYFUNCTION("""COMPUTED_VALUE"""),132.1)</f>
        <v>132.1</v>
      </c>
      <c r="C1594" s="1">
        <f t="shared" si="1"/>
        <v>-0.58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IFERROR(__xludf.DUMMYFUNCTION("""COMPUTED_VALUE"""),132.46)</f>
        <v>132.46</v>
      </c>
      <c r="C1595" s="1">
        <f t="shared" si="1"/>
        <v>-0.64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IFERROR(__xludf.DUMMYFUNCTION("""COMPUTED_VALUE"""),132.03)</f>
        <v>132.03</v>
      </c>
      <c r="C1596" s="1">
        <f t="shared" si="1"/>
        <v>-1.43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IFERROR(__xludf.DUMMYFUNCTION("""COMPUTED_VALUE"""),132.31)</f>
        <v>132.31</v>
      </c>
      <c r="C1597" s="1">
        <f t="shared" si="1"/>
        <v>-0.72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IFERROR(__xludf.DUMMYFUNCTION("""COMPUTED_VALUE"""),132.04)</f>
        <v>132.04</v>
      </c>
      <c r="C1598" s="1">
        <f t="shared" si="1"/>
        <v>-1.27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IFERROR(__xludf.DUMMYFUNCTION("""COMPUTED_VALUE"""),132.67)</f>
        <v>132.67</v>
      </c>
      <c r="C1599" s="1">
        <f t="shared" si="1"/>
        <v>-0.37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IFERROR(__xludf.DUMMYFUNCTION("""COMPUTED_VALUE"""),133.57)</f>
        <v>133.57</v>
      </c>
      <c r="C1600" s="1">
        <f t="shared" si="1"/>
        <v>-0.1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IFERROR(__xludf.DUMMYFUNCTION("""COMPUTED_VALUE"""),130.69)</f>
        <v>130.69</v>
      </c>
      <c r="C1601" s="1">
        <f t="shared" si="1"/>
        <v>-3.88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IFERROR(__xludf.DUMMYFUNCTION("""COMPUTED_VALUE"""),129.74)</f>
        <v>129.74</v>
      </c>
      <c r="C1602" s="1">
        <f t="shared" si="1"/>
        <v>-1.95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IFERROR(__xludf.DUMMYFUNCTION("""COMPUTED_VALUE"""),129.0)</f>
        <v>129</v>
      </c>
      <c r="C1603" s="1">
        <f t="shared" si="1"/>
        <v>-1.74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IFERROR(__xludf.DUMMYFUNCTION("""COMPUTED_VALUE"""),130.64)</f>
        <v>130.64</v>
      </c>
      <c r="C1604" s="1">
        <f t="shared" si="1"/>
        <v>0.64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IFERROR(__xludf.DUMMYFUNCTION("""COMPUTED_VALUE"""),129.56)</f>
        <v>129.56</v>
      </c>
      <c r="C1605" s="1">
        <f t="shared" si="1"/>
        <v>-2.08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IFERROR(__xludf.DUMMYFUNCTION("""COMPUTED_VALUE"""),130.51)</f>
        <v>130.51</v>
      </c>
      <c r="C1606" s="1">
        <f t="shared" si="1"/>
        <v>-0.05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IFERROR(__xludf.DUMMYFUNCTION("""COMPUTED_VALUE"""),130.0)</f>
        <v>130</v>
      </c>
      <c r="C1607" s="1">
        <f t="shared" si="1"/>
        <v>-1.51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IFERROR(__xludf.DUMMYFUNCTION("""COMPUTED_VALUE"""),130.94)</f>
        <v>130.94</v>
      </c>
      <c r="C1608" s="1">
        <f t="shared" si="1"/>
        <v>-0.06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IFERROR(__xludf.DUMMYFUNCTION("""COMPUTED_VALUE"""),130.42)</f>
        <v>130.42</v>
      </c>
      <c r="C1609" s="1">
        <f t="shared" si="1"/>
        <v>-1.52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IFERROR(__xludf.DUMMYFUNCTION("""COMPUTED_VALUE"""),132.59)</f>
        <v>132.59</v>
      </c>
      <c r="C1610" s="1">
        <f t="shared" si="1"/>
        <v>1.17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IFERROR(__xludf.DUMMYFUNCTION("""COMPUTED_VALUE"""),133.42)</f>
        <v>133.42</v>
      </c>
      <c r="C1611" s="1">
        <f t="shared" si="1"/>
        <v>-0.17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IFERROR(__xludf.DUMMYFUNCTION("""COMPUTED_VALUE"""),132.98)</f>
        <v>132.98</v>
      </c>
      <c r="C1612" s="1">
        <f t="shared" si="1"/>
        <v>-1.44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IFERROR(__xludf.DUMMYFUNCTION("""COMPUTED_VALUE"""),134.0)</f>
        <v>134</v>
      </c>
      <c r="C1613" s="1">
        <f t="shared" si="1"/>
        <v>0.02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IFERROR(__xludf.DUMMYFUNCTION("""COMPUTED_VALUE"""),133.67)</f>
        <v>133.67</v>
      </c>
      <c r="C1614" s="1">
        <f t="shared" si="1"/>
        <v>-1.33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IFERROR(__xludf.DUMMYFUNCTION("""COMPUTED_VALUE"""),134.53)</f>
        <v>134.53</v>
      </c>
      <c r="C1615" s="1">
        <f t="shared" si="1"/>
        <v>-0.14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IFERROR(__xludf.DUMMYFUNCTION("""COMPUTED_VALUE"""),136.04)</f>
        <v>136.04</v>
      </c>
      <c r="C1616" s="1">
        <f t="shared" si="1"/>
        <v>0.51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IFERROR(__xludf.DUMMYFUNCTION("""COMPUTED_VALUE"""),136.84)</f>
        <v>136.84</v>
      </c>
      <c r="C1617" s="1">
        <f t="shared" si="1"/>
        <v>-0.2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IFERROR(__xludf.DUMMYFUNCTION("""COMPUTED_VALUE"""),138.15)</f>
        <v>138.15</v>
      </c>
      <c r="C1618" s="1">
        <f t="shared" si="1"/>
        <v>0.31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IFERROR(__xludf.DUMMYFUNCTION("""COMPUTED_VALUE"""),136.94)</f>
        <v>136.94</v>
      </c>
      <c r="C1619" s="1">
        <f t="shared" si="1"/>
        <v>-2.21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IFERROR(__xludf.DUMMYFUNCTION("""COMPUTED_VALUE"""),140.4)</f>
        <v>140.4</v>
      </c>
      <c r="C1620" s="1">
        <f t="shared" si="1"/>
        <v>2.46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IFERROR(__xludf.DUMMYFUNCTION("""COMPUTED_VALUE"""),140.68)</f>
        <v>140.68</v>
      </c>
      <c r="C1621" s="1">
        <f t="shared" si="1"/>
        <v>-0.72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IFERROR(__xludf.DUMMYFUNCTION("""COMPUTED_VALUE"""),139.24)</f>
        <v>139.24</v>
      </c>
      <c r="C1622" s="1">
        <f t="shared" si="1"/>
        <v>-2.44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IFERROR(__xludf.DUMMYFUNCTION("""COMPUTED_VALUE"""),138.09)</f>
        <v>138.09</v>
      </c>
      <c r="C1623" s="1">
        <f t="shared" si="1"/>
        <v>-2.15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IFERROR(__xludf.DUMMYFUNCTION("""COMPUTED_VALUE"""),137.87)</f>
        <v>137.87</v>
      </c>
      <c r="C1624" s="1">
        <f t="shared" si="1"/>
        <v>-1.22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IFERROR(__xludf.DUMMYFUNCTION("""COMPUTED_VALUE"""),137.26)</f>
        <v>137.26</v>
      </c>
      <c r="C1625" s="1">
        <f t="shared" si="1"/>
        <v>-1.61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IFERROR(__xludf.DUMMYFUNCTION("""COMPUTED_VALUE"""),138.66)</f>
        <v>138.66</v>
      </c>
      <c r="C1626" s="1">
        <f t="shared" si="1"/>
        <v>0.4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IFERROR(__xludf.DUMMYFUNCTION("""COMPUTED_VALUE"""),137.69)</f>
        <v>137.69</v>
      </c>
      <c r="C1627" s="1">
        <f t="shared" si="1"/>
        <v>-1.97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IFERROR(__xludf.DUMMYFUNCTION("""COMPUTED_VALUE"""),138.52)</f>
        <v>138.52</v>
      </c>
      <c r="C1628" s="1">
        <f t="shared" si="1"/>
        <v>-0.17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IFERROR(__xludf.DUMMYFUNCTION("""COMPUTED_VALUE"""),138.19)</f>
        <v>138.19</v>
      </c>
      <c r="C1629" s="1">
        <f t="shared" si="1"/>
        <v>-1.33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IFERROR(__xludf.DUMMYFUNCTION("""COMPUTED_VALUE"""),137.9)</f>
        <v>137.9</v>
      </c>
      <c r="C1630" s="1">
        <f t="shared" si="1"/>
        <v>-1.29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IFERROR(__xludf.DUMMYFUNCTION("""COMPUTED_VALUE"""),139.19)</f>
        <v>139.19</v>
      </c>
      <c r="C1631" s="1">
        <f t="shared" si="1"/>
        <v>0.29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IFERROR(__xludf.DUMMYFUNCTION("""COMPUTED_VALUE"""),137.29)</f>
        <v>137.29</v>
      </c>
      <c r="C1632" s="1">
        <f t="shared" si="1"/>
        <v>-2.9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IFERROR(__xludf.DUMMYFUNCTION("""COMPUTED_VALUE"""),137.11)</f>
        <v>137.11</v>
      </c>
      <c r="C1633" s="1">
        <f t="shared" si="1"/>
        <v>-1.18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IFERROR(__xludf.DUMMYFUNCTION("""COMPUTED_VALUE"""),138.71)</f>
        <v>138.71</v>
      </c>
      <c r="C1634" s="1">
        <f t="shared" si="1"/>
        <v>0.6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IFERROR(__xludf.DUMMYFUNCTION("""COMPUTED_VALUE"""),140.52)</f>
        <v>140.52</v>
      </c>
      <c r="C1635" s="1">
        <f t="shared" si="1"/>
        <v>0.81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IFERROR(__xludf.DUMMYFUNCTION("""COMPUTED_VALUE"""),141.2)</f>
        <v>141.2</v>
      </c>
      <c r="C1636" s="1">
        <f t="shared" si="1"/>
        <v>-0.32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IFERROR(__xludf.DUMMYFUNCTION("""COMPUTED_VALUE"""),140.86)</f>
        <v>140.86</v>
      </c>
      <c r="C1637" s="1">
        <f t="shared" si="1"/>
        <v>-1.34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IFERROR(__xludf.DUMMYFUNCTION("""COMPUTED_VALUE"""),141.56)</f>
        <v>141.56</v>
      </c>
      <c r="C1638" s="1">
        <f t="shared" si="1"/>
        <v>-0.3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IFERROR(__xludf.DUMMYFUNCTION("""COMPUTED_VALUE"""),142.38)</f>
        <v>142.38</v>
      </c>
      <c r="C1639" s="1">
        <f t="shared" si="1"/>
        <v>-0.18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IFERROR(__xludf.DUMMYFUNCTION("""COMPUTED_VALUE"""),140.8)</f>
        <v>140.8</v>
      </c>
      <c r="C1640" s="1">
        <f t="shared" si="1"/>
        <v>-2.58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IFERROR(__xludf.DUMMYFUNCTION("""COMPUTED_VALUE"""),141.27)</f>
        <v>141.27</v>
      </c>
      <c r="C1641" s="1">
        <f t="shared" si="1"/>
        <v>-0.53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IFERROR(__xludf.DUMMYFUNCTION("""COMPUTED_VALUE"""),140.32)</f>
        <v>140.32</v>
      </c>
      <c r="C1642" s="1">
        <f t="shared" si="1"/>
        <v>-1.95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IFERROR(__xludf.DUMMYFUNCTION("""COMPUTED_VALUE"""),139.86)</f>
        <v>139.86</v>
      </c>
      <c r="C1643" s="1">
        <f t="shared" si="1"/>
        <v>-1.46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IFERROR(__xludf.DUMMYFUNCTION("""COMPUTED_VALUE"""),141.48)</f>
        <v>141.48</v>
      </c>
      <c r="C1644" s="1">
        <f t="shared" si="1"/>
        <v>0.62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IFERROR(__xludf.DUMMYFUNCTION("""COMPUTED_VALUE"""),140.84)</f>
        <v>140.84</v>
      </c>
      <c r="C1645" s="1">
        <f t="shared" si="1"/>
        <v>-1.64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IFERROR(__xludf.DUMMYFUNCTION("""COMPUTED_VALUE"""),141.33)</f>
        <v>141.33</v>
      </c>
      <c r="C1646" s="1">
        <f t="shared" si="1"/>
        <v>-0.51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IFERROR(__xludf.DUMMYFUNCTION("""COMPUTED_VALUE"""),140.75)</f>
        <v>140.75</v>
      </c>
      <c r="C1647" s="1">
        <f t="shared" si="1"/>
        <v>-1.58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IFERROR(__xludf.DUMMYFUNCTION("""COMPUTED_VALUE"""),142.59)</f>
        <v>142.59</v>
      </c>
      <c r="C1648" s="1">
        <f t="shared" si="1"/>
        <v>0.84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IFERROR(__xludf.DUMMYFUNCTION("""COMPUTED_VALUE"""),143.02)</f>
        <v>143.02</v>
      </c>
      <c r="C1649" s="1">
        <f t="shared" si="1"/>
        <v>-0.57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IFERROR(__xludf.DUMMYFUNCTION("""COMPUTED_VALUE"""),142.87)</f>
        <v>142.87</v>
      </c>
      <c r="C1650" s="1">
        <f t="shared" si="1"/>
        <v>-1.15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IFERROR(__xludf.DUMMYFUNCTION("""COMPUTED_VALUE"""),143.69)</f>
        <v>143.69</v>
      </c>
      <c r="C1651" s="1">
        <f t="shared" si="1"/>
        <v>-0.18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IFERROR(__xludf.DUMMYFUNCTION("""COMPUTED_VALUE"""),141.73)</f>
        <v>141.73</v>
      </c>
      <c r="C1652" s="1">
        <f t="shared" si="1"/>
        <v>-2.96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IFERROR(__xludf.DUMMYFUNCTION("""COMPUTED_VALUE"""),141.7)</f>
        <v>141.7</v>
      </c>
      <c r="C1653" s="1">
        <f t="shared" si="1"/>
        <v>-1.03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IFERROR(__xludf.DUMMYFUNCTION("""COMPUTED_VALUE"""),141.68)</f>
        <v>141.68</v>
      </c>
      <c r="C1654" s="1">
        <f t="shared" si="1"/>
        <v>-1.02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IFERROR(__xludf.DUMMYFUNCTION("""COMPUTED_VALUE"""),142.76)</f>
        <v>142.76</v>
      </c>
      <c r="C1655" s="1">
        <f t="shared" si="1"/>
        <v>0.08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IFERROR(__xludf.DUMMYFUNCTION("""COMPUTED_VALUE"""),143.2)</f>
        <v>143.2</v>
      </c>
      <c r="C1656" s="1">
        <f t="shared" si="1"/>
        <v>-0.56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IFERROR(__xludf.DUMMYFUNCTION("""COMPUTED_VALUE"""),143.51)</f>
        <v>143.51</v>
      </c>
      <c r="C1657" s="1">
        <f t="shared" si="1"/>
        <v>-0.69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IFERROR(__xludf.DUMMYFUNCTION("""COMPUTED_VALUE"""),143.17)</f>
        <v>143.17</v>
      </c>
      <c r="C1658" s="1">
        <f t="shared" si="1"/>
        <v>-1.34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IFERROR(__xludf.DUMMYFUNCTION("""COMPUTED_VALUE"""),142.88)</f>
        <v>142.88</v>
      </c>
      <c r="C1659" s="1">
        <f t="shared" si="1"/>
        <v>-1.29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IFERROR(__xludf.DUMMYFUNCTION("""COMPUTED_VALUE"""),142.71)</f>
        <v>142.71</v>
      </c>
      <c r="C1660" s="1">
        <f t="shared" si="1"/>
        <v>-1.17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IFERROR(__xludf.DUMMYFUNCTION("""COMPUTED_VALUE"""),142.99)</f>
        <v>142.99</v>
      </c>
      <c r="C1661" s="1">
        <f t="shared" si="1"/>
        <v>-0.72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IFERROR(__xludf.DUMMYFUNCTION("""COMPUTED_VALUE"""),142.13)</f>
        <v>142.13</v>
      </c>
      <c r="C1662" s="1">
        <f t="shared" si="1"/>
        <v>-1.86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IFERROR(__xludf.DUMMYFUNCTION("""COMPUTED_VALUE"""),141.82)</f>
        <v>141.82</v>
      </c>
      <c r="C1663" s="1">
        <f t="shared" si="1"/>
        <v>-1.31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IFERROR(__xludf.DUMMYFUNCTION("""COMPUTED_VALUE"""),142.19)</f>
        <v>142.19</v>
      </c>
      <c r="C1664" s="1">
        <f t="shared" si="1"/>
        <v>-0.63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IFERROR(__xludf.DUMMYFUNCTION("""COMPUTED_VALUE"""),142.63)</f>
        <v>142.63</v>
      </c>
      <c r="C1665" s="1">
        <f t="shared" si="1"/>
        <v>-0.56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IFERROR(__xludf.DUMMYFUNCTION("""COMPUTED_VALUE"""),142.88)</f>
        <v>142.88</v>
      </c>
      <c r="C1666" s="1">
        <f t="shared" si="1"/>
        <v>-0.75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IFERROR(__xludf.DUMMYFUNCTION("""COMPUTED_VALUE"""),141.62)</f>
        <v>141.62</v>
      </c>
      <c r="C1667" s="1">
        <f t="shared" si="1"/>
        <v>-2.26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IFERROR(__xludf.DUMMYFUNCTION("""COMPUTED_VALUE"""),141.08)</f>
        <v>141.08</v>
      </c>
      <c r="C1668" s="1">
        <f t="shared" si="1"/>
        <v>-1.54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IFERROR(__xludf.DUMMYFUNCTION("""COMPUTED_VALUE"""),141.71)</f>
        <v>141.71</v>
      </c>
      <c r="C1669" s="1">
        <f t="shared" si="1"/>
        <v>-0.37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IFERROR(__xludf.DUMMYFUNCTION("""COMPUTED_VALUE"""),142.17)</f>
        <v>142.17</v>
      </c>
      <c r="C1670" s="1">
        <f t="shared" si="1"/>
        <v>-0.54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IFERROR(__xludf.DUMMYFUNCTION("""COMPUTED_VALUE"""),142.04)</f>
        <v>142.04</v>
      </c>
      <c r="C1671" s="1">
        <f t="shared" si="1"/>
        <v>-1.13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IFERROR(__xludf.DUMMYFUNCTION("""COMPUTED_VALUE"""),142.09)</f>
        <v>142.09</v>
      </c>
      <c r="C1672" s="1">
        <f t="shared" si="1"/>
        <v>-0.95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IFERROR(__xludf.DUMMYFUNCTION("""COMPUTED_VALUE"""),142.01)</f>
        <v>142.01</v>
      </c>
      <c r="C1673" s="1">
        <f t="shared" si="1"/>
        <v>-1.08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IFERROR(__xludf.DUMMYFUNCTION("""COMPUTED_VALUE"""),139.87)</f>
        <v>139.87</v>
      </c>
      <c r="C1674" s="1">
        <f t="shared" si="1"/>
        <v>-3.14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IFERROR(__xludf.DUMMYFUNCTION("""COMPUTED_VALUE"""),137.3)</f>
        <v>137.3</v>
      </c>
      <c r="C1675" s="1">
        <f t="shared" si="1"/>
        <v>-3.57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IFERROR(__xludf.DUMMYFUNCTION("""COMPUTED_VALUE"""),136.62)</f>
        <v>136.62</v>
      </c>
      <c r="C1676" s="1">
        <f t="shared" si="1"/>
        <v>-1.68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IFERROR(__xludf.DUMMYFUNCTION("""COMPUTED_VALUE"""),137.27)</f>
        <v>137.27</v>
      </c>
      <c r="C1677" s="1">
        <f t="shared" si="1"/>
        <v>-0.35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IFERROR(__xludf.DUMMYFUNCTION("""COMPUTED_VALUE"""),136.87)</f>
        <v>136.87</v>
      </c>
      <c r="C1678" s="1">
        <f t="shared" si="1"/>
        <v>-1.4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IFERROR(__xludf.DUMMYFUNCTION("""COMPUTED_VALUE"""),136.05)</f>
        <v>136.05</v>
      </c>
      <c r="C1679" s="1">
        <f t="shared" si="1"/>
        <v>-1.82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IFERROR(__xludf.DUMMYFUNCTION("""COMPUTED_VALUE"""),135.74)</f>
        <v>135.74</v>
      </c>
      <c r="C1680" s="1">
        <f t="shared" si="1"/>
        <v>-1.31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IFERROR(__xludf.DUMMYFUNCTION("""COMPUTED_VALUE"""),136.61)</f>
        <v>136.61</v>
      </c>
      <c r="C1681" s="1">
        <f t="shared" si="1"/>
        <v>-0.13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IFERROR(__xludf.DUMMYFUNCTION("""COMPUTED_VALUE"""),135.97)</f>
        <v>135.97</v>
      </c>
      <c r="C1682" s="1">
        <f t="shared" si="1"/>
        <v>-1.64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IFERROR(__xludf.DUMMYFUNCTION("""COMPUTED_VALUE"""),134.99)</f>
        <v>134.99</v>
      </c>
      <c r="C1683" s="1">
        <f t="shared" si="1"/>
        <v>-1.98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IFERROR(__xludf.DUMMYFUNCTION("""COMPUTED_VALUE"""),135.44)</f>
        <v>135.44</v>
      </c>
      <c r="C1684" s="1">
        <f t="shared" si="1"/>
        <v>-0.55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IFERROR(__xludf.DUMMYFUNCTION("""COMPUTED_VALUE"""),133.62)</f>
        <v>133.62</v>
      </c>
      <c r="C1685" s="1">
        <f t="shared" si="1"/>
        <v>-2.82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IFERROR(__xludf.DUMMYFUNCTION("""COMPUTED_VALUE"""),135.53)</f>
        <v>135.53</v>
      </c>
      <c r="C1686" s="1">
        <f t="shared" si="1"/>
        <v>0.91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IFERROR(__xludf.DUMMYFUNCTION("""COMPUTED_VALUE"""),133.95)</f>
        <v>133.95</v>
      </c>
      <c r="C1687" s="1">
        <f t="shared" si="1"/>
        <v>-2.58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IFERROR(__xludf.DUMMYFUNCTION("""COMPUTED_VALUE"""),133.69)</f>
        <v>133.69</v>
      </c>
      <c r="C1688" s="1">
        <f t="shared" si="1"/>
        <v>-1.26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IFERROR(__xludf.DUMMYFUNCTION("""COMPUTED_VALUE"""),135.61)</f>
        <v>135.61</v>
      </c>
      <c r="C1689" s="1">
        <f t="shared" si="1"/>
        <v>0.92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IFERROR(__xludf.DUMMYFUNCTION("""COMPUTED_VALUE"""),138.47)</f>
        <v>138.47</v>
      </c>
      <c r="C1690" s="1">
        <f t="shared" si="1"/>
        <v>1.86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IFERROR(__xludf.DUMMYFUNCTION("""COMPUTED_VALUE"""),137.68)</f>
        <v>137.68</v>
      </c>
      <c r="C1691" s="1">
        <f t="shared" si="1"/>
        <v>-1.79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IFERROR(__xludf.DUMMYFUNCTION("""COMPUTED_VALUE"""),137.47)</f>
        <v>137.47</v>
      </c>
      <c r="C1692" s="1">
        <f t="shared" si="1"/>
        <v>-1.21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IFERROR(__xludf.DUMMYFUNCTION("""COMPUTED_VALUE"""),139.91)</f>
        <v>139.91</v>
      </c>
      <c r="C1693" s="1">
        <f t="shared" si="1"/>
        <v>1.44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IFERROR(__xludf.DUMMYFUNCTION("""COMPUTED_VALUE"""),141.04)</f>
        <v>141.04</v>
      </c>
      <c r="C1694" s="1">
        <f t="shared" si="1"/>
        <v>0.13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IFERROR(__xludf.DUMMYFUNCTION("""COMPUTED_VALUE"""),140.51)</f>
        <v>140.51</v>
      </c>
      <c r="C1695" s="1">
        <f t="shared" si="1"/>
        <v>-1.53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IFERROR(__xludf.DUMMYFUNCTION("""COMPUTED_VALUE"""),139.72)</f>
        <v>139.72</v>
      </c>
      <c r="C1696" s="1">
        <f t="shared" si="1"/>
        <v>-1.79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IFERROR(__xludf.DUMMYFUNCTION("""COMPUTED_VALUE"""),140.79)</f>
        <v>140.79</v>
      </c>
      <c r="C1697" s="1">
        <f t="shared" si="1"/>
        <v>0.07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IFERROR(__xludf.DUMMYFUNCTION("""COMPUTED_VALUE"""),140.41)</f>
        <v>140.41</v>
      </c>
      <c r="C1698" s="1">
        <f t="shared" si="1"/>
        <v>-1.38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IFERROR(__xludf.DUMMYFUNCTION("""COMPUTED_VALUE"""),138.32)</f>
        <v>138.32</v>
      </c>
      <c r="C1699" s="1">
        <f t="shared" si="1"/>
        <v>-3.09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IFERROR(__xludf.DUMMYFUNCTION("""COMPUTED_VALUE"""),140.0)</f>
        <v>140</v>
      </c>
      <c r="C1700" s="1">
        <f t="shared" si="1"/>
        <v>0.68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IFERROR(__xludf.DUMMYFUNCTION("""COMPUTED_VALUE"""),138.49)</f>
        <v>138.49</v>
      </c>
      <c r="C1701" s="1">
        <f t="shared" si="1"/>
        <v>-2.51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IFERROR(__xludf.DUMMYFUNCTION("""COMPUTED_VALUE"""),138.16)</f>
        <v>138.16</v>
      </c>
      <c r="C1702" s="1">
        <f t="shared" si="1"/>
        <v>-1.33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IFERROR(__xludf.DUMMYFUNCTION("""COMPUTED_VALUE"""),137.6)</f>
        <v>137.6</v>
      </c>
      <c r="C1703" s="1">
        <f t="shared" si="1"/>
        <v>-1.56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IFERROR(__xludf.DUMMYFUNCTION("""COMPUTED_VALUE"""),136.47)</f>
        <v>136.47</v>
      </c>
      <c r="C1704" s="1">
        <f t="shared" si="1"/>
        <v>-2.13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IFERROR(__xludf.DUMMYFUNCTION("""COMPUTED_VALUE"""),136.66)</f>
        <v>136.66</v>
      </c>
      <c r="C1705" s="1">
        <f t="shared" si="1"/>
        <v>-0.81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IFERROR(__xludf.DUMMYFUNCTION("""COMPUTED_VALUE"""),138.08)</f>
        <v>138.08</v>
      </c>
      <c r="C1706" s="1">
        <f t="shared" si="1"/>
        <v>0.42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IFERROR(__xludf.DUMMYFUNCTION("""COMPUTED_VALUE"""),134.75)</f>
        <v>134.75</v>
      </c>
      <c r="C1707" s="1">
        <f t="shared" si="1"/>
        <v>-4.33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IFERROR(__xludf.DUMMYFUNCTION("""COMPUTED_VALUE"""),135.1)</f>
        <v>135.1</v>
      </c>
      <c r="C1708" s="1">
        <f t="shared" si="1"/>
        <v>-0.65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IFERROR(__xludf.DUMMYFUNCTION("""COMPUTED_VALUE"""),134.19)</f>
        <v>134.19</v>
      </c>
      <c r="C1709" s="1">
        <f t="shared" si="1"/>
        <v>-1.91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IFERROR(__xludf.DUMMYFUNCTION("""COMPUTED_VALUE"""),133.92)</f>
        <v>133.92</v>
      </c>
      <c r="C1710" s="1">
        <f t="shared" si="1"/>
        <v>-1.27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IFERROR(__xludf.DUMMYFUNCTION("""COMPUTED_VALUE"""),134.13)</f>
        <v>134.13</v>
      </c>
      <c r="C1711" s="1">
        <f t="shared" si="1"/>
        <v>-0.79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IFERROR(__xludf.DUMMYFUNCTION("""COMPUTED_VALUE"""),143.39)</f>
        <v>143.39</v>
      </c>
      <c r="C1712" s="1">
        <f t="shared" si="1"/>
        <v>8.26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IFERROR(__xludf.DUMMYFUNCTION("""COMPUTED_VALUE"""),144.37)</f>
        <v>144.37</v>
      </c>
      <c r="C1713" s="1">
        <f t="shared" si="1"/>
        <v>-0.02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IFERROR(__xludf.DUMMYFUNCTION("""COMPUTED_VALUE"""),145.07)</f>
        <v>145.07</v>
      </c>
      <c r="C1714" s="1">
        <f t="shared" si="1"/>
        <v>-0.3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IFERROR(__xludf.DUMMYFUNCTION("""COMPUTED_VALUE"""),145.37)</f>
        <v>145.37</v>
      </c>
      <c r="C1715" s="1">
        <f t="shared" si="1"/>
        <v>-0.7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IFERROR(__xludf.DUMMYFUNCTION("""COMPUTED_VALUE"""),144.69)</f>
        <v>144.69</v>
      </c>
      <c r="C1716" s="1">
        <f t="shared" si="1"/>
        <v>-1.68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IFERROR(__xludf.DUMMYFUNCTION("""COMPUTED_VALUE"""),143.78)</f>
        <v>143.78</v>
      </c>
      <c r="C1717" s="1">
        <f t="shared" si="1"/>
        <v>-1.91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IFERROR(__xludf.DUMMYFUNCTION("""COMPUTED_VALUE"""),142.23)</f>
        <v>142.23</v>
      </c>
      <c r="C1718" s="1">
        <f t="shared" si="1"/>
        <v>-2.55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IFERROR(__xludf.DUMMYFUNCTION("""COMPUTED_VALUE"""),141.94)</f>
        <v>141.94</v>
      </c>
      <c r="C1719" s="1">
        <f t="shared" si="1"/>
        <v>-1.29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IFERROR(__xludf.DUMMYFUNCTION("""COMPUTED_VALUE"""),140.35)</f>
        <v>140.35</v>
      </c>
      <c r="C1720" s="1">
        <f t="shared" si="1"/>
        <v>-2.59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IFERROR(__xludf.DUMMYFUNCTION("""COMPUTED_VALUE"""),141.33)</f>
        <v>141.33</v>
      </c>
      <c r="C1721" s="1">
        <f t="shared" si="1"/>
        <v>-0.02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IFERROR(__xludf.DUMMYFUNCTION("""COMPUTED_VALUE"""),139.43)</f>
        <v>139.43</v>
      </c>
      <c r="C1722" s="1">
        <f t="shared" si="1"/>
        <v>-2.9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IFERROR(__xludf.DUMMYFUNCTION("""COMPUTED_VALUE"""),138.98)</f>
        <v>138.98</v>
      </c>
      <c r="C1723" s="1">
        <f t="shared" si="1"/>
        <v>-1.45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IFERROR(__xludf.DUMMYFUNCTION("""COMPUTED_VALUE"""),137.83)</f>
        <v>137.83</v>
      </c>
      <c r="C1724" s="1">
        <f t="shared" si="1"/>
        <v>-2.15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IFERROR(__xludf.DUMMYFUNCTION("""COMPUTED_VALUE"""),137.71)</f>
        <v>137.71</v>
      </c>
      <c r="C1725" s="1">
        <f t="shared" si="1"/>
        <v>-1.12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IFERROR(__xludf.DUMMYFUNCTION("""COMPUTED_VALUE"""),141.93)</f>
        <v>141.93</v>
      </c>
      <c r="C1726" s="1">
        <f t="shared" si="1"/>
        <v>3.22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IFERROR(__xludf.DUMMYFUNCTION("""COMPUTED_VALUE"""),142.9)</f>
        <v>142.9</v>
      </c>
      <c r="C1727" s="1">
        <f t="shared" si="1"/>
        <v>-0.03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IFERROR(__xludf.DUMMYFUNCTION("""COMPUTED_VALUE"""),141.9)</f>
        <v>141.9</v>
      </c>
      <c r="C1728" s="1">
        <f t="shared" si="1"/>
        <v>-2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IFERROR(__xludf.DUMMYFUNCTION("""COMPUTED_VALUE"""),146.13)</f>
        <v>146.13</v>
      </c>
      <c r="C1729" s="1">
        <f t="shared" si="1"/>
        <v>3.23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IFERROR(__xludf.DUMMYFUNCTION("""COMPUTED_VALUE"""),146.42)</f>
        <v>146.42</v>
      </c>
      <c r="C1730" s="1">
        <f t="shared" si="1"/>
        <v>-0.71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IFERROR(__xludf.DUMMYFUNCTION("""COMPUTED_VALUE"""),152.28)</f>
        <v>152.28</v>
      </c>
      <c r="C1731" s="1">
        <f t="shared" si="1"/>
        <v>4.86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IFERROR(__xludf.DUMMYFUNCTION("""COMPUTED_VALUE"""),152.23)</f>
        <v>152.23</v>
      </c>
      <c r="C1732" s="1">
        <f t="shared" si="1"/>
        <v>-1.05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IFERROR(__xludf.DUMMYFUNCTION("""COMPUTED_VALUE"""),151.5)</f>
        <v>151.5</v>
      </c>
      <c r="C1733" s="1">
        <f t="shared" si="1"/>
        <v>-1.73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IFERROR(__xludf.DUMMYFUNCTION("""COMPUTED_VALUE"""),150.77)</f>
        <v>150.77</v>
      </c>
      <c r="C1734" s="1">
        <f t="shared" si="1"/>
        <v>-1.73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IFERROR(__xludf.DUMMYFUNCTION("""COMPUTED_VALUE"""),149.45)</f>
        <v>149.45</v>
      </c>
      <c r="C1735" s="1">
        <f t="shared" si="1"/>
        <v>-2.32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IFERROR(__xludf.DUMMYFUNCTION("""COMPUTED_VALUE"""),150.41)</f>
        <v>150.41</v>
      </c>
      <c r="C1736" s="1">
        <f t="shared" si="1"/>
        <v>-0.04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IFERROR(__xludf.DUMMYFUNCTION("""COMPUTED_VALUE"""),152.26)</f>
        <v>152.26</v>
      </c>
      <c r="C1737" s="1">
        <f t="shared" si="1"/>
        <v>0.85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IFERROR(__xludf.DUMMYFUNCTION("""COMPUTED_VALUE"""),153.54)</f>
        <v>153.54</v>
      </c>
      <c r="C1738" s="1">
        <f t="shared" si="1"/>
        <v>0.28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IFERROR(__xludf.DUMMYFUNCTION("""COMPUTED_VALUE"""),152.81)</f>
        <v>152.81</v>
      </c>
      <c r="C1739" s="1">
        <f t="shared" si="1"/>
        <v>-1.73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IFERROR(__xludf.DUMMYFUNCTION("""COMPUTED_VALUE"""),152.11)</f>
        <v>152.11</v>
      </c>
      <c r="C1740" s="1">
        <f t="shared" si="1"/>
        <v>-1.7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IFERROR(__xludf.DUMMYFUNCTION("""COMPUTED_VALUE"""),157.59)</f>
        <v>157.59</v>
      </c>
      <c r="C1741" s="1">
        <f t="shared" si="1"/>
        <v>4.48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IFERROR(__xludf.DUMMYFUNCTION("""COMPUTED_VALUE"""),158.32)</f>
        <v>158.32</v>
      </c>
      <c r="C1742" s="1">
        <f t="shared" si="1"/>
        <v>-0.27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IFERROR(__xludf.DUMMYFUNCTION("""COMPUTED_VALUE"""),160.94)</f>
        <v>160.94</v>
      </c>
      <c r="C1743" s="1">
        <f t="shared" si="1"/>
        <v>1.62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IFERROR(__xludf.DUMMYFUNCTION("""COMPUTED_VALUE"""),160.73)</f>
        <v>160.73</v>
      </c>
      <c r="C1744" s="1">
        <f t="shared" si="1"/>
        <v>-1.21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IFERROR(__xludf.DUMMYFUNCTION("""COMPUTED_VALUE"""),157.63)</f>
        <v>157.63</v>
      </c>
      <c r="C1745" s="1">
        <f t="shared" si="1"/>
        <v>-4.1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IFERROR(__xludf.DUMMYFUNCTION("""COMPUTED_VALUE"""),157.32)</f>
        <v>157.32</v>
      </c>
      <c r="C1746" s="1">
        <f t="shared" si="1"/>
        <v>-1.31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IFERROR(__xludf.DUMMYFUNCTION("""COMPUTED_VALUE"""),159.4)</f>
        <v>159.4</v>
      </c>
      <c r="C1747" s="1">
        <f t="shared" si="1"/>
        <v>1.08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IFERROR(__xludf.DUMMYFUNCTION("""COMPUTED_VALUE"""),159.32)</f>
        <v>159.32</v>
      </c>
      <c r="C1748" s="1">
        <f t="shared" si="1"/>
        <v>-1.08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IFERROR(__xludf.DUMMYFUNCTION("""COMPUTED_VALUE"""),160.12)</f>
        <v>160.12</v>
      </c>
      <c r="C1749" s="1">
        <f t="shared" si="1"/>
        <v>-0.2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IFERROR(__xludf.DUMMYFUNCTION("""COMPUTED_VALUE"""),159.49)</f>
        <v>159.49</v>
      </c>
      <c r="C1750" s="1">
        <f t="shared" si="1"/>
        <v>-1.63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tr">
        <f>IFERROR(__xludf.DUMMYFUNCTION("GOOGLEFINANCE(""MSFT"",""price"",""2010-01-01"",""2016-12-13"",""DAILY"")"),"Date")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IFERROR(__xludf.DUMMYFUNCTION("""COMPUTED_VALUE"""),30.95)</f>
        <v>30.95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IFERROR(__xludf.DUMMYFUNCTION("""COMPUTED_VALUE"""),30.96)</f>
        <v>30.96</v>
      </c>
      <c r="C3" s="1">
        <f t="shared" ref="C3:C1750" si="1">(B3-B2)-1</f>
        <v>-0.99</v>
      </c>
    </row>
    <row r="4">
      <c r="A4" s="3">
        <f>IFERROR(__xludf.DUMMYFUNCTION("""COMPUTED_VALUE"""),40184.666666666664)</f>
        <v>40184.66667</v>
      </c>
      <c r="B4" s="1">
        <f>IFERROR(__xludf.DUMMYFUNCTION("""COMPUTED_VALUE"""),30.77)</f>
        <v>30.77</v>
      </c>
      <c r="C4" s="1">
        <f t="shared" si="1"/>
        <v>-1.19</v>
      </c>
    </row>
    <row r="5">
      <c r="A5" s="3">
        <f>IFERROR(__xludf.DUMMYFUNCTION("""COMPUTED_VALUE"""),40185.666666666664)</f>
        <v>40185.66667</v>
      </c>
      <c r="B5" s="1">
        <f>IFERROR(__xludf.DUMMYFUNCTION("""COMPUTED_VALUE"""),30.45)</f>
        <v>30.45</v>
      </c>
      <c r="C5" s="1">
        <f t="shared" si="1"/>
        <v>-1.32</v>
      </c>
    </row>
    <row r="6">
      <c r="A6" s="3">
        <f>IFERROR(__xludf.DUMMYFUNCTION("""COMPUTED_VALUE"""),40186.666666666664)</f>
        <v>40186.66667</v>
      </c>
      <c r="B6" s="1">
        <f>IFERROR(__xludf.DUMMYFUNCTION("""COMPUTED_VALUE"""),30.66)</f>
        <v>30.66</v>
      </c>
      <c r="C6" s="1">
        <f t="shared" si="1"/>
        <v>-0.79</v>
      </c>
    </row>
    <row r="7">
      <c r="A7" s="3">
        <f>IFERROR(__xludf.DUMMYFUNCTION("""COMPUTED_VALUE"""),40189.666666666664)</f>
        <v>40189.66667</v>
      </c>
      <c r="B7" s="1">
        <f>IFERROR(__xludf.DUMMYFUNCTION("""COMPUTED_VALUE"""),30.27)</f>
        <v>30.27</v>
      </c>
      <c r="C7" s="1">
        <f t="shared" si="1"/>
        <v>-1.39</v>
      </c>
    </row>
    <row r="8">
      <c r="A8" s="3">
        <f>IFERROR(__xludf.DUMMYFUNCTION("""COMPUTED_VALUE"""),40190.666666666664)</f>
        <v>40190.66667</v>
      </c>
      <c r="B8" s="1">
        <f>IFERROR(__xludf.DUMMYFUNCTION("""COMPUTED_VALUE"""),30.07)</f>
        <v>30.07</v>
      </c>
      <c r="C8" s="1">
        <f t="shared" si="1"/>
        <v>-1.2</v>
      </c>
    </row>
    <row r="9">
      <c r="A9" s="3">
        <f>IFERROR(__xludf.DUMMYFUNCTION("""COMPUTED_VALUE"""),40191.666666666664)</f>
        <v>40191.66667</v>
      </c>
      <c r="B9" s="1">
        <f>IFERROR(__xludf.DUMMYFUNCTION("""COMPUTED_VALUE"""),30.35)</f>
        <v>30.35</v>
      </c>
      <c r="C9" s="1">
        <f t="shared" si="1"/>
        <v>-0.72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IFERROR(__xludf.DUMMYFUNCTION("""COMPUTED_VALUE"""),30.96)</f>
        <v>30.96</v>
      </c>
      <c r="C10" s="1">
        <f t="shared" si="1"/>
        <v>-0.39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IFERROR(__xludf.DUMMYFUNCTION("""COMPUTED_VALUE"""),30.86)</f>
        <v>30.86</v>
      </c>
      <c r="C11" s="1">
        <f t="shared" si="1"/>
        <v>-1.1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IFERROR(__xludf.DUMMYFUNCTION("""COMPUTED_VALUE"""),31.1)</f>
        <v>31.1</v>
      </c>
      <c r="C12" s="1">
        <f t="shared" si="1"/>
        <v>-0.76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IFERROR(__xludf.DUMMYFUNCTION("""COMPUTED_VALUE"""),30.59)</f>
        <v>30.59</v>
      </c>
      <c r="C13" s="1">
        <f t="shared" si="1"/>
        <v>-1.51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IFERROR(__xludf.DUMMYFUNCTION("""COMPUTED_VALUE"""),30.01)</f>
        <v>30.01</v>
      </c>
      <c r="C14" s="1">
        <f t="shared" si="1"/>
        <v>-1.58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IFERROR(__xludf.DUMMYFUNCTION("""COMPUTED_VALUE"""),28.96)</f>
        <v>28.96</v>
      </c>
      <c r="C15" s="1">
        <f t="shared" si="1"/>
        <v>-2.05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IFERROR(__xludf.DUMMYFUNCTION("""COMPUTED_VALUE"""),29.32)</f>
        <v>29.32</v>
      </c>
      <c r="C16" s="1">
        <f t="shared" si="1"/>
        <v>-0.64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IFERROR(__xludf.DUMMYFUNCTION("""COMPUTED_VALUE"""),29.5)</f>
        <v>29.5</v>
      </c>
      <c r="C17" s="1">
        <f t="shared" si="1"/>
        <v>-0.82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IFERROR(__xludf.DUMMYFUNCTION("""COMPUTED_VALUE"""),29.67)</f>
        <v>29.67</v>
      </c>
      <c r="C18" s="1">
        <f t="shared" si="1"/>
        <v>-0.83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IFERROR(__xludf.DUMMYFUNCTION("""COMPUTED_VALUE"""),29.16)</f>
        <v>29.16</v>
      </c>
      <c r="C19" s="1">
        <f t="shared" si="1"/>
        <v>-1.51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IFERROR(__xludf.DUMMYFUNCTION("""COMPUTED_VALUE"""),28.18)</f>
        <v>28.18</v>
      </c>
      <c r="C20" s="1">
        <f t="shared" si="1"/>
        <v>-1.98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IFERROR(__xludf.DUMMYFUNCTION("""COMPUTED_VALUE"""),28.41)</f>
        <v>28.41</v>
      </c>
      <c r="C21" s="1">
        <f t="shared" si="1"/>
        <v>-0.77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IFERROR(__xludf.DUMMYFUNCTION("""COMPUTED_VALUE"""),28.46)</f>
        <v>28.46</v>
      </c>
      <c r="C22" s="1">
        <f t="shared" si="1"/>
        <v>-0.95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IFERROR(__xludf.DUMMYFUNCTION("""COMPUTED_VALUE"""),28.63)</f>
        <v>28.63</v>
      </c>
      <c r="C23" s="1">
        <f t="shared" si="1"/>
        <v>-0.83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IFERROR(__xludf.DUMMYFUNCTION("""COMPUTED_VALUE"""),27.84)</f>
        <v>27.84</v>
      </c>
      <c r="C24" s="1">
        <f t="shared" si="1"/>
        <v>-1.79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IFERROR(__xludf.DUMMYFUNCTION("""COMPUTED_VALUE"""),28.02)</f>
        <v>28.02</v>
      </c>
      <c r="C25" s="1">
        <f t="shared" si="1"/>
        <v>-0.82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IFERROR(__xludf.DUMMYFUNCTION("""COMPUTED_VALUE"""),27.72)</f>
        <v>27.72</v>
      </c>
      <c r="C26" s="1">
        <f t="shared" si="1"/>
        <v>-1.3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IFERROR(__xludf.DUMMYFUNCTION("""COMPUTED_VALUE"""),28.01)</f>
        <v>28.01</v>
      </c>
      <c r="C27" s="1">
        <f t="shared" si="1"/>
        <v>-0.71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IFERROR(__xludf.DUMMYFUNCTION("""COMPUTED_VALUE"""),27.99)</f>
        <v>27.99</v>
      </c>
      <c r="C28" s="1">
        <f t="shared" si="1"/>
        <v>-1.02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IFERROR(__xludf.DUMMYFUNCTION("""COMPUTED_VALUE"""),28.12)</f>
        <v>28.12</v>
      </c>
      <c r="C29" s="1">
        <f t="shared" si="1"/>
        <v>-0.87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IFERROR(__xludf.DUMMYFUNCTION("""COMPUTED_VALUE"""),27.93)</f>
        <v>27.93</v>
      </c>
      <c r="C30" s="1">
        <f t="shared" si="1"/>
        <v>-1.19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IFERROR(__xludf.DUMMYFUNCTION("""COMPUTED_VALUE"""),28.35)</f>
        <v>28.35</v>
      </c>
      <c r="C31" s="1">
        <f t="shared" si="1"/>
        <v>-0.58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IFERROR(__xludf.DUMMYFUNCTION("""COMPUTED_VALUE"""),28.59)</f>
        <v>28.59</v>
      </c>
      <c r="C32" s="1">
        <f t="shared" si="1"/>
        <v>-0.76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IFERROR(__xludf.DUMMYFUNCTION("""COMPUTED_VALUE"""),28.97)</f>
        <v>28.97</v>
      </c>
      <c r="C33" s="1">
        <f t="shared" si="1"/>
        <v>-0.62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IFERROR(__xludf.DUMMYFUNCTION("""COMPUTED_VALUE"""),28.77)</f>
        <v>28.77</v>
      </c>
      <c r="C34" s="1">
        <f t="shared" si="1"/>
        <v>-1.2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IFERROR(__xludf.DUMMYFUNCTION("""COMPUTED_VALUE"""),28.73)</f>
        <v>28.73</v>
      </c>
      <c r="C35" s="1">
        <f t="shared" si="1"/>
        <v>-1.04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IFERROR(__xludf.DUMMYFUNCTION("""COMPUTED_VALUE"""),28.33)</f>
        <v>28.33</v>
      </c>
      <c r="C36" s="1">
        <f t="shared" si="1"/>
        <v>-1.4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IFERROR(__xludf.DUMMYFUNCTION("""COMPUTED_VALUE"""),28.63)</f>
        <v>28.63</v>
      </c>
      <c r="C37" s="1">
        <f t="shared" si="1"/>
        <v>-0.7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IFERROR(__xludf.DUMMYFUNCTION("""COMPUTED_VALUE"""),28.6)</f>
        <v>28.6</v>
      </c>
      <c r="C38" s="1">
        <f t="shared" si="1"/>
        <v>-1.03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IFERROR(__xludf.DUMMYFUNCTION("""COMPUTED_VALUE"""),28.67)</f>
        <v>28.67</v>
      </c>
      <c r="C39" s="1">
        <f t="shared" si="1"/>
        <v>-0.93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IFERROR(__xludf.DUMMYFUNCTION("""COMPUTED_VALUE"""),29.02)</f>
        <v>29.02</v>
      </c>
      <c r="C40" s="1">
        <f t="shared" si="1"/>
        <v>-0.65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IFERROR(__xludf.DUMMYFUNCTION("""COMPUTED_VALUE"""),28.46)</f>
        <v>28.46</v>
      </c>
      <c r="C41" s="1">
        <f t="shared" si="1"/>
        <v>-1.56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IFERROR(__xludf.DUMMYFUNCTION("""COMPUTED_VALUE"""),28.46)</f>
        <v>28.46</v>
      </c>
      <c r="C42" s="1">
        <f t="shared" si="1"/>
        <v>-1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IFERROR(__xludf.DUMMYFUNCTION("""COMPUTED_VALUE"""),28.63)</f>
        <v>28.63</v>
      </c>
      <c r="C43" s="1">
        <f t="shared" si="1"/>
        <v>-0.83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IFERROR(__xludf.DUMMYFUNCTION("""COMPUTED_VALUE"""),28.59)</f>
        <v>28.59</v>
      </c>
      <c r="C44" s="1">
        <f t="shared" si="1"/>
        <v>-1.04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IFERROR(__xludf.DUMMYFUNCTION("""COMPUTED_VALUE"""),28.63)</f>
        <v>28.63</v>
      </c>
      <c r="C45" s="1">
        <f t="shared" si="1"/>
        <v>-0.96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IFERROR(__xludf.DUMMYFUNCTION("""COMPUTED_VALUE"""),28.8)</f>
        <v>28.8</v>
      </c>
      <c r="C46" s="1">
        <f t="shared" si="1"/>
        <v>-0.83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IFERROR(__xludf.DUMMYFUNCTION("""COMPUTED_VALUE"""),28.97)</f>
        <v>28.97</v>
      </c>
      <c r="C47" s="1">
        <f t="shared" si="1"/>
        <v>-0.83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IFERROR(__xludf.DUMMYFUNCTION("""COMPUTED_VALUE"""),29.18)</f>
        <v>29.18</v>
      </c>
      <c r="C48" s="1">
        <f t="shared" si="1"/>
        <v>-0.79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IFERROR(__xludf.DUMMYFUNCTION("""COMPUTED_VALUE"""),29.27)</f>
        <v>29.27</v>
      </c>
      <c r="C49" s="1">
        <f t="shared" si="1"/>
        <v>-0.91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IFERROR(__xludf.DUMMYFUNCTION("""COMPUTED_VALUE"""),29.29)</f>
        <v>29.29</v>
      </c>
      <c r="C50" s="1">
        <f t="shared" si="1"/>
        <v>-0.98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IFERROR(__xludf.DUMMYFUNCTION("""COMPUTED_VALUE"""),29.37)</f>
        <v>29.37</v>
      </c>
      <c r="C51" s="1">
        <f t="shared" si="1"/>
        <v>-0.92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IFERROR(__xludf.DUMMYFUNCTION("""COMPUTED_VALUE"""),29.63)</f>
        <v>29.63</v>
      </c>
      <c r="C52" s="1">
        <f t="shared" si="1"/>
        <v>-0.74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IFERROR(__xludf.DUMMYFUNCTION("""COMPUTED_VALUE"""),29.61)</f>
        <v>29.61</v>
      </c>
      <c r="C53" s="1">
        <f t="shared" si="1"/>
        <v>-1.02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IFERROR(__xludf.DUMMYFUNCTION("""COMPUTED_VALUE"""),29.59)</f>
        <v>29.59</v>
      </c>
      <c r="C54" s="1">
        <f t="shared" si="1"/>
        <v>-1.02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IFERROR(__xludf.DUMMYFUNCTION("""COMPUTED_VALUE"""),29.6)</f>
        <v>29.6</v>
      </c>
      <c r="C55" s="1">
        <f t="shared" si="1"/>
        <v>-0.99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IFERROR(__xludf.DUMMYFUNCTION("""COMPUTED_VALUE"""),29.88)</f>
        <v>29.88</v>
      </c>
      <c r="C56" s="1">
        <f t="shared" si="1"/>
        <v>-0.72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IFERROR(__xludf.DUMMYFUNCTION("""COMPUTED_VALUE"""),29.65)</f>
        <v>29.65</v>
      </c>
      <c r="C57" s="1">
        <f t="shared" si="1"/>
        <v>-1.23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IFERROR(__xludf.DUMMYFUNCTION("""COMPUTED_VALUE"""),30.01)</f>
        <v>30.01</v>
      </c>
      <c r="C58" s="1">
        <f t="shared" si="1"/>
        <v>-0.64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IFERROR(__xludf.DUMMYFUNCTION("""COMPUTED_VALUE"""),29.66)</f>
        <v>29.66</v>
      </c>
      <c r="C59" s="1">
        <f t="shared" si="1"/>
        <v>-1.35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IFERROR(__xludf.DUMMYFUNCTION("""COMPUTED_VALUE"""),29.59)</f>
        <v>29.59</v>
      </c>
      <c r="C60" s="1">
        <f t="shared" si="1"/>
        <v>-1.07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IFERROR(__xludf.DUMMYFUNCTION("""COMPUTED_VALUE"""),29.77)</f>
        <v>29.77</v>
      </c>
      <c r="C61" s="1">
        <f t="shared" si="1"/>
        <v>-0.82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IFERROR(__xludf.DUMMYFUNCTION("""COMPUTED_VALUE"""),29.29)</f>
        <v>29.29</v>
      </c>
      <c r="C62" s="1">
        <f t="shared" si="1"/>
        <v>-1.48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IFERROR(__xludf.DUMMYFUNCTION("""COMPUTED_VALUE"""),29.16)</f>
        <v>29.16</v>
      </c>
      <c r="C63" s="1">
        <f t="shared" si="1"/>
        <v>-1.13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IFERROR(__xludf.DUMMYFUNCTION("""COMPUTED_VALUE"""),29.27)</f>
        <v>29.27</v>
      </c>
      <c r="C64" s="1">
        <f t="shared" si="1"/>
        <v>-0.89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IFERROR(__xludf.DUMMYFUNCTION("""COMPUTED_VALUE"""),29.32)</f>
        <v>29.32</v>
      </c>
      <c r="C65" s="1">
        <f t="shared" si="1"/>
        <v>-0.95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IFERROR(__xludf.DUMMYFUNCTION("""COMPUTED_VALUE"""),29.35)</f>
        <v>29.35</v>
      </c>
      <c r="C66" s="1">
        <f t="shared" si="1"/>
        <v>-0.97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IFERROR(__xludf.DUMMYFUNCTION("""COMPUTED_VALUE"""),29.92)</f>
        <v>29.92</v>
      </c>
      <c r="C67" s="1">
        <f t="shared" si="1"/>
        <v>-0.43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IFERROR(__xludf.DUMMYFUNCTION("""COMPUTED_VALUE"""),30.34)</f>
        <v>30.34</v>
      </c>
      <c r="C68" s="1">
        <f t="shared" si="1"/>
        <v>-0.58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IFERROR(__xludf.DUMMYFUNCTION("""COMPUTED_VALUE"""),30.32)</f>
        <v>30.32</v>
      </c>
      <c r="C69" s="1">
        <f t="shared" si="1"/>
        <v>-1.02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IFERROR(__xludf.DUMMYFUNCTION("""COMPUTED_VALUE"""),30.45)</f>
        <v>30.45</v>
      </c>
      <c r="C70" s="1">
        <f t="shared" si="1"/>
        <v>-0.87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IFERROR(__xludf.DUMMYFUNCTION("""COMPUTED_VALUE"""),30.82)</f>
        <v>30.82</v>
      </c>
      <c r="C71" s="1">
        <f t="shared" si="1"/>
        <v>-0.63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IFERROR(__xludf.DUMMYFUNCTION("""COMPUTED_VALUE"""),30.87)</f>
        <v>30.87</v>
      </c>
      <c r="C72" s="1">
        <f t="shared" si="1"/>
        <v>-0.95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IFERROR(__xludf.DUMMYFUNCTION("""COMPUTED_VALUE"""),30.67)</f>
        <v>30.67</v>
      </c>
      <c r="C73" s="1">
        <f t="shared" si="1"/>
        <v>-1.2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IFERROR(__xludf.DUMMYFUNCTION("""COMPUTED_VALUE"""),31.04)</f>
        <v>31.04</v>
      </c>
      <c r="C74" s="1">
        <f t="shared" si="1"/>
        <v>-0.63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IFERROR(__xludf.DUMMYFUNCTION("""COMPUTED_VALUE"""),31.36)</f>
        <v>31.36</v>
      </c>
      <c r="C75" s="1">
        <f t="shared" si="1"/>
        <v>-0.68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IFERROR(__xludf.DUMMYFUNCTION("""COMPUTED_VALUE"""),31.33)</f>
        <v>31.33</v>
      </c>
      <c r="C76" s="1">
        <f t="shared" si="1"/>
        <v>-1.03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IFERROR(__xludf.DUMMYFUNCTION("""COMPUTED_VALUE"""),31.39)</f>
        <v>31.39</v>
      </c>
      <c r="C77" s="1">
        <f t="shared" si="1"/>
        <v>-0.94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IFERROR(__xludf.DUMMYFUNCTION("""COMPUTED_VALUE"""),30.96)</f>
        <v>30.96</v>
      </c>
      <c r="C78" s="1">
        <f t="shared" si="1"/>
        <v>-1.43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IFERROR(__xludf.DUMMYFUNCTION("""COMPUTED_VALUE"""),31.11)</f>
        <v>31.11</v>
      </c>
      <c r="C79" s="1">
        <f t="shared" si="1"/>
        <v>-0.85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IFERROR(__xludf.DUMMYFUNCTION("""COMPUTED_VALUE"""),30.85)</f>
        <v>30.85</v>
      </c>
      <c r="C80" s="1">
        <f t="shared" si="1"/>
        <v>-1.26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IFERROR(__xludf.DUMMYFUNCTION("""COMPUTED_VALUE"""),30.91)</f>
        <v>30.91</v>
      </c>
      <c r="C81" s="1">
        <f t="shared" si="1"/>
        <v>-0.94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IFERROR(__xludf.DUMMYFUNCTION("""COMPUTED_VALUE"""),31.0)</f>
        <v>31</v>
      </c>
      <c r="C82" s="1">
        <f t="shared" si="1"/>
        <v>-0.91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IFERROR(__xludf.DUMMYFUNCTION("""COMPUTED_VALUE"""),30.54)</f>
        <v>30.54</v>
      </c>
      <c r="C83" s="1">
        <f t="shared" si="1"/>
        <v>-1.46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IFERROR(__xludf.DUMMYFUNCTION("""COMPUTED_VALUE"""),30.86)</f>
        <v>30.86</v>
      </c>
      <c r="C84" s="1">
        <f t="shared" si="1"/>
        <v>-0.68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IFERROR(__xludf.DUMMYFUNCTION("""COMPUTED_VALUE"""),30.13)</f>
        <v>30.13</v>
      </c>
      <c r="C85" s="1">
        <f t="shared" si="1"/>
        <v>-1.73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IFERROR(__xludf.DUMMYFUNCTION("""COMPUTED_VALUE"""),29.85)</f>
        <v>29.85</v>
      </c>
      <c r="C86" s="1">
        <f t="shared" si="1"/>
        <v>-1.28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IFERROR(__xludf.DUMMYFUNCTION("""COMPUTED_VALUE"""),28.98)</f>
        <v>28.98</v>
      </c>
      <c r="C87" s="1">
        <f t="shared" si="1"/>
        <v>-1.87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IFERROR(__xludf.DUMMYFUNCTION("""COMPUTED_VALUE"""),28.21)</f>
        <v>28.21</v>
      </c>
      <c r="C88" s="1">
        <f t="shared" si="1"/>
        <v>-1.77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IFERROR(__xludf.DUMMYFUNCTION("""COMPUTED_VALUE"""),28.94)</f>
        <v>28.94</v>
      </c>
      <c r="C89" s="1">
        <f t="shared" si="1"/>
        <v>-0.27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IFERROR(__xludf.DUMMYFUNCTION("""COMPUTED_VALUE"""),28.88)</f>
        <v>28.88</v>
      </c>
      <c r="C90" s="1">
        <f t="shared" si="1"/>
        <v>-1.06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IFERROR(__xludf.DUMMYFUNCTION("""COMPUTED_VALUE"""),29.44)</f>
        <v>29.44</v>
      </c>
      <c r="C91" s="1">
        <f t="shared" si="1"/>
        <v>-0.44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IFERROR(__xludf.DUMMYFUNCTION("""COMPUTED_VALUE"""),29.24)</f>
        <v>29.24</v>
      </c>
      <c r="C92" s="1">
        <f t="shared" si="1"/>
        <v>-1.2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IFERROR(__xludf.DUMMYFUNCTION("""COMPUTED_VALUE"""),28.93)</f>
        <v>28.93</v>
      </c>
      <c r="C93" s="1">
        <f t="shared" si="1"/>
        <v>-1.31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IFERROR(__xludf.DUMMYFUNCTION("""COMPUTED_VALUE"""),28.94)</f>
        <v>28.94</v>
      </c>
      <c r="C94" s="1">
        <f t="shared" si="1"/>
        <v>-0.99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IFERROR(__xludf.DUMMYFUNCTION("""COMPUTED_VALUE"""),28.6)</f>
        <v>28.6</v>
      </c>
      <c r="C95" s="1">
        <f t="shared" si="1"/>
        <v>-1.34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IFERROR(__xludf.DUMMYFUNCTION("""COMPUTED_VALUE"""),28.24)</f>
        <v>28.24</v>
      </c>
      <c r="C96" s="1">
        <f t="shared" si="1"/>
        <v>-1.36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IFERROR(__xludf.DUMMYFUNCTION("""COMPUTED_VALUE"""),27.11)</f>
        <v>27.11</v>
      </c>
      <c r="C97" s="1">
        <f t="shared" si="1"/>
        <v>-2.13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IFERROR(__xludf.DUMMYFUNCTION("""COMPUTED_VALUE"""),26.84)</f>
        <v>26.84</v>
      </c>
      <c r="C98" s="1">
        <f t="shared" si="1"/>
        <v>-1.27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IFERROR(__xludf.DUMMYFUNCTION("""COMPUTED_VALUE"""),26.27)</f>
        <v>26.27</v>
      </c>
      <c r="C99" s="1">
        <f t="shared" si="1"/>
        <v>-1.57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IFERROR(__xludf.DUMMYFUNCTION("""COMPUTED_VALUE"""),26.07)</f>
        <v>26.07</v>
      </c>
      <c r="C100" s="1">
        <f t="shared" si="1"/>
        <v>-1.2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IFERROR(__xludf.DUMMYFUNCTION("""COMPUTED_VALUE"""),25.01)</f>
        <v>25.01</v>
      </c>
      <c r="C101" s="1">
        <f t="shared" si="1"/>
        <v>-2.06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IFERROR(__xludf.DUMMYFUNCTION("""COMPUTED_VALUE"""),26.0)</f>
        <v>26</v>
      </c>
      <c r="C102" s="1">
        <f t="shared" si="1"/>
        <v>-0.01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IFERROR(__xludf.DUMMYFUNCTION("""COMPUTED_VALUE"""),25.8)</f>
        <v>25.8</v>
      </c>
      <c r="C103" s="1">
        <f t="shared" si="1"/>
        <v>-1.2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IFERROR(__xludf.DUMMYFUNCTION("""COMPUTED_VALUE"""),25.89)</f>
        <v>25.89</v>
      </c>
      <c r="C104" s="1">
        <f t="shared" si="1"/>
        <v>-0.91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IFERROR(__xludf.DUMMYFUNCTION("""COMPUTED_VALUE"""),26.46)</f>
        <v>26.46</v>
      </c>
      <c r="C105" s="1">
        <f t="shared" si="1"/>
        <v>-0.43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IFERROR(__xludf.DUMMYFUNCTION("""COMPUTED_VALUE"""),26.86)</f>
        <v>26.86</v>
      </c>
      <c r="C106" s="1">
        <f t="shared" si="1"/>
        <v>-0.6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IFERROR(__xludf.DUMMYFUNCTION("""COMPUTED_VALUE"""),25.79)</f>
        <v>25.79</v>
      </c>
      <c r="C107" s="1">
        <f t="shared" si="1"/>
        <v>-2.07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IFERROR(__xludf.DUMMYFUNCTION("""COMPUTED_VALUE"""),25.29)</f>
        <v>25.29</v>
      </c>
      <c r="C108" s="1">
        <f t="shared" si="1"/>
        <v>-1.5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IFERROR(__xludf.DUMMYFUNCTION("""COMPUTED_VALUE"""),25.11)</f>
        <v>25.11</v>
      </c>
      <c r="C109" s="1">
        <f t="shared" si="1"/>
        <v>-1.18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IFERROR(__xludf.DUMMYFUNCTION("""COMPUTED_VALUE"""),24.79)</f>
        <v>24.79</v>
      </c>
      <c r="C110" s="1">
        <f t="shared" si="1"/>
        <v>-1.32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IFERROR(__xludf.DUMMYFUNCTION("""COMPUTED_VALUE"""),25.0)</f>
        <v>25</v>
      </c>
      <c r="C111" s="1">
        <f t="shared" si="1"/>
        <v>-0.79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IFERROR(__xludf.DUMMYFUNCTION("""COMPUTED_VALUE"""),25.66)</f>
        <v>25.66</v>
      </c>
      <c r="C112" s="1">
        <f t="shared" si="1"/>
        <v>-0.34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IFERROR(__xludf.DUMMYFUNCTION("""COMPUTED_VALUE"""),25.5)</f>
        <v>25.5</v>
      </c>
      <c r="C113" s="1">
        <f t="shared" si="1"/>
        <v>-1.16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IFERROR(__xludf.DUMMYFUNCTION("""COMPUTED_VALUE"""),26.58)</f>
        <v>26.58</v>
      </c>
      <c r="C114" s="1">
        <f t="shared" si="1"/>
        <v>0.08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IFERROR(__xludf.DUMMYFUNCTION("""COMPUTED_VALUE"""),26.32)</f>
        <v>26.32</v>
      </c>
      <c r="C115" s="1">
        <f t="shared" si="1"/>
        <v>-1.26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IFERROR(__xludf.DUMMYFUNCTION("""COMPUTED_VALUE"""),26.37)</f>
        <v>26.37</v>
      </c>
      <c r="C116" s="1">
        <f t="shared" si="1"/>
        <v>-0.95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IFERROR(__xludf.DUMMYFUNCTION("""COMPUTED_VALUE"""),26.44)</f>
        <v>26.44</v>
      </c>
      <c r="C117" s="1">
        <f t="shared" si="1"/>
        <v>-0.93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IFERROR(__xludf.DUMMYFUNCTION("""COMPUTED_VALUE"""),25.95)</f>
        <v>25.95</v>
      </c>
      <c r="C118" s="1">
        <f t="shared" si="1"/>
        <v>-1.49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IFERROR(__xludf.DUMMYFUNCTION("""COMPUTED_VALUE"""),25.77)</f>
        <v>25.77</v>
      </c>
      <c r="C119" s="1">
        <f t="shared" si="1"/>
        <v>-1.18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IFERROR(__xludf.DUMMYFUNCTION("""COMPUTED_VALUE"""),25.31)</f>
        <v>25.31</v>
      </c>
      <c r="C120" s="1">
        <f t="shared" si="1"/>
        <v>-1.46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IFERROR(__xludf.DUMMYFUNCTION("""COMPUTED_VALUE"""),25.0)</f>
        <v>25</v>
      </c>
      <c r="C121" s="1">
        <f t="shared" si="1"/>
        <v>-1.31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IFERROR(__xludf.DUMMYFUNCTION("""COMPUTED_VALUE"""),24.53)</f>
        <v>24.53</v>
      </c>
      <c r="C122" s="1">
        <f t="shared" si="1"/>
        <v>-1.47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IFERROR(__xludf.DUMMYFUNCTION("""COMPUTED_VALUE"""),24.31)</f>
        <v>24.31</v>
      </c>
      <c r="C123" s="1">
        <f t="shared" si="1"/>
        <v>-1.22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IFERROR(__xludf.DUMMYFUNCTION("""COMPUTED_VALUE"""),23.31)</f>
        <v>23.31</v>
      </c>
      <c r="C124" s="1">
        <f t="shared" si="1"/>
        <v>-2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IFERROR(__xludf.DUMMYFUNCTION("""COMPUTED_VALUE"""),23.01)</f>
        <v>23.01</v>
      </c>
      <c r="C125" s="1">
        <f t="shared" si="1"/>
        <v>-1.3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IFERROR(__xludf.DUMMYFUNCTION("""COMPUTED_VALUE"""),23.16)</f>
        <v>23.16</v>
      </c>
      <c r="C126" s="1">
        <f t="shared" si="1"/>
        <v>-0.85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IFERROR(__xludf.DUMMYFUNCTION("""COMPUTED_VALUE"""),23.27)</f>
        <v>23.27</v>
      </c>
      <c r="C127" s="1">
        <f t="shared" si="1"/>
        <v>-0.89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IFERROR(__xludf.DUMMYFUNCTION("""COMPUTED_VALUE"""),23.82)</f>
        <v>23.82</v>
      </c>
      <c r="C128" s="1">
        <f t="shared" si="1"/>
        <v>-0.45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IFERROR(__xludf.DUMMYFUNCTION("""COMPUTED_VALUE"""),24.3)</f>
        <v>24.3</v>
      </c>
      <c r="C129" s="1">
        <f t="shared" si="1"/>
        <v>-0.52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IFERROR(__xludf.DUMMYFUNCTION("""COMPUTED_VALUE"""),24.41)</f>
        <v>24.41</v>
      </c>
      <c r="C130" s="1">
        <f t="shared" si="1"/>
        <v>-0.89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IFERROR(__xludf.DUMMYFUNCTION("""COMPUTED_VALUE"""),24.27)</f>
        <v>24.27</v>
      </c>
      <c r="C131" s="1">
        <f t="shared" si="1"/>
        <v>-1.14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IFERROR(__xludf.DUMMYFUNCTION("""COMPUTED_VALUE"""),24.83)</f>
        <v>24.83</v>
      </c>
      <c r="C132" s="1">
        <f t="shared" si="1"/>
        <v>-0.44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IFERROR(__xludf.DUMMYFUNCTION("""COMPUTED_VALUE"""),25.13)</f>
        <v>25.13</v>
      </c>
      <c r="C133" s="1">
        <f t="shared" si="1"/>
        <v>-0.7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IFERROR(__xludf.DUMMYFUNCTION("""COMPUTED_VALUE"""),25.44)</f>
        <v>25.44</v>
      </c>
      <c r="C134" s="1">
        <f t="shared" si="1"/>
        <v>-0.69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IFERROR(__xludf.DUMMYFUNCTION("""COMPUTED_VALUE"""),25.51)</f>
        <v>25.51</v>
      </c>
      <c r="C135" s="1">
        <f t="shared" si="1"/>
        <v>-0.93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IFERROR(__xludf.DUMMYFUNCTION("""COMPUTED_VALUE"""),24.89)</f>
        <v>24.89</v>
      </c>
      <c r="C136" s="1">
        <f t="shared" si="1"/>
        <v>-1.62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IFERROR(__xludf.DUMMYFUNCTION("""COMPUTED_VALUE"""),25.23)</f>
        <v>25.23</v>
      </c>
      <c r="C137" s="1">
        <f t="shared" si="1"/>
        <v>-0.66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IFERROR(__xludf.DUMMYFUNCTION("""COMPUTED_VALUE"""),25.48)</f>
        <v>25.48</v>
      </c>
      <c r="C138" s="1">
        <f t="shared" si="1"/>
        <v>-0.75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IFERROR(__xludf.DUMMYFUNCTION("""COMPUTED_VALUE"""),25.12)</f>
        <v>25.12</v>
      </c>
      <c r="C139" s="1">
        <f t="shared" si="1"/>
        <v>-1.36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IFERROR(__xludf.DUMMYFUNCTION("""COMPUTED_VALUE"""),25.84)</f>
        <v>25.84</v>
      </c>
      <c r="C140" s="1">
        <f t="shared" si="1"/>
        <v>-0.28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IFERROR(__xludf.DUMMYFUNCTION("""COMPUTED_VALUE"""),25.81)</f>
        <v>25.81</v>
      </c>
      <c r="C141" s="1">
        <f t="shared" si="1"/>
        <v>-1.03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IFERROR(__xludf.DUMMYFUNCTION("""COMPUTED_VALUE"""),26.1)</f>
        <v>26.1</v>
      </c>
      <c r="C142" s="1">
        <f t="shared" si="1"/>
        <v>-0.71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IFERROR(__xludf.DUMMYFUNCTION("""COMPUTED_VALUE"""),26.16)</f>
        <v>26.16</v>
      </c>
      <c r="C143" s="1">
        <f t="shared" si="1"/>
        <v>-0.94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IFERROR(__xludf.DUMMYFUNCTION("""COMPUTED_VALUE"""),25.95)</f>
        <v>25.95</v>
      </c>
      <c r="C144" s="1">
        <f t="shared" si="1"/>
        <v>-1.21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IFERROR(__xludf.DUMMYFUNCTION("""COMPUTED_VALUE"""),26.03)</f>
        <v>26.03</v>
      </c>
      <c r="C145" s="1">
        <f t="shared" si="1"/>
        <v>-0.92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IFERROR(__xludf.DUMMYFUNCTION("""COMPUTED_VALUE"""),25.81)</f>
        <v>25.81</v>
      </c>
      <c r="C146" s="1">
        <f t="shared" si="1"/>
        <v>-1.22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IFERROR(__xludf.DUMMYFUNCTION("""COMPUTED_VALUE"""),26.33)</f>
        <v>26.33</v>
      </c>
      <c r="C147" s="1">
        <f t="shared" si="1"/>
        <v>-0.48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IFERROR(__xludf.DUMMYFUNCTION("""COMPUTED_VALUE"""),26.16)</f>
        <v>26.16</v>
      </c>
      <c r="C148" s="1">
        <f t="shared" si="1"/>
        <v>-1.17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IFERROR(__xludf.DUMMYFUNCTION("""COMPUTED_VALUE"""),25.73)</f>
        <v>25.73</v>
      </c>
      <c r="C149" s="1">
        <f t="shared" si="1"/>
        <v>-1.43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IFERROR(__xludf.DUMMYFUNCTION("""COMPUTED_VALUE"""),25.37)</f>
        <v>25.37</v>
      </c>
      <c r="C150" s="1">
        <f t="shared" si="1"/>
        <v>-1.36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IFERROR(__xludf.DUMMYFUNCTION("""COMPUTED_VALUE"""),25.55)</f>
        <v>25.55</v>
      </c>
      <c r="C151" s="1">
        <f t="shared" si="1"/>
        <v>-0.82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IFERROR(__xludf.DUMMYFUNCTION("""COMPUTED_VALUE"""),25.61)</f>
        <v>25.61</v>
      </c>
      <c r="C152" s="1">
        <f t="shared" si="1"/>
        <v>-0.94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IFERROR(__xludf.DUMMYFUNCTION("""COMPUTED_VALUE"""),25.07)</f>
        <v>25.07</v>
      </c>
      <c r="C153" s="1">
        <f t="shared" si="1"/>
        <v>-1.54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IFERROR(__xludf.DUMMYFUNCTION("""COMPUTED_VALUE"""),24.86)</f>
        <v>24.86</v>
      </c>
      <c r="C154" s="1">
        <f t="shared" si="1"/>
        <v>-1.21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IFERROR(__xludf.DUMMYFUNCTION("""COMPUTED_VALUE"""),24.49)</f>
        <v>24.49</v>
      </c>
      <c r="C155" s="1">
        <f t="shared" si="1"/>
        <v>-1.37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IFERROR(__xludf.DUMMYFUNCTION("""COMPUTED_VALUE"""),24.4)</f>
        <v>24.4</v>
      </c>
      <c r="C156" s="1">
        <f t="shared" si="1"/>
        <v>-1.09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IFERROR(__xludf.DUMMYFUNCTION("""COMPUTED_VALUE"""),24.5)</f>
        <v>24.5</v>
      </c>
      <c r="C157" s="1">
        <f t="shared" si="1"/>
        <v>-0.9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IFERROR(__xludf.DUMMYFUNCTION("""COMPUTED_VALUE"""),24.71)</f>
        <v>24.71</v>
      </c>
      <c r="C158" s="1">
        <f t="shared" si="1"/>
        <v>-0.79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IFERROR(__xludf.DUMMYFUNCTION("""COMPUTED_VALUE"""),24.82)</f>
        <v>24.82</v>
      </c>
      <c r="C159" s="1">
        <f t="shared" si="1"/>
        <v>-0.89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IFERROR(__xludf.DUMMYFUNCTION("""COMPUTED_VALUE"""),24.44)</f>
        <v>24.44</v>
      </c>
      <c r="C160" s="1">
        <f t="shared" si="1"/>
        <v>-1.38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IFERROR(__xludf.DUMMYFUNCTION("""COMPUTED_VALUE"""),24.23)</f>
        <v>24.23</v>
      </c>
      <c r="C161" s="1">
        <f t="shared" si="1"/>
        <v>-1.21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IFERROR(__xludf.DUMMYFUNCTION("""COMPUTED_VALUE"""),24.28)</f>
        <v>24.28</v>
      </c>
      <c r="C162" s="1">
        <f t="shared" si="1"/>
        <v>-0.95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IFERROR(__xludf.DUMMYFUNCTION("""COMPUTED_VALUE"""),24.04)</f>
        <v>24.04</v>
      </c>
      <c r="C163" s="1">
        <f t="shared" si="1"/>
        <v>-1.24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IFERROR(__xludf.DUMMYFUNCTION("""COMPUTED_VALUE"""),24.1)</f>
        <v>24.1</v>
      </c>
      <c r="C164" s="1">
        <f t="shared" si="1"/>
        <v>-0.94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IFERROR(__xludf.DUMMYFUNCTION("""COMPUTED_VALUE"""),23.82)</f>
        <v>23.82</v>
      </c>
      <c r="C165" s="1">
        <f t="shared" si="1"/>
        <v>-1.28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IFERROR(__xludf.DUMMYFUNCTION("""COMPUTED_VALUE"""),23.93)</f>
        <v>23.93</v>
      </c>
      <c r="C166" s="1">
        <f t="shared" si="1"/>
        <v>-0.89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IFERROR(__xludf.DUMMYFUNCTION("""COMPUTED_VALUE"""),23.64)</f>
        <v>23.64</v>
      </c>
      <c r="C167" s="1">
        <f t="shared" si="1"/>
        <v>-1.29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IFERROR(__xludf.DUMMYFUNCTION("""COMPUTED_VALUE"""),23.47)</f>
        <v>23.47</v>
      </c>
      <c r="C168" s="1">
        <f t="shared" si="1"/>
        <v>-1.17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IFERROR(__xludf.DUMMYFUNCTION("""COMPUTED_VALUE"""),23.9)</f>
        <v>23.9</v>
      </c>
      <c r="C169" s="1">
        <f t="shared" si="1"/>
        <v>-0.57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IFERROR(__xludf.DUMMYFUNCTION("""COMPUTED_VALUE"""),23.94)</f>
        <v>23.94</v>
      </c>
      <c r="C170" s="1">
        <f t="shared" si="1"/>
        <v>-0.96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IFERROR(__xludf.DUMMYFUNCTION("""COMPUTED_VALUE"""),24.29)</f>
        <v>24.29</v>
      </c>
      <c r="C171" s="1">
        <f t="shared" si="1"/>
        <v>-0.65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IFERROR(__xludf.DUMMYFUNCTION("""COMPUTED_VALUE"""),23.96)</f>
        <v>23.96</v>
      </c>
      <c r="C172" s="1">
        <f t="shared" si="1"/>
        <v>-1.33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IFERROR(__xludf.DUMMYFUNCTION("""COMPUTED_VALUE"""),23.93)</f>
        <v>23.93</v>
      </c>
      <c r="C173" s="1">
        <f t="shared" si="1"/>
        <v>-1.03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IFERROR(__xludf.DUMMYFUNCTION("""COMPUTED_VALUE"""),24.01)</f>
        <v>24.01</v>
      </c>
      <c r="C174" s="1">
        <f t="shared" si="1"/>
        <v>-0.92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IFERROR(__xludf.DUMMYFUNCTION("""COMPUTED_VALUE"""),23.85)</f>
        <v>23.85</v>
      </c>
      <c r="C175" s="1">
        <f t="shared" si="1"/>
        <v>-1.16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IFERROR(__xludf.DUMMYFUNCTION("""COMPUTED_VALUE"""),25.11)</f>
        <v>25.11</v>
      </c>
      <c r="C176" s="1">
        <f t="shared" si="1"/>
        <v>0.26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IFERROR(__xludf.DUMMYFUNCTION("""COMPUTED_VALUE"""),25.03)</f>
        <v>25.03</v>
      </c>
      <c r="C177" s="1">
        <f t="shared" si="1"/>
        <v>-1.08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IFERROR(__xludf.DUMMYFUNCTION("""COMPUTED_VALUE"""),25.12)</f>
        <v>25.12</v>
      </c>
      <c r="C178" s="1">
        <f t="shared" si="1"/>
        <v>-0.91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IFERROR(__xludf.DUMMYFUNCTION("""COMPUTED_VALUE"""),25.33)</f>
        <v>25.33</v>
      </c>
      <c r="C179" s="1">
        <f t="shared" si="1"/>
        <v>-0.79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IFERROR(__xludf.DUMMYFUNCTION("""COMPUTED_VALUE"""),25.22)</f>
        <v>25.22</v>
      </c>
      <c r="C180" s="1">
        <f t="shared" si="1"/>
        <v>-1.11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IFERROR(__xludf.DUMMYFUNCTION("""COMPUTED_VALUE"""),25.43)</f>
        <v>25.43</v>
      </c>
      <c r="C181" s="1">
        <f t="shared" si="1"/>
        <v>-0.79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IFERROR(__xludf.DUMMYFUNCTION("""COMPUTED_VALUE"""),25.15)</f>
        <v>25.15</v>
      </c>
      <c r="C182" s="1">
        <f t="shared" si="1"/>
        <v>-1.28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IFERROR(__xludf.DUMMYFUNCTION("""COMPUTED_VALUE"""),24.61)</f>
        <v>24.61</v>
      </c>
      <c r="C183" s="1">
        <f t="shared" si="1"/>
        <v>-1.54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IFERROR(__xludf.DUMMYFUNCTION("""COMPUTED_VALUE"""),24.43)</f>
        <v>24.43</v>
      </c>
      <c r="C184" s="1">
        <f t="shared" si="1"/>
        <v>-1.18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IFERROR(__xludf.DUMMYFUNCTION("""COMPUTED_VALUE"""),24.78)</f>
        <v>24.78</v>
      </c>
      <c r="C185" s="1">
        <f t="shared" si="1"/>
        <v>-0.65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IFERROR(__xludf.DUMMYFUNCTION("""COMPUTED_VALUE"""),24.73)</f>
        <v>24.73</v>
      </c>
      <c r="C186" s="1">
        <f t="shared" si="1"/>
        <v>-1.05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IFERROR(__xludf.DUMMYFUNCTION("""COMPUTED_VALUE"""),24.68)</f>
        <v>24.68</v>
      </c>
      <c r="C187" s="1">
        <f t="shared" si="1"/>
        <v>-1.05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IFERROR(__xludf.DUMMYFUNCTION("""COMPUTED_VALUE"""),24.5)</f>
        <v>24.5</v>
      </c>
      <c r="C188" s="1">
        <f t="shared" si="1"/>
        <v>-1.18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IFERROR(__xludf.DUMMYFUNCTION("""COMPUTED_VALUE"""),24.49)</f>
        <v>24.49</v>
      </c>
      <c r="C189" s="1">
        <f t="shared" si="1"/>
        <v>-1.01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IFERROR(__xludf.DUMMYFUNCTION("""COMPUTED_VALUE"""),24.38)</f>
        <v>24.38</v>
      </c>
      <c r="C190" s="1">
        <f t="shared" si="1"/>
        <v>-1.11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IFERROR(__xludf.DUMMYFUNCTION("""COMPUTED_VALUE"""),23.91)</f>
        <v>23.91</v>
      </c>
      <c r="C191" s="1">
        <f t="shared" si="1"/>
        <v>-1.47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IFERROR(__xludf.DUMMYFUNCTION("""COMPUTED_VALUE"""),24.35)</f>
        <v>24.35</v>
      </c>
      <c r="C192" s="1">
        <f t="shared" si="1"/>
        <v>-0.56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IFERROR(__xludf.DUMMYFUNCTION("""COMPUTED_VALUE"""),24.33)</f>
        <v>24.33</v>
      </c>
      <c r="C193" s="1">
        <f t="shared" si="1"/>
        <v>-1.02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IFERROR(__xludf.DUMMYFUNCTION("""COMPUTED_VALUE"""),24.53)</f>
        <v>24.53</v>
      </c>
      <c r="C194" s="1">
        <f t="shared" si="1"/>
        <v>-0.8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IFERROR(__xludf.DUMMYFUNCTION("""COMPUTED_VALUE"""),24.57)</f>
        <v>24.57</v>
      </c>
      <c r="C195" s="1">
        <f t="shared" si="1"/>
        <v>-0.96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IFERROR(__xludf.DUMMYFUNCTION("""COMPUTED_VALUE"""),24.59)</f>
        <v>24.59</v>
      </c>
      <c r="C196" s="1">
        <f t="shared" si="1"/>
        <v>-0.98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IFERROR(__xludf.DUMMYFUNCTION("""COMPUTED_VALUE"""),24.83)</f>
        <v>24.83</v>
      </c>
      <c r="C197" s="1">
        <f t="shared" si="1"/>
        <v>-0.76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IFERROR(__xludf.DUMMYFUNCTION("""COMPUTED_VALUE"""),25.34)</f>
        <v>25.34</v>
      </c>
      <c r="C198" s="1">
        <f t="shared" si="1"/>
        <v>-0.49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IFERROR(__xludf.DUMMYFUNCTION("""COMPUTED_VALUE"""),25.23)</f>
        <v>25.23</v>
      </c>
      <c r="C199" s="1">
        <f t="shared" si="1"/>
        <v>-1.11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IFERROR(__xludf.DUMMYFUNCTION("""COMPUTED_VALUE"""),25.54)</f>
        <v>25.54</v>
      </c>
      <c r="C200" s="1">
        <f t="shared" si="1"/>
        <v>-0.69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IFERROR(__xludf.DUMMYFUNCTION("""COMPUTED_VALUE"""),25.82)</f>
        <v>25.82</v>
      </c>
      <c r="C201" s="1">
        <f t="shared" si="1"/>
        <v>-0.72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IFERROR(__xludf.DUMMYFUNCTION("""COMPUTED_VALUE"""),25.1)</f>
        <v>25.1</v>
      </c>
      <c r="C202" s="1">
        <f t="shared" si="1"/>
        <v>-1.72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IFERROR(__xludf.DUMMYFUNCTION("""COMPUTED_VALUE"""),25.31)</f>
        <v>25.31</v>
      </c>
      <c r="C203" s="1">
        <f t="shared" si="1"/>
        <v>-0.79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IFERROR(__xludf.DUMMYFUNCTION("""COMPUTED_VALUE"""),25.42)</f>
        <v>25.42</v>
      </c>
      <c r="C204" s="1">
        <f t="shared" si="1"/>
        <v>-0.89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IFERROR(__xludf.DUMMYFUNCTION("""COMPUTED_VALUE"""),25.38)</f>
        <v>25.38</v>
      </c>
      <c r="C205" s="1">
        <f t="shared" si="1"/>
        <v>-1.04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IFERROR(__xludf.DUMMYFUNCTION("""COMPUTED_VALUE"""),25.19)</f>
        <v>25.19</v>
      </c>
      <c r="C206" s="1">
        <f t="shared" si="1"/>
        <v>-1.19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IFERROR(__xludf.DUMMYFUNCTION("""COMPUTED_VALUE"""),25.9)</f>
        <v>25.9</v>
      </c>
      <c r="C207" s="1">
        <f t="shared" si="1"/>
        <v>-0.29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IFERROR(__xludf.DUMMYFUNCTION("""COMPUTED_VALUE"""),26.05)</f>
        <v>26.05</v>
      </c>
      <c r="C208" s="1">
        <f t="shared" si="1"/>
        <v>-0.85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IFERROR(__xludf.DUMMYFUNCTION("""COMPUTED_VALUE"""),26.28)</f>
        <v>26.28</v>
      </c>
      <c r="C209" s="1">
        <f t="shared" si="1"/>
        <v>-0.77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IFERROR(__xludf.DUMMYFUNCTION("""COMPUTED_VALUE"""),26.67)</f>
        <v>26.67</v>
      </c>
      <c r="C210" s="1">
        <f t="shared" si="1"/>
        <v>-0.61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IFERROR(__xludf.DUMMYFUNCTION("""COMPUTED_VALUE"""),26.95)</f>
        <v>26.95</v>
      </c>
      <c r="C211" s="1">
        <f t="shared" si="1"/>
        <v>-0.72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IFERROR(__xludf.DUMMYFUNCTION("""COMPUTED_VALUE"""),27.39)</f>
        <v>27.39</v>
      </c>
      <c r="C212" s="1">
        <f t="shared" si="1"/>
        <v>-0.56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IFERROR(__xludf.DUMMYFUNCTION("""COMPUTED_VALUE"""),27.03)</f>
        <v>27.03</v>
      </c>
      <c r="C213" s="1">
        <f t="shared" si="1"/>
        <v>-1.36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IFERROR(__xludf.DUMMYFUNCTION("""COMPUTED_VALUE"""),27.14)</f>
        <v>27.14</v>
      </c>
      <c r="C214" s="1">
        <f t="shared" si="1"/>
        <v>-0.89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IFERROR(__xludf.DUMMYFUNCTION("""COMPUTED_VALUE"""),26.85)</f>
        <v>26.85</v>
      </c>
      <c r="C215" s="1">
        <f t="shared" si="1"/>
        <v>-1.29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IFERROR(__xludf.DUMMYFUNCTION("""COMPUTED_VALUE"""),26.81)</f>
        <v>26.81</v>
      </c>
      <c r="C216" s="1">
        <f t="shared" si="1"/>
        <v>-1.04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IFERROR(__xludf.DUMMYFUNCTION("""COMPUTED_VALUE"""),26.95)</f>
        <v>26.95</v>
      </c>
      <c r="C217" s="1">
        <f t="shared" si="1"/>
        <v>-0.86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IFERROR(__xludf.DUMMYFUNCTION("""COMPUTED_VALUE"""),26.94)</f>
        <v>26.94</v>
      </c>
      <c r="C218" s="1">
        <f t="shared" si="1"/>
        <v>-1.01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IFERROR(__xludf.DUMMYFUNCTION("""COMPUTED_VALUE"""),26.68)</f>
        <v>26.68</v>
      </c>
      <c r="C219" s="1">
        <f t="shared" si="1"/>
        <v>-1.26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IFERROR(__xludf.DUMMYFUNCTION("""COMPUTED_VALUE"""),26.27)</f>
        <v>26.27</v>
      </c>
      <c r="C220" s="1">
        <f t="shared" si="1"/>
        <v>-1.41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IFERROR(__xludf.DUMMYFUNCTION("""COMPUTED_VALUE"""),26.2)</f>
        <v>26.2</v>
      </c>
      <c r="C221" s="1">
        <f t="shared" si="1"/>
        <v>-1.07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IFERROR(__xludf.DUMMYFUNCTION("""COMPUTED_VALUE"""),25.81)</f>
        <v>25.81</v>
      </c>
      <c r="C222" s="1">
        <f t="shared" si="1"/>
        <v>-1.39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IFERROR(__xludf.DUMMYFUNCTION("""COMPUTED_VALUE"""),25.57)</f>
        <v>25.57</v>
      </c>
      <c r="C223" s="1">
        <f t="shared" si="1"/>
        <v>-1.24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IFERROR(__xludf.DUMMYFUNCTION("""COMPUTED_VALUE"""),25.84)</f>
        <v>25.84</v>
      </c>
      <c r="C224" s="1">
        <f t="shared" si="1"/>
        <v>-0.73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IFERROR(__xludf.DUMMYFUNCTION("""COMPUTED_VALUE"""),25.69)</f>
        <v>25.69</v>
      </c>
      <c r="C225" s="1">
        <f t="shared" si="1"/>
        <v>-1.15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IFERROR(__xludf.DUMMYFUNCTION("""COMPUTED_VALUE"""),25.73)</f>
        <v>25.73</v>
      </c>
      <c r="C226" s="1">
        <f t="shared" si="1"/>
        <v>-0.96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IFERROR(__xludf.DUMMYFUNCTION("""COMPUTED_VALUE"""),25.12)</f>
        <v>25.12</v>
      </c>
      <c r="C227" s="1">
        <f t="shared" si="1"/>
        <v>-1.61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IFERROR(__xludf.DUMMYFUNCTION("""COMPUTED_VALUE"""),25.37)</f>
        <v>25.37</v>
      </c>
      <c r="C228" s="1">
        <f t="shared" si="1"/>
        <v>-0.75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IFERROR(__xludf.DUMMYFUNCTION("""COMPUTED_VALUE"""),25.25)</f>
        <v>25.25</v>
      </c>
      <c r="C229" s="1">
        <f t="shared" si="1"/>
        <v>-1.12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IFERROR(__xludf.DUMMYFUNCTION("""COMPUTED_VALUE"""),25.31)</f>
        <v>25.31</v>
      </c>
      <c r="C230" s="1">
        <f t="shared" si="1"/>
        <v>-0.94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IFERROR(__xludf.DUMMYFUNCTION("""COMPUTED_VALUE"""),25.26)</f>
        <v>25.26</v>
      </c>
      <c r="C231" s="1">
        <f t="shared" si="1"/>
        <v>-1.05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IFERROR(__xludf.DUMMYFUNCTION("""COMPUTED_VALUE"""),26.04)</f>
        <v>26.04</v>
      </c>
      <c r="C232" s="1">
        <f t="shared" si="1"/>
        <v>-0.22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IFERROR(__xludf.DUMMYFUNCTION("""COMPUTED_VALUE"""),26.89)</f>
        <v>26.89</v>
      </c>
      <c r="C233" s="1">
        <f t="shared" si="1"/>
        <v>-0.15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IFERROR(__xludf.DUMMYFUNCTION("""COMPUTED_VALUE"""),27.02)</f>
        <v>27.02</v>
      </c>
      <c r="C234" s="1">
        <f t="shared" si="1"/>
        <v>-0.87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IFERROR(__xludf.DUMMYFUNCTION("""COMPUTED_VALUE"""),26.84)</f>
        <v>26.84</v>
      </c>
      <c r="C235" s="1">
        <f t="shared" si="1"/>
        <v>-1.18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IFERROR(__xludf.DUMMYFUNCTION("""COMPUTED_VALUE"""),26.87)</f>
        <v>26.87</v>
      </c>
      <c r="C236" s="1">
        <f t="shared" si="1"/>
        <v>-0.97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IFERROR(__xludf.DUMMYFUNCTION("""COMPUTED_VALUE"""),27.23)</f>
        <v>27.23</v>
      </c>
      <c r="C237" s="1">
        <f t="shared" si="1"/>
        <v>-0.64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IFERROR(__xludf.DUMMYFUNCTION("""COMPUTED_VALUE"""),27.08)</f>
        <v>27.08</v>
      </c>
      <c r="C238" s="1">
        <f t="shared" si="1"/>
        <v>-1.15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IFERROR(__xludf.DUMMYFUNCTION("""COMPUTED_VALUE"""),27.34)</f>
        <v>27.34</v>
      </c>
      <c r="C239" s="1">
        <f t="shared" si="1"/>
        <v>-0.74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IFERROR(__xludf.DUMMYFUNCTION("""COMPUTED_VALUE"""),27.25)</f>
        <v>27.25</v>
      </c>
      <c r="C240" s="1">
        <f t="shared" si="1"/>
        <v>-1.09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IFERROR(__xludf.DUMMYFUNCTION("""COMPUTED_VALUE"""),27.62)</f>
        <v>27.62</v>
      </c>
      <c r="C241" s="1">
        <f t="shared" si="1"/>
        <v>-0.63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IFERROR(__xludf.DUMMYFUNCTION("""COMPUTED_VALUE"""),27.85)</f>
        <v>27.85</v>
      </c>
      <c r="C242" s="1">
        <f t="shared" si="1"/>
        <v>-0.77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IFERROR(__xludf.DUMMYFUNCTION("""COMPUTED_VALUE"""),27.99)</f>
        <v>27.99</v>
      </c>
      <c r="C243" s="1">
        <f t="shared" si="1"/>
        <v>-0.86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IFERROR(__xludf.DUMMYFUNCTION("""COMPUTED_VALUE"""),27.9)</f>
        <v>27.9</v>
      </c>
      <c r="C244" s="1">
        <f t="shared" si="1"/>
        <v>-1.09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IFERROR(__xludf.DUMMYFUNCTION("""COMPUTED_VALUE"""),27.81)</f>
        <v>27.81</v>
      </c>
      <c r="C245" s="1">
        <f t="shared" si="1"/>
        <v>-1.09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IFERROR(__xludf.DUMMYFUNCTION("""COMPUTED_VALUE"""),28.07)</f>
        <v>28.07</v>
      </c>
      <c r="C246" s="1">
        <f t="shared" si="1"/>
        <v>-0.74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IFERROR(__xludf.DUMMYFUNCTION("""COMPUTED_VALUE"""),28.19)</f>
        <v>28.19</v>
      </c>
      <c r="C247" s="1">
        <f t="shared" si="1"/>
        <v>-0.88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IFERROR(__xludf.DUMMYFUNCTION("""COMPUTED_VALUE"""),28.3)</f>
        <v>28.3</v>
      </c>
      <c r="C248" s="1">
        <f t="shared" si="1"/>
        <v>-0.89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IFERROR(__xludf.DUMMYFUNCTION("""COMPUTED_VALUE"""),28.07)</f>
        <v>28.07</v>
      </c>
      <c r="C249" s="1">
        <f t="shared" si="1"/>
        <v>-1.23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IFERROR(__xludf.DUMMYFUNCTION("""COMPUTED_VALUE"""),28.01)</f>
        <v>28.01</v>
      </c>
      <c r="C250" s="1">
        <f t="shared" si="1"/>
        <v>-1.06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IFERROR(__xludf.DUMMYFUNCTION("""COMPUTED_VALUE"""),27.97)</f>
        <v>27.97</v>
      </c>
      <c r="C251" s="1">
        <f t="shared" si="1"/>
        <v>-1.04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IFERROR(__xludf.DUMMYFUNCTION("""COMPUTED_VALUE"""),27.85)</f>
        <v>27.85</v>
      </c>
      <c r="C252" s="1">
        <f t="shared" si="1"/>
        <v>-1.12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IFERROR(__xludf.DUMMYFUNCTION("""COMPUTED_VALUE"""),27.91)</f>
        <v>27.91</v>
      </c>
      <c r="C253" s="1">
        <f t="shared" si="1"/>
        <v>-0.94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IFERROR(__xludf.DUMMYFUNCTION("""COMPUTED_VALUE"""),27.98)</f>
        <v>27.98</v>
      </c>
      <c r="C254" s="1">
        <f t="shared" si="1"/>
        <v>-0.93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IFERROR(__xludf.DUMMYFUNCTION("""COMPUTED_VALUE"""),28.09)</f>
        <v>28.09</v>
      </c>
      <c r="C255" s="1">
        <f t="shared" si="1"/>
        <v>-0.89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IFERROR(__xludf.DUMMYFUNCTION("""COMPUTED_VALUE"""),28.0)</f>
        <v>28</v>
      </c>
      <c r="C256" s="1">
        <f t="shared" si="1"/>
        <v>-1.09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IFERROR(__xludf.DUMMYFUNCTION("""COMPUTED_VALUE"""),28.82)</f>
        <v>28.82</v>
      </c>
      <c r="C257" s="1">
        <f t="shared" si="1"/>
        <v>-0.18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IFERROR(__xludf.DUMMYFUNCTION("""COMPUTED_VALUE"""),28.6)</f>
        <v>28.6</v>
      </c>
      <c r="C258" s="1">
        <f t="shared" si="1"/>
        <v>-1.22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IFERROR(__xludf.DUMMYFUNCTION("""COMPUTED_VALUE"""),28.22)</f>
        <v>28.22</v>
      </c>
      <c r="C259" s="1">
        <f t="shared" si="1"/>
        <v>-1.38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IFERROR(__xludf.DUMMYFUNCTION("""COMPUTED_VALUE"""),28.11)</f>
        <v>28.11</v>
      </c>
      <c r="C260" s="1">
        <f t="shared" si="1"/>
        <v>-1.11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IFERROR(__xludf.DUMMYFUNCTION("""COMPUTED_VALUE"""),28.55)</f>
        <v>28.55</v>
      </c>
      <c r="C261" s="1">
        <f t="shared" si="1"/>
        <v>-0.56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IFERROR(__xludf.DUMMYFUNCTION("""COMPUTED_VALUE"""),28.19)</f>
        <v>28.19</v>
      </c>
      <c r="C262" s="1">
        <f t="shared" si="1"/>
        <v>-1.36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IFERROR(__xludf.DUMMYFUNCTION("""COMPUTED_VALUE"""),28.3)</f>
        <v>28.3</v>
      </c>
      <c r="C263" s="1">
        <f t="shared" si="1"/>
        <v>-0.89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IFERROR(__xludf.DUMMYFUNCTION("""COMPUTED_VALUE"""),28.66)</f>
        <v>28.66</v>
      </c>
      <c r="C264" s="1">
        <f t="shared" si="1"/>
        <v>-0.64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IFERROR(__xludf.DUMMYFUNCTION("""COMPUTED_VALUE"""),28.47)</f>
        <v>28.47</v>
      </c>
      <c r="C265" s="1">
        <f t="shared" si="1"/>
        <v>-1.19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IFERROR(__xludf.DUMMYFUNCTION("""COMPUTED_VALUE"""),28.35)</f>
        <v>28.35</v>
      </c>
      <c r="C266" s="1">
        <f t="shared" si="1"/>
        <v>-1.12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IFERROR(__xludf.DUMMYFUNCTION("""COMPUTED_VALUE"""),28.02)</f>
        <v>28.02</v>
      </c>
      <c r="C267" s="1">
        <f t="shared" si="1"/>
        <v>-1.33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IFERROR(__xludf.DUMMYFUNCTION("""COMPUTED_VALUE"""),28.38)</f>
        <v>28.38</v>
      </c>
      <c r="C268" s="1">
        <f t="shared" si="1"/>
        <v>-0.64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IFERROR(__xludf.DUMMYFUNCTION("""COMPUTED_VALUE"""),28.45)</f>
        <v>28.45</v>
      </c>
      <c r="C269" s="1">
        <f t="shared" si="1"/>
        <v>-0.93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IFERROR(__xludf.DUMMYFUNCTION("""COMPUTED_VALUE"""),28.78)</f>
        <v>28.78</v>
      </c>
      <c r="C270" s="1">
        <f t="shared" si="1"/>
        <v>-0.67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IFERROR(__xludf.DUMMYFUNCTION("""COMPUTED_VALUE"""),28.87)</f>
        <v>28.87</v>
      </c>
      <c r="C271" s="1">
        <f t="shared" si="1"/>
        <v>-0.91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IFERROR(__xludf.DUMMYFUNCTION("""COMPUTED_VALUE"""),27.75)</f>
        <v>27.75</v>
      </c>
      <c r="C272" s="1">
        <f t="shared" si="1"/>
        <v>-2.12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IFERROR(__xludf.DUMMYFUNCTION("""COMPUTED_VALUE"""),27.73)</f>
        <v>27.73</v>
      </c>
      <c r="C273" s="1">
        <f t="shared" si="1"/>
        <v>-1.02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IFERROR(__xludf.DUMMYFUNCTION("""COMPUTED_VALUE"""),27.99)</f>
        <v>27.99</v>
      </c>
      <c r="C274" s="1">
        <f t="shared" si="1"/>
        <v>-0.74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IFERROR(__xludf.DUMMYFUNCTION("""COMPUTED_VALUE"""),27.94)</f>
        <v>27.94</v>
      </c>
      <c r="C275" s="1">
        <f t="shared" si="1"/>
        <v>-1.05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IFERROR(__xludf.DUMMYFUNCTION("""COMPUTED_VALUE"""),27.65)</f>
        <v>27.65</v>
      </c>
      <c r="C276" s="1">
        <f t="shared" si="1"/>
        <v>-1.29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IFERROR(__xludf.DUMMYFUNCTION("""COMPUTED_VALUE"""),27.77)</f>
        <v>27.77</v>
      </c>
      <c r="C277" s="1">
        <f t="shared" si="1"/>
        <v>-0.88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IFERROR(__xludf.DUMMYFUNCTION("""COMPUTED_VALUE"""),28.2)</f>
        <v>28.2</v>
      </c>
      <c r="C278" s="1">
        <f t="shared" si="1"/>
        <v>-0.57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IFERROR(__xludf.DUMMYFUNCTION("""COMPUTED_VALUE"""),28.28)</f>
        <v>28.28</v>
      </c>
      <c r="C279" s="1">
        <f t="shared" si="1"/>
        <v>-0.92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IFERROR(__xludf.DUMMYFUNCTION("""COMPUTED_VALUE"""),27.97)</f>
        <v>27.97</v>
      </c>
      <c r="C280" s="1">
        <f t="shared" si="1"/>
        <v>-1.31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IFERROR(__xludf.DUMMYFUNCTION("""COMPUTED_VALUE"""),27.5)</f>
        <v>27.5</v>
      </c>
      <c r="C281" s="1">
        <f t="shared" si="1"/>
        <v>-1.47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IFERROR(__xludf.DUMMYFUNCTION("""COMPUTED_VALUE"""),27.25)</f>
        <v>27.25</v>
      </c>
      <c r="C282" s="1">
        <f t="shared" si="1"/>
        <v>-1.25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IFERROR(__xludf.DUMMYFUNCTION("""COMPUTED_VALUE"""),27.23)</f>
        <v>27.23</v>
      </c>
      <c r="C283" s="1">
        <f t="shared" si="1"/>
        <v>-1.02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IFERROR(__xludf.DUMMYFUNCTION("""COMPUTED_VALUE"""),26.96)</f>
        <v>26.96</v>
      </c>
      <c r="C284" s="1">
        <f t="shared" si="1"/>
        <v>-1.27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IFERROR(__xludf.DUMMYFUNCTION("""COMPUTED_VALUE"""),27.02)</f>
        <v>27.02</v>
      </c>
      <c r="C285" s="1">
        <f t="shared" si="1"/>
        <v>-0.94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IFERROR(__xludf.DUMMYFUNCTION("""COMPUTED_VALUE"""),27.21)</f>
        <v>27.21</v>
      </c>
      <c r="C286" s="1">
        <f t="shared" si="1"/>
        <v>-0.81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IFERROR(__xludf.DUMMYFUNCTION("""COMPUTED_VALUE"""),27.06)</f>
        <v>27.06</v>
      </c>
      <c r="C287" s="1">
        <f t="shared" si="1"/>
        <v>-1.15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IFERROR(__xludf.DUMMYFUNCTION("""COMPUTED_VALUE"""),26.59)</f>
        <v>26.59</v>
      </c>
      <c r="C288" s="1">
        <f t="shared" si="1"/>
        <v>-1.47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IFERROR(__xludf.DUMMYFUNCTION("""COMPUTED_VALUE"""),26.59)</f>
        <v>26.59</v>
      </c>
      <c r="C289" s="1">
        <f t="shared" si="1"/>
        <v>-1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IFERROR(__xludf.DUMMYFUNCTION("""COMPUTED_VALUE"""),26.77)</f>
        <v>26.77</v>
      </c>
      <c r="C290" s="1">
        <f t="shared" si="1"/>
        <v>-0.82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IFERROR(__xludf.DUMMYFUNCTION("""COMPUTED_VALUE"""),26.55)</f>
        <v>26.55</v>
      </c>
      <c r="C291" s="1">
        <f t="shared" si="1"/>
        <v>-1.22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IFERROR(__xludf.DUMMYFUNCTION("""COMPUTED_VALUE"""),26.58)</f>
        <v>26.58</v>
      </c>
      <c r="C292" s="1">
        <f t="shared" si="1"/>
        <v>-0.97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IFERROR(__xludf.DUMMYFUNCTION("""COMPUTED_VALUE"""),26.16)</f>
        <v>26.16</v>
      </c>
      <c r="C293" s="1">
        <f t="shared" si="1"/>
        <v>-1.42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IFERROR(__xludf.DUMMYFUNCTION("""COMPUTED_VALUE"""),26.08)</f>
        <v>26.08</v>
      </c>
      <c r="C294" s="1">
        <f t="shared" si="1"/>
        <v>-1.08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IFERROR(__xludf.DUMMYFUNCTION("""COMPUTED_VALUE"""),26.2)</f>
        <v>26.2</v>
      </c>
      <c r="C295" s="1">
        <f t="shared" si="1"/>
        <v>-0.88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IFERROR(__xludf.DUMMYFUNCTION("""COMPUTED_VALUE"""),25.95)</f>
        <v>25.95</v>
      </c>
      <c r="C296" s="1">
        <f t="shared" si="1"/>
        <v>-1.25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IFERROR(__xludf.DUMMYFUNCTION("""COMPUTED_VALUE"""),25.72)</f>
        <v>25.72</v>
      </c>
      <c r="C297" s="1">
        <f t="shared" si="1"/>
        <v>-1.23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IFERROR(__xludf.DUMMYFUNCTION("""COMPUTED_VALUE"""),25.91)</f>
        <v>25.91</v>
      </c>
      <c r="C298" s="1">
        <f t="shared" si="1"/>
        <v>-0.81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IFERROR(__xludf.DUMMYFUNCTION("""COMPUTED_VALUE"""),25.89)</f>
        <v>25.89</v>
      </c>
      <c r="C299" s="1">
        <f t="shared" si="1"/>
        <v>-1.02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IFERROR(__xludf.DUMMYFUNCTION("""COMPUTED_VALUE"""),25.41)</f>
        <v>25.41</v>
      </c>
      <c r="C300" s="1">
        <f t="shared" si="1"/>
        <v>-1.48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IFERROR(__xludf.DUMMYFUNCTION("""COMPUTED_VALUE"""),25.68)</f>
        <v>25.68</v>
      </c>
      <c r="C301" s="1">
        <f t="shared" si="1"/>
        <v>-0.73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IFERROR(__xludf.DUMMYFUNCTION("""COMPUTED_VALUE"""),25.69)</f>
        <v>25.69</v>
      </c>
      <c r="C302" s="1">
        <f t="shared" si="1"/>
        <v>-0.99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IFERROR(__xludf.DUMMYFUNCTION("""COMPUTED_VALUE"""),25.39)</f>
        <v>25.39</v>
      </c>
      <c r="C303" s="1">
        <f t="shared" si="1"/>
        <v>-1.3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IFERROR(__xludf.DUMMYFUNCTION("""COMPUTED_VALUE"""),24.79)</f>
        <v>24.79</v>
      </c>
      <c r="C304" s="1">
        <f t="shared" si="1"/>
        <v>-1.6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IFERROR(__xludf.DUMMYFUNCTION("""COMPUTED_VALUE"""),24.78)</f>
        <v>24.78</v>
      </c>
      <c r="C305" s="1">
        <f t="shared" si="1"/>
        <v>-1.01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IFERROR(__xludf.DUMMYFUNCTION("""COMPUTED_VALUE"""),24.8)</f>
        <v>24.8</v>
      </c>
      <c r="C306" s="1">
        <f t="shared" si="1"/>
        <v>-0.98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IFERROR(__xludf.DUMMYFUNCTION("""COMPUTED_VALUE"""),25.33)</f>
        <v>25.33</v>
      </c>
      <c r="C307" s="1">
        <f t="shared" si="1"/>
        <v>-0.47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IFERROR(__xludf.DUMMYFUNCTION("""COMPUTED_VALUE"""),25.3)</f>
        <v>25.3</v>
      </c>
      <c r="C308" s="1">
        <f t="shared" si="1"/>
        <v>-1.03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IFERROR(__xludf.DUMMYFUNCTION("""COMPUTED_VALUE"""),25.54)</f>
        <v>25.54</v>
      </c>
      <c r="C309" s="1">
        <f t="shared" si="1"/>
        <v>-0.76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IFERROR(__xludf.DUMMYFUNCTION("""COMPUTED_VALUE"""),25.81)</f>
        <v>25.81</v>
      </c>
      <c r="C310" s="1">
        <f t="shared" si="1"/>
        <v>-0.73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IFERROR(__xludf.DUMMYFUNCTION("""COMPUTED_VALUE"""),25.62)</f>
        <v>25.62</v>
      </c>
      <c r="C311" s="1">
        <f t="shared" si="1"/>
        <v>-1.19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IFERROR(__xludf.DUMMYFUNCTION("""COMPUTED_VALUE"""),25.41)</f>
        <v>25.41</v>
      </c>
      <c r="C312" s="1">
        <f t="shared" si="1"/>
        <v>-1.21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IFERROR(__xludf.DUMMYFUNCTION("""COMPUTED_VALUE"""),25.49)</f>
        <v>25.49</v>
      </c>
      <c r="C313" s="1">
        <f t="shared" si="1"/>
        <v>-0.92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IFERROR(__xludf.DUMMYFUNCTION("""COMPUTED_VALUE"""),25.61)</f>
        <v>25.61</v>
      </c>
      <c r="C314" s="1">
        <f t="shared" si="1"/>
        <v>-0.88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IFERROR(__xludf.DUMMYFUNCTION("""COMPUTED_VALUE"""),25.39)</f>
        <v>25.39</v>
      </c>
      <c r="C315" s="1">
        <f t="shared" si="1"/>
        <v>-1.22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IFERROR(__xludf.DUMMYFUNCTION("""COMPUTED_VALUE"""),25.48)</f>
        <v>25.48</v>
      </c>
      <c r="C316" s="1">
        <f t="shared" si="1"/>
        <v>-0.91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IFERROR(__xludf.DUMMYFUNCTION("""COMPUTED_VALUE"""),25.55)</f>
        <v>25.55</v>
      </c>
      <c r="C317" s="1">
        <f t="shared" si="1"/>
        <v>-0.93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IFERROR(__xludf.DUMMYFUNCTION("""COMPUTED_VALUE"""),25.78)</f>
        <v>25.78</v>
      </c>
      <c r="C318" s="1">
        <f t="shared" si="1"/>
        <v>-0.77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IFERROR(__xludf.DUMMYFUNCTION("""COMPUTED_VALUE"""),26.15)</f>
        <v>26.15</v>
      </c>
      <c r="C319" s="1">
        <f t="shared" si="1"/>
        <v>-0.63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IFERROR(__xludf.DUMMYFUNCTION("""COMPUTED_VALUE"""),26.2)</f>
        <v>26.2</v>
      </c>
      <c r="C320" s="1">
        <f t="shared" si="1"/>
        <v>-0.95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IFERROR(__xludf.DUMMYFUNCTION("""COMPUTED_VALUE"""),26.07)</f>
        <v>26.07</v>
      </c>
      <c r="C321" s="1">
        <f t="shared" si="1"/>
        <v>-1.13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IFERROR(__xludf.DUMMYFUNCTION("""COMPUTED_VALUE"""),25.98)</f>
        <v>25.98</v>
      </c>
      <c r="C322" s="1">
        <f t="shared" si="1"/>
        <v>-1.09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IFERROR(__xludf.DUMMYFUNCTION("""COMPUTED_VALUE"""),25.64)</f>
        <v>25.64</v>
      </c>
      <c r="C323" s="1">
        <f t="shared" si="1"/>
        <v>-1.34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IFERROR(__xludf.DUMMYFUNCTION("""COMPUTED_VALUE"""),25.63)</f>
        <v>25.63</v>
      </c>
      <c r="C324" s="1">
        <f t="shared" si="1"/>
        <v>-1.01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IFERROR(__xludf.DUMMYFUNCTION("""COMPUTED_VALUE"""),25.42)</f>
        <v>25.42</v>
      </c>
      <c r="C325" s="1">
        <f t="shared" si="1"/>
        <v>-1.21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IFERROR(__xludf.DUMMYFUNCTION("""COMPUTED_VALUE"""),25.37)</f>
        <v>25.37</v>
      </c>
      <c r="C326" s="1">
        <f t="shared" si="1"/>
        <v>-1.05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IFERROR(__xludf.DUMMYFUNCTION("""COMPUTED_VALUE"""),25.08)</f>
        <v>25.08</v>
      </c>
      <c r="C327" s="1">
        <f t="shared" si="1"/>
        <v>-1.29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IFERROR(__xludf.DUMMYFUNCTION("""COMPUTED_VALUE"""),25.15)</f>
        <v>25.15</v>
      </c>
      <c r="C328" s="1">
        <f t="shared" si="1"/>
        <v>-0.93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IFERROR(__xludf.DUMMYFUNCTION("""COMPUTED_VALUE"""),25.76)</f>
        <v>25.76</v>
      </c>
      <c r="C329" s="1">
        <f t="shared" si="1"/>
        <v>-0.39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IFERROR(__xludf.DUMMYFUNCTION("""COMPUTED_VALUE"""),25.52)</f>
        <v>25.52</v>
      </c>
      <c r="C330" s="1">
        <f t="shared" si="1"/>
        <v>-1.24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IFERROR(__xludf.DUMMYFUNCTION("""COMPUTED_VALUE"""),25.61)</f>
        <v>25.61</v>
      </c>
      <c r="C331" s="1">
        <f t="shared" si="1"/>
        <v>-0.91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IFERROR(__xludf.DUMMYFUNCTION("""COMPUTED_VALUE"""),26.19)</f>
        <v>26.19</v>
      </c>
      <c r="C332" s="1">
        <f t="shared" si="1"/>
        <v>-0.42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IFERROR(__xludf.DUMMYFUNCTION("""COMPUTED_VALUE"""),26.38)</f>
        <v>26.38</v>
      </c>
      <c r="C333" s="1">
        <f t="shared" si="1"/>
        <v>-0.81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IFERROR(__xludf.DUMMYFUNCTION("""COMPUTED_VALUE"""),26.71)</f>
        <v>26.71</v>
      </c>
      <c r="C334" s="1">
        <f t="shared" si="1"/>
        <v>-0.67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IFERROR(__xludf.DUMMYFUNCTION("""COMPUTED_VALUE"""),25.92)</f>
        <v>25.92</v>
      </c>
      <c r="C335" s="1">
        <f t="shared" si="1"/>
        <v>-1.79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IFERROR(__xludf.DUMMYFUNCTION("""COMPUTED_VALUE"""),25.66)</f>
        <v>25.66</v>
      </c>
      <c r="C336" s="1">
        <f t="shared" si="1"/>
        <v>-1.26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IFERROR(__xludf.DUMMYFUNCTION("""COMPUTED_VALUE"""),25.81)</f>
        <v>25.81</v>
      </c>
      <c r="C337" s="1">
        <f t="shared" si="1"/>
        <v>-0.85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IFERROR(__xludf.DUMMYFUNCTION("""COMPUTED_VALUE"""),26.06)</f>
        <v>26.06</v>
      </c>
      <c r="C338" s="1">
        <f t="shared" si="1"/>
        <v>-0.75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IFERROR(__xludf.DUMMYFUNCTION("""COMPUTED_VALUE"""),25.79)</f>
        <v>25.79</v>
      </c>
      <c r="C339" s="1">
        <f t="shared" si="1"/>
        <v>-1.27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IFERROR(__xludf.DUMMYFUNCTION("""COMPUTED_VALUE"""),25.87)</f>
        <v>25.87</v>
      </c>
      <c r="C340" s="1">
        <f t="shared" si="1"/>
        <v>-0.92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IFERROR(__xludf.DUMMYFUNCTION("""COMPUTED_VALUE"""),25.83)</f>
        <v>25.83</v>
      </c>
      <c r="C341" s="1">
        <f t="shared" si="1"/>
        <v>-1.04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IFERROR(__xludf.DUMMYFUNCTION("""COMPUTED_VALUE"""),25.67)</f>
        <v>25.67</v>
      </c>
      <c r="C342" s="1">
        <f t="shared" si="1"/>
        <v>-1.16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IFERROR(__xludf.DUMMYFUNCTION("""COMPUTED_VALUE"""),25.36)</f>
        <v>25.36</v>
      </c>
      <c r="C343" s="1">
        <f t="shared" si="1"/>
        <v>-1.31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IFERROR(__xludf.DUMMYFUNCTION("""COMPUTED_VALUE"""),25.32)</f>
        <v>25.32</v>
      </c>
      <c r="C344" s="1">
        <f t="shared" si="1"/>
        <v>-1.04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IFERROR(__xludf.DUMMYFUNCTION("""COMPUTED_VALUE"""),25.03)</f>
        <v>25.03</v>
      </c>
      <c r="C345" s="1">
        <f t="shared" si="1"/>
        <v>-1.29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IFERROR(__xludf.DUMMYFUNCTION("""COMPUTED_VALUE"""),24.57)</f>
        <v>24.57</v>
      </c>
      <c r="C346" s="1">
        <f t="shared" si="1"/>
        <v>-1.46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IFERROR(__xludf.DUMMYFUNCTION("""COMPUTED_VALUE"""),24.52)</f>
        <v>24.52</v>
      </c>
      <c r="C347" s="1">
        <f t="shared" si="1"/>
        <v>-1.05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IFERROR(__xludf.DUMMYFUNCTION("""COMPUTED_VALUE"""),24.69)</f>
        <v>24.69</v>
      </c>
      <c r="C348" s="1">
        <f t="shared" si="1"/>
        <v>-0.83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IFERROR(__xludf.DUMMYFUNCTION("""COMPUTED_VALUE"""),24.72)</f>
        <v>24.72</v>
      </c>
      <c r="C349" s="1">
        <f t="shared" si="1"/>
        <v>-0.97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IFERROR(__xludf.DUMMYFUNCTION("""COMPUTED_VALUE"""),24.49)</f>
        <v>24.49</v>
      </c>
      <c r="C350" s="1">
        <f t="shared" si="1"/>
        <v>-1.23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IFERROR(__xludf.DUMMYFUNCTION("""COMPUTED_VALUE"""),24.17)</f>
        <v>24.17</v>
      </c>
      <c r="C351" s="1">
        <f t="shared" si="1"/>
        <v>-1.32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IFERROR(__xludf.DUMMYFUNCTION("""COMPUTED_VALUE"""),24.15)</f>
        <v>24.15</v>
      </c>
      <c r="C352" s="1">
        <f t="shared" si="1"/>
        <v>-1.02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IFERROR(__xludf.DUMMYFUNCTION("""COMPUTED_VALUE"""),24.19)</f>
        <v>24.19</v>
      </c>
      <c r="C353" s="1">
        <f t="shared" si="1"/>
        <v>-0.96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IFERROR(__xludf.DUMMYFUNCTION("""COMPUTED_VALUE"""),24.67)</f>
        <v>24.67</v>
      </c>
      <c r="C354" s="1">
        <f t="shared" si="1"/>
        <v>-0.52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IFERROR(__xludf.DUMMYFUNCTION("""COMPUTED_VALUE"""),24.76)</f>
        <v>24.76</v>
      </c>
      <c r="C355" s="1">
        <f t="shared" si="1"/>
        <v>-0.91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IFERROR(__xludf.DUMMYFUNCTION("""COMPUTED_VALUE"""),25.01)</f>
        <v>25.01</v>
      </c>
      <c r="C356" s="1">
        <f t="shared" si="1"/>
        <v>-0.75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IFERROR(__xludf.DUMMYFUNCTION("""COMPUTED_VALUE"""),24.43)</f>
        <v>24.43</v>
      </c>
      <c r="C357" s="1">
        <f t="shared" si="1"/>
        <v>-1.58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IFERROR(__xludf.DUMMYFUNCTION("""COMPUTED_VALUE"""),24.22)</f>
        <v>24.22</v>
      </c>
      <c r="C358" s="1">
        <f t="shared" si="1"/>
        <v>-1.21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IFERROR(__xludf.DUMMYFUNCTION("""COMPUTED_VALUE"""),23.91)</f>
        <v>23.91</v>
      </c>
      <c r="C359" s="1">
        <f t="shared" si="1"/>
        <v>-1.31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IFERROR(__xludf.DUMMYFUNCTION("""COMPUTED_VALUE"""),24.01)</f>
        <v>24.01</v>
      </c>
      <c r="C360" s="1">
        <f t="shared" si="1"/>
        <v>-0.9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IFERROR(__xludf.DUMMYFUNCTION("""COMPUTED_VALUE"""),24.06)</f>
        <v>24.06</v>
      </c>
      <c r="C361" s="1">
        <f t="shared" si="1"/>
        <v>-0.95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IFERROR(__xludf.DUMMYFUNCTION("""COMPUTED_VALUE"""),23.94)</f>
        <v>23.94</v>
      </c>
      <c r="C362" s="1">
        <f t="shared" si="1"/>
        <v>-1.12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IFERROR(__xludf.DUMMYFUNCTION("""COMPUTED_VALUE"""),23.96)</f>
        <v>23.96</v>
      </c>
      <c r="C363" s="1">
        <f t="shared" si="1"/>
        <v>-0.98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IFERROR(__xludf.DUMMYFUNCTION("""COMPUTED_VALUE"""),23.71)</f>
        <v>23.71</v>
      </c>
      <c r="C364" s="1">
        <f t="shared" si="1"/>
        <v>-1.25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IFERROR(__xludf.DUMMYFUNCTION("""COMPUTED_VALUE"""),24.04)</f>
        <v>24.04</v>
      </c>
      <c r="C365" s="1">
        <f t="shared" si="1"/>
        <v>-0.67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IFERROR(__xludf.DUMMYFUNCTION("""COMPUTED_VALUE"""),24.22)</f>
        <v>24.22</v>
      </c>
      <c r="C366" s="1">
        <f t="shared" si="1"/>
        <v>-0.82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IFERROR(__xludf.DUMMYFUNCTION("""COMPUTED_VALUE"""),23.74)</f>
        <v>23.74</v>
      </c>
      <c r="C367" s="1">
        <f t="shared" si="1"/>
        <v>-1.48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IFERROR(__xludf.DUMMYFUNCTION("""COMPUTED_VALUE"""),24.0)</f>
        <v>24</v>
      </c>
      <c r="C368" s="1">
        <f t="shared" si="1"/>
        <v>-0.74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IFERROR(__xludf.DUMMYFUNCTION("""COMPUTED_VALUE"""),24.26)</f>
        <v>24.26</v>
      </c>
      <c r="C369" s="1">
        <f t="shared" si="1"/>
        <v>-0.74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IFERROR(__xludf.DUMMYFUNCTION("""COMPUTED_VALUE"""),24.47)</f>
        <v>24.47</v>
      </c>
      <c r="C370" s="1">
        <f t="shared" si="1"/>
        <v>-0.79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IFERROR(__xludf.DUMMYFUNCTION("""COMPUTED_VALUE"""),24.76)</f>
        <v>24.76</v>
      </c>
      <c r="C371" s="1">
        <f t="shared" si="1"/>
        <v>-0.71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IFERROR(__xludf.DUMMYFUNCTION("""COMPUTED_VALUE"""),24.65)</f>
        <v>24.65</v>
      </c>
      <c r="C372" s="1">
        <f t="shared" si="1"/>
        <v>-1.11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IFERROR(__xludf.DUMMYFUNCTION("""COMPUTED_VALUE"""),24.63)</f>
        <v>24.63</v>
      </c>
      <c r="C373" s="1">
        <f t="shared" si="1"/>
        <v>-1.02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IFERROR(__xludf.DUMMYFUNCTION("""COMPUTED_VALUE"""),24.3)</f>
        <v>24.3</v>
      </c>
      <c r="C374" s="1">
        <f t="shared" si="1"/>
        <v>-1.33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IFERROR(__xludf.DUMMYFUNCTION("""COMPUTED_VALUE"""),25.2)</f>
        <v>25.2</v>
      </c>
      <c r="C375" s="1">
        <f t="shared" si="1"/>
        <v>-0.1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IFERROR(__xludf.DUMMYFUNCTION("""COMPUTED_VALUE"""),25.8)</f>
        <v>25.8</v>
      </c>
      <c r="C376" s="1">
        <f t="shared" si="1"/>
        <v>-0.4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IFERROR(__xludf.DUMMYFUNCTION("""COMPUTED_VALUE"""),25.62)</f>
        <v>25.62</v>
      </c>
      <c r="C377" s="1">
        <f t="shared" si="1"/>
        <v>-1.18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IFERROR(__xludf.DUMMYFUNCTION("""COMPUTED_VALUE"""),26.0)</f>
        <v>26</v>
      </c>
      <c r="C378" s="1">
        <f t="shared" si="1"/>
        <v>-0.62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IFERROR(__xludf.DUMMYFUNCTION("""COMPUTED_VALUE"""),26.02)</f>
        <v>26.02</v>
      </c>
      <c r="C379" s="1">
        <f t="shared" si="1"/>
        <v>-0.98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IFERROR(__xludf.DUMMYFUNCTION("""COMPUTED_VALUE"""),26.03)</f>
        <v>26.03</v>
      </c>
      <c r="C380" s="1">
        <f t="shared" si="1"/>
        <v>-0.99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IFERROR(__xludf.DUMMYFUNCTION("""COMPUTED_VALUE"""),26.33)</f>
        <v>26.33</v>
      </c>
      <c r="C381" s="1">
        <f t="shared" si="1"/>
        <v>-0.7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IFERROR(__xludf.DUMMYFUNCTION("""COMPUTED_VALUE"""),26.77)</f>
        <v>26.77</v>
      </c>
      <c r="C382" s="1">
        <f t="shared" si="1"/>
        <v>-0.56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IFERROR(__xludf.DUMMYFUNCTION("""COMPUTED_VALUE"""),26.92)</f>
        <v>26.92</v>
      </c>
      <c r="C383" s="1">
        <f t="shared" si="1"/>
        <v>-0.85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IFERROR(__xludf.DUMMYFUNCTION("""COMPUTED_VALUE"""),26.63)</f>
        <v>26.63</v>
      </c>
      <c r="C384" s="1">
        <f t="shared" si="1"/>
        <v>-1.29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IFERROR(__xludf.DUMMYFUNCTION("""COMPUTED_VALUE"""),26.54)</f>
        <v>26.54</v>
      </c>
      <c r="C385" s="1">
        <f t="shared" si="1"/>
        <v>-1.09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IFERROR(__xludf.DUMMYFUNCTION("""COMPUTED_VALUE"""),26.63)</f>
        <v>26.63</v>
      </c>
      <c r="C386" s="1">
        <f t="shared" si="1"/>
        <v>-0.91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IFERROR(__xludf.DUMMYFUNCTION("""COMPUTED_VALUE"""),26.47)</f>
        <v>26.47</v>
      </c>
      <c r="C387" s="1">
        <f t="shared" si="1"/>
        <v>-1.16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IFERROR(__xludf.DUMMYFUNCTION("""COMPUTED_VALUE"""),26.78)</f>
        <v>26.78</v>
      </c>
      <c r="C388" s="1">
        <f t="shared" si="1"/>
        <v>-0.69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IFERROR(__xludf.DUMMYFUNCTION("""COMPUTED_VALUE"""),26.59)</f>
        <v>26.59</v>
      </c>
      <c r="C389" s="1">
        <f t="shared" si="1"/>
        <v>-1.19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IFERROR(__xludf.DUMMYFUNCTION("""COMPUTED_VALUE"""),27.54)</f>
        <v>27.54</v>
      </c>
      <c r="C390" s="1">
        <f t="shared" si="1"/>
        <v>-0.05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IFERROR(__xludf.DUMMYFUNCTION("""COMPUTED_VALUE"""),27.06)</f>
        <v>27.06</v>
      </c>
      <c r="C391" s="1">
        <f t="shared" si="1"/>
        <v>-1.48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IFERROR(__xludf.DUMMYFUNCTION("""COMPUTED_VALUE"""),27.1)</f>
        <v>27.1</v>
      </c>
      <c r="C392" s="1">
        <f t="shared" si="1"/>
        <v>-0.96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IFERROR(__xludf.DUMMYFUNCTION("""COMPUTED_VALUE"""),27.53)</f>
        <v>27.53</v>
      </c>
      <c r="C393" s="1">
        <f t="shared" si="1"/>
        <v>-0.57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IFERROR(__xludf.DUMMYFUNCTION("""COMPUTED_VALUE"""),27.91)</f>
        <v>27.91</v>
      </c>
      <c r="C394" s="1">
        <f t="shared" si="1"/>
        <v>-0.62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IFERROR(__xludf.DUMMYFUNCTION("""COMPUTED_VALUE"""),28.08)</f>
        <v>28.08</v>
      </c>
      <c r="C395" s="1">
        <f t="shared" si="1"/>
        <v>-0.83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IFERROR(__xludf.DUMMYFUNCTION("""COMPUTED_VALUE"""),27.33)</f>
        <v>27.33</v>
      </c>
      <c r="C396" s="1">
        <f t="shared" si="1"/>
        <v>-1.75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IFERROR(__xludf.DUMMYFUNCTION("""COMPUTED_VALUE"""),27.72)</f>
        <v>27.72</v>
      </c>
      <c r="C397" s="1">
        <f t="shared" si="1"/>
        <v>-0.61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IFERROR(__xludf.DUMMYFUNCTION("""COMPUTED_VALUE"""),27.4)</f>
        <v>27.4</v>
      </c>
      <c r="C398" s="1">
        <f t="shared" si="1"/>
        <v>-1.32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IFERROR(__xludf.DUMMYFUNCTION("""COMPUTED_VALUE"""),27.27)</f>
        <v>27.27</v>
      </c>
      <c r="C399" s="1">
        <f t="shared" si="1"/>
        <v>-1.13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IFERROR(__xludf.DUMMYFUNCTION("""COMPUTED_VALUE"""),26.8)</f>
        <v>26.8</v>
      </c>
      <c r="C400" s="1">
        <f t="shared" si="1"/>
        <v>-1.47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IFERROR(__xludf.DUMMYFUNCTION("""COMPUTED_VALUE"""),26.92)</f>
        <v>26.92</v>
      </c>
      <c r="C401" s="1">
        <f t="shared" si="1"/>
        <v>-0.88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IFERROR(__xludf.DUMMYFUNCTION("""COMPUTED_VALUE"""),25.94)</f>
        <v>25.94</v>
      </c>
      <c r="C402" s="1">
        <f t="shared" si="1"/>
        <v>-1.98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IFERROR(__xludf.DUMMYFUNCTION("""COMPUTED_VALUE"""),25.68)</f>
        <v>25.68</v>
      </c>
      <c r="C403" s="1">
        <f t="shared" si="1"/>
        <v>-1.26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IFERROR(__xludf.DUMMYFUNCTION("""COMPUTED_VALUE"""),24.48)</f>
        <v>24.48</v>
      </c>
      <c r="C404" s="1">
        <f t="shared" si="1"/>
        <v>-2.2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IFERROR(__xludf.DUMMYFUNCTION("""COMPUTED_VALUE"""),25.58)</f>
        <v>25.58</v>
      </c>
      <c r="C405" s="1">
        <f t="shared" si="1"/>
        <v>0.1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IFERROR(__xludf.DUMMYFUNCTION("""COMPUTED_VALUE"""),24.2)</f>
        <v>24.2</v>
      </c>
      <c r="C406" s="1">
        <f t="shared" si="1"/>
        <v>-2.38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IFERROR(__xludf.DUMMYFUNCTION("""COMPUTED_VALUE"""),25.19)</f>
        <v>25.19</v>
      </c>
      <c r="C407" s="1">
        <f t="shared" si="1"/>
        <v>-0.01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IFERROR(__xludf.DUMMYFUNCTION("""COMPUTED_VALUE"""),25.1)</f>
        <v>25.1</v>
      </c>
      <c r="C408" s="1">
        <f t="shared" si="1"/>
        <v>-1.09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IFERROR(__xludf.DUMMYFUNCTION("""COMPUTED_VALUE"""),25.51)</f>
        <v>25.51</v>
      </c>
      <c r="C409" s="1">
        <f t="shared" si="1"/>
        <v>-0.59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IFERROR(__xludf.DUMMYFUNCTION("""COMPUTED_VALUE"""),25.35)</f>
        <v>25.35</v>
      </c>
      <c r="C410" s="1">
        <f t="shared" si="1"/>
        <v>-1.16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IFERROR(__xludf.DUMMYFUNCTION("""COMPUTED_VALUE"""),25.25)</f>
        <v>25.25</v>
      </c>
      <c r="C411" s="1">
        <f t="shared" si="1"/>
        <v>-1.1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IFERROR(__xludf.DUMMYFUNCTION("""COMPUTED_VALUE"""),24.67)</f>
        <v>24.67</v>
      </c>
      <c r="C412" s="1">
        <f t="shared" si="1"/>
        <v>-1.58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IFERROR(__xludf.DUMMYFUNCTION("""COMPUTED_VALUE"""),24.05)</f>
        <v>24.05</v>
      </c>
      <c r="C413" s="1">
        <f t="shared" si="1"/>
        <v>-1.62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IFERROR(__xludf.DUMMYFUNCTION("""COMPUTED_VALUE"""),23.98)</f>
        <v>23.98</v>
      </c>
      <c r="C414" s="1">
        <f t="shared" si="1"/>
        <v>-1.07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IFERROR(__xludf.DUMMYFUNCTION("""COMPUTED_VALUE"""),24.72)</f>
        <v>24.72</v>
      </c>
      <c r="C415" s="1">
        <f t="shared" si="1"/>
        <v>-0.26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IFERROR(__xludf.DUMMYFUNCTION("""COMPUTED_VALUE"""),24.9)</f>
        <v>24.9</v>
      </c>
      <c r="C416" s="1">
        <f t="shared" si="1"/>
        <v>-0.82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IFERROR(__xludf.DUMMYFUNCTION("""COMPUTED_VALUE"""),24.57)</f>
        <v>24.57</v>
      </c>
      <c r="C417" s="1">
        <f t="shared" si="1"/>
        <v>-1.33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IFERROR(__xludf.DUMMYFUNCTION("""COMPUTED_VALUE"""),25.25)</f>
        <v>25.25</v>
      </c>
      <c r="C418" s="1">
        <f t="shared" si="1"/>
        <v>-0.32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IFERROR(__xludf.DUMMYFUNCTION("""COMPUTED_VALUE"""),25.84)</f>
        <v>25.84</v>
      </c>
      <c r="C419" s="1">
        <f t="shared" si="1"/>
        <v>-0.41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IFERROR(__xludf.DUMMYFUNCTION("""COMPUTED_VALUE"""),26.23)</f>
        <v>26.23</v>
      </c>
      <c r="C420" s="1">
        <f t="shared" si="1"/>
        <v>-0.61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IFERROR(__xludf.DUMMYFUNCTION("""COMPUTED_VALUE"""),26.6)</f>
        <v>26.6</v>
      </c>
      <c r="C421" s="1">
        <f t="shared" si="1"/>
        <v>-0.63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IFERROR(__xludf.DUMMYFUNCTION("""COMPUTED_VALUE"""),26.21)</f>
        <v>26.21</v>
      </c>
      <c r="C422" s="1">
        <f t="shared" si="1"/>
        <v>-1.39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IFERROR(__xludf.DUMMYFUNCTION("""COMPUTED_VALUE"""),25.8)</f>
        <v>25.8</v>
      </c>
      <c r="C423" s="1">
        <f t="shared" si="1"/>
        <v>-1.41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IFERROR(__xludf.DUMMYFUNCTION("""COMPUTED_VALUE"""),25.51)</f>
        <v>25.51</v>
      </c>
      <c r="C424" s="1">
        <f t="shared" si="1"/>
        <v>-1.29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IFERROR(__xludf.DUMMYFUNCTION("""COMPUTED_VALUE"""),26.0)</f>
        <v>26</v>
      </c>
      <c r="C425" s="1">
        <f t="shared" si="1"/>
        <v>-0.51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IFERROR(__xludf.DUMMYFUNCTION("""COMPUTED_VALUE"""),26.22)</f>
        <v>26.22</v>
      </c>
      <c r="C426" s="1">
        <f t="shared" si="1"/>
        <v>-0.78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IFERROR(__xludf.DUMMYFUNCTION("""COMPUTED_VALUE"""),25.74)</f>
        <v>25.74</v>
      </c>
      <c r="C427" s="1">
        <f t="shared" si="1"/>
        <v>-1.48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IFERROR(__xludf.DUMMYFUNCTION("""COMPUTED_VALUE"""),25.89)</f>
        <v>25.89</v>
      </c>
      <c r="C428" s="1">
        <f t="shared" si="1"/>
        <v>-0.85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IFERROR(__xludf.DUMMYFUNCTION("""COMPUTED_VALUE"""),26.04)</f>
        <v>26.04</v>
      </c>
      <c r="C429" s="1">
        <f t="shared" si="1"/>
        <v>-0.85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IFERROR(__xludf.DUMMYFUNCTION("""COMPUTED_VALUE"""),26.5)</f>
        <v>26.5</v>
      </c>
      <c r="C430" s="1">
        <f t="shared" si="1"/>
        <v>-0.54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IFERROR(__xludf.DUMMYFUNCTION("""COMPUTED_VALUE"""),26.99)</f>
        <v>26.99</v>
      </c>
      <c r="C431" s="1">
        <f t="shared" si="1"/>
        <v>-0.51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IFERROR(__xludf.DUMMYFUNCTION("""COMPUTED_VALUE"""),27.12)</f>
        <v>27.12</v>
      </c>
      <c r="C432" s="1">
        <f t="shared" si="1"/>
        <v>-0.87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IFERROR(__xludf.DUMMYFUNCTION("""COMPUTED_VALUE"""),27.21)</f>
        <v>27.21</v>
      </c>
      <c r="C433" s="1">
        <f t="shared" si="1"/>
        <v>-0.91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IFERROR(__xludf.DUMMYFUNCTION("""COMPUTED_VALUE"""),26.98)</f>
        <v>26.98</v>
      </c>
      <c r="C434" s="1">
        <f t="shared" si="1"/>
        <v>-1.23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IFERROR(__xludf.DUMMYFUNCTION("""COMPUTED_VALUE"""),25.99)</f>
        <v>25.99</v>
      </c>
      <c r="C435" s="1">
        <f t="shared" si="1"/>
        <v>-1.99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IFERROR(__xludf.DUMMYFUNCTION("""COMPUTED_VALUE"""),25.06)</f>
        <v>25.06</v>
      </c>
      <c r="C436" s="1">
        <f t="shared" si="1"/>
        <v>-1.93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IFERROR(__xludf.DUMMYFUNCTION("""COMPUTED_VALUE"""),25.06)</f>
        <v>25.06</v>
      </c>
      <c r="C437" s="1">
        <f t="shared" si="1"/>
        <v>-1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IFERROR(__xludf.DUMMYFUNCTION("""COMPUTED_VALUE"""),25.44)</f>
        <v>25.44</v>
      </c>
      <c r="C438" s="1">
        <f t="shared" si="1"/>
        <v>-0.62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IFERROR(__xludf.DUMMYFUNCTION("""COMPUTED_VALUE"""),25.67)</f>
        <v>25.67</v>
      </c>
      <c r="C439" s="1">
        <f t="shared" si="1"/>
        <v>-0.77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IFERROR(__xludf.DUMMYFUNCTION("""COMPUTED_VALUE"""),25.58)</f>
        <v>25.58</v>
      </c>
      <c r="C440" s="1">
        <f t="shared" si="1"/>
        <v>-1.09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IFERROR(__xludf.DUMMYFUNCTION("""COMPUTED_VALUE"""),25.45)</f>
        <v>25.45</v>
      </c>
      <c r="C441" s="1">
        <f t="shared" si="1"/>
        <v>-1.13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IFERROR(__xludf.DUMMYFUNCTION("""COMPUTED_VALUE"""),24.89)</f>
        <v>24.89</v>
      </c>
      <c r="C442" s="1">
        <f t="shared" si="1"/>
        <v>-1.56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IFERROR(__xludf.DUMMYFUNCTION("""COMPUTED_VALUE"""),24.53)</f>
        <v>24.53</v>
      </c>
      <c r="C443" s="1">
        <f t="shared" si="1"/>
        <v>-1.36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IFERROR(__xludf.DUMMYFUNCTION("""COMPUTED_VALUE"""),25.34)</f>
        <v>25.34</v>
      </c>
      <c r="C444" s="1">
        <f t="shared" si="1"/>
        <v>-0.19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IFERROR(__xludf.DUMMYFUNCTION("""COMPUTED_VALUE"""),25.89)</f>
        <v>25.89</v>
      </c>
      <c r="C445" s="1">
        <f t="shared" si="1"/>
        <v>-0.45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IFERROR(__xludf.DUMMYFUNCTION("""COMPUTED_VALUE"""),26.34)</f>
        <v>26.34</v>
      </c>
      <c r="C446" s="1">
        <f t="shared" si="1"/>
        <v>-0.55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IFERROR(__xludf.DUMMYFUNCTION("""COMPUTED_VALUE"""),26.25)</f>
        <v>26.25</v>
      </c>
      <c r="C447" s="1">
        <f t="shared" si="1"/>
        <v>-1.09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IFERROR(__xludf.DUMMYFUNCTION("""COMPUTED_VALUE"""),26.94)</f>
        <v>26.94</v>
      </c>
      <c r="C448" s="1">
        <f t="shared" si="1"/>
        <v>-0.31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IFERROR(__xludf.DUMMYFUNCTION("""COMPUTED_VALUE"""),27.0)</f>
        <v>27</v>
      </c>
      <c r="C449" s="1">
        <f t="shared" si="1"/>
        <v>-0.94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IFERROR(__xludf.DUMMYFUNCTION("""COMPUTED_VALUE"""),26.96)</f>
        <v>26.96</v>
      </c>
      <c r="C450" s="1">
        <f t="shared" si="1"/>
        <v>-1.04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IFERROR(__xludf.DUMMYFUNCTION("""COMPUTED_VALUE"""),27.18)</f>
        <v>27.18</v>
      </c>
      <c r="C451" s="1">
        <f t="shared" si="1"/>
        <v>-0.78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IFERROR(__xludf.DUMMYFUNCTION("""COMPUTED_VALUE"""),27.27)</f>
        <v>27.27</v>
      </c>
      <c r="C452" s="1">
        <f t="shared" si="1"/>
        <v>-0.91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IFERROR(__xludf.DUMMYFUNCTION("""COMPUTED_VALUE"""),26.98)</f>
        <v>26.98</v>
      </c>
      <c r="C453" s="1">
        <f t="shared" si="1"/>
        <v>-1.29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IFERROR(__xludf.DUMMYFUNCTION("""COMPUTED_VALUE"""),27.31)</f>
        <v>27.31</v>
      </c>
      <c r="C454" s="1">
        <f t="shared" si="1"/>
        <v>-0.67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IFERROR(__xludf.DUMMYFUNCTION("""COMPUTED_VALUE"""),27.13)</f>
        <v>27.13</v>
      </c>
      <c r="C455" s="1">
        <f t="shared" si="1"/>
        <v>-1.18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IFERROR(__xludf.DUMMYFUNCTION("""COMPUTED_VALUE"""),27.04)</f>
        <v>27.04</v>
      </c>
      <c r="C456" s="1">
        <f t="shared" si="1"/>
        <v>-1.09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IFERROR(__xludf.DUMMYFUNCTION("""COMPUTED_VALUE"""),27.16)</f>
        <v>27.16</v>
      </c>
      <c r="C457" s="1">
        <f t="shared" si="1"/>
        <v>-0.88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IFERROR(__xludf.DUMMYFUNCTION("""COMPUTED_VALUE"""),27.19)</f>
        <v>27.19</v>
      </c>
      <c r="C458" s="1">
        <f t="shared" si="1"/>
        <v>-0.97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IFERROR(__xludf.DUMMYFUNCTION("""COMPUTED_VALUE"""),26.81)</f>
        <v>26.81</v>
      </c>
      <c r="C459" s="1">
        <f t="shared" si="1"/>
        <v>-1.38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IFERROR(__xludf.DUMMYFUNCTION("""COMPUTED_VALUE"""),26.59)</f>
        <v>26.59</v>
      </c>
      <c r="C460" s="1">
        <f t="shared" si="1"/>
        <v>-1.22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IFERROR(__xludf.DUMMYFUNCTION("""COMPUTED_VALUE"""),27.25)</f>
        <v>27.25</v>
      </c>
      <c r="C461" s="1">
        <f t="shared" si="1"/>
        <v>-0.34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IFERROR(__xludf.DUMMYFUNCTION("""COMPUTED_VALUE"""),26.98)</f>
        <v>26.98</v>
      </c>
      <c r="C462" s="1">
        <f t="shared" si="1"/>
        <v>-1.27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IFERROR(__xludf.DUMMYFUNCTION("""COMPUTED_VALUE"""),26.63)</f>
        <v>26.63</v>
      </c>
      <c r="C463" s="1">
        <f t="shared" si="1"/>
        <v>-1.35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IFERROR(__xludf.DUMMYFUNCTION("""COMPUTED_VALUE"""),25.99)</f>
        <v>25.99</v>
      </c>
      <c r="C464" s="1">
        <f t="shared" si="1"/>
        <v>-1.64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IFERROR(__xludf.DUMMYFUNCTION("""COMPUTED_VALUE"""),26.01)</f>
        <v>26.01</v>
      </c>
      <c r="C465" s="1">
        <f t="shared" si="1"/>
        <v>-0.98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IFERROR(__xludf.DUMMYFUNCTION("""COMPUTED_VALUE"""),26.53)</f>
        <v>26.53</v>
      </c>
      <c r="C466" s="1">
        <f t="shared" si="1"/>
        <v>-0.48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IFERROR(__xludf.DUMMYFUNCTION("""COMPUTED_VALUE"""),26.25)</f>
        <v>26.25</v>
      </c>
      <c r="C467" s="1">
        <f t="shared" si="1"/>
        <v>-1.28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IFERROR(__xludf.DUMMYFUNCTION("""COMPUTED_VALUE"""),26.8)</f>
        <v>26.8</v>
      </c>
      <c r="C468" s="1">
        <f t="shared" si="1"/>
        <v>-0.45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IFERROR(__xludf.DUMMYFUNCTION("""COMPUTED_VALUE"""),27.16)</f>
        <v>27.16</v>
      </c>
      <c r="C469" s="1">
        <f t="shared" si="1"/>
        <v>-0.64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IFERROR(__xludf.DUMMYFUNCTION("""COMPUTED_VALUE"""),26.2)</f>
        <v>26.2</v>
      </c>
      <c r="C470" s="1">
        <f t="shared" si="1"/>
        <v>-1.96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IFERROR(__xludf.DUMMYFUNCTION("""COMPUTED_VALUE"""),26.28)</f>
        <v>26.28</v>
      </c>
      <c r="C471" s="1">
        <f t="shared" si="1"/>
        <v>-0.92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IFERROR(__xludf.DUMMYFUNCTION("""COMPUTED_VALUE"""),26.91)</f>
        <v>26.91</v>
      </c>
      <c r="C472" s="1">
        <f t="shared" si="1"/>
        <v>-0.37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IFERROR(__xludf.DUMMYFUNCTION("""COMPUTED_VALUE"""),26.76)</f>
        <v>26.76</v>
      </c>
      <c r="C473" s="1">
        <f t="shared" si="1"/>
        <v>-1.15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IFERROR(__xludf.DUMMYFUNCTION("""COMPUTED_VALUE"""),26.74)</f>
        <v>26.74</v>
      </c>
      <c r="C474" s="1">
        <f t="shared" si="1"/>
        <v>-1.02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IFERROR(__xludf.DUMMYFUNCTION("""COMPUTED_VALUE"""),26.07)</f>
        <v>26.07</v>
      </c>
      <c r="C475" s="1">
        <f t="shared" si="1"/>
        <v>-1.67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IFERROR(__xludf.DUMMYFUNCTION("""COMPUTED_VALUE"""),25.54)</f>
        <v>25.54</v>
      </c>
      <c r="C476" s="1">
        <f t="shared" si="1"/>
        <v>-1.53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IFERROR(__xludf.DUMMYFUNCTION("""COMPUTED_VALUE"""),25.3)</f>
        <v>25.3</v>
      </c>
      <c r="C477" s="1">
        <f t="shared" si="1"/>
        <v>-1.24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IFERROR(__xludf.DUMMYFUNCTION("""COMPUTED_VALUE"""),25.0)</f>
        <v>25</v>
      </c>
      <c r="C478" s="1">
        <f t="shared" si="1"/>
        <v>-1.3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IFERROR(__xludf.DUMMYFUNCTION("""COMPUTED_VALUE"""),24.79)</f>
        <v>24.79</v>
      </c>
      <c r="C479" s="1">
        <f t="shared" si="1"/>
        <v>-1.21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IFERROR(__xludf.DUMMYFUNCTION("""COMPUTED_VALUE"""),24.47)</f>
        <v>24.47</v>
      </c>
      <c r="C480" s="1">
        <f t="shared" si="1"/>
        <v>-1.32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IFERROR(__xludf.DUMMYFUNCTION("""COMPUTED_VALUE"""),24.3)</f>
        <v>24.3</v>
      </c>
      <c r="C481" s="1">
        <f t="shared" si="1"/>
        <v>-1.17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IFERROR(__xludf.DUMMYFUNCTION("""COMPUTED_VALUE"""),24.87)</f>
        <v>24.87</v>
      </c>
      <c r="C482" s="1">
        <f t="shared" si="1"/>
        <v>-0.43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IFERROR(__xludf.DUMMYFUNCTION("""COMPUTED_VALUE"""),24.84)</f>
        <v>24.84</v>
      </c>
      <c r="C483" s="1">
        <f t="shared" si="1"/>
        <v>-1.03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IFERROR(__xludf.DUMMYFUNCTION("""COMPUTED_VALUE"""),25.58)</f>
        <v>25.58</v>
      </c>
      <c r="C484" s="1">
        <f t="shared" si="1"/>
        <v>-0.26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IFERROR(__xludf.DUMMYFUNCTION("""COMPUTED_VALUE"""),25.28)</f>
        <v>25.28</v>
      </c>
      <c r="C485" s="1">
        <f t="shared" si="1"/>
        <v>-1.3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IFERROR(__xludf.DUMMYFUNCTION("""COMPUTED_VALUE"""),25.22)</f>
        <v>25.22</v>
      </c>
      <c r="C486" s="1">
        <f t="shared" si="1"/>
        <v>-1.06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IFERROR(__xludf.DUMMYFUNCTION("""COMPUTED_VALUE"""),25.7)</f>
        <v>25.7</v>
      </c>
      <c r="C487" s="1">
        <f t="shared" si="1"/>
        <v>-0.52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IFERROR(__xludf.DUMMYFUNCTION("""COMPUTED_VALUE"""),25.66)</f>
        <v>25.66</v>
      </c>
      <c r="C488" s="1">
        <f t="shared" si="1"/>
        <v>-1.04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IFERROR(__xludf.DUMMYFUNCTION("""COMPUTED_VALUE"""),25.6)</f>
        <v>25.6</v>
      </c>
      <c r="C489" s="1">
        <f t="shared" si="1"/>
        <v>-1.06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IFERROR(__xludf.DUMMYFUNCTION("""COMPUTED_VALUE"""),25.4)</f>
        <v>25.4</v>
      </c>
      <c r="C490" s="1">
        <f t="shared" si="1"/>
        <v>-1.2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IFERROR(__xludf.DUMMYFUNCTION("""COMPUTED_VALUE"""),25.7)</f>
        <v>25.7</v>
      </c>
      <c r="C491" s="1">
        <f t="shared" si="1"/>
        <v>-0.7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IFERROR(__xludf.DUMMYFUNCTION("""COMPUTED_VALUE"""),25.51)</f>
        <v>25.51</v>
      </c>
      <c r="C492" s="1">
        <f t="shared" si="1"/>
        <v>-1.19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IFERROR(__xludf.DUMMYFUNCTION("""COMPUTED_VALUE"""),25.76)</f>
        <v>25.76</v>
      </c>
      <c r="C493" s="1">
        <f t="shared" si="1"/>
        <v>-0.75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IFERROR(__xludf.DUMMYFUNCTION("""COMPUTED_VALUE"""),25.59)</f>
        <v>25.59</v>
      </c>
      <c r="C494" s="1">
        <f t="shared" si="1"/>
        <v>-1.17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IFERROR(__xludf.DUMMYFUNCTION("""COMPUTED_VALUE"""),25.56)</f>
        <v>25.56</v>
      </c>
      <c r="C495" s="1">
        <f t="shared" si="1"/>
        <v>-1.03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IFERROR(__xludf.DUMMYFUNCTION("""COMPUTED_VALUE"""),26.0)</f>
        <v>26</v>
      </c>
      <c r="C496" s="1">
        <f t="shared" si="1"/>
        <v>-0.56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IFERROR(__xludf.DUMMYFUNCTION("""COMPUTED_VALUE"""),25.53)</f>
        <v>25.53</v>
      </c>
      <c r="C497" s="1">
        <f t="shared" si="1"/>
        <v>-1.47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IFERROR(__xludf.DUMMYFUNCTION("""COMPUTED_VALUE"""),26.03)</f>
        <v>26.03</v>
      </c>
      <c r="C498" s="1">
        <f t="shared" si="1"/>
        <v>-0.5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IFERROR(__xludf.DUMMYFUNCTION("""COMPUTED_VALUE"""),25.76)</f>
        <v>25.76</v>
      </c>
      <c r="C499" s="1">
        <f t="shared" si="1"/>
        <v>-1.27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IFERROR(__xludf.DUMMYFUNCTION("""COMPUTED_VALUE"""),25.81)</f>
        <v>25.81</v>
      </c>
      <c r="C500" s="1">
        <f t="shared" si="1"/>
        <v>-0.95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IFERROR(__xludf.DUMMYFUNCTION("""COMPUTED_VALUE"""),26.03)</f>
        <v>26.03</v>
      </c>
      <c r="C501" s="1">
        <f t="shared" si="1"/>
        <v>-0.78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IFERROR(__xludf.DUMMYFUNCTION("""COMPUTED_VALUE"""),26.04)</f>
        <v>26.04</v>
      </c>
      <c r="C502" s="1">
        <f t="shared" si="1"/>
        <v>-0.99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IFERROR(__xludf.DUMMYFUNCTION("""COMPUTED_VALUE"""),25.82)</f>
        <v>25.82</v>
      </c>
      <c r="C503" s="1">
        <f t="shared" si="1"/>
        <v>-1.22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IFERROR(__xludf.DUMMYFUNCTION("""COMPUTED_VALUE"""),26.02)</f>
        <v>26.02</v>
      </c>
      <c r="C504" s="1">
        <f t="shared" si="1"/>
        <v>-0.8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IFERROR(__xludf.DUMMYFUNCTION("""COMPUTED_VALUE"""),25.96)</f>
        <v>25.96</v>
      </c>
      <c r="C505" s="1">
        <f t="shared" si="1"/>
        <v>-1.06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IFERROR(__xludf.DUMMYFUNCTION("""COMPUTED_VALUE"""),26.77)</f>
        <v>26.77</v>
      </c>
      <c r="C506" s="1">
        <f t="shared" si="1"/>
        <v>-0.19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IFERROR(__xludf.DUMMYFUNCTION("""COMPUTED_VALUE"""),27.4)</f>
        <v>27.4</v>
      </c>
      <c r="C507" s="1">
        <f t="shared" si="1"/>
        <v>-0.37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IFERROR(__xludf.DUMMYFUNCTION("""COMPUTED_VALUE"""),27.68)</f>
        <v>27.68</v>
      </c>
      <c r="C508" s="1">
        <f t="shared" si="1"/>
        <v>-0.72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IFERROR(__xludf.DUMMYFUNCTION("""COMPUTED_VALUE"""),28.11)</f>
        <v>28.11</v>
      </c>
      <c r="C509" s="1">
        <f t="shared" si="1"/>
        <v>-0.57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IFERROR(__xludf.DUMMYFUNCTION("""COMPUTED_VALUE"""),27.74)</f>
        <v>27.74</v>
      </c>
      <c r="C510" s="1">
        <f t="shared" si="1"/>
        <v>-1.37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IFERROR(__xludf.DUMMYFUNCTION("""COMPUTED_VALUE"""),27.84)</f>
        <v>27.84</v>
      </c>
      <c r="C511" s="1">
        <f t="shared" si="1"/>
        <v>-0.9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IFERROR(__xludf.DUMMYFUNCTION("""COMPUTED_VALUE"""),27.72)</f>
        <v>27.72</v>
      </c>
      <c r="C512" s="1">
        <f t="shared" si="1"/>
        <v>-1.12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IFERROR(__xludf.DUMMYFUNCTION("""COMPUTED_VALUE"""),28.0)</f>
        <v>28</v>
      </c>
      <c r="C513" s="1">
        <f t="shared" si="1"/>
        <v>-0.72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IFERROR(__xludf.DUMMYFUNCTION("""COMPUTED_VALUE"""),28.25)</f>
        <v>28.25</v>
      </c>
      <c r="C514" s="1">
        <f t="shared" si="1"/>
        <v>-0.75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IFERROR(__xludf.DUMMYFUNCTION("""COMPUTED_VALUE"""),28.26)</f>
        <v>28.26</v>
      </c>
      <c r="C515" s="1">
        <f t="shared" si="1"/>
        <v>-0.99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IFERROR(__xludf.DUMMYFUNCTION("""COMPUTED_VALUE"""),28.23)</f>
        <v>28.23</v>
      </c>
      <c r="C516" s="1">
        <f t="shared" si="1"/>
        <v>-1.03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IFERROR(__xludf.DUMMYFUNCTION("""COMPUTED_VALUE"""),28.12)</f>
        <v>28.12</v>
      </c>
      <c r="C517" s="1">
        <f t="shared" si="1"/>
        <v>-1.11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IFERROR(__xludf.DUMMYFUNCTION("""COMPUTED_VALUE"""),29.71)</f>
        <v>29.71</v>
      </c>
      <c r="C518" s="1">
        <f t="shared" si="1"/>
        <v>0.59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IFERROR(__xludf.DUMMYFUNCTION("""COMPUTED_VALUE"""),29.73)</f>
        <v>29.73</v>
      </c>
      <c r="C519" s="1">
        <f t="shared" si="1"/>
        <v>-0.98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IFERROR(__xludf.DUMMYFUNCTION("""COMPUTED_VALUE"""),29.34)</f>
        <v>29.34</v>
      </c>
      <c r="C520" s="1">
        <f t="shared" si="1"/>
        <v>-1.39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IFERROR(__xludf.DUMMYFUNCTION("""COMPUTED_VALUE"""),29.56)</f>
        <v>29.56</v>
      </c>
      <c r="C521" s="1">
        <f t="shared" si="1"/>
        <v>-0.78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IFERROR(__xludf.DUMMYFUNCTION("""COMPUTED_VALUE"""),29.5)</f>
        <v>29.5</v>
      </c>
      <c r="C522" s="1">
        <f t="shared" si="1"/>
        <v>-1.06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IFERROR(__xludf.DUMMYFUNCTION("""COMPUTED_VALUE"""),29.23)</f>
        <v>29.23</v>
      </c>
      <c r="C523" s="1">
        <f t="shared" si="1"/>
        <v>-1.27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IFERROR(__xludf.DUMMYFUNCTION("""COMPUTED_VALUE"""),29.61)</f>
        <v>29.61</v>
      </c>
      <c r="C524" s="1">
        <f t="shared" si="1"/>
        <v>-0.62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IFERROR(__xludf.DUMMYFUNCTION("""COMPUTED_VALUE"""),29.53)</f>
        <v>29.53</v>
      </c>
      <c r="C525" s="1">
        <f t="shared" si="1"/>
        <v>-1.08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IFERROR(__xludf.DUMMYFUNCTION("""COMPUTED_VALUE"""),29.89)</f>
        <v>29.89</v>
      </c>
      <c r="C526" s="1">
        <f t="shared" si="1"/>
        <v>-0.64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IFERROR(__xludf.DUMMYFUNCTION("""COMPUTED_VALUE"""),29.95)</f>
        <v>29.95</v>
      </c>
      <c r="C527" s="1">
        <f t="shared" si="1"/>
        <v>-0.94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IFERROR(__xludf.DUMMYFUNCTION("""COMPUTED_VALUE"""),30.24)</f>
        <v>30.24</v>
      </c>
      <c r="C528" s="1">
        <f t="shared" si="1"/>
        <v>-0.71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IFERROR(__xludf.DUMMYFUNCTION("""COMPUTED_VALUE"""),30.2)</f>
        <v>30.2</v>
      </c>
      <c r="C529" s="1">
        <f t="shared" si="1"/>
        <v>-1.04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IFERROR(__xludf.DUMMYFUNCTION("""COMPUTED_VALUE"""),30.35)</f>
        <v>30.35</v>
      </c>
      <c r="C530" s="1">
        <f t="shared" si="1"/>
        <v>-0.85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IFERROR(__xludf.DUMMYFUNCTION("""COMPUTED_VALUE"""),30.66)</f>
        <v>30.66</v>
      </c>
      <c r="C531" s="1">
        <f t="shared" si="1"/>
        <v>-0.69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IFERROR(__xludf.DUMMYFUNCTION("""COMPUTED_VALUE"""),30.77)</f>
        <v>30.77</v>
      </c>
      <c r="C532" s="1">
        <f t="shared" si="1"/>
        <v>-0.89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IFERROR(__xludf.DUMMYFUNCTION("""COMPUTED_VALUE"""),30.5)</f>
        <v>30.5</v>
      </c>
      <c r="C533" s="1">
        <f t="shared" si="1"/>
        <v>-1.27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IFERROR(__xludf.DUMMYFUNCTION("""COMPUTED_VALUE"""),30.58)</f>
        <v>30.58</v>
      </c>
      <c r="C534" s="1">
        <f t="shared" si="1"/>
        <v>-0.92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IFERROR(__xludf.DUMMYFUNCTION("""COMPUTED_VALUE"""),30.25)</f>
        <v>30.25</v>
      </c>
      <c r="C535" s="1">
        <f t="shared" si="1"/>
        <v>-1.33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IFERROR(__xludf.DUMMYFUNCTION("""COMPUTED_VALUE"""),30.05)</f>
        <v>30.05</v>
      </c>
      <c r="C536" s="1">
        <f t="shared" si="1"/>
        <v>-1.2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IFERROR(__xludf.DUMMYFUNCTION("""COMPUTED_VALUE"""),31.29)</f>
        <v>31.29</v>
      </c>
      <c r="C537" s="1">
        <f t="shared" si="1"/>
        <v>0.24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IFERROR(__xludf.DUMMYFUNCTION("""COMPUTED_VALUE"""),31.25)</f>
        <v>31.25</v>
      </c>
      <c r="C538" s="1">
        <f t="shared" si="1"/>
        <v>-1.04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IFERROR(__xludf.DUMMYFUNCTION("""COMPUTED_VALUE"""),31.44)</f>
        <v>31.44</v>
      </c>
      <c r="C539" s="1">
        <f t="shared" si="1"/>
        <v>-0.81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IFERROR(__xludf.DUMMYFUNCTION("""COMPUTED_VALUE"""),31.27)</f>
        <v>31.27</v>
      </c>
      <c r="C540" s="1">
        <f t="shared" si="1"/>
        <v>-1.17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IFERROR(__xludf.DUMMYFUNCTION("""COMPUTED_VALUE"""),31.37)</f>
        <v>31.37</v>
      </c>
      <c r="C541" s="1">
        <f t="shared" si="1"/>
        <v>-0.9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IFERROR(__xludf.DUMMYFUNCTION("""COMPUTED_VALUE"""),31.48)</f>
        <v>31.48</v>
      </c>
      <c r="C542" s="1">
        <f t="shared" si="1"/>
        <v>-0.89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IFERROR(__xludf.DUMMYFUNCTION("""COMPUTED_VALUE"""),31.35)</f>
        <v>31.35</v>
      </c>
      <c r="C543" s="1">
        <f t="shared" si="1"/>
        <v>-1.13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IFERROR(__xludf.DUMMYFUNCTION("""COMPUTED_VALUE"""),31.87)</f>
        <v>31.87</v>
      </c>
      <c r="C544" s="1">
        <f t="shared" si="1"/>
        <v>-0.48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IFERROR(__xludf.DUMMYFUNCTION("""COMPUTED_VALUE"""),31.74)</f>
        <v>31.74</v>
      </c>
      <c r="C545" s="1">
        <f t="shared" si="1"/>
        <v>-1.13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IFERROR(__xludf.DUMMYFUNCTION("""COMPUTED_VALUE"""),32.29)</f>
        <v>32.29</v>
      </c>
      <c r="C546" s="1">
        <f t="shared" si="1"/>
        <v>-0.45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IFERROR(__xludf.DUMMYFUNCTION("""COMPUTED_VALUE"""),32.08)</f>
        <v>32.08</v>
      </c>
      <c r="C547" s="1">
        <f t="shared" si="1"/>
        <v>-1.21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IFERROR(__xludf.DUMMYFUNCTION("""COMPUTED_VALUE"""),31.8)</f>
        <v>31.8</v>
      </c>
      <c r="C548" s="1">
        <f t="shared" si="1"/>
        <v>-1.28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IFERROR(__xludf.DUMMYFUNCTION("""COMPUTED_VALUE"""),31.56)</f>
        <v>31.56</v>
      </c>
      <c r="C549" s="1">
        <f t="shared" si="1"/>
        <v>-1.24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IFERROR(__xludf.DUMMYFUNCTION("""COMPUTED_VALUE"""),31.84)</f>
        <v>31.84</v>
      </c>
      <c r="C550" s="1">
        <f t="shared" si="1"/>
        <v>-0.72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IFERROR(__xludf.DUMMYFUNCTION("""COMPUTED_VALUE"""),32.01)</f>
        <v>32.01</v>
      </c>
      <c r="C551" s="1">
        <f t="shared" si="1"/>
        <v>-0.83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IFERROR(__xludf.DUMMYFUNCTION("""COMPUTED_VALUE"""),31.99)</f>
        <v>31.99</v>
      </c>
      <c r="C552" s="1">
        <f t="shared" si="1"/>
        <v>-1.02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IFERROR(__xludf.DUMMYFUNCTION("""COMPUTED_VALUE"""),32.04)</f>
        <v>32.04</v>
      </c>
      <c r="C553" s="1">
        <f t="shared" si="1"/>
        <v>-0.95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IFERROR(__xludf.DUMMYFUNCTION("""COMPUTED_VALUE"""),32.67)</f>
        <v>32.67</v>
      </c>
      <c r="C554" s="1">
        <f t="shared" si="1"/>
        <v>-0.37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IFERROR(__xludf.DUMMYFUNCTION("""COMPUTED_VALUE"""),32.77)</f>
        <v>32.77</v>
      </c>
      <c r="C555" s="1">
        <f t="shared" si="1"/>
        <v>-0.9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IFERROR(__xludf.DUMMYFUNCTION("""COMPUTED_VALUE"""),32.85)</f>
        <v>32.85</v>
      </c>
      <c r="C556" s="1">
        <f t="shared" si="1"/>
        <v>-0.92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IFERROR(__xludf.DUMMYFUNCTION("""COMPUTED_VALUE"""),32.6)</f>
        <v>32.6</v>
      </c>
      <c r="C557" s="1">
        <f t="shared" si="1"/>
        <v>-1.25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IFERROR(__xludf.DUMMYFUNCTION("""COMPUTED_VALUE"""),32.2)</f>
        <v>32.2</v>
      </c>
      <c r="C558" s="1">
        <f t="shared" si="1"/>
        <v>-1.4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IFERROR(__xludf.DUMMYFUNCTION("""COMPUTED_VALUE"""),31.99)</f>
        <v>31.99</v>
      </c>
      <c r="C559" s="1">
        <f t="shared" si="1"/>
        <v>-1.21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IFERROR(__xludf.DUMMYFUNCTION("""COMPUTED_VALUE"""),31.91)</f>
        <v>31.91</v>
      </c>
      <c r="C560" s="1">
        <f t="shared" si="1"/>
        <v>-1.08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IFERROR(__xludf.DUMMYFUNCTION("""COMPUTED_VALUE"""),32.0)</f>
        <v>32</v>
      </c>
      <c r="C561" s="1">
        <f t="shared" si="1"/>
        <v>-0.91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IFERROR(__xludf.DUMMYFUNCTION("""COMPUTED_VALUE"""),32.01)</f>
        <v>32.01</v>
      </c>
      <c r="C562" s="1">
        <f t="shared" si="1"/>
        <v>-0.99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IFERROR(__xludf.DUMMYFUNCTION("""COMPUTED_VALUE"""),32.59)</f>
        <v>32.59</v>
      </c>
      <c r="C563" s="1">
        <f t="shared" si="1"/>
        <v>-0.42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IFERROR(__xludf.DUMMYFUNCTION("""COMPUTED_VALUE"""),32.52)</f>
        <v>32.52</v>
      </c>
      <c r="C564" s="1">
        <f t="shared" si="1"/>
        <v>-1.07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IFERROR(__xludf.DUMMYFUNCTION("""COMPUTED_VALUE"""),32.19)</f>
        <v>32.19</v>
      </c>
      <c r="C565" s="1">
        <f t="shared" si="1"/>
        <v>-1.33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IFERROR(__xludf.DUMMYFUNCTION("""COMPUTED_VALUE"""),32.12)</f>
        <v>32.12</v>
      </c>
      <c r="C566" s="1">
        <f t="shared" si="1"/>
        <v>-1.07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IFERROR(__xludf.DUMMYFUNCTION("""COMPUTED_VALUE"""),32.26)</f>
        <v>32.26</v>
      </c>
      <c r="C567" s="1">
        <f t="shared" si="1"/>
        <v>-0.86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IFERROR(__xludf.DUMMYFUNCTION("""COMPUTED_VALUE"""),32.29)</f>
        <v>32.29</v>
      </c>
      <c r="C568" s="1">
        <f t="shared" si="1"/>
        <v>-0.97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IFERROR(__xludf.DUMMYFUNCTION("""COMPUTED_VALUE"""),31.94)</f>
        <v>31.94</v>
      </c>
      <c r="C569" s="1">
        <f t="shared" si="1"/>
        <v>-1.35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IFERROR(__xludf.DUMMYFUNCTION("""COMPUTED_VALUE"""),31.21)</f>
        <v>31.21</v>
      </c>
      <c r="C570" s="1">
        <f t="shared" si="1"/>
        <v>-1.73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IFERROR(__xludf.DUMMYFUNCTION("""COMPUTED_VALUE"""),31.52)</f>
        <v>31.52</v>
      </c>
      <c r="C571" s="1">
        <f t="shared" si="1"/>
        <v>-0.69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IFERROR(__xludf.DUMMYFUNCTION("""COMPUTED_VALUE"""),31.1)</f>
        <v>31.1</v>
      </c>
      <c r="C572" s="1">
        <f t="shared" si="1"/>
        <v>-1.42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IFERROR(__xludf.DUMMYFUNCTION("""COMPUTED_VALUE"""),30.47)</f>
        <v>30.47</v>
      </c>
      <c r="C573" s="1">
        <f t="shared" si="1"/>
        <v>-1.63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IFERROR(__xludf.DUMMYFUNCTION("""COMPUTED_VALUE"""),30.35)</f>
        <v>30.35</v>
      </c>
      <c r="C574" s="1">
        <f t="shared" si="1"/>
        <v>-1.12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IFERROR(__xludf.DUMMYFUNCTION("""COMPUTED_VALUE"""),30.98)</f>
        <v>30.98</v>
      </c>
      <c r="C575" s="1">
        <f t="shared" si="1"/>
        <v>-0.37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IFERROR(__xludf.DUMMYFUNCTION("""COMPUTED_VALUE"""),30.81)</f>
        <v>30.81</v>
      </c>
      <c r="C576" s="1">
        <f t="shared" si="1"/>
        <v>-1.17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IFERROR(__xludf.DUMMYFUNCTION("""COMPUTED_VALUE"""),31.08)</f>
        <v>31.08</v>
      </c>
      <c r="C577" s="1">
        <f t="shared" si="1"/>
        <v>-0.73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IFERROR(__xludf.DUMMYFUNCTION("""COMPUTED_VALUE"""),31.44)</f>
        <v>31.44</v>
      </c>
      <c r="C578" s="1">
        <f t="shared" si="1"/>
        <v>-0.64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IFERROR(__xludf.DUMMYFUNCTION("""COMPUTED_VALUE"""),31.14)</f>
        <v>31.14</v>
      </c>
      <c r="C579" s="1">
        <f t="shared" si="1"/>
        <v>-1.3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IFERROR(__xludf.DUMMYFUNCTION("""COMPUTED_VALUE"""),31.01)</f>
        <v>31.01</v>
      </c>
      <c r="C580" s="1">
        <f t="shared" si="1"/>
        <v>-1.13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IFERROR(__xludf.DUMMYFUNCTION("""COMPUTED_VALUE"""),32.42)</f>
        <v>32.42</v>
      </c>
      <c r="C581" s="1">
        <f t="shared" si="1"/>
        <v>0.41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IFERROR(__xludf.DUMMYFUNCTION("""COMPUTED_VALUE"""),32.12)</f>
        <v>32.12</v>
      </c>
      <c r="C582" s="1">
        <f t="shared" si="1"/>
        <v>-1.3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IFERROR(__xludf.DUMMYFUNCTION("""COMPUTED_VALUE"""),31.92)</f>
        <v>31.92</v>
      </c>
      <c r="C583" s="1">
        <f t="shared" si="1"/>
        <v>-1.2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IFERROR(__xludf.DUMMYFUNCTION("""COMPUTED_VALUE"""),32.2)</f>
        <v>32.2</v>
      </c>
      <c r="C584" s="1">
        <f t="shared" si="1"/>
        <v>-0.72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IFERROR(__xludf.DUMMYFUNCTION("""COMPUTED_VALUE"""),32.11)</f>
        <v>32.11</v>
      </c>
      <c r="C585" s="1">
        <f t="shared" si="1"/>
        <v>-1.09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IFERROR(__xludf.DUMMYFUNCTION("""COMPUTED_VALUE"""),31.98)</f>
        <v>31.98</v>
      </c>
      <c r="C586" s="1">
        <f t="shared" si="1"/>
        <v>-1.13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IFERROR(__xludf.DUMMYFUNCTION("""COMPUTED_VALUE"""),32.02)</f>
        <v>32.02</v>
      </c>
      <c r="C587" s="1">
        <f t="shared" si="1"/>
        <v>-0.96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IFERROR(__xludf.DUMMYFUNCTION("""COMPUTED_VALUE"""),32.01)</f>
        <v>32.01</v>
      </c>
      <c r="C588" s="1">
        <f t="shared" si="1"/>
        <v>-1.01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IFERROR(__xludf.DUMMYFUNCTION("""COMPUTED_VALUE"""),31.8)</f>
        <v>31.8</v>
      </c>
      <c r="C589" s="1">
        <f t="shared" si="1"/>
        <v>-1.21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IFERROR(__xludf.DUMMYFUNCTION("""COMPUTED_VALUE"""),31.76)</f>
        <v>31.76</v>
      </c>
      <c r="C590" s="1">
        <f t="shared" si="1"/>
        <v>-1.04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IFERROR(__xludf.DUMMYFUNCTION("""COMPUTED_VALUE"""),30.98)</f>
        <v>30.98</v>
      </c>
      <c r="C591" s="1">
        <f t="shared" si="1"/>
        <v>-1.78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IFERROR(__xludf.DUMMYFUNCTION("""COMPUTED_VALUE"""),30.65)</f>
        <v>30.65</v>
      </c>
      <c r="C592" s="1">
        <f t="shared" si="1"/>
        <v>-1.33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IFERROR(__xludf.DUMMYFUNCTION("""COMPUTED_VALUE"""),30.5)</f>
        <v>30.5</v>
      </c>
      <c r="C593" s="1">
        <f t="shared" si="1"/>
        <v>-1.15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IFERROR(__xludf.DUMMYFUNCTION("""COMPUTED_VALUE"""),30.76)</f>
        <v>30.76</v>
      </c>
      <c r="C594" s="1">
        <f t="shared" si="1"/>
        <v>-0.74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IFERROR(__xludf.DUMMYFUNCTION("""COMPUTED_VALUE"""),30.74)</f>
        <v>30.74</v>
      </c>
      <c r="C595" s="1">
        <f t="shared" si="1"/>
        <v>-1.02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IFERROR(__xludf.DUMMYFUNCTION("""COMPUTED_VALUE"""),31.16)</f>
        <v>31.16</v>
      </c>
      <c r="C596" s="1">
        <f t="shared" si="1"/>
        <v>-0.58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IFERROR(__xludf.DUMMYFUNCTION("""COMPUTED_VALUE"""),30.68)</f>
        <v>30.68</v>
      </c>
      <c r="C597" s="1">
        <f t="shared" si="1"/>
        <v>-1.48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IFERROR(__xludf.DUMMYFUNCTION("""COMPUTED_VALUE"""),30.21)</f>
        <v>30.21</v>
      </c>
      <c r="C598" s="1">
        <f t="shared" si="1"/>
        <v>-1.47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IFERROR(__xludf.DUMMYFUNCTION("""COMPUTED_VALUE"""),29.9)</f>
        <v>29.9</v>
      </c>
      <c r="C599" s="1">
        <f t="shared" si="1"/>
        <v>-1.31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IFERROR(__xludf.DUMMYFUNCTION("""COMPUTED_VALUE"""),29.72)</f>
        <v>29.72</v>
      </c>
      <c r="C600" s="1">
        <f t="shared" si="1"/>
        <v>-1.18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IFERROR(__xludf.DUMMYFUNCTION("""COMPUTED_VALUE"""),29.27)</f>
        <v>29.27</v>
      </c>
      <c r="C601" s="1">
        <f t="shared" si="1"/>
        <v>-1.45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IFERROR(__xludf.DUMMYFUNCTION("""COMPUTED_VALUE"""),29.75)</f>
        <v>29.75</v>
      </c>
      <c r="C602" s="1">
        <f t="shared" si="1"/>
        <v>-0.52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IFERROR(__xludf.DUMMYFUNCTION("""COMPUTED_VALUE"""),29.76)</f>
        <v>29.76</v>
      </c>
      <c r="C603" s="1">
        <f t="shared" si="1"/>
        <v>-0.99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IFERROR(__xludf.DUMMYFUNCTION("""COMPUTED_VALUE"""),29.11)</f>
        <v>29.11</v>
      </c>
      <c r="C604" s="1">
        <f t="shared" si="1"/>
        <v>-1.65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IFERROR(__xludf.DUMMYFUNCTION("""COMPUTED_VALUE"""),29.07)</f>
        <v>29.07</v>
      </c>
      <c r="C605" s="1">
        <f t="shared" si="1"/>
        <v>-1.04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IFERROR(__xludf.DUMMYFUNCTION("""COMPUTED_VALUE"""),29.06)</f>
        <v>29.06</v>
      </c>
      <c r="C606" s="1">
        <f t="shared" si="1"/>
        <v>-1.01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IFERROR(__xludf.DUMMYFUNCTION("""COMPUTED_VALUE"""),29.56)</f>
        <v>29.56</v>
      </c>
      <c r="C607" s="1">
        <f t="shared" si="1"/>
        <v>-0.5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IFERROR(__xludf.DUMMYFUNCTION("""COMPUTED_VALUE"""),29.34)</f>
        <v>29.34</v>
      </c>
      <c r="C608" s="1">
        <f t="shared" si="1"/>
        <v>-1.22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IFERROR(__xludf.DUMMYFUNCTION("""COMPUTED_VALUE"""),29.19)</f>
        <v>29.19</v>
      </c>
      <c r="C609" s="1">
        <f t="shared" si="1"/>
        <v>-1.15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IFERROR(__xludf.DUMMYFUNCTION("""COMPUTED_VALUE"""),28.45)</f>
        <v>28.45</v>
      </c>
      <c r="C610" s="1">
        <f t="shared" si="1"/>
        <v>-1.74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IFERROR(__xludf.DUMMYFUNCTION("""COMPUTED_VALUE"""),28.55)</f>
        <v>28.55</v>
      </c>
      <c r="C611" s="1">
        <f t="shared" si="1"/>
        <v>-0.9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IFERROR(__xludf.DUMMYFUNCTION("""COMPUTED_VALUE"""),28.51)</f>
        <v>28.51</v>
      </c>
      <c r="C612" s="1">
        <f t="shared" si="1"/>
        <v>-1.04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IFERROR(__xludf.DUMMYFUNCTION("""COMPUTED_VALUE"""),29.35)</f>
        <v>29.35</v>
      </c>
      <c r="C613" s="1">
        <f t="shared" si="1"/>
        <v>-0.16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IFERROR(__xludf.DUMMYFUNCTION("""COMPUTED_VALUE"""),29.23)</f>
        <v>29.23</v>
      </c>
      <c r="C614" s="1">
        <f t="shared" si="1"/>
        <v>-1.12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IFERROR(__xludf.DUMMYFUNCTION("""COMPUTED_VALUE"""),29.65)</f>
        <v>29.65</v>
      </c>
      <c r="C615" s="1">
        <f t="shared" si="1"/>
        <v>-0.58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IFERROR(__xludf.DUMMYFUNCTION("""COMPUTED_VALUE"""),28.9)</f>
        <v>28.9</v>
      </c>
      <c r="C616" s="1">
        <f t="shared" si="1"/>
        <v>-1.75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IFERROR(__xludf.DUMMYFUNCTION("""COMPUTED_VALUE"""),29.29)</f>
        <v>29.29</v>
      </c>
      <c r="C617" s="1">
        <f t="shared" si="1"/>
        <v>-0.61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IFERROR(__xludf.DUMMYFUNCTION("""COMPUTED_VALUE"""),29.13)</f>
        <v>29.13</v>
      </c>
      <c r="C618" s="1">
        <f t="shared" si="1"/>
        <v>-1.16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IFERROR(__xludf.DUMMYFUNCTION("""COMPUTED_VALUE"""),29.34)</f>
        <v>29.34</v>
      </c>
      <c r="C619" s="1">
        <f t="shared" si="1"/>
        <v>-0.79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IFERROR(__xludf.DUMMYFUNCTION("""COMPUTED_VALUE"""),30.02)</f>
        <v>30.02</v>
      </c>
      <c r="C620" s="1">
        <f t="shared" si="1"/>
        <v>-0.32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IFERROR(__xludf.DUMMYFUNCTION("""COMPUTED_VALUE"""),29.84)</f>
        <v>29.84</v>
      </c>
      <c r="C621" s="1">
        <f t="shared" si="1"/>
        <v>-1.18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IFERROR(__xludf.DUMMYFUNCTION("""COMPUTED_VALUE"""),30.7)</f>
        <v>30.7</v>
      </c>
      <c r="C622" s="1">
        <f t="shared" si="1"/>
        <v>-0.14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IFERROR(__xludf.DUMMYFUNCTION("""COMPUTED_VALUE"""),30.93)</f>
        <v>30.93</v>
      </c>
      <c r="C623" s="1">
        <f t="shared" si="1"/>
        <v>-0.77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IFERROR(__xludf.DUMMYFUNCTION("""COMPUTED_VALUE"""),30.14)</f>
        <v>30.14</v>
      </c>
      <c r="C624" s="1">
        <f t="shared" si="1"/>
        <v>-1.79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IFERROR(__xludf.DUMMYFUNCTION("""COMPUTED_VALUE"""),30.7)</f>
        <v>30.7</v>
      </c>
      <c r="C625" s="1">
        <f t="shared" si="1"/>
        <v>-0.44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IFERROR(__xludf.DUMMYFUNCTION("""COMPUTED_VALUE"""),29.87)</f>
        <v>29.87</v>
      </c>
      <c r="C626" s="1">
        <f t="shared" si="1"/>
        <v>-1.83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IFERROR(__xludf.DUMMYFUNCTION("""COMPUTED_VALUE"""),30.02)</f>
        <v>30.02</v>
      </c>
      <c r="C627" s="1">
        <f t="shared" si="1"/>
        <v>-0.85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IFERROR(__xludf.DUMMYFUNCTION("""COMPUTED_VALUE"""),30.17)</f>
        <v>30.17</v>
      </c>
      <c r="C628" s="1">
        <f t="shared" si="1"/>
        <v>-0.85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IFERROR(__xludf.DUMMYFUNCTION("""COMPUTED_VALUE"""),29.91)</f>
        <v>29.91</v>
      </c>
      <c r="C629" s="1">
        <f t="shared" si="1"/>
        <v>-1.26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IFERROR(__xludf.DUMMYFUNCTION("""COMPUTED_VALUE"""),30.59)</f>
        <v>30.59</v>
      </c>
      <c r="C630" s="1">
        <f t="shared" si="1"/>
        <v>-0.32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IFERROR(__xludf.DUMMYFUNCTION("""COMPUTED_VALUE"""),30.56)</f>
        <v>30.56</v>
      </c>
      <c r="C631" s="1">
        <f t="shared" si="1"/>
        <v>-1.03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IFERROR(__xludf.DUMMYFUNCTION("""COMPUTED_VALUE"""),30.76)</f>
        <v>30.76</v>
      </c>
      <c r="C632" s="1">
        <f t="shared" si="1"/>
        <v>-0.8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IFERROR(__xludf.DUMMYFUNCTION("""COMPUTED_VALUE"""),30.7)</f>
        <v>30.7</v>
      </c>
      <c r="C633" s="1">
        <f t="shared" si="1"/>
        <v>-1.06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IFERROR(__xludf.DUMMYFUNCTION("""COMPUTED_VALUE"""),30.19)</f>
        <v>30.19</v>
      </c>
      <c r="C634" s="1">
        <f t="shared" si="1"/>
        <v>-1.51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IFERROR(__xludf.DUMMYFUNCTION("""COMPUTED_VALUE"""),30.0)</f>
        <v>30</v>
      </c>
      <c r="C635" s="1">
        <f t="shared" si="1"/>
        <v>-1.19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IFERROR(__xludf.DUMMYFUNCTION("""COMPUTED_VALUE"""),29.74)</f>
        <v>29.74</v>
      </c>
      <c r="C636" s="1">
        <f t="shared" si="1"/>
        <v>-1.26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IFERROR(__xludf.DUMMYFUNCTION("""COMPUTED_VALUE"""),29.3)</f>
        <v>29.3</v>
      </c>
      <c r="C637" s="1">
        <f t="shared" si="1"/>
        <v>-1.44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IFERROR(__xludf.DUMMYFUNCTION("""COMPUTED_VALUE"""),28.63)</f>
        <v>28.63</v>
      </c>
      <c r="C638" s="1">
        <f t="shared" si="1"/>
        <v>-1.67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IFERROR(__xludf.DUMMYFUNCTION("""COMPUTED_VALUE"""),29.39)</f>
        <v>29.39</v>
      </c>
      <c r="C639" s="1">
        <f t="shared" si="1"/>
        <v>-0.24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IFERROR(__xludf.DUMMYFUNCTION("""COMPUTED_VALUE"""),29.44)</f>
        <v>29.44</v>
      </c>
      <c r="C640" s="1">
        <f t="shared" si="1"/>
        <v>-0.95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IFERROR(__xludf.DUMMYFUNCTION("""COMPUTED_VALUE"""),29.66)</f>
        <v>29.66</v>
      </c>
      <c r="C641" s="1">
        <f t="shared" si="1"/>
        <v>-0.78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IFERROR(__xludf.DUMMYFUNCTION("""COMPUTED_VALUE"""),30.45)</f>
        <v>30.45</v>
      </c>
      <c r="C642" s="1">
        <f t="shared" si="1"/>
        <v>-0.21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IFERROR(__xludf.DUMMYFUNCTION("""COMPUTED_VALUE"""),30.67)</f>
        <v>30.67</v>
      </c>
      <c r="C643" s="1">
        <f t="shared" si="1"/>
        <v>-0.78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IFERROR(__xludf.DUMMYFUNCTION("""COMPUTED_VALUE"""),30.12)</f>
        <v>30.12</v>
      </c>
      <c r="C644" s="1">
        <f t="shared" si="1"/>
        <v>-1.55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IFERROR(__xludf.DUMMYFUNCTION("""COMPUTED_VALUE"""),29.28)</f>
        <v>29.28</v>
      </c>
      <c r="C645" s="1">
        <f t="shared" si="1"/>
        <v>-1.84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IFERROR(__xludf.DUMMYFUNCTION("""COMPUTED_VALUE"""),29.15)</f>
        <v>29.15</v>
      </c>
      <c r="C646" s="1">
        <f t="shared" si="1"/>
        <v>-1.13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IFERROR(__xludf.DUMMYFUNCTION("""COMPUTED_VALUE"""),28.83)</f>
        <v>28.83</v>
      </c>
      <c r="C647" s="1">
        <f t="shared" si="1"/>
        <v>-1.32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IFERROR(__xludf.DUMMYFUNCTION("""COMPUTED_VALUE"""),29.16)</f>
        <v>29.16</v>
      </c>
      <c r="C648" s="1">
        <f t="shared" si="1"/>
        <v>-0.67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IFERROR(__xludf.DUMMYFUNCTION("""COMPUTED_VALUE"""),29.76)</f>
        <v>29.76</v>
      </c>
      <c r="C649" s="1">
        <f t="shared" si="1"/>
        <v>-0.4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IFERROR(__xludf.DUMMYFUNCTION("""COMPUTED_VALUE"""),29.64)</f>
        <v>29.64</v>
      </c>
      <c r="C650" s="1">
        <f t="shared" si="1"/>
        <v>-1.12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IFERROR(__xludf.DUMMYFUNCTION("""COMPUTED_VALUE"""),29.47)</f>
        <v>29.47</v>
      </c>
      <c r="C651" s="1">
        <f t="shared" si="1"/>
        <v>-1.17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IFERROR(__xludf.DUMMYFUNCTION("""COMPUTED_VALUE"""),29.41)</f>
        <v>29.41</v>
      </c>
      <c r="C652" s="1">
        <f t="shared" si="1"/>
        <v>-1.06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IFERROR(__xludf.DUMMYFUNCTION("""COMPUTED_VALUE"""),29.19)</f>
        <v>29.19</v>
      </c>
      <c r="C653" s="1">
        <f t="shared" si="1"/>
        <v>-1.22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IFERROR(__xludf.DUMMYFUNCTION("""COMPUTED_VALUE"""),29.75)</f>
        <v>29.75</v>
      </c>
      <c r="C654" s="1">
        <f t="shared" si="1"/>
        <v>-0.44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IFERROR(__xludf.DUMMYFUNCTION("""COMPUTED_VALUE"""),29.95)</f>
        <v>29.95</v>
      </c>
      <c r="C655" s="1">
        <f t="shared" si="1"/>
        <v>-0.8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IFERROR(__xludf.DUMMYFUNCTION("""COMPUTED_VALUE"""),30.26)</f>
        <v>30.26</v>
      </c>
      <c r="C656" s="1">
        <f t="shared" si="1"/>
        <v>-0.69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IFERROR(__xludf.DUMMYFUNCTION("""COMPUTED_VALUE"""),30.33)</f>
        <v>30.33</v>
      </c>
      <c r="C657" s="1">
        <f t="shared" si="1"/>
        <v>-0.93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IFERROR(__xludf.DUMMYFUNCTION("""COMPUTED_VALUE"""),30.5)</f>
        <v>30.5</v>
      </c>
      <c r="C658" s="1">
        <f t="shared" si="1"/>
        <v>-0.83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IFERROR(__xludf.DUMMYFUNCTION("""COMPUTED_VALUE"""),30.42)</f>
        <v>30.42</v>
      </c>
      <c r="C659" s="1">
        <f t="shared" si="1"/>
        <v>-1.08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IFERROR(__xludf.DUMMYFUNCTION("""COMPUTED_VALUE"""),30.39)</f>
        <v>30.39</v>
      </c>
      <c r="C660" s="1">
        <f t="shared" si="1"/>
        <v>-1.03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IFERROR(__xludf.DUMMYFUNCTION("""COMPUTED_VALUE"""),30.13)</f>
        <v>30.13</v>
      </c>
      <c r="C661" s="1">
        <f t="shared" si="1"/>
        <v>-1.26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IFERROR(__xludf.DUMMYFUNCTION("""COMPUTED_VALUE"""),30.2)</f>
        <v>30.2</v>
      </c>
      <c r="C662" s="1">
        <f t="shared" si="1"/>
        <v>-0.93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IFERROR(__xludf.DUMMYFUNCTION("""COMPUTED_VALUE"""),30.78)</f>
        <v>30.78</v>
      </c>
      <c r="C663" s="1">
        <f t="shared" si="1"/>
        <v>-0.42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IFERROR(__xludf.DUMMYFUNCTION("""COMPUTED_VALUE"""),30.9)</f>
        <v>30.9</v>
      </c>
      <c r="C664" s="1">
        <f t="shared" si="1"/>
        <v>-0.88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IFERROR(__xludf.DUMMYFUNCTION("""COMPUTED_VALUE"""),30.74)</f>
        <v>30.74</v>
      </c>
      <c r="C665" s="1">
        <f t="shared" si="1"/>
        <v>-1.16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IFERROR(__xludf.DUMMYFUNCTION("""COMPUTED_VALUE"""),30.8)</f>
        <v>30.8</v>
      </c>
      <c r="C666" s="1">
        <f t="shared" si="1"/>
        <v>-0.94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IFERROR(__xludf.DUMMYFUNCTION("""COMPUTED_VALUE"""),30.54)</f>
        <v>30.54</v>
      </c>
      <c r="C667" s="1">
        <f t="shared" si="1"/>
        <v>-1.26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IFERROR(__xludf.DUMMYFUNCTION("""COMPUTED_VALUE"""),30.26)</f>
        <v>30.26</v>
      </c>
      <c r="C668" s="1">
        <f t="shared" si="1"/>
        <v>-1.28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IFERROR(__xludf.DUMMYFUNCTION("""COMPUTED_VALUE"""),30.56)</f>
        <v>30.56</v>
      </c>
      <c r="C669" s="1">
        <f t="shared" si="1"/>
        <v>-0.7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IFERROR(__xludf.DUMMYFUNCTION("""COMPUTED_VALUE"""),30.69)</f>
        <v>30.69</v>
      </c>
      <c r="C670" s="1">
        <f t="shared" si="1"/>
        <v>-0.87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IFERROR(__xludf.DUMMYFUNCTION("""COMPUTED_VALUE"""),30.63)</f>
        <v>30.63</v>
      </c>
      <c r="C671" s="1">
        <f t="shared" si="1"/>
        <v>-1.06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IFERROR(__xludf.DUMMYFUNCTION("""COMPUTED_VALUE"""),30.65)</f>
        <v>30.65</v>
      </c>
      <c r="C672" s="1">
        <f t="shared" si="1"/>
        <v>-0.98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IFERROR(__xludf.DUMMYFUNCTION("""COMPUTED_VALUE"""),30.32)</f>
        <v>30.32</v>
      </c>
      <c r="C673" s="1">
        <f t="shared" si="1"/>
        <v>-1.33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IFERROR(__xludf.DUMMYFUNCTION("""COMPUTED_VALUE"""),30.82)</f>
        <v>30.82</v>
      </c>
      <c r="C674" s="1">
        <f t="shared" si="1"/>
        <v>-0.5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IFERROR(__xludf.DUMMYFUNCTION("""COMPUTED_VALUE"""),30.39)</f>
        <v>30.39</v>
      </c>
      <c r="C675" s="1">
        <f t="shared" si="1"/>
        <v>-1.43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IFERROR(__xludf.DUMMYFUNCTION("""COMPUTED_VALUE"""),30.39)</f>
        <v>30.39</v>
      </c>
      <c r="C676" s="1">
        <f t="shared" si="1"/>
        <v>-1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IFERROR(__xludf.DUMMYFUNCTION("""COMPUTED_VALUE"""),31.35)</f>
        <v>31.35</v>
      </c>
      <c r="C677" s="1">
        <f t="shared" si="1"/>
        <v>-0.04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IFERROR(__xludf.DUMMYFUNCTION("""COMPUTED_VALUE"""),30.95)</f>
        <v>30.95</v>
      </c>
      <c r="C678" s="1">
        <f t="shared" si="1"/>
        <v>-1.4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IFERROR(__xludf.DUMMYFUNCTION("""COMPUTED_VALUE"""),30.72)</f>
        <v>30.72</v>
      </c>
      <c r="C679" s="1">
        <f t="shared" si="1"/>
        <v>-1.23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IFERROR(__xludf.DUMMYFUNCTION("""COMPUTED_VALUE"""),30.79)</f>
        <v>30.79</v>
      </c>
      <c r="C680" s="1">
        <f t="shared" si="1"/>
        <v>-0.93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IFERROR(__xludf.DUMMYFUNCTION("""COMPUTED_VALUE"""),30.78)</f>
        <v>30.78</v>
      </c>
      <c r="C681" s="1">
        <f t="shared" si="1"/>
        <v>-1.01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IFERROR(__xludf.DUMMYFUNCTION("""COMPUTED_VALUE"""),30.94)</f>
        <v>30.94</v>
      </c>
      <c r="C682" s="1">
        <f t="shared" si="1"/>
        <v>-0.84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IFERROR(__xludf.DUMMYFUNCTION("""COMPUTED_VALUE"""),31.21)</f>
        <v>31.21</v>
      </c>
      <c r="C683" s="1">
        <f t="shared" si="1"/>
        <v>-0.73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IFERROR(__xludf.DUMMYFUNCTION("""COMPUTED_VALUE"""),31.21)</f>
        <v>31.21</v>
      </c>
      <c r="C684" s="1">
        <f t="shared" si="1"/>
        <v>-1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IFERROR(__xludf.DUMMYFUNCTION("""COMPUTED_VALUE"""),31.18)</f>
        <v>31.18</v>
      </c>
      <c r="C685" s="1">
        <f t="shared" si="1"/>
        <v>-1.03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IFERROR(__xludf.DUMMYFUNCTION("""COMPUTED_VALUE"""),31.05)</f>
        <v>31.05</v>
      </c>
      <c r="C686" s="1">
        <f t="shared" si="1"/>
        <v>-1.13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IFERROR(__xludf.DUMMYFUNCTION("""COMPUTED_VALUE"""),31.45)</f>
        <v>31.45</v>
      </c>
      <c r="C687" s="1">
        <f t="shared" si="1"/>
        <v>-0.6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IFERROR(__xludf.DUMMYFUNCTION("""COMPUTED_VALUE"""),31.19)</f>
        <v>31.19</v>
      </c>
      <c r="C688" s="1">
        <f t="shared" si="1"/>
        <v>-1.26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IFERROR(__xludf.DUMMYFUNCTION("""COMPUTED_VALUE"""),30.78)</f>
        <v>30.78</v>
      </c>
      <c r="C689" s="1">
        <f t="shared" si="1"/>
        <v>-1.41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IFERROR(__xludf.DUMMYFUNCTION("""COMPUTED_VALUE"""),30.39)</f>
        <v>30.39</v>
      </c>
      <c r="C690" s="1">
        <f t="shared" si="1"/>
        <v>-1.39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IFERROR(__xludf.DUMMYFUNCTION("""COMPUTED_VALUE"""),30.17)</f>
        <v>30.17</v>
      </c>
      <c r="C691" s="1">
        <f t="shared" si="1"/>
        <v>-1.22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IFERROR(__xludf.DUMMYFUNCTION("""COMPUTED_VALUE"""),30.16)</f>
        <v>30.16</v>
      </c>
      <c r="C692" s="1">
        <f t="shared" si="1"/>
        <v>-1.01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IFERROR(__xludf.DUMMYFUNCTION("""COMPUTED_VALUE"""),29.76)</f>
        <v>29.76</v>
      </c>
      <c r="C693" s="1">
        <f t="shared" si="1"/>
        <v>-1.4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IFERROR(__xludf.DUMMYFUNCTION("""COMPUTED_VALUE"""),29.49)</f>
        <v>29.49</v>
      </c>
      <c r="C694" s="1">
        <f t="shared" si="1"/>
        <v>-1.27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IFERROR(__xludf.DUMMYFUNCTION("""COMPUTED_VALUE"""),29.66)</f>
        <v>29.66</v>
      </c>
      <c r="C695" s="1">
        <f t="shared" si="1"/>
        <v>-0.83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IFERROR(__xludf.DUMMYFUNCTION("""COMPUTED_VALUE"""),29.86)</f>
        <v>29.86</v>
      </c>
      <c r="C696" s="1">
        <f t="shared" si="1"/>
        <v>-0.8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IFERROR(__xludf.DUMMYFUNCTION("""COMPUTED_VALUE"""),30.03)</f>
        <v>30.03</v>
      </c>
      <c r="C697" s="1">
        <f t="shared" si="1"/>
        <v>-0.83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IFERROR(__xludf.DUMMYFUNCTION("""COMPUTED_VALUE"""),29.85)</f>
        <v>29.85</v>
      </c>
      <c r="C698" s="1">
        <f t="shared" si="1"/>
        <v>-1.18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IFERROR(__xludf.DUMMYFUNCTION("""COMPUTED_VALUE"""),29.78)</f>
        <v>29.78</v>
      </c>
      <c r="C699" s="1">
        <f t="shared" si="1"/>
        <v>-1.07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IFERROR(__xludf.DUMMYFUNCTION("""COMPUTED_VALUE"""),29.28)</f>
        <v>29.28</v>
      </c>
      <c r="C700" s="1">
        <f t="shared" si="1"/>
        <v>-1.5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IFERROR(__xludf.DUMMYFUNCTION("""COMPUTED_VALUE"""),28.98)</f>
        <v>28.98</v>
      </c>
      <c r="C701" s="1">
        <f t="shared" si="1"/>
        <v>-1.3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IFERROR(__xludf.DUMMYFUNCTION("""COMPUTED_VALUE"""),28.95)</f>
        <v>28.95</v>
      </c>
      <c r="C702" s="1">
        <f t="shared" si="1"/>
        <v>-1.03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IFERROR(__xludf.DUMMYFUNCTION("""COMPUTED_VALUE"""),29.2)</f>
        <v>29.2</v>
      </c>
      <c r="C703" s="1">
        <f t="shared" si="1"/>
        <v>-0.75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IFERROR(__xludf.DUMMYFUNCTION("""COMPUTED_VALUE"""),29.51)</f>
        <v>29.51</v>
      </c>
      <c r="C704" s="1">
        <f t="shared" si="1"/>
        <v>-0.69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IFERROR(__xludf.DUMMYFUNCTION("""COMPUTED_VALUE"""),29.49)</f>
        <v>29.49</v>
      </c>
      <c r="C705" s="1">
        <f t="shared" si="1"/>
        <v>-1.02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IFERROR(__xludf.DUMMYFUNCTION("""COMPUTED_VALUE"""),29.59)</f>
        <v>29.59</v>
      </c>
      <c r="C706" s="1">
        <f t="shared" si="1"/>
        <v>-0.9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IFERROR(__xludf.DUMMYFUNCTION("""COMPUTED_VALUE"""),29.5)</f>
        <v>29.5</v>
      </c>
      <c r="C707" s="1">
        <f t="shared" si="1"/>
        <v>-1.09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IFERROR(__xludf.DUMMYFUNCTION("""COMPUTED_VALUE"""),28.64)</f>
        <v>28.64</v>
      </c>
      <c r="C708" s="1">
        <f t="shared" si="1"/>
        <v>-1.86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IFERROR(__xludf.DUMMYFUNCTION("""COMPUTED_VALUE"""),28.0)</f>
        <v>28</v>
      </c>
      <c r="C709" s="1">
        <f t="shared" si="1"/>
        <v>-1.64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IFERROR(__xludf.DUMMYFUNCTION("""COMPUTED_VALUE"""),28.05)</f>
        <v>28.05</v>
      </c>
      <c r="C710" s="1">
        <f t="shared" si="1"/>
        <v>-0.95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IFERROR(__xludf.DUMMYFUNCTION("""COMPUTED_VALUE"""),27.9)</f>
        <v>27.9</v>
      </c>
      <c r="C711" s="1">
        <f t="shared" si="1"/>
        <v>-1.15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IFERROR(__xludf.DUMMYFUNCTION("""COMPUTED_VALUE"""),27.88)</f>
        <v>27.88</v>
      </c>
      <c r="C712" s="1">
        <f t="shared" si="1"/>
        <v>-1.02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IFERROR(__xludf.DUMMYFUNCTION("""COMPUTED_VALUE"""),28.21)</f>
        <v>28.21</v>
      </c>
      <c r="C713" s="1">
        <f t="shared" si="1"/>
        <v>-0.67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IFERROR(__xludf.DUMMYFUNCTION("""COMPUTED_VALUE"""),28.54)</f>
        <v>28.54</v>
      </c>
      <c r="C714" s="1">
        <f t="shared" si="1"/>
        <v>-0.67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IFERROR(__xludf.DUMMYFUNCTION("""COMPUTED_VALUE"""),29.52)</f>
        <v>29.52</v>
      </c>
      <c r="C715" s="1">
        <f t="shared" si="1"/>
        <v>-0.02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IFERROR(__xludf.DUMMYFUNCTION("""COMPUTED_VALUE"""),29.5)</f>
        <v>29.5</v>
      </c>
      <c r="C716" s="1">
        <f t="shared" si="1"/>
        <v>-1.02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IFERROR(__xludf.DUMMYFUNCTION("""COMPUTED_VALUE"""),29.63)</f>
        <v>29.63</v>
      </c>
      <c r="C717" s="1">
        <f t="shared" si="1"/>
        <v>-0.87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IFERROR(__xludf.DUMMYFUNCTION("""COMPUTED_VALUE"""),29.86)</f>
        <v>29.86</v>
      </c>
      <c r="C718" s="1">
        <f t="shared" si="1"/>
        <v>-0.77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IFERROR(__xludf.DUMMYFUNCTION("""COMPUTED_VALUE"""),29.08)</f>
        <v>29.08</v>
      </c>
      <c r="C719" s="1">
        <f t="shared" si="1"/>
        <v>-1.78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IFERROR(__xludf.DUMMYFUNCTION("""COMPUTED_VALUE"""),28.81)</f>
        <v>28.81</v>
      </c>
      <c r="C720" s="1">
        <f t="shared" si="1"/>
        <v>-1.27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IFERROR(__xludf.DUMMYFUNCTION("""COMPUTED_VALUE"""),28.83)</f>
        <v>28.83</v>
      </c>
      <c r="C721" s="1">
        <f t="shared" si="1"/>
        <v>-0.98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IFERROR(__xludf.DUMMYFUNCTION("""COMPUTED_VALUE"""),28.22)</f>
        <v>28.22</v>
      </c>
      <c r="C722" s="1">
        <f t="shared" si="1"/>
        <v>-1.61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IFERROR(__xludf.DUMMYFUNCTION("""COMPUTED_VALUE"""),27.09)</f>
        <v>27.09</v>
      </c>
      <c r="C723" s="1">
        <f t="shared" si="1"/>
        <v>-2.13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IFERROR(__xludf.DUMMYFUNCTION("""COMPUTED_VALUE"""),26.84)</f>
        <v>26.84</v>
      </c>
      <c r="C724" s="1">
        <f t="shared" si="1"/>
        <v>-1.25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IFERROR(__xludf.DUMMYFUNCTION("""COMPUTED_VALUE"""),26.66)</f>
        <v>26.66</v>
      </c>
      <c r="C725" s="1">
        <f t="shared" si="1"/>
        <v>-1.18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IFERROR(__xludf.DUMMYFUNCTION("""COMPUTED_VALUE"""),26.52)</f>
        <v>26.52</v>
      </c>
      <c r="C726" s="1">
        <f t="shared" si="1"/>
        <v>-1.14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IFERROR(__xludf.DUMMYFUNCTION("""COMPUTED_VALUE"""),26.73)</f>
        <v>26.73</v>
      </c>
      <c r="C727" s="1">
        <f t="shared" si="1"/>
        <v>-0.79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IFERROR(__xludf.DUMMYFUNCTION("""COMPUTED_VALUE"""),26.71)</f>
        <v>26.71</v>
      </c>
      <c r="C728" s="1">
        <f t="shared" si="1"/>
        <v>-1.02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IFERROR(__xludf.DUMMYFUNCTION("""COMPUTED_VALUE"""),26.95)</f>
        <v>26.95</v>
      </c>
      <c r="C729" s="1">
        <f t="shared" si="1"/>
        <v>-0.76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IFERROR(__xludf.DUMMYFUNCTION("""COMPUTED_VALUE"""),27.7)</f>
        <v>27.7</v>
      </c>
      <c r="C730" s="1">
        <f t="shared" si="1"/>
        <v>-0.25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IFERROR(__xludf.DUMMYFUNCTION("""COMPUTED_VALUE"""),27.39)</f>
        <v>27.39</v>
      </c>
      <c r="C731" s="1">
        <f t="shared" si="1"/>
        <v>-1.31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IFERROR(__xludf.DUMMYFUNCTION("""COMPUTED_VALUE"""),27.08)</f>
        <v>27.08</v>
      </c>
      <c r="C732" s="1">
        <f t="shared" si="1"/>
        <v>-1.31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IFERROR(__xludf.DUMMYFUNCTION("""COMPUTED_VALUE"""),27.36)</f>
        <v>27.36</v>
      </c>
      <c r="C733" s="1">
        <f t="shared" si="1"/>
        <v>-0.72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IFERROR(__xludf.DUMMYFUNCTION("""COMPUTED_VALUE"""),26.95)</f>
        <v>26.95</v>
      </c>
      <c r="C734" s="1">
        <f t="shared" si="1"/>
        <v>-1.41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IFERROR(__xludf.DUMMYFUNCTION("""COMPUTED_VALUE"""),26.62)</f>
        <v>26.62</v>
      </c>
      <c r="C735" s="1">
        <f t="shared" si="1"/>
        <v>-1.33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IFERROR(__xludf.DUMMYFUNCTION("""COMPUTED_VALUE"""),26.43)</f>
        <v>26.43</v>
      </c>
      <c r="C736" s="1">
        <f t="shared" si="1"/>
        <v>-1.19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IFERROR(__xludf.DUMMYFUNCTION("""COMPUTED_VALUE"""),26.37)</f>
        <v>26.37</v>
      </c>
      <c r="C737" s="1">
        <f t="shared" si="1"/>
        <v>-1.06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IFERROR(__xludf.DUMMYFUNCTION("""COMPUTED_VALUE"""),26.67)</f>
        <v>26.67</v>
      </c>
      <c r="C738" s="1">
        <f t="shared" si="1"/>
        <v>-0.7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IFERROR(__xludf.DUMMYFUNCTION("""COMPUTED_VALUE"""),26.73)</f>
        <v>26.73</v>
      </c>
      <c r="C739" s="1">
        <f t="shared" si="1"/>
        <v>-0.94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IFERROR(__xludf.DUMMYFUNCTION("""COMPUTED_VALUE"""),26.46)</f>
        <v>26.46</v>
      </c>
      <c r="C740" s="1">
        <f t="shared" si="1"/>
        <v>-1.27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IFERROR(__xludf.DUMMYFUNCTION("""COMPUTED_VALUE"""),26.94)</f>
        <v>26.94</v>
      </c>
      <c r="C741" s="1">
        <f t="shared" si="1"/>
        <v>-0.52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IFERROR(__xludf.DUMMYFUNCTION("""COMPUTED_VALUE"""),27.32)</f>
        <v>27.32</v>
      </c>
      <c r="C742" s="1">
        <f t="shared" si="1"/>
        <v>-0.62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IFERROR(__xludf.DUMMYFUNCTION("""COMPUTED_VALUE"""),27.24)</f>
        <v>27.24</v>
      </c>
      <c r="C743" s="1">
        <f t="shared" si="1"/>
        <v>-1.08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IFERROR(__xludf.DUMMYFUNCTION("""COMPUTED_VALUE"""),27.11)</f>
        <v>27.11</v>
      </c>
      <c r="C744" s="1">
        <f t="shared" si="1"/>
        <v>-1.13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IFERROR(__xludf.DUMMYFUNCTION("""COMPUTED_VALUE"""),26.81)</f>
        <v>26.81</v>
      </c>
      <c r="C745" s="1">
        <f t="shared" si="1"/>
        <v>-1.3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IFERROR(__xludf.DUMMYFUNCTION("""COMPUTED_VALUE"""),27.1)</f>
        <v>27.1</v>
      </c>
      <c r="C746" s="1">
        <f t="shared" si="1"/>
        <v>-0.71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IFERROR(__xludf.DUMMYFUNCTION("""COMPUTED_VALUE"""),27.56)</f>
        <v>27.56</v>
      </c>
      <c r="C747" s="1">
        <f t="shared" si="1"/>
        <v>-0.54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IFERROR(__xludf.DUMMYFUNCTION("""COMPUTED_VALUE"""),27.31)</f>
        <v>27.31</v>
      </c>
      <c r="C748" s="1">
        <f t="shared" si="1"/>
        <v>-1.25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IFERROR(__xludf.DUMMYFUNCTION("""COMPUTED_VALUE"""),27.68)</f>
        <v>27.68</v>
      </c>
      <c r="C749" s="1">
        <f t="shared" si="1"/>
        <v>-0.63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IFERROR(__xludf.DUMMYFUNCTION("""COMPUTED_VALUE"""),27.45)</f>
        <v>27.45</v>
      </c>
      <c r="C750" s="1">
        <f t="shared" si="1"/>
        <v>-1.23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IFERROR(__xludf.DUMMYFUNCTION("""COMPUTED_VALUE"""),27.06)</f>
        <v>27.06</v>
      </c>
      <c r="C751" s="1">
        <f t="shared" si="1"/>
        <v>-1.39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IFERROR(__xludf.DUMMYFUNCTION("""COMPUTED_VALUE"""),26.86)</f>
        <v>26.86</v>
      </c>
      <c r="C752" s="1">
        <f t="shared" si="1"/>
        <v>-1.2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IFERROR(__xludf.DUMMYFUNCTION("""COMPUTED_VALUE"""),26.96)</f>
        <v>26.96</v>
      </c>
      <c r="C753" s="1">
        <f t="shared" si="1"/>
        <v>-0.9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IFERROR(__xludf.DUMMYFUNCTION("""COMPUTED_VALUE"""),26.55)</f>
        <v>26.55</v>
      </c>
      <c r="C754" s="1">
        <f t="shared" si="1"/>
        <v>-1.41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IFERROR(__xludf.DUMMYFUNCTION("""COMPUTED_VALUE"""),26.71)</f>
        <v>26.71</v>
      </c>
      <c r="C755" s="1">
        <f t="shared" si="1"/>
        <v>-0.84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IFERROR(__xludf.DUMMYFUNCTION("""COMPUTED_VALUE"""),27.62)</f>
        <v>27.62</v>
      </c>
      <c r="C756" s="1">
        <f t="shared" si="1"/>
        <v>-0.09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IFERROR(__xludf.DUMMYFUNCTION("""COMPUTED_VALUE"""),27.25)</f>
        <v>27.25</v>
      </c>
      <c r="C757" s="1">
        <f t="shared" si="1"/>
        <v>-1.37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IFERROR(__xludf.DUMMYFUNCTION("""COMPUTED_VALUE"""),26.74)</f>
        <v>26.74</v>
      </c>
      <c r="C758" s="1">
        <f t="shared" si="1"/>
        <v>-1.51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IFERROR(__xludf.DUMMYFUNCTION("""COMPUTED_VALUE"""),26.69)</f>
        <v>26.69</v>
      </c>
      <c r="C759" s="1">
        <f t="shared" si="1"/>
        <v>-1.05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IFERROR(__xludf.DUMMYFUNCTION("""COMPUTED_VALUE"""),26.55)</f>
        <v>26.55</v>
      </c>
      <c r="C760" s="1">
        <f t="shared" si="1"/>
        <v>-1.14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IFERROR(__xludf.DUMMYFUNCTION("""COMPUTED_VALUE"""),26.7)</f>
        <v>26.7</v>
      </c>
      <c r="C761" s="1">
        <f t="shared" si="1"/>
        <v>-0.85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IFERROR(__xludf.DUMMYFUNCTION("""COMPUTED_VALUE"""),26.46)</f>
        <v>26.46</v>
      </c>
      <c r="C762" s="1">
        <f t="shared" si="1"/>
        <v>-1.24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IFERROR(__xludf.DUMMYFUNCTION("""COMPUTED_VALUE"""),26.83)</f>
        <v>26.83</v>
      </c>
      <c r="C763" s="1">
        <f t="shared" si="1"/>
        <v>-0.63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IFERROR(__xludf.DUMMYFUNCTION("""COMPUTED_VALUE"""),26.89)</f>
        <v>26.89</v>
      </c>
      <c r="C764" s="1">
        <f t="shared" si="1"/>
        <v>-0.94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IFERROR(__xludf.DUMMYFUNCTION("""COMPUTED_VALUE"""),27.21)</f>
        <v>27.21</v>
      </c>
      <c r="C765" s="1">
        <f t="shared" si="1"/>
        <v>-0.68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IFERROR(__xludf.DUMMYFUNCTION("""COMPUTED_VALUE"""),27.04)</f>
        <v>27.04</v>
      </c>
      <c r="C766" s="1">
        <f t="shared" si="1"/>
        <v>-1.17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IFERROR(__xludf.DUMMYFUNCTION("""COMPUTED_VALUE"""),27.25)</f>
        <v>27.25</v>
      </c>
      <c r="C767" s="1">
        <f t="shared" si="1"/>
        <v>-0.79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IFERROR(__xludf.DUMMYFUNCTION("""COMPUTED_VALUE"""),27.25)</f>
        <v>27.25</v>
      </c>
      <c r="C768" s="1">
        <f t="shared" si="1"/>
        <v>-1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IFERROR(__xludf.DUMMYFUNCTION("""COMPUTED_VALUE"""),27.15)</f>
        <v>27.15</v>
      </c>
      <c r="C769" s="1">
        <f t="shared" si="1"/>
        <v>-1.1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IFERROR(__xludf.DUMMYFUNCTION("""COMPUTED_VALUE"""),27.61)</f>
        <v>27.61</v>
      </c>
      <c r="C770" s="1">
        <f t="shared" si="1"/>
        <v>-0.54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IFERROR(__xludf.DUMMYFUNCTION("""COMPUTED_VALUE"""),27.63)</f>
        <v>27.63</v>
      </c>
      <c r="C771" s="1">
        <f t="shared" si="1"/>
        <v>-0.98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IFERROR(__xludf.DUMMYFUNCTION("""COMPUTED_VALUE"""),27.88)</f>
        <v>27.88</v>
      </c>
      <c r="C772" s="1">
        <f t="shared" si="1"/>
        <v>-0.75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IFERROR(__xludf.DUMMYFUNCTION("""COMPUTED_VALUE"""),27.91)</f>
        <v>27.91</v>
      </c>
      <c r="C773" s="1">
        <f t="shared" si="1"/>
        <v>-0.97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IFERROR(__xludf.DUMMYFUNCTION("""COMPUTED_VALUE"""),28.01)</f>
        <v>28.01</v>
      </c>
      <c r="C774" s="1">
        <f t="shared" si="1"/>
        <v>-0.9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IFERROR(__xludf.DUMMYFUNCTION("""COMPUTED_VALUE"""),27.85)</f>
        <v>27.85</v>
      </c>
      <c r="C775" s="1">
        <f t="shared" si="1"/>
        <v>-1.16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IFERROR(__xludf.DUMMYFUNCTION("""COMPUTED_VALUE"""),27.45)</f>
        <v>27.45</v>
      </c>
      <c r="C776" s="1">
        <f t="shared" si="1"/>
        <v>-1.4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IFERROR(__xludf.DUMMYFUNCTION("""COMPUTED_VALUE"""),27.93)</f>
        <v>27.93</v>
      </c>
      <c r="C777" s="1">
        <f t="shared" si="1"/>
        <v>-0.52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IFERROR(__xludf.DUMMYFUNCTION("""COMPUTED_VALUE"""),27.44)</f>
        <v>27.44</v>
      </c>
      <c r="C778" s="1">
        <f t="shared" si="1"/>
        <v>-1.49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IFERROR(__xludf.DUMMYFUNCTION("""COMPUTED_VALUE"""),27.5)</f>
        <v>27.5</v>
      </c>
      <c r="C779" s="1">
        <f t="shared" si="1"/>
        <v>-0.94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IFERROR(__xludf.DUMMYFUNCTION("""COMPUTED_VALUE"""),27.34)</f>
        <v>27.34</v>
      </c>
      <c r="C780" s="1">
        <f t="shared" si="1"/>
        <v>-1.16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IFERROR(__xludf.DUMMYFUNCTION("""COMPUTED_VALUE"""),27.28)</f>
        <v>27.28</v>
      </c>
      <c r="C781" s="1">
        <f t="shared" si="1"/>
        <v>-1.06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IFERROR(__xludf.DUMMYFUNCTION("""COMPUTED_VALUE"""),27.55)</f>
        <v>27.55</v>
      </c>
      <c r="C782" s="1">
        <f t="shared" si="1"/>
        <v>-0.73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IFERROR(__xludf.DUMMYFUNCTION("""COMPUTED_VALUE"""),27.86)</f>
        <v>27.86</v>
      </c>
      <c r="C783" s="1">
        <f t="shared" si="1"/>
        <v>-0.69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IFERROR(__xludf.DUMMYFUNCTION("""COMPUTED_VALUE"""),27.88)</f>
        <v>27.88</v>
      </c>
      <c r="C784" s="1">
        <f t="shared" si="1"/>
        <v>-0.98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IFERROR(__xludf.DUMMYFUNCTION("""COMPUTED_VALUE"""),28.03)</f>
        <v>28.03</v>
      </c>
      <c r="C785" s="1">
        <f t="shared" si="1"/>
        <v>-0.85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IFERROR(__xludf.DUMMYFUNCTION("""COMPUTED_VALUE"""),28.04)</f>
        <v>28.04</v>
      </c>
      <c r="C786" s="1">
        <f t="shared" si="1"/>
        <v>-0.99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IFERROR(__xludf.DUMMYFUNCTION("""COMPUTED_VALUE"""),28.01)</f>
        <v>28.01</v>
      </c>
      <c r="C787" s="1">
        <f t="shared" si="1"/>
        <v>-1.03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IFERROR(__xludf.DUMMYFUNCTION("""COMPUTED_VALUE"""),28.05)</f>
        <v>28.05</v>
      </c>
      <c r="C788" s="1">
        <f t="shared" si="1"/>
        <v>-0.96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IFERROR(__xludf.DUMMYFUNCTION("""COMPUTED_VALUE"""),27.87)</f>
        <v>27.87</v>
      </c>
      <c r="C789" s="1">
        <f t="shared" si="1"/>
        <v>-1.18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IFERROR(__xludf.DUMMYFUNCTION("""COMPUTED_VALUE"""),27.49)</f>
        <v>27.49</v>
      </c>
      <c r="C790" s="1">
        <f t="shared" si="1"/>
        <v>-1.38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IFERROR(__xludf.DUMMYFUNCTION("""COMPUTED_VALUE"""),27.76)</f>
        <v>27.76</v>
      </c>
      <c r="C791" s="1">
        <f t="shared" si="1"/>
        <v>-0.73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IFERROR(__xludf.DUMMYFUNCTION("""COMPUTED_VALUE"""),27.37)</f>
        <v>27.37</v>
      </c>
      <c r="C792" s="1">
        <f t="shared" si="1"/>
        <v>-1.39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IFERROR(__xludf.DUMMYFUNCTION("""COMPUTED_VALUE"""),27.37)</f>
        <v>27.37</v>
      </c>
      <c r="C793" s="1">
        <f t="shared" si="1"/>
        <v>-1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IFERROR(__xludf.DUMMYFUNCTION("""COMPUTED_VALUE"""),27.81)</f>
        <v>27.81</v>
      </c>
      <c r="C794" s="1">
        <f t="shared" si="1"/>
        <v>-0.56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IFERROR(__xludf.DUMMYFUNCTION("""COMPUTED_VALUE"""),27.8)</f>
        <v>27.8</v>
      </c>
      <c r="C795" s="1">
        <f t="shared" si="1"/>
        <v>-1.01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IFERROR(__xludf.DUMMYFUNCTION("""COMPUTED_VALUE"""),27.95)</f>
        <v>27.95</v>
      </c>
      <c r="C796" s="1">
        <f t="shared" si="1"/>
        <v>-0.85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IFERROR(__xludf.DUMMYFUNCTION("""COMPUTED_VALUE"""),28.15)</f>
        <v>28.15</v>
      </c>
      <c r="C797" s="1">
        <f t="shared" si="1"/>
        <v>-0.8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IFERROR(__xludf.DUMMYFUNCTION("""COMPUTED_VALUE"""),28.35)</f>
        <v>28.35</v>
      </c>
      <c r="C798" s="1">
        <f t="shared" si="1"/>
        <v>-0.8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IFERROR(__xludf.DUMMYFUNCTION("""COMPUTED_VALUE"""),28.09)</f>
        <v>28.09</v>
      </c>
      <c r="C799" s="1">
        <f t="shared" si="1"/>
        <v>-1.26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IFERROR(__xludf.DUMMYFUNCTION("""COMPUTED_VALUE"""),28.14)</f>
        <v>28.14</v>
      </c>
      <c r="C800" s="1">
        <f t="shared" si="1"/>
        <v>-0.95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IFERROR(__xludf.DUMMYFUNCTION("""COMPUTED_VALUE"""),28.0)</f>
        <v>28</v>
      </c>
      <c r="C801" s="1">
        <f t="shared" si="1"/>
        <v>-1.14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IFERROR(__xludf.DUMMYFUNCTION("""COMPUTED_VALUE"""),27.87)</f>
        <v>27.87</v>
      </c>
      <c r="C802" s="1">
        <f t="shared" si="1"/>
        <v>-1.13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IFERROR(__xludf.DUMMYFUNCTION("""COMPUTED_VALUE"""),27.91)</f>
        <v>27.91</v>
      </c>
      <c r="C803" s="1">
        <f t="shared" si="1"/>
        <v>-0.96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IFERROR(__xludf.DUMMYFUNCTION("""COMPUTED_VALUE"""),27.92)</f>
        <v>27.92</v>
      </c>
      <c r="C804" s="1">
        <f t="shared" si="1"/>
        <v>-0.99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IFERROR(__xludf.DUMMYFUNCTION("""COMPUTED_VALUE"""),28.14)</f>
        <v>28.14</v>
      </c>
      <c r="C805" s="1">
        <f t="shared" si="1"/>
        <v>-0.78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IFERROR(__xludf.DUMMYFUNCTION("""COMPUTED_VALUE"""),28.04)</f>
        <v>28.04</v>
      </c>
      <c r="C806" s="1">
        <f t="shared" si="1"/>
        <v>-1.1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IFERROR(__xludf.DUMMYFUNCTION("""COMPUTED_VALUE"""),28.1)</f>
        <v>28.1</v>
      </c>
      <c r="C807" s="1">
        <f t="shared" si="1"/>
        <v>-0.94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IFERROR(__xludf.DUMMYFUNCTION("""COMPUTED_VALUE"""),28.18)</f>
        <v>28.18</v>
      </c>
      <c r="C808" s="1">
        <f t="shared" si="1"/>
        <v>-0.92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IFERROR(__xludf.DUMMYFUNCTION("""COMPUTED_VALUE"""),28.32)</f>
        <v>28.32</v>
      </c>
      <c r="C809" s="1">
        <f t="shared" si="1"/>
        <v>-0.86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IFERROR(__xludf.DUMMYFUNCTION("""COMPUTED_VALUE"""),28.11)</f>
        <v>28.11</v>
      </c>
      <c r="C810" s="1">
        <f t="shared" si="1"/>
        <v>-1.21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IFERROR(__xludf.DUMMYFUNCTION("""COMPUTED_VALUE"""),28.25)</f>
        <v>28.25</v>
      </c>
      <c r="C811" s="1">
        <f t="shared" si="1"/>
        <v>-0.86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IFERROR(__xludf.DUMMYFUNCTION("""COMPUTED_VALUE"""),28.16)</f>
        <v>28.16</v>
      </c>
      <c r="C812" s="1">
        <f t="shared" si="1"/>
        <v>-1.09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IFERROR(__xludf.DUMMYFUNCTION("""COMPUTED_VALUE"""),28.16)</f>
        <v>28.16</v>
      </c>
      <c r="C813" s="1">
        <f t="shared" si="1"/>
        <v>-1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IFERROR(__xludf.DUMMYFUNCTION("""COMPUTED_VALUE"""),28.37)</f>
        <v>28.37</v>
      </c>
      <c r="C814" s="1">
        <f t="shared" si="1"/>
        <v>-0.79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IFERROR(__xludf.DUMMYFUNCTION("""COMPUTED_VALUE"""),28.61)</f>
        <v>28.61</v>
      </c>
      <c r="C815" s="1">
        <f t="shared" si="1"/>
        <v>-0.76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IFERROR(__xludf.DUMMYFUNCTION("""COMPUTED_VALUE"""),28.61)</f>
        <v>28.61</v>
      </c>
      <c r="C816" s="1">
        <f t="shared" si="1"/>
        <v>-1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IFERROR(__xludf.DUMMYFUNCTION("""COMPUTED_VALUE"""),28.8)</f>
        <v>28.8</v>
      </c>
      <c r="C817" s="1">
        <f t="shared" si="1"/>
        <v>-0.81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IFERROR(__xludf.DUMMYFUNCTION("""COMPUTED_VALUE"""),28.56)</f>
        <v>28.56</v>
      </c>
      <c r="C818" s="1">
        <f t="shared" si="1"/>
        <v>-1.24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IFERROR(__xludf.DUMMYFUNCTION("""COMPUTED_VALUE"""),28.6)</f>
        <v>28.6</v>
      </c>
      <c r="C819" s="1">
        <f t="shared" si="1"/>
        <v>-0.96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IFERROR(__xludf.DUMMYFUNCTION("""COMPUTED_VALUE"""),28.7)</f>
        <v>28.7</v>
      </c>
      <c r="C820" s="1">
        <f t="shared" si="1"/>
        <v>-0.9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IFERROR(__xludf.DUMMYFUNCTION("""COMPUTED_VALUE"""),28.59)</f>
        <v>28.59</v>
      </c>
      <c r="C821" s="1">
        <f t="shared" si="1"/>
        <v>-1.11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IFERROR(__xludf.DUMMYFUNCTION("""COMPUTED_VALUE"""),29.61)</f>
        <v>29.61</v>
      </c>
      <c r="C822" s="1">
        <f t="shared" si="1"/>
        <v>0.02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IFERROR(__xludf.DUMMYFUNCTION("""COMPUTED_VALUE"""),30.28)</f>
        <v>30.28</v>
      </c>
      <c r="C823" s="1">
        <f t="shared" si="1"/>
        <v>-0.33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IFERROR(__xludf.DUMMYFUNCTION("""COMPUTED_VALUE"""),28.94)</f>
        <v>28.94</v>
      </c>
      <c r="C824" s="1">
        <f t="shared" si="1"/>
        <v>-2.34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IFERROR(__xludf.DUMMYFUNCTION("""COMPUTED_VALUE"""),28.79)</f>
        <v>28.79</v>
      </c>
      <c r="C825" s="1">
        <f t="shared" si="1"/>
        <v>-1.15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IFERROR(__xludf.DUMMYFUNCTION("""COMPUTED_VALUE"""),28.69)</f>
        <v>28.69</v>
      </c>
      <c r="C826" s="1">
        <f t="shared" si="1"/>
        <v>-1.1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IFERROR(__xludf.DUMMYFUNCTION("""COMPUTED_VALUE"""),28.97)</f>
        <v>28.97</v>
      </c>
      <c r="C827" s="1">
        <f t="shared" si="1"/>
        <v>-0.72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IFERROR(__xludf.DUMMYFUNCTION("""COMPUTED_VALUE"""),28.83)</f>
        <v>28.83</v>
      </c>
      <c r="C828" s="1">
        <f t="shared" si="1"/>
        <v>-1.14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IFERROR(__xludf.DUMMYFUNCTION("""COMPUTED_VALUE"""),28.79)</f>
        <v>28.79</v>
      </c>
      <c r="C829" s="1">
        <f t="shared" si="1"/>
        <v>-1.04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IFERROR(__xludf.DUMMYFUNCTION("""COMPUTED_VALUE"""),29.77)</f>
        <v>29.77</v>
      </c>
      <c r="C830" s="1">
        <f t="shared" si="1"/>
        <v>-0.02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IFERROR(__xludf.DUMMYFUNCTION("""COMPUTED_VALUE"""),30.83)</f>
        <v>30.83</v>
      </c>
      <c r="C831" s="1">
        <f t="shared" si="1"/>
        <v>0.06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IFERROR(__xludf.DUMMYFUNCTION("""COMPUTED_VALUE"""),30.6)</f>
        <v>30.6</v>
      </c>
      <c r="C832" s="1">
        <f t="shared" si="1"/>
        <v>-1.23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IFERROR(__xludf.DUMMYFUNCTION("""COMPUTED_VALUE"""),31.76)</f>
        <v>31.76</v>
      </c>
      <c r="C833" s="1">
        <f t="shared" si="1"/>
        <v>0.16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IFERROR(__xludf.DUMMYFUNCTION("""COMPUTED_VALUE"""),31.94)</f>
        <v>31.94</v>
      </c>
      <c r="C834" s="1">
        <f t="shared" si="1"/>
        <v>-0.82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IFERROR(__xludf.DUMMYFUNCTION("""COMPUTED_VALUE"""),31.79)</f>
        <v>31.79</v>
      </c>
      <c r="C835" s="1">
        <f t="shared" si="1"/>
        <v>-1.15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IFERROR(__xludf.DUMMYFUNCTION("""COMPUTED_VALUE"""),32.61)</f>
        <v>32.61</v>
      </c>
      <c r="C836" s="1">
        <f t="shared" si="1"/>
        <v>-0.18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IFERROR(__xludf.DUMMYFUNCTION("""COMPUTED_VALUE"""),33.1)</f>
        <v>33.1</v>
      </c>
      <c r="C837" s="1">
        <f t="shared" si="1"/>
        <v>-0.51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IFERROR(__xludf.DUMMYFUNCTION("""COMPUTED_VALUE"""),32.72)</f>
        <v>32.72</v>
      </c>
      <c r="C838" s="1">
        <f t="shared" si="1"/>
        <v>-1.38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IFERROR(__xludf.DUMMYFUNCTION("""COMPUTED_VALUE"""),33.16)</f>
        <v>33.16</v>
      </c>
      <c r="C839" s="1">
        <f t="shared" si="1"/>
        <v>-0.56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IFERROR(__xludf.DUMMYFUNCTION("""COMPUTED_VALUE"""),33.49)</f>
        <v>33.49</v>
      </c>
      <c r="C840" s="1">
        <f t="shared" si="1"/>
        <v>-0.67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IFERROR(__xludf.DUMMYFUNCTION("""COMPUTED_VALUE"""),33.75)</f>
        <v>33.75</v>
      </c>
      <c r="C841" s="1">
        <f t="shared" si="1"/>
        <v>-0.74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IFERROR(__xludf.DUMMYFUNCTION("""COMPUTED_VALUE"""),33.31)</f>
        <v>33.31</v>
      </c>
      <c r="C842" s="1">
        <f t="shared" si="1"/>
        <v>-1.44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IFERROR(__xludf.DUMMYFUNCTION("""COMPUTED_VALUE"""),32.99)</f>
        <v>32.99</v>
      </c>
      <c r="C843" s="1">
        <f t="shared" si="1"/>
        <v>-1.32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IFERROR(__xludf.DUMMYFUNCTION("""COMPUTED_VALUE"""),32.66)</f>
        <v>32.66</v>
      </c>
      <c r="C844" s="1">
        <f t="shared" si="1"/>
        <v>-1.33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IFERROR(__xludf.DUMMYFUNCTION("""COMPUTED_VALUE"""),32.69)</f>
        <v>32.69</v>
      </c>
      <c r="C845" s="1">
        <f t="shared" si="1"/>
        <v>-0.97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IFERROR(__xludf.DUMMYFUNCTION("""COMPUTED_VALUE"""),33.03)</f>
        <v>33.03</v>
      </c>
      <c r="C846" s="1">
        <f t="shared" si="1"/>
        <v>-0.66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IFERROR(__xludf.DUMMYFUNCTION("""COMPUTED_VALUE"""),33.53)</f>
        <v>33.53</v>
      </c>
      <c r="C847" s="1">
        <f t="shared" si="1"/>
        <v>-0.5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IFERROR(__xludf.DUMMYFUNCTION("""COMPUTED_VALUE"""),33.85)</f>
        <v>33.85</v>
      </c>
      <c r="C848" s="1">
        <f t="shared" si="1"/>
        <v>-0.68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IFERROR(__xludf.DUMMYFUNCTION("""COMPUTED_VALUE"""),34.08)</f>
        <v>34.08</v>
      </c>
      <c r="C849" s="1">
        <f t="shared" si="1"/>
        <v>-0.77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IFERROR(__xludf.DUMMYFUNCTION("""COMPUTED_VALUE"""),34.87)</f>
        <v>34.87</v>
      </c>
      <c r="C850" s="1">
        <f t="shared" si="1"/>
        <v>-0.21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IFERROR(__xludf.DUMMYFUNCTION("""COMPUTED_VALUE"""),35.08)</f>
        <v>35.08</v>
      </c>
      <c r="C851" s="1">
        <f t="shared" si="1"/>
        <v>-0.79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IFERROR(__xludf.DUMMYFUNCTION("""COMPUTED_VALUE"""),34.85)</f>
        <v>34.85</v>
      </c>
      <c r="C852" s="1">
        <f t="shared" si="1"/>
        <v>-1.23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IFERROR(__xludf.DUMMYFUNCTION("""COMPUTED_VALUE"""),34.61)</f>
        <v>34.61</v>
      </c>
      <c r="C853" s="1">
        <f t="shared" si="1"/>
        <v>-1.24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IFERROR(__xludf.DUMMYFUNCTION("""COMPUTED_VALUE"""),34.15)</f>
        <v>34.15</v>
      </c>
      <c r="C854" s="1">
        <f t="shared" si="1"/>
        <v>-1.46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IFERROR(__xludf.DUMMYFUNCTION("""COMPUTED_VALUE"""),34.27)</f>
        <v>34.27</v>
      </c>
      <c r="C855" s="1">
        <f t="shared" si="1"/>
        <v>-0.88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IFERROR(__xludf.DUMMYFUNCTION("""COMPUTED_VALUE"""),35.02)</f>
        <v>35.02</v>
      </c>
      <c r="C856" s="1">
        <f t="shared" si="1"/>
        <v>-0.25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IFERROR(__xludf.DUMMYFUNCTION("""COMPUTED_VALUE"""),34.88)</f>
        <v>34.88</v>
      </c>
      <c r="C857" s="1">
        <f t="shared" si="1"/>
        <v>-1.14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IFERROR(__xludf.DUMMYFUNCTION("""COMPUTED_VALUE"""),35.03)</f>
        <v>35.03</v>
      </c>
      <c r="C858" s="1">
        <f t="shared" si="1"/>
        <v>-0.85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IFERROR(__xludf.DUMMYFUNCTION("""COMPUTED_VALUE"""),34.9)</f>
        <v>34.9</v>
      </c>
      <c r="C859" s="1">
        <f t="shared" si="1"/>
        <v>-1.13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IFERROR(__xludf.DUMMYFUNCTION("""COMPUTED_VALUE"""),35.59)</f>
        <v>35.59</v>
      </c>
      <c r="C860" s="1">
        <f t="shared" si="1"/>
        <v>-0.31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IFERROR(__xludf.DUMMYFUNCTION("""COMPUTED_VALUE"""),34.99)</f>
        <v>34.99</v>
      </c>
      <c r="C861" s="1">
        <f t="shared" si="1"/>
        <v>-1.6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IFERROR(__xludf.DUMMYFUNCTION("""COMPUTED_VALUE"""),34.78)</f>
        <v>34.78</v>
      </c>
      <c r="C862" s="1">
        <f t="shared" si="1"/>
        <v>-1.21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IFERROR(__xludf.DUMMYFUNCTION("""COMPUTED_VALUE"""),34.96)</f>
        <v>34.96</v>
      </c>
      <c r="C863" s="1">
        <f t="shared" si="1"/>
        <v>-0.82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IFERROR(__xludf.DUMMYFUNCTION("""COMPUTED_VALUE"""),35.67)</f>
        <v>35.67</v>
      </c>
      <c r="C864" s="1">
        <f t="shared" si="1"/>
        <v>-0.29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IFERROR(__xludf.DUMMYFUNCTION("""COMPUTED_VALUE"""),35.47)</f>
        <v>35.47</v>
      </c>
      <c r="C865" s="1">
        <f t="shared" si="1"/>
        <v>-1.2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IFERROR(__xludf.DUMMYFUNCTION("""COMPUTED_VALUE"""),34.84)</f>
        <v>34.84</v>
      </c>
      <c r="C866" s="1">
        <f t="shared" si="1"/>
        <v>-1.63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IFERROR(__xludf.DUMMYFUNCTION("""COMPUTED_VALUE"""),35.0)</f>
        <v>35</v>
      </c>
      <c r="C867" s="1">
        <f t="shared" si="1"/>
        <v>-0.84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IFERROR(__xludf.DUMMYFUNCTION("""COMPUTED_VALUE"""),34.72)</f>
        <v>34.72</v>
      </c>
      <c r="C868" s="1">
        <f t="shared" si="1"/>
        <v>-1.28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IFERROR(__xludf.DUMMYFUNCTION("""COMPUTED_VALUE"""),34.4)</f>
        <v>34.4</v>
      </c>
      <c r="C869" s="1">
        <f t="shared" si="1"/>
        <v>-1.32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IFERROR(__xludf.DUMMYFUNCTION("""COMPUTED_VALUE"""),35.0)</f>
        <v>35</v>
      </c>
      <c r="C870" s="1">
        <f t="shared" si="1"/>
        <v>-0.4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IFERROR(__xludf.DUMMYFUNCTION("""COMPUTED_VALUE"""),34.98)</f>
        <v>34.98</v>
      </c>
      <c r="C871" s="1">
        <f t="shared" si="1"/>
        <v>-1.02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IFERROR(__xludf.DUMMYFUNCTION("""COMPUTED_VALUE"""),34.59)</f>
        <v>34.59</v>
      </c>
      <c r="C872" s="1">
        <f t="shared" si="1"/>
        <v>-1.39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IFERROR(__xludf.DUMMYFUNCTION("""COMPUTED_VALUE"""),33.49)</f>
        <v>33.49</v>
      </c>
      <c r="C873" s="1">
        <f t="shared" si="1"/>
        <v>-2.1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IFERROR(__xludf.DUMMYFUNCTION("""COMPUTED_VALUE"""),33.27)</f>
        <v>33.27</v>
      </c>
      <c r="C874" s="1">
        <f t="shared" si="1"/>
        <v>-1.22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IFERROR(__xludf.DUMMYFUNCTION("""COMPUTED_VALUE"""),33.72)</f>
        <v>33.72</v>
      </c>
      <c r="C875" s="1">
        <f t="shared" si="1"/>
        <v>-0.55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IFERROR(__xludf.DUMMYFUNCTION("""COMPUTED_VALUE"""),33.67)</f>
        <v>33.67</v>
      </c>
      <c r="C876" s="1">
        <f t="shared" si="1"/>
        <v>-1.05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IFERROR(__xludf.DUMMYFUNCTION("""COMPUTED_VALUE"""),34.35)</f>
        <v>34.35</v>
      </c>
      <c r="C877" s="1">
        <f t="shared" si="1"/>
        <v>-0.32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IFERROR(__xludf.DUMMYFUNCTION("""COMPUTED_VALUE"""),34.62)</f>
        <v>34.62</v>
      </c>
      <c r="C878" s="1">
        <f t="shared" si="1"/>
        <v>-0.73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IFERROR(__xludf.DUMMYFUNCTION("""COMPUTED_VALUE"""),34.54)</f>
        <v>34.54</v>
      </c>
      <c r="C879" s="1">
        <f t="shared" si="1"/>
        <v>-1.08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IFERROR(__xludf.DUMMYFUNCTION("""COMPUTED_VALUE"""),34.36)</f>
        <v>34.36</v>
      </c>
      <c r="C880" s="1">
        <f t="shared" si="1"/>
        <v>-1.18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IFERROR(__xludf.DUMMYFUNCTION("""COMPUTED_VALUE"""),33.94)</f>
        <v>33.94</v>
      </c>
      <c r="C881" s="1">
        <f t="shared" si="1"/>
        <v>-1.42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IFERROR(__xludf.DUMMYFUNCTION("""COMPUTED_VALUE"""),34.01)</f>
        <v>34.01</v>
      </c>
      <c r="C882" s="1">
        <f t="shared" si="1"/>
        <v>-0.93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IFERROR(__xludf.DUMMYFUNCTION("""COMPUTED_VALUE"""),34.21)</f>
        <v>34.21</v>
      </c>
      <c r="C883" s="1">
        <f t="shared" si="1"/>
        <v>-0.8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IFERROR(__xludf.DUMMYFUNCTION("""COMPUTED_VALUE"""),34.33)</f>
        <v>34.33</v>
      </c>
      <c r="C884" s="1">
        <f t="shared" si="1"/>
        <v>-0.88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IFERROR(__xludf.DUMMYFUNCTION("""COMPUTED_VALUE"""),34.35)</f>
        <v>34.35</v>
      </c>
      <c r="C885" s="1">
        <f t="shared" si="1"/>
        <v>-0.98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IFERROR(__xludf.DUMMYFUNCTION("""COMPUTED_VALUE"""),34.7)</f>
        <v>34.7</v>
      </c>
      <c r="C886" s="1">
        <f t="shared" si="1"/>
        <v>-0.65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IFERROR(__xludf.DUMMYFUNCTION("""COMPUTED_VALUE"""),35.69)</f>
        <v>35.69</v>
      </c>
      <c r="C887" s="1">
        <f t="shared" si="1"/>
        <v>-0.01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IFERROR(__xludf.DUMMYFUNCTION("""COMPUTED_VALUE"""),35.67)</f>
        <v>35.67</v>
      </c>
      <c r="C888" s="1">
        <f t="shared" si="1"/>
        <v>-1.02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IFERROR(__xludf.DUMMYFUNCTION("""COMPUTED_VALUE"""),36.17)</f>
        <v>36.17</v>
      </c>
      <c r="C889" s="1">
        <f t="shared" si="1"/>
        <v>-0.5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IFERROR(__xludf.DUMMYFUNCTION("""COMPUTED_VALUE"""),36.27)</f>
        <v>36.27</v>
      </c>
      <c r="C890" s="1">
        <f t="shared" si="1"/>
        <v>-0.9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IFERROR(__xludf.DUMMYFUNCTION("""COMPUTED_VALUE"""),35.74)</f>
        <v>35.74</v>
      </c>
      <c r="C891" s="1">
        <f t="shared" si="1"/>
        <v>-1.53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IFERROR(__xludf.DUMMYFUNCTION("""COMPUTED_VALUE"""),35.44)</f>
        <v>35.44</v>
      </c>
      <c r="C892" s="1">
        <f t="shared" si="1"/>
        <v>-1.3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IFERROR(__xludf.DUMMYFUNCTION("""COMPUTED_VALUE"""),31.4)</f>
        <v>31.4</v>
      </c>
      <c r="C893" s="1">
        <f t="shared" si="1"/>
        <v>-5.04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IFERROR(__xludf.DUMMYFUNCTION("""COMPUTED_VALUE"""),32.01)</f>
        <v>32.01</v>
      </c>
      <c r="C894" s="1">
        <f t="shared" si="1"/>
        <v>-0.39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IFERROR(__xludf.DUMMYFUNCTION("""COMPUTED_VALUE"""),31.82)</f>
        <v>31.82</v>
      </c>
      <c r="C895" s="1">
        <f t="shared" si="1"/>
        <v>-1.19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IFERROR(__xludf.DUMMYFUNCTION("""COMPUTED_VALUE"""),31.96)</f>
        <v>31.96</v>
      </c>
      <c r="C896" s="1">
        <f t="shared" si="1"/>
        <v>-0.86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IFERROR(__xludf.DUMMYFUNCTION("""COMPUTED_VALUE"""),31.39)</f>
        <v>31.39</v>
      </c>
      <c r="C897" s="1">
        <f t="shared" si="1"/>
        <v>-1.57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IFERROR(__xludf.DUMMYFUNCTION("""COMPUTED_VALUE"""),31.62)</f>
        <v>31.62</v>
      </c>
      <c r="C898" s="1">
        <f t="shared" si="1"/>
        <v>-0.77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IFERROR(__xludf.DUMMYFUNCTION("""COMPUTED_VALUE"""),31.54)</f>
        <v>31.54</v>
      </c>
      <c r="C899" s="1">
        <f t="shared" si="1"/>
        <v>-1.08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IFERROR(__xludf.DUMMYFUNCTION("""COMPUTED_VALUE"""),31.85)</f>
        <v>31.85</v>
      </c>
      <c r="C900" s="1">
        <f t="shared" si="1"/>
        <v>-0.69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IFERROR(__xludf.DUMMYFUNCTION("""COMPUTED_VALUE"""),31.84)</f>
        <v>31.84</v>
      </c>
      <c r="C901" s="1">
        <f t="shared" si="1"/>
        <v>-1.01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IFERROR(__xludf.DUMMYFUNCTION("""COMPUTED_VALUE"""),31.67)</f>
        <v>31.67</v>
      </c>
      <c r="C902" s="1">
        <f t="shared" si="1"/>
        <v>-1.17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IFERROR(__xludf.DUMMYFUNCTION("""COMPUTED_VALUE"""),31.89)</f>
        <v>31.89</v>
      </c>
      <c r="C903" s="1">
        <f t="shared" si="1"/>
        <v>-0.78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IFERROR(__xludf.DUMMYFUNCTION("""COMPUTED_VALUE"""),31.7)</f>
        <v>31.7</v>
      </c>
      <c r="C904" s="1">
        <f t="shared" si="1"/>
        <v>-1.19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IFERROR(__xludf.DUMMYFUNCTION("""COMPUTED_VALUE"""),31.58)</f>
        <v>31.58</v>
      </c>
      <c r="C905" s="1">
        <f t="shared" si="1"/>
        <v>-1.12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IFERROR(__xludf.DUMMYFUNCTION("""COMPUTED_VALUE"""),32.06)</f>
        <v>32.06</v>
      </c>
      <c r="C906" s="1">
        <f t="shared" si="1"/>
        <v>-0.52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IFERROR(__xludf.DUMMYFUNCTION("""COMPUTED_VALUE"""),32.89)</f>
        <v>32.89</v>
      </c>
      <c r="C907" s="1">
        <f t="shared" si="1"/>
        <v>-0.17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IFERROR(__xludf.DUMMYFUNCTION("""COMPUTED_VALUE"""),32.7)</f>
        <v>32.7</v>
      </c>
      <c r="C908" s="1">
        <f t="shared" si="1"/>
        <v>-1.19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IFERROR(__xludf.DUMMYFUNCTION("""COMPUTED_VALUE"""),32.87)</f>
        <v>32.87</v>
      </c>
      <c r="C909" s="1">
        <f t="shared" si="1"/>
        <v>-0.83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IFERROR(__xludf.DUMMYFUNCTION("""COMPUTED_VALUE"""),32.23)</f>
        <v>32.23</v>
      </c>
      <c r="C910" s="1">
        <f t="shared" si="1"/>
        <v>-1.64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IFERROR(__xludf.DUMMYFUNCTION("""COMPUTED_VALUE"""),32.35)</f>
        <v>32.35</v>
      </c>
      <c r="C911" s="1">
        <f t="shared" si="1"/>
        <v>-0.88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IFERROR(__xludf.DUMMYFUNCTION("""COMPUTED_VALUE"""),31.79)</f>
        <v>31.79</v>
      </c>
      <c r="C912" s="1">
        <f t="shared" si="1"/>
        <v>-1.56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IFERROR(__xludf.DUMMYFUNCTION("""COMPUTED_VALUE"""),31.8)</f>
        <v>31.8</v>
      </c>
      <c r="C913" s="1">
        <f t="shared" si="1"/>
        <v>-0.99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IFERROR(__xludf.DUMMYFUNCTION("""COMPUTED_VALUE"""),31.39)</f>
        <v>31.39</v>
      </c>
      <c r="C914" s="1">
        <f t="shared" si="1"/>
        <v>-1.41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IFERROR(__xludf.DUMMYFUNCTION("""COMPUTED_VALUE"""),31.62)</f>
        <v>31.62</v>
      </c>
      <c r="C915" s="1">
        <f t="shared" si="1"/>
        <v>-0.77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IFERROR(__xludf.DUMMYFUNCTION("""COMPUTED_VALUE"""),31.61)</f>
        <v>31.61</v>
      </c>
      <c r="C916" s="1">
        <f t="shared" si="1"/>
        <v>-1.01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IFERROR(__xludf.DUMMYFUNCTION("""COMPUTED_VALUE"""),32.39)</f>
        <v>32.39</v>
      </c>
      <c r="C917" s="1">
        <f t="shared" si="1"/>
        <v>-0.22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IFERROR(__xludf.DUMMYFUNCTION("""COMPUTED_VALUE"""),34.75)</f>
        <v>34.75</v>
      </c>
      <c r="C918" s="1">
        <f t="shared" si="1"/>
        <v>1.36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IFERROR(__xludf.DUMMYFUNCTION("""COMPUTED_VALUE"""),34.15)</f>
        <v>34.15</v>
      </c>
      <c r="C919" s="1">
        <f t="shared" si="1"/>
        <v>-1.6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IFERROR(__xludf.DUMMYFUNCTION("""COMPUTED_VALUE"""),33.26)</f>
        <v>33.26</v>
      </c>
      <c r="C920" s="1">
        <f t="shared" si="1"/>
        <v>-1.89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IFERROR(__xludf.DUMMYFUNCTION("""COMPUTED_VALUE"""),33.02)</f>
        <v>33.02</v>
      </c>
      <c r="C921" s="1">
        <f t="shared" si="1"/>
        <v>-1.24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IFERROR(__xludf.DUMMYFUNCTION("""COMPUTED_VALUE"""),33.55)</f>
        <v>33.55</v>
      </c>
      <c r="C922" s="1">
        <f t="shared" si="1"/>
        <v>-0.47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IFERROR(__xludf.DUMMYFUNCTION("""COMPUTED_VALUE"""),33.4)</f>
        <v>33.4</v>
      </c>
      <c r="C923" s="1">
        <f t="shared" si="1"/>
        <v>-1.15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IFERROR(__xludf.DUMMYFUNCTION("""COMPUTED_VALUE"""),31.88)</f>
        <v>31.88</v>
      </c>
      <c r="C924" s="1">
        <f t="shared" si="1"/>
        <v>-2.52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IFERROR(__xludf.DUMMYFUNCTION("""COMPUTED_VALUE"""),31.2)</f>
        <v>31.2</v>
      </c>
      <c r="C925" s="1">
        <f t="shared" si="1"/>
        <v>-1.68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IFERROR(__xludf.DUMMYFUNCTION("""COMPUTED_VALUE"""),31.24)</f>
        <v>31.24</v>
      </c>
      <c r="C926" s="1">
        <f t="shared" si="1"/>
        <v>-0.96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IFERROR(__xludf.DUMMYFUNCTION("""COMPUTED_VALUE"""),31.15)</f>
        <v>31.15</v>
      </c>
      <c r="C927" s="1">
        <f t="shared" si="1"/>
        <v>-1.09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IFERROR(__xludf.DUMMYFUNCTION("""COMPUTED_VALUE"""),31.66)</f>
        <v>31.66</v>
      </c>
      <c r="C928" s="1">
        <f t="shared" si="1"/>
        <v>-0.49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IFERROR(__xludf.DUMMYFUNCTION("""COMPUTED_VALUE"""),32.39)</f>
        <v>32.39</v>
      </c>
      <c r="C929" s="1">
        <f t="shared" si="1"/>
        <v>-0.27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IFERROR(__xludf.DUMMYFUNCTION("""COMPUTED_VALUE"""),32.74)</f>
        <v>32.74</v>
      </c>
      <c r="C930" s="1">
        <f t="shared" si="1"/>
        <v>-0.65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IFERROR(__xludf.DUMMYFUNCTION("""COMPUTED_VALUE"""),32.69)</f>
        <v>32.69</v>
      </c>
      <c r="C931" s="1">
        <f t="shared" si="1"/>
        <v>-1.05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IFERROR(__xludf.DUMMYFUNCTION("""COMPUTED_VALUE"""),33.03)</f>
        <v>33.03</v>
      </c>
      <c r="C932" s="1">
        <f t="shared" si="1"/>
        <v>-0.66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IFERROR(__xludf.DUMMYFUNCTION("""COMPUTED_VALUE"""),32.8)</f>
        <v>32.8</v>
      </c>
      <c r="C933" s="1">
        <f t="shared" si="1"/>
        <v>-1.23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IFERROR(__xludf.DUMMYFUNCTION("""COMPUTED_VALUE"""),32.93)</f>
        <v>32.93</v>
      </c>
      <c r="C934" s="1">
        <f t="shared" si="1"/>
        <v>-0.87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IFERROR(__xludf.DUMMYFUNCTION("""COMPUTED_VALUE"""),33.32)</f>
        <v>33.32</v>
      </c>
      <c r="C935" s="1">
        <f t="shared" si="1"/>
        <v>-0.61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IFERROR(__xludf.DUMMYFUNCTION("""COMPUTED_VALUE"""),33.64)</f>
        <v>33.64</v>
      </c>
      <c r="C936" s="1">
        <f t="shared" si="1"/>
        <v>-0.68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IFERROR(__xludf.DUMMYFUNCTION("""COMPUTED_VALUE"""),32.79)</f>
        <v>32.79</v>
      </c>
      <c r="C937" s="1">
        <f t="shared" si="1"/>
        <v>-1.85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IFERROR(__xludf.DUMMYFUNCTION("""COMPUTED_VALUE"""),32.74)</f>
        <v>32.74</v>
      </c>
      <c r="C938" s="1">
        <f t="shared" si="1"/>
        <v>-1.05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IFERROR(__xludf.DUMMYFUNCTION("""COMPUTED_VALUE"""),32.46)</f>
        <v>32.46</v>
      </c>
      <c r="C939" s="1">
        <f t="shared" si="1"/>
        <v>-1.28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IFERROR(__xludf.DUMMYFUNCTION("""COMPUTED_VALUE"""),32.51)</f>
        <v>32.51</v>
      </c>
      <c r="C940" s="1">
        <f t="shared" si="1"/>
        <v>-0.95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IFERROR(__xludf.DUMMYFUNCTION("""COMPUTED_VALUE"""),32.77)</f>
        <v>32.77</v>
      </c>
      <c r="C941" s="1">
        <f t="shared" si="1"/>
        <v>-0.74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IFERROR(__xludf.DUMMYFUNCTION("""COMPUTED_VALUE"""),33.27)</f>
        <v>33.27</v>
      </c>
      <c r="C942" s="1">
        <f t="shared" si="1"/>
        <v>-0.5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IFERROR(__xludf.DUMMYFUNCTION("""COMPUTED_VALUE"""),33.28)</f>
        <v>33.28</v>
      </c>
      <c r="C943" s="1">
        <f t="shared" si="1"/>
        <v>-0.99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IFERROR(__xludf.DUMMYFUNCTION("""COMPUTED_VALUE"""),33.58)</f>
        <v>33.58</v>
      </c>
      <c r="C944" s="1">
        <f t="shared" si="1"/>
        <v>-0.7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IFERROR(__xludf.DUMMYFUNCTION("""COMPUTED_VALUE"""),33.92)</f>
        <v>33.92</v>
      </c>
      <c r="C945" s="1">
        <f t="shared" si="1"/>
        <v>-0.66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IFERROR(__xludf.DUMMYFUNCTION("""COMPUTED_VALUE"""),33.86)</f>
        <v>33.86</v>
      </c>
      <c r="C946" s="1">
        <f t="shared" si="1"/>
        <v>-1.06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IFERROR(__xludf.DUMMYFUNCTION("""COMPUTED_VALUE"""),33.88)</f>
        <v>33.88</v>
      </c>
      <c r="C947" s="1">
        <f t="shared" si="1"/>
        <v>-0.98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IFERROR(__xludf.DUMMYFUNCTION("""COMPUTED_VALUE"""),33.3)</f>
        <v>33.3</v>
      </c>
      <c r="C948" s="1">
        <f t="shared" si="1"/>
        <v>-1.58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IFERROR(__xludf.DUMMYFUNCTION("""COMPUTED_VALUE"""),33.01)</f>
        <v>33.01</v>
      </c>
      <c r="C949" s="1">
        <f t="shared" si="1"/>
        <v>-1.29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IFERROR(__xludf.DUMMYFUNCTION("""COMPUTED_VALUE"""),33.07)</f>
        <v>33.07</v>
      </c>
      <c r="C950" s="1">
        <f t="shared" si="1"/>
        <v>-0.94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IFERROR(__xludf.DUMMYFUNCTION("""COMPUTED_VALUE"""),33.76)</f>
        <v>33.76</v>
      </c>
      <c r="C951" s="1">
        <f t="shared" si="1"/>
        <v>-0.31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IFERROR(__xludf.DUMMYFUNCTION("""COMPUTED_VALUE"""),34.13)</f>
        <v>34.13</v>
      </c>
      <c r="C952" s="1">
        <f t="shared" si="1"/>
        <v>-0.63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IFERROR(__xludf.DUMMYFUNCTION("""COMPUTED_VALUE"""),34.45)</f>
        <v>34.45</v>
      </c>
      <c r="C953" s="1">
        <f t="shared" si="1"/>
        <v>-0.68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IFERROR(__xludf.DUMMYFUNCTION("""COMPUTED_VALUE"""),34.49)</f>
        <v>34.49</v>
      </c>
      <c r="C954" s="1">
        <f t="shared" si="1"/>
        <v>-0.96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IFERROR(__xludf.DUMMYFUNCTION("""COMPUTED_VALUE"""),34.64)</f>
        <v>34.64</v>
      </c>
      <c r="C955" s="1">
        <f t="shared" si="1"/>
        <v>-0.85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IFERROR(__xludf.DUMMYFUNCTION("""COMPUTED_VALUE"""),34.92)</f>
        <v>34.92</v>
      </c>
      <c r="C956" s="1">
        <f t="shared" si="1"/>
        <v>-0.72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IFERROR(__xludf.DUMMYFUNCTION("""COMPUTED_VALUE"""),34.96)</f>
        <v>34.96</v>
      </c>
      <c r="C957" s="1">
        <f t="shared" si="1"/>
        <v>-0.96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IFERROR(__xludf.DUMMYFUNCTION("""COMPUTED_VALUE"""),34.99)</f>
        <v>34.99</v>
      </c>
      <c r="C958" s="1">
        <f t="shared" si="1"/>
        <v>-0.97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IFERROR(__xludf.DUMMYFUNCTION("""COMPUTED_VALUE"""),34.58)</f>
        <v>34.58</v>
      </c>
      <c r="C959" s="1">
        <f t="shared" si="1"/>
        <v>-1.41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IFERROR(__xludf.DUMMYFUNCTION("""COMPUTED_VALUE"""),33.76)</f>
        <v>33.76</v>
      </c>
      <c r="C960" s="1">
        <f t="shared" si="1"/>
        <v>-1.82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IFERROR(__xludf.DUMMYFUNCTION("""COMPUTED_VALUE"""),33.72)</f>
        <v>33.72</v>
      </c>
      <c r="C961" s="1">
        <f t="shared" si="1"/>
        <v>-1.04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IFERROR(__xludf.DUMMYFUNCTION("""COMPUTED_VALUE"""),35.73)</f>
        <v>35.73</v>
      </c>
      <c r="C962" s="1">
        <f t="shared" si="1"/>
        <v>1.01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IFERROR(__xludf.DUMMYFUNCTION("""COMPUTED_VALUE"""),35.57)</f>
        <v>35.57</v>
      </c>
      <c r="C963" s="1">
        <f t="shared" si="1"/>
        <v>-1.16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IFERROR(__xludf.DUMMYFUNCTION("""COMPUTED_VALUE"""),35.52)</f>
        <v>35.52</v>
      </c>
      <c r="C964" s="1">
        <f t="shared" si="1"/>
        <v>-1.05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IFERROR(__xludf.DUMMYFUNCTION("""COMPUTED_VALUE"""),35.54)</f>
        <v>35.54</v>
      </c>
      <c r="C965" s="1">
        <f t="shared" si="1"/>
        <v>-0.98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IFERROR(__xludf.DUMMYFUNCTION("""COMPUTED_VALUE"""),35.41)</f>
        <v>35.41</v>
      </c>
      <c r="C966" s="1">
        <f t="shared" si="1"/>
        <v>-1.13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IFERROR(__xludf.DUMMYFUNCTION("""COMPUTED_VALUE"""),35.53)</f>
        <v>35.53</v>
      </c>
      <c r="C967" s="1">
        <f t="shared" si="1"/>
        <v>-0.88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IFERROR(__xludf.DUMMYFUNCTION("""COMPUTED_VALUE"""),35.94)</f>
        <v>35.94</v>
      </c>
      <c r="C968" s="1">
        <f t="shared" si="1"/>
        <v>-0.59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IFERROR(__xludf.DUMMYFUNCTION("""COMPUTED_VALUE"""),36.64)</f>
        <v>36.64</v>
      </c>
      <c r="C969" s="1">
        <f t="shared" si="1"/>
        <v>-0.3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IFERROR(__xludf.DUMMYFUNCTION("""COMPUTED_VALUE"""),38.18)</f>
        <v>38.18</v>
      </c>
      <c r="C970" s="1">
        <f t="shared" si="1"/>
        <v>0.54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IFERROR(__xludf.DUMMYFUNCTION("""COMPUTED_VALUE"""),37.5)</f>
        <v>37.5</v>
      </c>
      <c r="C971" s="1">
        <f t="shared" si="1"/>
        <v>-1.68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IFERROR(__xludf.DUMMYFUNCTION("""COMPUTED_VALUE"""),37.78)</f>
        <v>37.78</v>
      </c>
      <c r="C972" s="1">
        <f t="shared" si="1"/>
        <v>-0.72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IFERROR(__xludf.DUMMYFUNCTION("""COMPUTED_VALUE"""),37.59)</f>
        <v>37.59</v>
      </c>
      <c r="C973" s="1">
        <f t="shared" si="1"/>
        <v>-1.19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IFERROR(__xludf.DUMMYFUNCTION("""COMPUTED_VALUE"""),37.36)</f>
        <v>37.36</v>
      </c>
      <c r="C974" s="1">
        <f t="shared" si="1"/>
        <v>-1.23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IFERROR(__xludf.DUMMYFUNCTION("""COMPUTED_VALUE"""),38.16)</f>
        <v>38.16</v>
      </c>
      <c r="C975" s="1">
        <f t="shared" si="1"/>
        <v>-0.2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IFERROR(__xludf.DUMMYFUNCTION("""COMPUTED_VALUE"""),38.02)</f>
        <v>38.02</v>
      </c>
      <c r="C976" s="1">
        <f t="shared" si="1"/>
        <v>-1.14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IFERROR(__xludf.DUMMYFUNCTION("""COMPUTED_VALUE"""),37.84)</f>
        <v>37.84</v>
      </c>
      <c r="C977" s="1">
        <f t="shared" si="1"/>
        <v>-1.18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IFERROR(__xludf.DUMMYFUNCTION("""COMPUTED_VALUE"""),37.2)</f>
        <v>37.2</v>
      </c>
      <c r="C978" s="1">
        <f t="shared" si="1"/>
        <v>-1.64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IFERROR(__xludf.DUMMYFUNCTION("""COMPUTED_VALUE"""),36.74)</f>
        <v>36.74</v>
      </c>
      <c r="C979" s="1">
        <f t="shared" si="1"/>
        <v>-1.46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IFERROR(__xludf.DUMMYFUNCTION("""COMPUTED_VALUE"""),37.08)</f>
        <v>37.08</v>
      </c>
      <c r="C980" s="1">
        <f t="shared" si="1"/>
        <v>-0.66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IFERROR(__xludf.DUMMYFUNCTION("""COMPUTED_VALUE"""),37.4)</f>
        <v>37.4</v>
      </c>
      <c r="C981" s="1">
        <f t="shared" si="1"/>
        <v>-0.68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IFERROR(__xludf.DUMMYFUNCTION("""COMPUTED_VALUE"""),37.57)</f>
        <v>37.57</v>
      </c>
      <c r="C982" s="1">
        <f t="shared" si="1"/>
        <v>-0.83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IFERROR(__xludf.DUMMYFUNCTION("""COMPUTED_VALUE"""),37.64)</f>
        <v>37.64</v>
      </c>
      <c r="C983" s="1">
        <f t="shared" si="1"/>
        <v>-0.93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IFERROR(__xludf.DUMMYFUNCTION("""COMPUTED_VALUE"""),37.35)</f>
        <v>37.35</v>
      </c>
      <c r="C984" s="1">
        <f t="shared" si="1"/>
        <v>-1.29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IFERROR(__xludf.DUMMYFUNCTION("""COMPUTED_VALUE"""),37.6)</f>
        <v>37.6</v>
      </c>
      <c r="C985" s="1">
        <f t="shared" si="1"/>
        <v>-0.75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IFERROR(__xludf.DUMMYFUNCTION("""COMPUTED_VALUE"""),38.13)</f>
        <v>38.13</v>
      </c>
      <c r="C986" s="1">
        <f t="shared" si="1"/>
        <v>-0.47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IFERROR(__xludf.DUMMYFUNCTION("""COMPUTED_VALUE"""),38.45)</f>
        <v>38.45</v>
      </c>
      <c r="C987" s="1">
        <f t="shared" si="1"/>
        <v>-0.68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IFERROR(__xludf.DUMMYFUNCTION("""COMPUTED_VALUE"""),38.31)</f>
        <v>38.31</v>
      </c>
      <c r="C988" s="1">
        <f t="shared" si="1"/>
        <v>-1.14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IFERROR(__xludf.DUMMYFUNCTION("""COMPUTED_VALUE"""),38.94)</f>
        <v>38.94</v>
      </c>
      <c r="C989" s="1">
        <f t="shared" si="1"/>
        <v>-0.37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IFERROR(__xludf.DUMMYFUNCTION("""COMPUTED_VALUE"""),38.0)</f>
        <v>38</v>
      </c>
      <c r="C990" s="1">
        <f t="shared" si="1"/>
        <v>-1.94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IFERROR(__xludf.DUMMYFUNCTION("""COMPUTED_VALUE"""),38.36)</f>
        <v>38.36</v>
      </c>
      <c r="C991" s="1">
        <f t="shared" si="1"/>
        <v>-0.64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IFERROR(__xludf.DUMMYFUNCTION("""COMPUTED_VALUE"""),38.71)</f>
        <v>38.71</v>
      </c>
      <c r="C992" s="1">
        <f t="shared" si="1"/>
        <v>-0.65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IFERROR(__xludf.DUMMYFUNCTION("""COMPUTED_VALUE"""),38.11)</f>
        <v>38.11</v>
      </c>
      <c r="C993" s="1">
        <f t="shared" si="1"/>
        <v>-1.6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IFERROR(__xludf.DUMMYFUNCTION("""COMPUTED_VALUE"""),37.61)</f>
        <v>37.61</v>
      </c>
      <c r="C994" s="1">
        <f t="shared" si="1"/>
        <v>-1.5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IFERROR(__xludf.DUMMYFUNCTION("""COMPUTED_VALUE"""),37.22)</f>
        <v>37.22</v>
      </c>
      <c r="C995" s="1">
        <f t="shared" si="1"/>
        <v>-1.39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IFERROR(__xludf.DUMMYFUNCTION("""COMPUTED_VALUE"""),36.69)</f>
        <v>36.69</v>
      </c>
      <c r="C996" s="1">
        <f t="shared" si="1"/>
        <v>-1.53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IFERROR(__xludf.DUMMYFUNCTION("""COMPUTED_VALUE"""),36.88)</f>
        <v>36.88</v>
      </c>
      <c r="C997" s="1">
        <f t="shared" si="1"/>
        <v>-0.81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IFERROR(__xludf.DUMMYFUNCTION("""COMPUTED_VALUE"""),36.52)</f>
        <v>36.52</v>
      </c>
      <c r="C998" s="1">
        <f t="shared" si="1"/>
        <v>-1.36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IFERROR(__xludf.DUMMYFUNCTION("""COMPUTED_VALUE"""),36.58)</f>
        <v>36.58</v>
      </c>
      <c r="C999" s="1">
        <f t="shared" si="1"/>
        <v>-0.94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IFERROR(__xludf.DUMMYFUNCTION("""COMPUTED_VALUE"""),36.25)</f>
        <v>36.25</v>
      </c>
      <c r="C1000" s="1">
        <f t="shared" si="1"/>
        <v>-1.33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IFERROR(__xludf.DUMMYFUNCTION("""COMPUTED_VALUE"""),36.8)</f>
        <v>36.8</v>
      </c>
      <c r="C1001" s="1">
        <f t="shared" si="1"/>
        <v>-0.45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IFERROR(__xludf.DUMMYFUNCTION("""COMPUTED_VALUE"""),36.62)</f>
        <v>36.62</v>
      </c>
      <c r="C1002" s="1">
        <f t="shared" si="1"/>
        <v>-1.18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IFERROR(__xludf.DUMMYFUNCTION("""COMPUTED_VALUE"""),37.08)</f>
        <v>37.08</v>
      </c>
      <c r="C1003" s="1">
        <f t="shared" si="1"/>
        <v>-0.54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IFERROR(__xludf.DUMMYFUNCTION("""COMPUTED_VALUE"""),37.44)</f>
        <v>37.44</v>
      </c>
      <c r="C1004" s="1">
        <f t="shared" si="1"/>
        <v>-0.64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IFERROR(__xludf.DUMMYFUNCTION("""COMPUTED_VALUE"""),37.29)</f>
        <v>37.29</v>
      </c>
      <c r="C1005" s="1">
        <f t="shared" si="1"/>
        <v>-1.15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IFERROR(__xludf.DUMMYFUNCTION("""COMPUTED_VALUE"""),37.29)</f>
        <v>37.29</v>
      </c>
      <c r="C1006" s="1">
        <f t="shared" si="1"/>
        <v>-1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IFERROR(__xludf.DUMMYFUNCTION("""COMPUTED_VALUE"""),37.41)</f>
        <v>37.41</v>
      </c>
      <c r="C1007" s="1">
        <f t="shared" si="1"/>
        <v>-0.88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IFERROR(__xludf.DUMMYFUNCTION("""COMPUTED_VALUE"""),37.16)</f>
        <v>37.16</v>
      </c>
      <c r="C1008" s="1">
        <f t="shared" si="1"/>
        <v>-1.25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IFERROR(__xludf.DUMMYFUNCTION("""COMPUTED_VALUE"""),36.91)</f>
        <v>36.91</v>
      </c>
      <c r="C1009" s="1">
        <f t="shared" si="1"/>
        <v>-1.25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IFERROR(__xludf.DUMMYFUNCTION("""COMPUTED_VALUE"""),36.13)</f>
        <v>36.13</v>
      </c>
      <c r="C1010" s="1">
        <f t="shared" si="1"/>
        <v>-1.78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IFERROR(__xludf.DUMMYFUNCTION("""COMPUTED_VALUE"""),36.41)</f>
        <v>36.41</v>
      </c>
      <c r="C1011" s="1">
        <f t="shared" si="1"/>
        <v>-0.72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IFERROR(__xludf.DUMMYFUNCTION("""COMPUTED_VALUE"""),35.76)</f>
        <v>35.76</v>
      </c>
      <c r="C1012" s="1">
        <f t="shared" si="1"/>
        <v>-1.65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IFERROR(__xludf.DUMMYFUNCTION("""COMPUTED_VALUE"""),35.53)</f>
        <v>35.53</v>
      </c>
      <c r="C1013" s="1">
        <f t="shared" si="1"/>
        <v>-1.23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IFERROR(__xludf.DUMMYFUNCTION("""COMPUTED_VALUE"""),36.04)</f>
        <v>36.04</v>
      </c>
      <c r="C1014" s="1">
        <f t="shared" si="1"/>
        <v>-0.49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IFERROR(__xludf.DUMMYFUNCTION("""COMPUTED_VALUE"""),34.98)</f>
        <v>34.98</v>
      </c>
      <c r="C1015" s="1">
        <f t="shared" si="1"/>
        <v>-2.06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IFERROR(__xludf.DUMMYFUNCTION("""COMPUTED_VALUE"""),35.78)</f>
        <v>35.78</v>
      </c>
      <c r="C1016" s="1">
        <f t="shared" si="1"/>
        <v>-0.2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IFERROR(__xludf.DUMMYFUNCTION("""COMPUTED_VALUE"""),36.76)</f>
        <v>36.76</v>
      </c>
      <c r="C1017" s="1">
        <f t="shared" si="1"/>
        <v>-0.02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IFERROR(__xludf.DUMMYFUNCTION("""COMPUTED_VALUE"""),36.89)</f>
        <v>36.89</v>
      </c>
      <c r="C1018" s="1">
        <f t="shared" si="1"/>
        <v>-0.87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IFERROR(__xludf.DUMMYFUNCTION("""COMPUTED_VALUE"""),36.38)</f>
        <v>36.38</v>
      </c>
      <c r="C1019" s="1">
        <f t="shared" si="1"/>
        <v>-1.51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IFERROR(__xludf.DUMMYFUNCTION("""COMPUTED_VALUE"""),36.17)</f>
        <v>36.17</v>
      </c>
      <c r="C1020" s="1">
        <f t="shared" si="1"/>
        <v>-1.21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IFERROR(__xludf.DUMMYFUNCTION("""COMPUTED_VALUE"""),35.93)</f>
        <v>35.93</v>
      </c>
      <c r="C1021" s="1">
        <f t="shared" si="1"/>
        <v>-1.24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IFERROR(__xludf.DUMMYFUNCTION("""COMPUTED_VALUE"""),36.06)</f>
        <v>36.06</v>
      </c>
      <c r="C1022" s="1">
        <f t="shared" si="1"/>
        <v>-0.87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IFERROR(__xludf.DUMMYFUNCTION("""COMPUTED_VALUE"""),36.81)</f>
        <v>36.81</v>
      </c>
      <c r="C1023" s="1">
        <f t="shared" si="1"/>
        <v>-0.25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IFERROR(__xludf.DUMMYFUNCTION("""COMPUTED_VALUE"""),36.03)</f>
        <v>36.03</v>
      </c>
      <c r="C1024" s="1">
        <f t="shared" si="1"/>
        <v>-1.78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IFERROR(__xludf.DUMMYFUNCTION("""COMPUTED_VALUE"""),36.27)</f>
        <v>36.27</v>
      </c>
      <c r="C1025" s="1">
        <f t="shared" si="1"/>
        <v>-0.76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IFERROR(__xludf.DUMMYFUNCTION("""COMPUTED_VALUE"""),36.66)</f>
        <v>36.66</v>
      </c>
      <c r="C1026" s="1">
        <f t="shared" si="1"/>
        <v>-0.61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IFERROR(__xludf.DUMMYFUNCTION("""COMPUTED_VALUE"""),36.86)</f>
        <v>36.86</v>
      </c>
      <c r="C1027" s="1">
        <f t="shared" si="1"/>
        <v>-0.8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IFERROR(__xludf.DUMMYFUNCTION("""COMPUTED_VALUE"""),37.84)</f>
        <v>37.84</v>
      </c>
      <c r="C1028" s="1">
        <f t="shared" si="1"/>
        <v>-0.02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IFERROR(__xludf.DUMMYFUNCTION("""COMPUTED_VALUE"""),36.48)</f>
        <v>36.48</v>
      </c>
      <c r="C1029" s="1">
        <f t="shared" si="1"/>
        <v>-2.36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IFERROR(__xludf.DUMMYFUNCTION("""COMPUTED_VALUE"""),36.35)</f>
        <v>36.35</v>
      </c>
      <c r="C1030" s="1">
        <f t="shared" si="1"/>
        <v>-1.13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IFERROR(__xludf.DUMMYFUNCTION("""COMPUTED_VALUE"""),35.82)</f>
        <v>35.82</v>
      </c>
      <c r="C1031" s="1">
        <f t="shared" si="1"/>
        <v>-1.53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IFERROR(__xludf.DUMMYFUNCTION("""COMPUTED_VALUE"""),36.18)</f>
        <v>36.18</v>
      </c>
      <c r="C1032" s="1">
        <f t="shared" si="1"/>
        <v>-0.64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IFERROR(__xludf.DUMMYFUNCTION("""COMPUTED_VALUE"""),36.56)</f>
        <v>36.56</v>
      </c>
      <c r="C1033" s="1">
        <f t="shared" si="1"/>
        <v>-0.62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IFERROR(__xludf.DUMMYFUNCTION("""COMPUTED_VALUE"""),36.8)</f>
        <v>36.8</v>
      </c>
      <c r="C1034" s="1">
        <f t="shared" si="1"/>
        <v>-0.76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IFERROR(__xludf.DUMMYFUNCTION("""COMPUTED_VALUE"""),37.17)</f>
        <v>37.17</v>
      </c>
      <c r="C1035" s="1">
        <f t="shared" si="1"/>
        <v>-0.63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IFERROR(__xludf.DUMMYFUNCTION("""COMPUTED_VALUE"""),37.47)</f>
        <v>37.47</v>
      </c>
      <c r="C1036" s="1">
        <f t="shared" si="1"/>
        <v>-0.7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IFERROR(__xludf.DUMMYFUNCTION("""COMPUTED_VALUE"""),37.61)</f>
        <v>37.61</v>
      </c>
      <c r="C1037" s="1">
        <f t="shared" si="1"/>
        <v>-0.86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IFERROR(__xludf.DUMMYFUNCTION("""COMPUTED_VALUE"""),37.62)</f>
        <v>37.62</v>
      </c>
      <c r="C1038" s="1">
        <f t="shared" si="1"/>
        <v>-0.99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IFERROR(__xludf.DUMMYFUNCTION("""COMPUTED_VALUE"""),37.42)</f>
        <v>37.42</v>
      </c>
      <c r="C1039" s="1">
        <f t="shared" si="1"/>
        <v>-1.2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IFERROR(__xludf.DUMMYFUNCTION("""COMPUTED_VALUE"""),37.51)</f>
        <v>37.51</v>
      </c>
      <c r="C1040" s="1">
        <f t="shared" si="1"/>
        <v>-0.91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IFERROR(__xludf.DUMMYFUNCTION("""COMPUTED_VALUE"""),37.75)</f>
        <v>37.75</v>
      </c>
      <c r="C1041" s="1">
        <f t="shared" si="1"/>
        <v>-0.76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IFERROR(__xludf.DUMMYFUNCTION("""COMPUTED_VALUE"""),37.98)</f>
        <v>37.98</v>
      </c>
      <c r="C1042" s="1">
        <f t="shared" si="1"/>
        <v>-0.77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IFERROR(__xludf.DUMMYFUNCTION("""COMPUTED_VALUE"""),37.69)</f>
        <v>37.69</v>
      </c>
      <c r="C1043" s="1">
        <f t="shared" si="1"/>
        <v>-1.29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IFERROR(__xludf.DUMMYFUNCTION("""COMPUTED_VALUE"""),37.54)</f>
        <v>37.54</v>
      </c>
      <c r="C1044" s="1">
        <f t="shared" si="1"/>
        <v>-1.15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IFERROR(__xludf.DUMMYFUNCTION("""COMPUTED_VALUE"""),37.47)</f>
        <v>37.47</v>
      </c>
      <c r="C1045" s="1">
        <f t="shared" si="1"/>
        <v>-1.07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IFERROR(__xludf.DUMMYFUNCTION("""COMPUTED_VALUE"""),37.86)</f>
        <v>37.86</v>
      </c>
      <c r="C1046" s="1">
        <f t="shared" si="1"/>
        <v>-0.61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IFERROR(__xludf.DUMMYFUNCTION("""COMPUTED_VALUE"""),38.31)</f>
        <v>38.31</v>
      </c>
      <c r="C1047" s="1">
        <f t="shared" si="1"/>
        <v>-0.55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IFERROR(__xludf.DUMMYFUNCTION("""COMPUTED_VALUE"""),37.78)</f>
        <v>37.78</v>
      </c>
      <c r="C1048" s="1">
        <f t="shared" si="1"/>
        <v>-1.53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IFERROR(__xludf.DUMMYFUNCTION("""COMPUTED_VALUE"""),38.41)</f>
        <v>38.41</v>
      </c>
      <c r="C1049" s="1">
        <f t="shared" si="1"/>
        <v>-0.37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IFERROR(__xludf.DUMMYFUNCTION("""COMPUTED_VALUE"""),38.11)</f>
        <v>38.11</v>
      </c>
      <c r="C1050" s="1">
        <f t="shared" si="1"/>
        <v>-1.3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IFERROR(__xludf.DUMMYFUNCTION("""COMPUTED_VALUE"""),38.15)</f>
        <v>38.15</v>
      </c>
      <c r="C1051" s="1">
        <f t="shared" si="1"/>
        <v>-0.96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IFERROR(__xludf.DUMMYFUNCTION("""COMPUTED_VALUE"""),37.9)</f>
        <v>37.9</v>
      </c>
      <c r="C1052" s="1">
        <f t="shared" si="1"/>
        <v>-1.25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IFERROR(__xludf.DUMMYFUNCTION("""COMPUTED_VALUE"""),37.82)</f>
        <v>37.82</v>
      </c>
      <c r="C1053" s="1">
        <f t="shared" si="1"/>
        <v>-1.08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IFERROR(__xludf.DUMMYFUNCTION("""COMPUTED_VALUE"""),38.02)</f>
        <v>38.02</v>
      </c>
      <c r="C1054" s="1">
        <f t="shared" si="1"/>
        <v>-0.8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IFERROR(__xludf.DUMMYFUNCTION("""COMPUTED_VALUE"""),38.27)</f>
        <v>38.27</v>
      </c>
      <c r="C1055" s="1">
        <f t="shared" si="1"/>
        <v>-0.75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IFERROR(__xludf.DUMMYFUNCTION("""COMPUTED_VALUE"""),37.89)</f>
        <v>37.89</v>
      </c>
      <c r="C1056" s="1">
        <f t="shared" si="1"/>
        <v>-1.38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IFERROR(__xludf.DUMMYFUNCTION("""COMPUTED_VALUE"""),37.7)</f>
        <v>37.7</v>
      </c>
      <c r="C1057" s="1">
        <f t="shared" si="1"/>
        <v>-1.19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IFERROR(__xludf.DUMMYFUNCTION("""COMPUTED_VALUE"""),38.05)</f>
        <v>38.05</v>
      </c>
      <c r="C1058" s="1">
        <f t="shared" si="1"/>
        <v>-0.65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IFERROR(__xludf.DUMMYFUNCTION("""COMPUTED_VALUE"""),39.55)</f>
        <v>39.55</v>
      </c>
      <c r="C1059" s="1">
        <f t="shared" si="1"/>
        <v>0.5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IFERROR(__xludf.DUMMYFUNCTION("""COMPUTED_VALUE"""),39.27)</f>
        <v>39.27</v>
      </c>
      <c r="C1060" s="1">
        <f t="shared" si="1"/>
        <v>-1.28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IFERROR(__xludf.DUMMYFUNCTION("""COMPUTED_VALUE"""),40.33)</f>
        <v>40.33</v>
      </c>
      <c r="C1061" s="1">
        <f t="shared" si="1"/>
        <v>0.06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IFERROR(__xludf.DUMMYFUNCTION("""COMPUTED_VALUE"""),40.16)</f>
        <v>40.16</v>
      </c>
      <c r="C1062" s="1">
        <f t="shared" si="1"/>
        <v>-1.17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IFERROR(__xludf.DUMMYFUNCTION("""COMPUTED_VALUE"""),40.5)</f>
        <v>40.5</v>
      </c>
      <c r="C1063" s="1">
        <f t="shared" si="1"/>
        <v>-0.66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IFERROR(__xludf.DUMMYFUNCTION("""COMPUTED_VALUE"""),40.34)</f>
        <v>40.34</v>
      </c>
      <c r="C1064" s="1">
        <f t="shared" si="1"/>
        <v>-1.16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IFERROR(__xludf.DUMMYFUNCTION("""COMPUTED_VALUE"""),39.79)</f>
        <v>39.79</v>
      </c>
      <c r="C1065" s="1">
        <f t="shared" si="1"/>
        <v>-1.55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IFERROR(__xludf.DUMMYFUNCTION("""COMPUTED_VALUE"""),39.36)</f>
        <v>39.36</v>
      </c>
      <c r="C1066" s="1">
        <f t="shared" si="1"/>
        <v>-1.43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IFERROR(__xludf.DUMMYFUNCTION("""COMPUTED_VALUE"""),40.3)</f>
        <v>40.3</v>
      </c>
      <c r="C1067" s="1">
        <f t="shared" si="1"/>
        <v>-0.06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IFERROR(__xludf.DUMMYFUNCTION("""COMPUTED_VALUE"""),40.99)</f>
        <v>40.99</v>
      </c>
      <c r="C1068" s="1">
        <f t="shared" si="1"/>
        <v>-0.31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IFERROR(__xludf.DUMMYFUNCTION("""COMPUTED_VALUE"""),41.42)</f>
        <v>41.42</v>
      </c>
      <c r="C1069" s="1">
        <f t="shared" si="1"/>
        <v>-0.57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IFERROR(__xludf.DUMMYFUNCTION("""COMPUTED_VALUE"""),41.35)</f>
        <v>41.35</v>
      </c>
      <c r="C1070" s="1">
        <f t="shared" si="1"/>
        <v>-1.07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IFERROR(__xludf.DUMMYFUNCTION("""COMPUTED_VALUE"""),41.01)</f>
        <v>41.01</v>
      </c>
      <c r="C1071" s="1">
        <f t="shared" si="1"/>
        <v>-1.34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IFERROR(__xludf.DUMMYFUNCTION("""COMPUTED_VALUE"""),39.87)</f>
        <v>39.87</v>
      </c>
      <c r="C1072" s="1">
        <f t="shared" si="1"/>
        <v>-2.14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IFERROR(__xludf.DUMMYFUNCTION("""COMPUTED_VALUE"""),39.8)</f>
        <v>39.8</v>
      </c>
      <c r="C1073" s="1">
        <f t="shared" si="1"/>
        <v>-1.07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IFERROR(__xludf.DUMMYFUNCTION("""COMPUTED_VALUE"""),39.82)</f>
        <v>39.82</v>
      </c>
      <c r="C1074" s="1">
        <f t="shared" si="1"/>
        <v>-0.98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IFERROR(__xludf.DUMMYFUNCTION("""COMPUTED_VALUE"""),40.47)</f>
        <v>40.47</v>
      </c>
      <c r="C1075" s="1">
        <f t="shared" si="1"/>
        <v>-0.35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IFERROR(__xludf.DUMMYFUNCTION("""COMPUTED_VALUE"""),39.36)</f>
        <v>39.36</v>
      </c>
      <c r="C1076" s="1">
        <f t="shared" si="1"/>
        <v>-2.11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IFERROR(__xludf.DUMMYFUNCTION("""COMPUTED_VALUE"""),39.21)</f>
        <v>39.21</v>
      </c>
      <c r="C1077" s="1">
        <f t="shared" si="1"/>
        <v>-1.15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IFERROR(__xludf.DUMMYFUNCTION("""COMPUTED_VALUE"""),39.18)</f>
        <v>39.18</v>
      </c>
      <c r="C1078" s="1">
        <f t="shared" si="1"/>
        <v>-1.03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IFERROR(__xludf.DUMMYFUNCTION("""COMPUTED_VALUE"""),39.75)</f>
        <v>39.75</v>
      </c>
      <c r="C1079" s="1">
        <f t="shared" si="1"/>
        <v>-0.43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IFERROR(__xludf.DUMMYFUNCTION("""COMPUTED_VALUE"""),40.4)</f>
        <v>40.4</v>
      </c>
      <c r="C1080" s="1">
        <f t="shared" si="1"/>
        <v>-0.35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IFERROR(__xludf.DUMMYFUNCTION("""COMPUTED_VALUE"""),40.01)</f>
        <v>40.01</v>
      </c>
      <c r="C1081" s="1">
        <f t="shared" si="1"/>
        <v>-1.39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IFERROR(__xludf.DUMMYFUNCTION("""COMPUTED_VALUE"""),39.94)</f>
        <v>39.94</v>
      </c>
      <c r="C1082" s="1">
        <f t="shared" si="1"/>
        <v>-1.07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IFERROR(__xludf.DUMMYFUNCTION("""COMPUTED_VALUE"""),39.99)</f>
        <v>39.99</v>
      </c>
      <c r="C1083" s="1">
        <f t="shared" si="1"/>
        <v>-0.95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IFERROR(__xludf.DUMMYFUNCTION("""COMPUTED_VALUE"""),39.69)</f>
        <v>39.69</v>
      </c>
      <c r="C1084" s="1">
        <f t="shared" si="1"/>
        <v>-1.3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IFERROR(__xludf.DUMMYFUNCTION("""COMPUTED_VALUE"""),39.86)</f>
        <v>39.86</v>
      </c>
      <c r="C1085" s="1">
        <f t="shared" si="1"/>
        <v>-0.83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IFERROR(__xludf.DUMMYFUNCTION("""COMPUTED_VALUE"""),39.91)</f>
        <v>39.91</v>
      </c>
      <c r="C1086" s="1">
        <f t="shared" si="1"/>
        <v>-0.95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IFERROR(__xludf.DUMMYFUNCTION("""COMPUTED_VALUE"""),40.87)</f>
        <v>40.87</v>
      </c>
      <c r="C1087" s="1">
        <f t="shared" si="1"/>
        <v>-0.04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IFERROR(__xludf.DUMMYFUNCTION("""COMPUTED_VALUE"""),40.51)</f>
        <v>40.51</v>
      </c>
      <c r="C1088" s="1">
        <f t="shared" si="1"/>
        <v>-1.36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IFERROR(__xludf.DUMMYFUNCTION("""COMPUTED_VALUE"""),40.4)</f>
        <v>40.4</v>
      </c>
      <c r="C1089" s="1">
        <f t="shared" si="1"/>
        <v>-1.11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IFERROR(__xludf.DUMMYFUNCTION("""COMPUTED_VALUE"""),40.0)</f>
        <v>40</v>
      </c>
      <c r="C1090" s="1">
        <f t="shared" si="1"/>
        <v>-1.4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IFERROR(__xludf.DUMMYFUNCTION("""COMPUTED_VALUE"""),39.69)</f>
        <v>39.69</v>
      </c>
      <c r="C1091" s="1">
        <f t="shared" si="1"/>
        <v>-1.31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IFERROR(__xludf.DUMMYFUNCTION("""COMPUTED_VALUE"""),39.43)</f>
        <v>39.43</v>
      </c>
      <c r="C1092" s="1">
        <f t="shared" si="1"/>
        <v>-1.26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IFERROR(__xludf.DUMMYFUNCTION("""COMPUTED_VALUE"""),39.06)</f>
        <v>39.06</v>
      </c>
      <c r="C1093" s="1">
        <f t="shared" si="1"/>
        <v>-1.37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IFERROR(__xludf.DUMMYFUNCTION("""COMPUTED_VALUE"""),39.42)</f>
        <v>39.42</v>
      </c>
      <c r="C1094" s="1">
        <f t="shared" si="1"/>
        <v>-0.64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IFERROR(__xludf.DUMMYFUNCTION("""COMPUTED_VALUE"""),39.64)</f>
        <v>39.64</v>
      </c>
      <c r="C1095" s="1">
        <f t="shared" si="1"/>
        <v>-0.78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IFERROR(__xludf.DUMMYFUNCTION("""COMPUTED_VALUE"""),39.54)</f>
        <v>39.54</v>
      </c>
      <c r="C1096" s="1">
        <f t="shared" si="1"/>
        <v>-1.1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IFERROR(__xludf.DUMMYFUNCTION("""COMPUTED_VALUE"""),39.97)</f>
        <v>39.97</v>
      </c>
      <c r="C1097" s="1">
        <f t="shared" si="1"/>
        <v>-0.57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IFERROR(__xludf.DUMMYFUNCTION("""COMPUTED_VALUE"""),40.42)</f>
        <v>40.42</v>
      </c>
      <c r="C1098" s="1">
        <f t="shared" si="1"/>
        <v>-0.55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IFERROR(__xludf.DUMMYFUNCTION("""COMPUTED_VALUE"""),40.24)</f>
        <v>40.24</v>
      </c>
      <c r="C1099" s="1">
        <f t="shared" si="1"/>
        <v>-1.18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IFERROR(__xludf.DUMMYFUNCTION("""COMPUTED_VALUE"""),39.6)</f>
        <v>39.6</v>
      </c>
      <c r="C1100" s="1">
        <f t="shared" si="1"/>
        <v>-1.64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IFERROR(__xludf.DUMMYFUNCTION("""COMPUTED_VALUE"""),39.83)</f>
        <v>39.83</v>
      </c>
      <c r="C1101" s="1">
        <f t="shared" si="1"/>
        <v>-0.77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IFERROR(__xludf.DUMMYFUNCTION("""COMPUTED_VALUE"""),39.75)</f>
        <v>39.75</v>
      </c>
      <c r="C1102" s="1">
        <f t="shared" si="1"/>
        <v>-1.08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IFERROR(__xludf.DUMMYFUNCTION("""COMPUTED_VALUE"""),39.68)</f>
        <v>39.68</v>
      </c>
      <c r="C1103" s="1">
        <f t="shared" si="1"/>
        <v>-1.07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IFERROR(__xludf.DUMMYFUNCTION("""COMPUTED_VALUE"""),40.35)</f>
        <v>40.35</v>
      </c>
      <c r="C1104" s="1">
        <f t="shared" si="1"/>
        <v>-0.33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IFERROR(__xludf.DUMMYFUNCTION("""COMPUTED_VALUE"""),40.1)</f>
        <v>40.1</v>
      </c>
      <c r="C1105" s="1">
        <f t="shared" si="1"/>
        <v>-1.25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IFERROR(__xludf.DUMMYFUNCTION("""COMPUTED_VALUE"""),40.12)</f>
        <v>40.12</v>
      </c>
      <c r="C1106" s="1">
        <f t="shared" si="1"/>
        <v>-0.98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IFERROR(__xludf.DUMMYFUNCTION("""COMPUTED_VALUE"""),40.19)</f>
        <v>40.19</v>
      </c>
      <c r="C1107" s="1">
        <f t="shared" si="1"/>
        <v>-0.93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IFERROR(__xludf.DUMMYFUNCTION("""COMPUTED_VALUE"""),40.01)</f>
        <v>40.01</v>
      </c>
      <c r="C1108" s="1">
        <f t="shared" si="1"/>
        <v>-1.18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IFERROR(__xludf.DUMMYFUNCTION("""COMPUTED_VALUE"""),40.34)</f>
        <v>40.34</v>
      </c>
      <c r="C1109" s="1">
        <f t="shared" si="1"/>
        <v>-0.67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IFERROR(__xludf.DUMMYFUNCTION("""COMPUTED_VALUE"""),40.94)</f>
        <v>40.94</v>
      </c>
      <c r="C1110" s="1">
        <f t="shared" si="1"/>
        <v>-0.4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IFERROR(__xludf.DUMMYFUNCTION("""COMPUTED_VALUE"""),40.79)</f>
        <v>40.79</v>
      </c>
      <c r="C1111" s="1">
        <f t="shared" si="1"/>
        <v>-1.15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IFERROR(__xludf.DUMMYFUNCTION("""COMPUTED_VALUE"""),40.29)</f>
        <v>40.29</v>
      </c>
      <c r="C1112" s="1">
        <f t="shared" si="1"/>
        <v>-1.5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IFERROR(__xludf.DUMMYFUNCTION("""COMPUTED_VALUE"""),40.32)</f>
        <v>40.32</v>
      </c>
      <c r="C1113" s="1">
        <f t="shared" si="1"/>
        <v>-0.97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IFERROR(__xludf.DUMMYFUNCTION("""COMPUTED_VALUE"""),41.21)</f>
        <v>41.21</v>
      </c>
      <c r="C1114" s="1">
        <f t="shared" si="1"/>
        <v>-0.11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IFERROR(__xludf.DUMMYFUNCTION("""COMPUTED_VALUE"""),41.48)</f>
        <v>41.48</v>
      </c>
      <c r="C1115" s="1">
        <f t="shared" si="1"/>
        <v>-0.73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IFERROR(__xludf.DUMMYFUNCTION("""COMPUTED_VALUE"""),41.27)</f>
        <v>41.27</v>
      </c>
      <c r="C1116" s="1">
        <f t="shared" si="1"/>
        <v>-1.21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IFERROR(__xludf.DUMMYFUNCTION("""COMPUTED_VALUE"""),41.11)</f>
        <v>41.11</v>
      </c>
      <c r="C1117" s="1">
        <f t="shared" si="1"/>
        <v>-1.16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IFERROR(__xludf.DUMMYFUNCTION("""COMPUTED_VALUE"""),40.86)</f>
        <v>40.86</v>
      </c>
      <c r="C1118" s="1">
        <f t="shared" si="1"/>
        <v>-1.25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IFERROR(__xludf.DUMMYFUNCTION("""COMPUTED_VALUE"""),40.58)</f>
        <v>40.58</v>
      </c>
      <c r="C1119" s="1">
        <f t="shared" si="1"/>
        <v>-1.28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IFERROR(__xludf.DUMMYFUNCTION("""COMPUTED_VALUE"""),41.23)</f>
        <v>41.23</v>
      </c>
      <c r="C1120" s="1">
        <f t="shared" si="1"/>
        <v>-0.35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IFERROR(__xludf.DUMMYFUNCTION("""COMPUTED_VALUE"""),41.5)</f>
        <v>41.5</v>
      </c>
      <c r="C1121" s="1">
        <f t="shared" si="1"/>
        <v>-0.73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IFERROR(__xludf.DUMMYFUNCTION("""COMPUTED_VALUE"""),41.68)</f>
        <v>41.68</v>
      </c>
      <c r="C1122" s="1">
        <f t="shared" si="1"/>
        <v>-0.82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IFERROR(__xludf.DUMMYFUNCTION("""COMPUTED_VALUE"""),41.65)</f>
        <v>41.65</v>
      </c>
      <c r="C1123" s="1">
        <f t="shared" si="1"/>
        <v>-1.03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IFERROR(__xludf.DUMMYFUNCTION("""COMPUTED_VALUE"""),41.51)</f>
        <v>41.51</v>
      </c>
      <c r="C1124" s="1">
        <f t="shared" si="1"/>
        <v>-1.14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IFERROR(__xludf.DUMMYFUNCTION("""COMPUTED_VALUE"""),41.68)</f>
        <v>41.68</v>
      </c>
      <c r="C1125" s="1">
        <f t="shared" si="1"/>
        <v>-0.83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IFERROR(__xludf.DUMMYFUNCTION("""COMPUTED_VALUE"""),41.99)</f>
        <v>41.99</v>
      </c>
      <c r="C1126" s="1">
        <f t="shared" si="1"/>
        <v>-0.69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IFERROR(__xludf.DUMMYFUNCTION("""COMPUTED_VALUE"""),41.75)</f>
        <v>41.75</v>
      </c>
      <c r="C1127" s="1">
        <f t="shared" si="1"/>
        <v>-1.24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IFERROR(__xludf.DUMMYFUNCTION("""COMPUTED_VALUE"""),42.03)</f>
        <v>42.03</v>
      </c>
      <c r="C1128" s="1">
        <f t="shared" si="1"/>
        <v>-0.72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IFERROR(__xludf.DUMMYFUNCTION("""COMPUTED_VALUE"""),41.72)</f>
        <v>41.72</v>
      </c>
      <c r="C1129" s="1">
        <f t="shared" si="1"/>
        <v>-1.31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IFERROR(__xludf.DUMMYFUNCTION("""COMPUTED_VALUE"""),42.25)</f>
        <v>42.25</v>
      </c>
      <c r="C1130" s="1">
        <f t="shared" si="1"/>
        <v>-0.47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IFERROR(__xludf.DUMMYFUNCTION("""COMPUTED_VALUE"""),41.7)</f>
        <v>41.7</v>
      </c>
      <c r="C1131" s="1">
        <f t="shared" si="1"/>
        <v>-1.55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IFERROR(__xludf.DUMMYFUNCTION("""COMPUTED_VALUE"""),41.87)</f>
        <v>41.87</v>
      </c>
      <c r="C1132" s="1">
        <f t="shared" si="1"/>
        <v>-0.83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IFERROR(__xludf.DUMMYFUNCTION("""COMPUTED_VALUE"""),41.9)</f>
        <v>41.9</v>
      </c>
      <c r="C1133" s="1">
        <f t="shared" si="1"/>
        <v>-0.97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IFERROR(__xludf.DUMMYFUNCTION("""COMPUTED_VALUE"""),41.8)</f>
        <v>41.8</v>
      </c>
      <c r="C1134" s="1">
        <f t="shared" si="1"/>
        <v>-1.1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IFERROR(__xludf.DUMMYFUNCTION("""COMPUTED_VALUE"""),41.99)</f>
        <v>41.99</v>
      </c>
      <c r="C1135" s="1">
        <f t="shared" si="1"/>
        <v>-0.81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IFERROR(__xludf.DUMMYFUNCTION("""COMPUTED_VALUE"""),41.78)</f>
        <v>41.78</v>
      </c>
      <c r="C1136" s="1">
        <f t="shared" si="1"/>
        <v>-1.21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IFERROR(__xludf.DUMMYFUNCTION("""COMPUTED_VALUE"""),41.67)</f>
        <v>41.67</v>
      </c>
      <c r="C1137" s="1">
        <f t="shared" si="1"/>
        <v>-1.11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IFERROR(__xludf.DUMMYFUNCTION("""COMPUTED_VALUE"""),41.69)</f>
        <v>41.69</v>
      </c>
      <c r="C1138" s="1">
        <f t="shared" si="1"/>
        <v>-0.98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IFERROR(__xludf.DUMMYFUNCTION("""COMPUTED_VALUE"""),42.09)</f>
        <v>42.09</v>
      </c>
      <c r="C1139" s="1">
        <f t="shared" si="1"/>
        <v>-0.6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IFERROR(__xludf.DUMMYFUNCTION("""COMPUTED_VALUE"""),42.14)</f>
        <v>42.14</v>
      </c>
      <c r="C1140" s="1">
        <f t="shared" si="1"/>
        <v>-0.95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IFERROR(__xludf.DUMMYFUNCTION("""COMPUTED_VALUE"""),42.45)</f>
        <v>42.45</v>
      </c>
      <c r="C1141" s="1">
        <f t="shared" si="1"/>
        <v>-0.69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IFERROR(__xludf.DUMMYFUNCTION("""COMPUTED_VALUE"""),44.08)</f>
        <v>44.08</v>
      </c>
      <c r="C1142" s="1">
        <f t="shared" si="1"/>
        <v>0.63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IFERROR(__xludf.DUMMYFUNCTION("""COMPUTED_VALUE"""),44.53)</f>
        <v>44.53</v>
      </c>
      <c r="C1143" s="1">
        <f t="shared" si="1"/>
        <v>-0.55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IFERROR(__xludf.DUMMYFUNCTION("""COMPUTED_VALUE"""),44.69)</f>
        <v>44.69</v>
      </c>
      <c r="C1144" s="1">
        <f t="shared" si="1"/>
        <v>-0.84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IFERROR(__xludf.DUMMYFUNCTION("""COMPUTED_VALUE"""),44.84)</f>
        <v>44.84</v>
      </c>
      <c r="C1145" s="1">
        <f t="shared" si="1"/>
        <v>-0.85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IFERROR(__xludf.DUMMYFUNCTION("""COMPUTED_VALUE"""),44.83)</f>
        <v>44.83</v>
      </c>
      <c r="C1146" s="1">
        <f t="shared" si="1"/>
        <v>-1.01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IFERROR(__xludf.DUMMYFUNCTION("""COMPUTED_VALUE"""),44.87)</f>
        <v>44.87</v>
      </c>
      <c r="C1147" s="1">
        <f t="shared" si="1"/>
        <v>-0.96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IFERROR(__xludf.DUMMYFUNCTION("""COMPUTED_VALUE"""),44.4)</f>
        <v>44.4</v>
      </c>
      <c r="C1148" s="1">
        <f t="shared" si="1"/>
        <v>-1.47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IFERROR(__xludf.DUMMYFUNCTION("""COMPUTED_VALUE"""),44.5)</f>
        <v>44.5</v>
      </c>
      <c r="C1149" s="1">
        <f t="shared" si="1"/>
        <v>-0.9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IFERROR(__xludf.DUMMYFUNCTION("""COMPUTED_VALUE"""),43.97)</f>
        <v>43.97</v>
      </c>
      <c r="C1150" s="1">
        <f t="shared" si="1"/>
        <v>-1.53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IFERROR(__xludf.DUMMYFUNCTION("""COMPUTED_VALUE"""),43.89)</f>
        <v>43.89</v>
      </c>
      <c r="C1151" s="1">
        <f t="shared" si="1"/>
        <v>-1.08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IFERROR(__xludf.DUMMYFUNCTION("""COMPUTED_VALUE"""),43.58)</f>
        <v>43.58</v>
      </c>
      <c r="C1152" s="1">
        <f t="shared" si="1"/>
        <v>-1.31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IFERROR(__xludf.DUMMYFUNCTION("""COMPUTED_VALUE"""),43.16)</f>
        <v>43.16</v>
      </c>
      <c r="C1153" s="1">
        <f t="shared" si="1"/>
        <v>-1.42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IFERROR(__xludf.DUMMYFUNCTION("""COMPUTED_VALUE"""),42.86)</f>
        <v>42.86</v>
      </c>
      <c r="C1154" s="1">
        <f t="shared" si="1"/>
        <v>-1.3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IFERROR(__xludf.DUMMYFUNCTION("""COMPUTED_VALUE"""),43.37)</f>
        <v>43.37</v>
      </c>
      <c r="C1155" s="1">
        <f t="shared" si="1"/>
        <v>-0.49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IFERROR(__xludf.DUMMYFUNCTION("""COMPUTED_VALUE"""),43.08)</f>
        <v>43.08</v>
      </c>
      <c r="C1156" s="1">
        <f t="shared" si="1"/>
        <v>-1.29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IFERROR(__xludf.DUMMYFUNCTION("""COMPUTED_VALUE"""),42.74)</f>
        <v>42.74</v>
      </c>
      <c r="C1157" s="1">
        <f t="shared" si="1"/>
        <v>-1.34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IFERROR(__xludf.DUMMYFUNCTION("""COMPUTED_VALUE"""),43.23)</f>
        <v>43.23</v>
      </c>
      <c r="C1158" s="1">
        <f t="shared" si="1"/>
        <v>-0.51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IFERROR(__xludf.DUMMYFUNCTION("""COMPUTED_VALUE"""),43.2)</f>
        <v>43.2</v>
      </c>
      <c r="C1159" s="1">
        <f t="shared" si="1"/>
        <v>-1.03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IFERROR(__xludf.DUMMYFUNCTION("""COMPUTED_VALUE"""),43.2)</f>
        <v>43.2</v>
      </c>
      <c r="C1160" s="1">
        <f t="shared" si="1"/>
        <v>-1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IFERROR(__xludf.DUMMYFUNCTION("""COMPUTED_VALUE"""),43.52)</f>
        <v>43.52</v>
      </c>
      <c r="C1161" s="1">
        <f t="shared" si="1"/>
        <v>-0.68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IFERROR(__xludf.DUMMYFUNCTION("""COMPUTED_VALUE"""),44.08)</f>
        <v>44.08</v>
      </c>
      <c r="C1162" s="1">
        <f t="shared" si="1"/>
        <v>-0.44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IFERROR(__xludf.DUMMYFUNCTION("""COMPUTED_VALUE"""),44.27)</f>
        <v>44.27</v>
      </c>
      <c r="C1163" s="1">
        <f t="shared" si="1"/>
        <v>-0.81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IFERROR(__xludf.DUMMYFUNCTION("""COMPUTED_VALUE"""),44.79)</f>
        <v>44.79</v>
      </c>
      <c r="C1164" s="1">
        <f t="shared" si="1"/>
        <v>-0.48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IFERROR(__xludf.DUMMYFUNCTION("""COMPUTED_VALUE"""),45.11)</f>
        <v>45.11</v>
      </c>
      <c r="C1165" s="1">
        <f t="shared" si="1"/>
        <v>-0.68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IFERROR(__xludf.DUMMYFUNCTION("""COMPUTED_VALUE"""),45.33)</f>
        <v>45.33</v>
      </c>
      <c r="C1166" s="1">
        <f t="shared" si="1"/>
        <v>-0.78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IFERROR(__xludf.DUMMYFUNCTION("""COMPUTED_VALUE"""),44.95)</f>
        <v>44.95</v>
      </c>
      <c r="C1167" s="1">
        <f t="shared" si="1"/>
        <v>-1.38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IFERROR(__xludf.DUMMYFUNCTION("""COMPUTED_VALUE"""),45.22)</f>
        <v>45.22</v>
      </c>
      <c r="C1168" s="1">
        <f t="shared" si="1"/>
        <v>-0.73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IFERROR(__xludf.DUMMYFUNCTION("""COMPUTED_VALUE"""),45.15)</f>
        <v>45.15</v>
      </c>
      <c r="C1169" s="1">
        <f t="shared" si="1"/>
        <v>-1.07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IFERROR(__xludf.DUMMYFUNCTION("""COMPUTED_VALUE"""),45.17)</f>
        <v>45.17</v>
      </c>
      <c r="C1170" s="1">
        <f t="shared" si="1"/>
        <v>-0.98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IFERROR(__xludf.DUMMYFUNCTION("""COMPUTED_VALUE"""),45.01)</f>
        <v>45.01</v>
      </c>
      <c r="C1171" s="1">
        <f t="shared" si="1"/>
        <v>-1.16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IFERROR(__xludf.DUMMYFUNCTION("""COMPUTED_VALUE"""),44.87)</f>
        <v>44.87</v>
      </c>
      <c r="C1172" s="1">
        <f t="shared" si="1"/>
        <v>-1.14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IFERROR(__xludf.DUMMYFUNCTION("""COMPUTED_VALUE"""),44.88)</f>
        <v>44.88</v>
      </c>
      <c r="C1173" s="1">
        <f t="shared" si="1"/>
        <v>-0.99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IFERROR(__xludf.DUMMYFUNCTION("""COMPUTED_VALUE"""),45.43)</f>
        <v>45.43</v>
      </c>
      <c r="C1174" s="1">
        <f t="shared" si="1"/>
        <v>-0.45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IFERROR(__xludf.DUMMYFUNCTION("""COMPUTED_VALUE"""),45.09)</f>
        <v>45.09</v>
      </c>
      <c r="C1175" s="1">
        <f t="shared" si="1"/>
        <v>-1.34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IFERROR(__xludf.DUMMYFUNCTION("""COMPUTED_VALUE"""),44.96)</f>
        <v>44.96</v>
      </c>
      <c r="C1176" s="1">
        <f t="shared" si="1"/>
        <v>-1.13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IFERROR(__xludf.DUMMYFUNCTION("""COMPUTED_VALUE"""),45.26)</f>
        <v>45.26</v>
      </c>
      <c r="C1177" s="1">
        <f t="shared" si="1"/>
        <v>-0.7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IFERROR(__xludf.DUMMYFUNCTION("""COMPUTED_VALUE"""),45.91)</f>
        <v>45.91</v>
      </c>
      <c r="C1178" s="1">
        <f t="shared" si="1"/>
        <v>-0.35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IFERROR(__xludf.DUMMYFUNCTION("""COMPUTED_VALUE"""),46.47)</f>
        <v>46.47</v>
      </c>
      <c r="C1179" s="1">
        <f t="shared" si="1"/>
        <v>-0.44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IFERROR(__xludf.DUMMYFUNCTION("""COMPUTED_VALUE"""),46.76)</f>
        <v>46.76</v>
      </c>
      <c r="C1180" s="1">
        <f t="shared" si="1"/>
        <v>-0.71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IFERROR(__xludf.DUMMYFUNCTION("""COMPUTED_VALUE"""),46.84)</f>
        <v>46.84</v>
      </c>
      <c r="C1181" s="1">
        <f t="shared" si="1"/>
        <v>-0.92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IFERROR(__xludf.DUMMYFUNCTION("""COMPUTED_VALUE"""),47.0)</f>
        <v>47</v>
      </c>
      <c r="C1182" s="1">
        <f t="shared" si="1"/>
        <v>-0.84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IFERROR(__xludf.DUMMYFUNCTION("""COMPUTED_VALUE"""),46.7)</f>
        <v>46.7</v>
      </c>
      <c r="C1183" s="1">
        <f t="shared" si="1"/>
        <v>-1.3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IFERROR(__xludf.DUMMYFUNCTION("""COMPUTED_VALUE"""),46.24)</f>
        <v>46.24</v>
      </c>
      <c r="C1184" s="1">
        <f t="shared" si="1"/>
        <v>-1.46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IFERROR(__xludf.DUMMYFUNCTION("""COMPUTED_VALUE"""),46.76)</f>
        <v>46.76</v>
      </c>
      <c r="C1185" s="1">
        <f t="shared" si="1"/>
        <v>-0.48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IFERROR(__xludf.DUMMYFUNCTION("""COMPUTED_VALUE"""),46.52)</f>
        <v>46.52</v>
      </c>
      <c r="C1186" s="1">
        <f t="shared" si="1"/>
        <v>-1.24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IFERROR(__xludf.DUMMYFUNCTION("""COMPUTED_VALUE"""),46.68)</f>
        <v>46.68</v>
      </c>
      <c r="C1187" s="1">
        <f t="shared" si="1"/>
        <v>-0.84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IFERROR(__xludf.DUMMYFUNCTION("""COMPUTED_VALUE"""),47.52)</f>
        <v>47.52</v>
      </c>
      <c r="C1188" s="1">
        <f t="shared" si="1"/>
        <v>-0.16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IFERROR(__xludf.DUMMYFUNCTION("""COMPUTED_VALUE"""),47.06)</f>
        <v>47.06</v>
      </c>
      <c r="C1189" s="1">
        <f t="shared" si="1"/>
        <v>-1.46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IFERROR(__xludf.DUMMYFUNCTION("""COMPUTED_VALUE"""),46.56)</f>
        <v>46.56</v>
      </c>
      <c r="C1190" s="1">
        <f t="shared" si="1"/>
        <v>-1.5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IFERROR(__xludf.DUMMYFUNCTION("""COMPUTED_VALUE"""),47.08)</f>
        <v>47.08</v>
      </c>
      <c r="C1191" s="1">
        <f t="shared" si="1"/>
        <v>-0.48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IFERROR(__xludf.DUMMYFUNCTION("""COMPUTED_VALUE"""),46.04)</f>
        <v>46.04</v>
      </c>
      <c r="C1192" s="1">
        <f t="shared" si="1"/>
        <v>-2.04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IFERROR(__xludf.DUMMYFUNCTION("""COMPUTED_VALUE"""),46.41)</f>
        <v>46.41</v>
      </c>
      <c r="C1193" s="1">
        <f t="shared" si="1"/>
        <v>-0.63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IFERROR(__xludf.DUMMYFUNCTION("""COMPUTED_VALUE"""),46.44)</f>
        <v>46.44</v>
      </c>
      <c r="C1194" s="1">
        <f t="shared" si="1"/>
        <v>-0.97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IFERROR(__xludf.DUMMYFUNCTION("""COMPUTED_VALUE"""),46.36)</f>
        <v>46.36</v>
      </c>
      <c r="C1195" s="1">
        <f t="shared" si="1"/>
        <v>-1.08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IFERROR(__xludf.DUMMYFUNCTION("""COMPUTED_VALUE"""),45.9)</f>
        <v>45.9</v>
      </c>
      <c r="C1196" s="1">
        <f t="shared" si="1"/>
        <v>-1.46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IFERROR(__xludf.DUMMYFUNCTION("""COMPUTED_VALUE"""),45.76)</f>
        <v>45.76</v>
      </c>
      <c r="C1197" s="1">
        <f t="shared" si="1"/>
        <v>-1.14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IFERROR(__xludf.DUMMYFUNCTION("""COMPUTED_VALUE"""),46.09)</f>
        <v>46.09</v>
      </c>
      <c r="C1198" s="1">
        <f t="shared" si="1"/>
        <v>-0.67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IFERROR(__xludf.DUMMYFUNCTION("""COMPUTED_VALUE"""),46.09)</f>
        <v>46.09</v>
      </c>
      <c r="C1199" s="1">
        <f t="shared" si="1"/>
        <v>-1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IFERROR(__xludf.DUMMYFUNCTION("""COMPUTED_VALUE"""),45.53)</f>
        <v>45.53</v>
      </c>
      <c r="C1200" s="1">
        <f t="shared" si="1"/>
        <v>-1.56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IFERROR(__xludf.DUMMYFUNCTION("""COMPUTED_VALUE"""),46.78)</f>
        <v>46.78</v>
      </c>
      <c r="C1201" s="1">
        <f t="shared" si="1"/>
        <v>0.25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IFERROR(__xludf.DUMMYFUNCTION("""COMPUTED_VALUE"""),45.85)</f>
        <v>45.85</v>
      </c>
      <c r="C1202" s="1">
        <f t="shared" si="1"/>
        <v>-1.93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IFERROR(__xludf.DUMMYFUNCTION("""COMPUTED_VALUE"""),44.03)</f>
        <v>44.03</v>
      </c>
      <c r="C1203" s="1">
        <f t="shared" si="1"/>
        <v>-2.82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IFERROR(__xludf.DUMMYFUNCTION("""COMPUTED_VALUE"""),43.65)</f>
        <v>43.65</v>
      </c>
      <c r="C1204" s="1">
        <f t="shared" si="1"/>
        <v>-1.38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IFERROR(__xludf.DUMMYFUNCTION("""COMPUTED_VALUE"""),43.73)</f>
        <v>43.73</v>
      </c>
      <c r="C1205" s="1">
        <f t="shared" si="1"/>
        <v>-0.92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IFERROR(__xludf.DUMMYFUNCTION("""COMPUTED_VALUE"""),43.22)</f>
        <v>43.22</v>
      </c>
      <c r="C1206" s="1">
        <f t="shared" si="1"/>
        <v>-1.51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IFERROR(__xludf.DUMMYFUNCTION("""COMPUTED_VALUE"""),42.74)</f>
        <v>42.74</v>
      </c>
      <c r="C1207" s="1">
        <f t="shared" si="1"/>
        <v>-1.48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IFERROR(__xludf.DUMMYFUNCTION("""COMPUTED_VALUE"""),43.63)</f>
        <v>43.63</v>
      </c>
      <c r="C1208" s="1">
        <f t="shared" si="1"/>
        <v>-0.11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IFERROR(__xludf.DUMMYFUNCTION("""COMPUTED_VALUE"""),44.08)</f>
        <v>44.08</v>
      </c>
      <c r="C1209" s="1">
        <f t="shared" si="1"/>
        <v>-0.55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IFERROR(__xludf.DUMMYFUNCTION("""COMPUTED_VALUE"""),44.88)</f>
        <v>44.88</v>
      </c>
      <c r="C1210" s="1">
        <f t="shared" si="1"/>
        <v>-0.2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IFERROR(__xludf.DUMMYFUNCTION("""COMPUTED_VALUE"""),44.38)</f>
        <v>44.38</v>
      </c>
      <c r="C1211" s="1">
        <f t="shared" si="1"/>
        <v>-1.5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IFERROR(__xludf.DUMMYFUNCTION("""COMPUTED_VALUE"""),45.02)</f>
        <v>45.02</v>
      </c>
      <c r="C1212" s="1">
        <f t="shared" si="1"/>
        <v>-0.36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IFERROR(__xludf.DUMMYFUNCTION("""COMPUTED_VALUE"""),46.13)</f>
        <v>46.13</v>
      </c>
      <c r="C1213" s="1">
        <f t="shared" si="1"/>
        <v>0.11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IFERROR(__xludf.DUMMYFUNCTION("""COMPUTED_VALUE"""),45.91)</f>
        <v>45.91</v>
      </c>
      <c r="C1214" s="1">
        <f t="shared" si="1"/>
        <v>-1.22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IFERROR(__xludf.DUMMYFUNCTION("""COMPUTED_VALUE"""),46.49)</f>
        <v>46.49</v>
      </c>
      <c r="C1215" s="1">
        <f t="shared" si="1"/>
        <v>-0.42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IFERROR(__xludf.DUMMYFUNCTION("""COMPUTED_VALUE"""),46.62)</f>
        <v>46.62</v>
      </c>
      <c r="C1216" s="1">
        <f t="shared" si="1"/>
        <v>-0.87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IFERROR(__xludf.DUMMYFUNCTION("""COMPUTED_VALUE"""),46.05)</f>
        <v>46.05</v>
      </c>
      <c r="C1217" s="1">
        <f t="shared" si="1"/>
        <v>-1.57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IFERROR(__xludf.DUMMYFUNCTION("""COMPUTED_VALUE"""),46.95)</f>
        <v>46.95</v>
      </c>
      <c r="C1218" s="1">
        <f t="shared" si="1"/>
        <v>-0.1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IFERROR(__xludf.DUMMYFUNCTION("""COMPUTED_VALUE"""),47.44)</f>
        <v>47.44</v>
      </c>
      <c r="C1219" s="1">
        <f t="shared" si="1"/>
        <v>-0.51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IFERROR(__xludf.DUMMYFUNCTION("""COMPUTED_VALUE"""),47.57)</f>
        <v>47.57</v>
      </c>
      <c r="C1220" s="1">
        <f t="shared" si="1"/>
        <v>-0.87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IFERROR(__xludf.DUMMYFUNCTION("""COMPUTED_VALUE"""),47.86)</f>
        <v>47.86</v>
      </c>
      <c r="C1221" s="1">
        <f t="shared" si="1"/>
        <v>-0.71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IFERROR(__xludf.DUMMYFUNCTION("""COMPUTED_VALUE"""),48.7)</f>
        <v>48.7</v>
      </c>
      <c r="C1222" s="1">
        <f t="shared" si="1"/>
        <v>-0.16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IFERROR(__xludf.DUMMYFUNCTION("""COMPUTED_VALUE"""),48.68)</f>
        <v>48.68</v>
      </c>
      <c r="C1223" s="1">
        <f t="shared" si="1"/>
        <v>-1.02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IFERROR(__xludf.DUMMYFUNCTION("""COMPUTED_VALUE"""),48.89)</f>
        <v>48.89</v>
      </c>
      <c r="C1224" s="1">
        <f t="shared" si="1"/>
        <v>-0.79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IFERROR(__xludf.DUMMYFUNCTION("""COMPUTED_VALUE"""),48.87)</f>
        <v>48.87</v>
      </c>
      <c r="C1225" s="1">
        <f t="shared" si="1"/>
        <v>-1.02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IFERROR(__xludf.DUMMYFUNCTION("""COMPUTED_VALUE"""),48.78)</f>
        <v>48.78</v>
      </c>
      <c r="C1226" s="1">
        <f t="shared" si="1"/>
        <v>-1.09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IFERROR(__xludf.DUMMYFUNCTION("""COMPUTED_VALUE"""),49.61)</f>
        <v>49.61</v>
      </c>
      <c r="C1227" s="1">
        <f t="shared" si="1"/>
        <v>-0.17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IFERROR(__xludf.DUMMYFUNCTION("""COMPUTED_VALUE"""),49.58)</f>
        <v>49.58</v>
      </c>
      <c r="C1228" s="1">
        <f t="shared" si="1"/>
        <v>-1.03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IFERROR(__xludf.DUMMYFUNCTION("""COMPUTED_VALUE"""),49.46)</f>
        <v>49.46</v>
      </c>
      <c r="C1229" s="1">
        <f t="shared" si="1"/>
        <v>-1.12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IFERROR(__xludf.DUMMYFUNCTION("""COMPUTED_VALUE"""),48.74)</f>
        <v>48.74</v>
      </c>
      <c r="C1230" s="1">
        <f t="shared" si="1"/>
        <v>-1.72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IFERROR(__xludf.DUMMYFUNCTION("""COMPUTED_VALUE"""),48.22)</f>
        <v>48.22</v>
      </c>
      <c r="C1231" s="1">
        <f t="shared" si="1"/>
        <v>-1.52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IFERROR(__xludf.DUMMYFUNCTION("""COMPUTED_VALUE"""),48.7)</f>
        <v>48.7</v>
      </c>
      <c r="C1232" s="1">
        <f t="shared" si="1"/>
        <v>-0.52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IFERROR(__xludf.DUMMYFUNCTION("""COMPUTED_VALUE"""),47.98)</f>
        <v>47.98</v>
      </c>
      <c r="C1233" s="1">
        <f t="shared" si="1"/>
        <v>-1.72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IFERROR(__xludf.DUMMYFUNCTION("""COMPUTED_VALUE"""),47.59)</f>
        <v>47.59</v>
      </c>
      <c r="C1234" s="1">
        <f t="shared" si="1"/>
        <v>-1.39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IFERROR(__xludf.DUMMYFUNCTION("""COMPUTED_VALUE"""),47.47)</f>
        <v>47.47</v>
      </c>
      <c r="C1235" s="1">
        <f t="shared" si="1"/>
        <v>-1.12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IFERROR(__xludf.DUMMYFUNCTION("""COMPUTED_VALUE"""),47.75)</f>
        <v>47.75</v>
      </c>
      <c r="C1236" s="1">
        <f t="shared" si="1"/>
        <v>-0.72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IFERROR(__xludf.DUMMYFUNCTION("""COMPUTED_VALUE"""),47.81)</f>
        <v>47.81</v>
      </c>
      <c r="C1237" s="1">
        <f t="shared" si="1"/>
        <v>-0.94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IFERROR(__xludf.DUMMYFUNCTION("""COMPUTED_VALUE"""),48.62)</f>
        <v>48.62</v>
      </c>
      <c r="C1238" s="1">
        <f t="shared" si="1"/>
        <v>-0.19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IFERROR(__xludf.DUMMYFUNCTION("""COMPUTED_VALUE"""),48.46)</f>
        <v>48.46</v>
      </c>
      <c r="C1239" s="1">
        <f t="shared" si="1"/>
        <v>-1.16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IFERROR(__xludf.DUMMYFUNCTION("""COMPUTED_VALUE"""),48.08)</f>
        <v>48.08</v>
      </c>
      <c r="C1240" s="1">
        <f t="shared" si="1"/>
        <v>-1.38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IFERROR(__xludf.DUMMYFUNCTION("""COMPUTED_VALUE"""),48.84)</f>
        <v>48.84</v>
      </c>
      <c r="C1241" s="1">
        <f t="shared" si="1"/>
        <v>-0.24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IFERROR(__xludf.DUMMYFUNCTION("""COMPUTED_VALUE"""),48.42)</f>
        <v>48.42</v>
      </c>
      <c r="C1242" s="1">
        <f t="shared" si="1"/>
        <v>-1.42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IFERROR(__xludf.DUMMYFUNCTION("""COMPUTED_VALUE"""),47.7)</f>
        <v>47.7</v>
      </c>
      <c r="C1243" s="1">
        <f t="shared" si="1"/>
        <v>-1.72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IFERROR(__xludf.DUMMYFUNCTION("""COMPUTED_VALUE"""),47.59)</f>
        <v>47.59</v>
      </c>
      <c r="C1244" s="1">
        <f t="shared" si="1"/>
        <v>-1.11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IFERROR(__xludf.DUMMYFUNCTION("""COMPUTED_VALUE"""),46.9)</f>
        <v>46.9</v>
      </c>
      <c r="C1245" s="1">
        <f t="shared" si="1"/>
        <v>-1.69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IFERROR(__xludf.DUMMYFUNCTION("""COMPUTED_VALUE"""),47.17)</f>
        <v>47.17</v>
      </c>
      <c r="C1246" s="1">
        <f t="shared" si="1"/>
        <v>-0.73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IFERROR(__xludf.DUMMYFUNCTION("""COMPUTED_VALUE"""),46.95)</f>
        <v>46.95</v>
      </c>
      <c r="C1247" s="1">
        <f t="shared" si="1"/>
        <v>-1.22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IFERROR(__xludf.DUMMYFUNCTION("""COMPUTED_VALUE"""),46.67)</f>
        <v>46.67</v>
      </c>
      <c r="C1248" s="1">
        <f t="shared" si="1"/>
        <v>-1.28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IFERROR(__xludf.DUMMYFUNCTION("""COMPUTED_VALUE"""),45.16)</f>
        <v>45.16</v>
      </c>
      <c r="C1249" s="1">
        <f t="shared" si="1"/>
        <v>-2.51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IFERROR(__xludf.DUMMYFUNCTION("""COMPUTED_VALUE"""),45.74)</f>
        <v>45.74</v>
      </c>
      <c r="C1250" s="1">
        <f t="shared" si="1"/>
        <v>-0.42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IFERROR(__xludf.DUMMYFUNCTION("""COMPUTED_VALUE"""),47.52)</f>
        <v>47.52</v>
      </c>
      <c r="C1251" s="1">
        <f t="shared" si="1"/>
        <v>0.78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IFERROR(__xludf.DUMMYFUNCTION("""COMPUTED_VALUE"""),47.66)</f>
        <v>47.66</v>
      </c>
      <c r="C1252" s="1">
        <f t="shared" si="1"/>
        <v>-0.86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IFERROR(__xludf.DUMMYFUNCTION("""COMPUTED_VALUE"""),47.98)</f>
        <v>47.98</v>
      </c>
      <c r="C1253" s="1">
        <f t="shared" si="1"/>
        <v>-0.68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IFERROR(__xludf.DUMMYFUNCTION("""COMPUTED_VALUE"""),48.45)</f>
        <v>48.45</v>
      </c>
      <c r="C1254" s="1">
        <f t="shared" si="1"/>
        <v>-0.53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IFERROR(__xludf.DUMMYFUNCTION("""COMPUTED_VALUE"""),48.14)</f>
        <v>48.14</v>
      </c>
      <c r="C1255" s="1">
        <f t="shared" si="1"/>
        <v>-1.31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IFERROR(__xludf.DUMMYFUNCTION("""COMPUTED_VALUE"""),47.88)</f>
        <v>47.88</v>
      </c>
      <c r="C1256" s="1">
        <f t="shared" si="1"/>
        <v>-1.26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IFERROR(__xludf.DUMMYFUNCTION("""COMPUTED_VALUE"""),47.45)</f>
        <v>47.45</v>
      </c>
      <c r="C1257" s="1">
        <f t="shared" si="1"/>
        <v>-1.43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IFERROR(__xludf.DUMMYFUNCTION("""COMPUTED_VALUE"""),47.02)</f>
        <v>47.02</v>
      </c>
      <c r="C1258" s="1">
        <f t="shared" si="1"/>
        <v>-1.43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IFERROR(__xludf.DUMMYFUNCTION("""COMPUTED_VALUE"""),46.45)</f>
        <v>46.45</v>
      </c>
      <c r="C1259" s="1">
        <f t="shared" si="1"/>
        <v>-1.57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IFERROR(__xludf.DUMMYFUNCTION("""COMPUTED_VALUE"""),46.76)</f>
        <v>46.76</v>
      </c>
      <c r="C1260" s="1">
        <f t="shared" si="1"/>
        <v>-0.69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IFERROR(__xludf.DUMMYFUNCTION("""COMPUTED_VALUE"""),46.33)</f>
        <v>46.33</v>
      </c>
      <c r="C1261" s="1">
        <f t="shared" si="1"/>
        <v>-1.43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IFERROR(__xludf.DUMMYFUNCTION("""COMPUTED_VALUE"""),45.65)</f>
        <v>45.65</v>
      </c>
      <c r="C1262" s="1">
        <f t="shared" si="1"/>
        <v>-1.68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IFERROR(__xludf.DUMMYFUNCTION("""COMPUTED_VALUE"""),46.23)</f>
        <v>46.23</v>
      </c>
      <c r="C1263" s="1">
        <f t="shared" si="1"/>
        <v>-0.42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IFERROR(__xludf.DUMMYFUNCTION("""COMPUTED_VALUE"""),47.59)</f>
        <v>47.59</v>
      </c>
      <c r="C1264" s="1">
        <f t="shared" si="1"/>
        <v>0.36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IFERROR(__xludf.DUMMYFUNCTION("""COMPUTED_VALUE"""),47.19)</f>
        <v>47.19</v>
      </c>
      <c r="C1265" s="1">
        <f t="shared" si="1"/>
        <v>-1.4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IFERROR(__xludf.DUMMYFUNCTION("""COMPUTED_VALUE"""),46.6)</f>
        <v>46.6</v>
      </c>
      <c r="C1266" s="1">
        <f t="shared" si="1"/>
        <v>-1.59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IFERROR(__xludf.DUMMYFUNCTION("""COMPUTED_VALUE"""),46.36)</f>
        <v>46.36</v>
      </c>
      <c r="C1267" s="1">
        <f t="shared" si="1"/>
        <v>-1.24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IFERROR(__xludf.DUMMYFUNCTION("""COMPUTED_VALUE"""),45.96)</f>
        <v>45.96</v>
      </c>
      <c r="C1268" s="1">
        <f t="shared" si="1"/>
        <v>-1.4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IFERROR(__xludf.DUMMYFUNCTION("""COMPUTED_VALUE"""),45.48)</f>
        <v>45.48</v>
      </c>
      <c r="C1269" s="1">
        <f t="shared" si="1"/>
        <v>-1.48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IFERROR(__xludf.DUMMYFUNCTION("""COMPUTED_VALUE"""),46.24)</f>
        <v>46.24</v>
      </c>
      <c r="C1270" s="1">
        <f t="shared" si="1"/>
        <v>-0.24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IFERROR(__xludf.DUMMYFUNCTION("""COMPUTED_VALUE"""),46.39)</f>
        <v>46.39</v>
      </c>
      <c r="C1271" s="1">
        <f t="shared" si="1"/>
        <v>-0.85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IFERROR(__xludf.DUMMYFUNCTION("""COMPUTED_VALUE"""),45.92)</f>
        <v>45.92</v>
      </c>
      <c r="C1272" s="1">
        <f t="shared" si="1"/>
        <v>-1.47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IFERROR(__xludf.DUMMYFUNCTION("""COMPUTED_VALUE"""),47.13)</f>
        <v>47.13</v>
      </c>
      <c r="C1273" s="1">
        <f t="shared" si="1"/>
        <v>0.21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IFERROR(__xludf.DUMMYFUNCTION("""COMPUTED_VALUE"""),47.18)</f>
        <v>47.18</v>
      </c>
      <c r="C1274" s="1">
        <f t="shared" si="1"/>
        <v>-0.95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IFERROR(__xludf.DUMMYFUNCTION("""COMPUTED_VALUE"""),47.01)</f>
        <v>47.01</v>
      </c>
      <c r="C1275" s="1">
        <f t="shared" si="1"/>
        <v>-1.17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IFERROR(__xludf.DUMMYFUNCTION("""COMPUTED_VALUE"""),42.66)</f>
        <v>42.66</v>
      </c>
      <c r="C1276" s="1">
        <f t="shared" si="1"/>
        <v>-5.35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IFERROR(__xludf.DUMMYFUNCTION("""COMPUTED_VALUE"""),41.19)</f>
        <v>41.19</v>
      </c>
      <c r="C1277" s="1">
        <f t="shared" si="1"/>
        <v>-2.47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IFERROR(__xludf.DUMMYFUNCTION("""COMPUTED_VALUE"""),42.01)</f>
        <v>42.01</v>
      </c>
      <c r="C1278" s="1">
        <f t="shared" si="1"/>
        <v>-0.18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IFERROR(__xludf.DUMMYFUNCTION("""COMPUTED_VALUE"""),40.4)</f>
        <v>40.4</v>
      </c>
      <c r="C1279" s="1">
        <f t="shared" si="1"/>
        <v>-2.61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IFERROR(__xludf.DUMMYFUNCTION("""COMPUTED_VALUE"""),41.28)</f>
        <v>41.28</v>
      </c>
      <c r="C1280" s="1">
        <f t="shared" si="1"/>
        <v>-0.12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IFERROR(__xludf.DUMMYFUNCTION("""COMPUTED_VALUE"""),41.6)</f>
        <v>41.6</v>
      </c>
      <c r="C1281" s="1">
        <f t="shared" si="1"/>
        <v>-0.68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IFERROR(__xludf.DUMMYFUNCTION("""COMPUTED_VALUE"""),41.84)</f>
        <v>41.84</v>
      </c>
      <c r="C1282" s="1">
        <f t="shared" si="1"/>
        <v>-0.76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IFERROR(__xludf.DUMMYFUNCTION("""COMPUTED_VALUE"""),42.45)</f>
        <v>42.45</v>
      </c>
      <c r="C1283" s="1">
        <f t="shared" si="1"/>
        <v>-0.39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IFERROR(__xludf.DUMMYFUNCTION("""COMPUTED_VALUE"""),42.41)</f>
        <v>42.41</v>
      </c>
      <c r="C1284" s="1">
        <f t="shared" si="1"/>
        <v>-1.04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IFERROR(__xludf.DUMMYFUNCTION("""COMPUTED_VALUE"""),42.36)</f>
        <v>42.36</v>
      </c>
      <c r="C1285" s="1">
        <f t="shared" si="1"/>
        <v>-1.05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IFERROR(__xludf.DUMMYFUNCTION("""COMPUTED_VALUE"""),42.6)</f>
        <v>42.6</v>
      </c>
      <c r="C1286" s="1">
        <f t="shared" si="1"/>
        <v>-0.76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IFERROR(__xludf.DUMMYFUNCTION("""COMPUTED_VALUE"""),42.38)</f>
        <v>42.38</v>
      </c>
      <c r="C1287" s="1">
        <f t="shared" si="1"/>
        <v>-1.22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IFERROR(__xludf.DUMMYFUNCTION("""COMPUTED_VALUE"""),43.09)</f>
        <v>43.09</v>
      </c>
      <c r="C1288" s="1">
        <f t="shared" si="1"/>
        <v>-0.29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IFERROR(__xludf.DUMMYFUNCTION("""COMPUTED_VALUE"""),43.87)</f>
        <v>43.87</v>
      </c>
      <c r="C1289" s="1">
        <f t="shared" si="1"/>
        <v>-0.22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IFERROR(__xludf.DUMMYFUNCTION("""COMPUTED_VALUE"""),43.58)</f>
        <v>43.58</v>
      </c>
      <c r="C1290" s="1">
        <f t="shared" si="1"/>
        <v>-1.29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IFERROR(__xludf.DUMMYFUNCTION("""COMPUTED_VALUE"""),43.53)</f>
        <v>43.53</v>
      </c>
      <c r="C1291" s="1">
        <f t="shared" si="1"/>
        <v>-1.05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IFERROR(__xludf.DUMMYFUNCTION("""COMPUTED_VALUE"""),43.5)</f>
        <v>43.5</v>
      </c>
      <c r="C1292" s="1">
        <f t="shared" si="1"/>
        <v>-1.03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IFERROR(__xludf.DUMMYFUNCTION("""COMPUTED_VALUE"""),43.86)</f>
        <v>43.86</v>
      </c>
      <c r="C1293" s="1">
        <f t="shared" si="1"/>
        <v>-0.64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IFERROR(__xludf.DUMMYFUNCTION("""COMPUTED_VALUE"""),44.15)</f>
        <v>44.15</v>
      </c>
      <c r="C1294" s="1">
        <f t="shared" si="1"/>
        <v>-0.71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IFERROR(__xludf.DUMMYFUNCTION("""COMPUTED_VALUE"""),44.09)</f>
        <v>44.09</v>
      </c>
      <c r="C1295" s="1">
        <f t="shared" si="1"/>
        <v>-1.06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IFERROR(__xludf.DUMMYFUNCTION("""COMPUTED_VALUE"""),43.99)</f>
        <v>43.99</v>
      </c>
      <c r="C1296" s="1">
        <f t="shared" si="1"/>
        <v>-1.1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IFERROR(__xludf.DUMMYFUNCTION("""COMPUTED_VALUE"""),44.06)</f>
        <v>44.06</v>
      </c>
      <c r="C1297" s="1">
        <f t="shared" si="1"/>
        <v>-0.93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IFERROR(__xludf.DUMMYFUNCTION("""COMPUTED_VALUE"""),43.85)</f>
        <v>43.85</v>
      </c>
      <c r="C1298" s="1">
        <f t="shared" si="1"/>
        <v>-1.21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IFERROR(__xludf.DUMMYFUNCTION("""COMPUTED_VALUE"""),43.88)</f>
        <v>43.88</v>
      </c>
      <c r="C1299" s="1">
        <f t="shared" si="1"/>
        <v>-0.97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IFERROR(__xludf.DUMMYFUNCTION("""COMPUTED_VALUE"""),43.28)</f>
        <v>43.28</v>
      </c>
      <c r="C1300" s="1">
        <f t="shared" si="1"/>
        <v>-1.6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IFERROR(__xludf.DUMMYFUNCTION("""COMPUTED_VALUE"""),43.06)</f>
        <v>43.06</v>
      </c>
      <c r="C1301" s="1">
        <f t="shared" si="1"/>
        <v>-1.22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IFERROR(__xludf.DUMMYFUNCTION("""COMPUTED_VALUE"""),43.11)</f>
        <v>43.11</v>
      </c>
      <c r="C1302" s="1">
        <f t="shared" si="1"/>
        <v>-0.95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IFERROR(__xludf.DUMMYFUNCTION("""COMPUTED_VALUE"""),42.36)</f>
        <v>42.36</v>
      </c>
      <c r="C1303" s="1">
        <f t="shared" si="1"/>
        <v>-1.75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IFERROR(__xludf.DUMMYFUNCTION("""COMPUTED_VALUE"""),42.85)</f>
        <v>42.85</v>
      </c>
      <c r="C1304" s="1">
        <f t="shared" si="1"/>
        <v>-0.51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IFERROR(__xludf.DUMMYFUNCTION("""COMPUTED_VALUE"""),42.03)</f>
        <v>42.03</v>
      </c>
      <c r="C1305" s="1">
        <f t="shared" si="1"/>
        <v>-1.82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IFERROR(__xludf.DUMMYFUNCTION("""COMPUTED_VALUE"""),41.98)</f>
        <v>41.98</v>
      </c>
      <c r="C1306" s="1">
        <f t="shared" si="1"/>
        <v>-1.05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IFERROR(__xludf.DUMMYFUNCTION("""COMPUTED_VALUE"""),41.02)</f>
        <v>41.02</v>
      </c>
      <c r="C1307" s="1">
        <f t="shared" si="1"/>
        <v>-1.96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IFERROR(__xludf.DUMMYFUNCTION("""COMPUTED_VALUE"""),41.38)</f>
        <v>41.38</v>
      </c>
      <c r="C1308" s="1">
        <f t="shared" si="1"/>
        <v>-0.64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IFERROR(__xludf.DUMMYFUNCTION("""COMPUTED_VALUE"""),41.56)</f>
        <v>41.56</v>
      </c>
      <c r="C1309" s="1">
        <f t="shared" si="1"/>
        <v>-0.82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IFERROR(__xludf.DUMMYFUNCTION("""COMPUTED_VALUE"""),41.7)</f>
        <v>41.7</v>
      </c>
      <c r="C1310" s="1">
        <f t="shared" si="1"/>
        <v>-0.86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IFERROR(__xludf.DUMMYFUNCTION("""COMPUTED_VALUE"""),42.5)</f>
        <v>42.5</v>
      </c>
      <c r="C1311" s="1">
        <f t="shared" si="1"/>
        <v>-0.2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IFERROR(__xludf.DUMMYFUNCTION("""COMPUTED_VALUE"""),42.29)</f>
        <v>42.29</v>
      </c>
      <c r="C1312" s="1">
        <f t="shared" si="1"/>
        <v>-1.21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IFERROR(__xludf.DUMMYFUNCTION("""COMPUTED_VALUE"""),42.88)</f>
        <v>42.88</v>
      </c>
      <c r="C1313" s="1">
        <f t="shared" si="1"/>
        <v>-0.41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IFERROR(__xludf.DUMMYFUNCTION("""COMPUTED_VALUE"""),42.86)</f>
        <v>42.86</v>
      </c>
      <c r="C1314" s="1">
        <f t="shared" si="1"/>
        <v>-1.02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IFERROR(__xludf.DUMMYFUNCTION("""COMPUTED_VALUE"""),42.9)</f>
        <v>42.9</v>
      </c>
      <c r="C1315" s="1">
        <f t="shared" si="1"/>
        <v>-0.96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IFERROR(__xludf.DUMMYFUNCTION("""COMPUTED_VALUE"""),41.46)</f>
        <v>41.46</v>
      </c>
      <c r="C1316" s="1">
        <f t="shared" si="1"/>
        <v>-2.44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IFERROR(__xludf.DUMMYFUNCTION("""COMPUTED_VALUE"""),41.21)</f>
        <v>41.21</v>
      </c>
      <c r="C1317" s="1">
        <f t="shared" si="1"/>
        <v>-1.25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IFERROR(__xludf.DUMMYFUNCTION("""COMPUTED_VALUE"""),40.97)</f>
        <v>40.97</v>
      </c>
      <c r="C1318" s="1">
        <f t="shared" si="1"/>
        <v>-1.24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IFERROR(__xludf.DUMMYFUNCTION("""COMPUTED_VALUE"""),40.96)</f>
        <v>40.96</v>
      </c>
      <c r="C1319" s="1">
        <f t="shared" si="1"/>
        <v>-1.01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IFERROR(__xludf.DUMMYFUNCTION("""COMPUTED_VALUE"""),40.66)</f>
        <v>40.66</v>
      </c>
      <c r="C1320" s="1">
        <f t="shared" si="1"/>
        <v>-1.3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IFERROR(__xludf.DUMMYFUNCTION("""COMPUTED_VALUE"""),40.72)</f>
        <v>40.72</v>
      </c>
      <c r="C1321" s="1">
        <f t="shared" si="1"/>
        <v>-0.94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IFERROR(__xludf.DUMMYFUNCTION("""COMPUTED_VALUE"""),40.29)</f>
        <v>40.29</v>
      </c>
      <c r="C1322" s="1">
        <f t="shared" si="1"/>
        <v>-1.43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IFERROR(__xludf.DUMMYFUNCTION("""COMPUTED_VALUE"""),41.55)</f>
        <v>41.55</v>
      </c>
      <c r="C1323" s="1">
        <f t="shared" si="1"/>
        <v>0.26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IFERROR(__xludf.DUMMYFUNCTION("""COMPUTED_VALUE"""),41.53)</f>
        <v>41.53</v>
      </c>
      <c r="C1324" s="1">
        <f t="shared" si="1"/>
        <v>-1.02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IFERROR(__xludf.DUMMYFUNCTION("""COMPUTED_VALUE"""),41.42)</f>
        <v>41.42</v>
      </c>
      <c r="C1325" s="1">
        <f t="shared" si="1"/>
        <v>-1.11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IFERROR(__xludf.DUMMYFUNCTION("""COMPUTED_VALUE"""),41.48)</f>
        <v>41.48</v>
      </c>
      <c r="C1326" s="1">
        <f t="shared" si="1"/>
        <v>-0.94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IFERROR(__xludf.DUMMYFUNCTION("""COMPUTED_VALUE"""),41.72)</f>
        <v>41.72</v>
      </c>
      <c r="C1327" s="1">
        <f t="shared" si="1"/>
        <v>-0.76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IFERROR(__xludf.DUMMYFUNCTION("""COMPUTED_VALUE"""),41.76)</f>
        <v>41.76</v>
      </c>
      <c r="C1328" s="1">
        <f t="shared" si="1"/>
        <v>-0.96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IFERROR(__xludf.DUMMYFUNCTION("""COMPUTED_VALUE"""),41.65)</f>
        <v>41.65</v>
      </c>
      <c r="C1329" s="1">
        <f t="shared" si="1"/>
        <v>-1.11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IFERROR(__xludf.DUMMYFUNCTION("""COMPUTED_VALUE"""),42.26)</f>
        <v>42.26</v>
      </c>
      <c r="C1330" s="1">
        <f t="shared" si="1"/>
        <v>-0.39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IFERROR(__xludf.DUMMYFUNCTION("""COMPUTED_VALUE"""),42.16)</f>
        <v>42.16</v>
      </c>
      <c r="C1331" s="1">
        <f t="shared" si="1"/>
        <v>-1.1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IFERROR(__xludf.DUMMYFUNCTION("""COMPUTED_VALUE"""),41.62)</f>
        <v>41.62</v>
      </c>
      <c r="C1332" s="1">
        <f t="shared" si="1"/>
        <v>-1.54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IFERROR(__xludf.DUMMYFUNCTION("""COMPUTED_VALUE"""),42.91)</f>
        <v>42.91</v>
      </c>
      <c r="C1333" s="1">
        <f t="shared" si="1"/>
        <v>0.29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IFERROR(__xludf.DUMMYFUNCTION("""COMPUTED_VALUE"""),42.64)</f>
        <v>42.64</v>
      </c>
      <c r="C1334" s="1">
        <f t="shared" si="1"/>
        <v>-1.27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IFERROR(__xludf.DUMMYFUNCTION("""COMPUTED_VALUE"""),42.99)</f>
        <v>42.99</v>
      </c>
      <c r="C1335" s="1">
        <f t="shared" si="1"/>
        <v>-0.65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IFERROR(__xludf.DUMMYFUNCTION("""COMPUTED_VALUE"""),43.34)</f>
        <v>43.34</v>
      </c>
      <c r="C1336" s="1">
        <f t="shared" si="1"/>
        <v>-0.65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IFERROR(__xludf.DUMMYFUNCTION("""COMPUTED_VALUE"""),47.87)</f>
        <v>47.87</v>
      </c>
      <c r="C1337" s="1">
        <f t="shared" si="1"/>
        <v>3.53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IFERROR(__xludf.DUMMYFUNCTION("""COMPUTED_VALUE"""),48.03)</f>
        <v>48.03</v>
      </c>
      <c r="C1338" s="1">
        <f t="shared" si="1"/>
        <v>-0.84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IFERROR(__xludf.DUMMYFUNCTION("""COMPUTED_VALUE"""),49.16)</f>
        <v>49.16</v>
      </c>
      <c r="C1339" s="1">
        <f t="shared" si="1"/>
        <v>0.13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IFERROR(__xludf.DUMMYFUNCTION("""COMPUTED_VALUE"""),49.06)</f>
        <v>49.06</v>
      </c>
      <c r="C1340" s="1">
        <f t="shared" si="1"/>
        <v>-1.1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IFERROR(__xludf.DUMMYFUNCTION("""COMPUTED_VALUE"""),48.64)</f>
        <v>48.64</v>
      </c>
      <c r="C1341" s="1">
        <f t="shared" si="1"/>
        <v>-1.42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IFERROR(__xludf.DUMMYFUNCTION("""COMPUTED_VALUE"""),48.66)</f>
        <v>48.66</v>
      </c>
      <c r="C1342" s="1">
        <f t="shared" si="1"/>
        <v>-0.98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IFERROR(__xludf.DUMMYFUNCTION("""COMPUTED_VALUE"""),48.24)</f>
        <v>48.24</v>
      </c>
      <c r="C1343" s="1">
        <f t="shared" si="1"/>
        <v>-1.42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IFERROR(__xludf.DUMMYFUNCTION("""COMPUTED_VALUE"""),47.6)</f>
        <v>47.6</v>
      </c>
      <c r="C1344" s="1">
        <f t="shared" si="1"/>
        <v>-1.64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IFERROR(__xludf.DUMMYFUNCTION("""COMPUTED_VALUE"""),46.28)</f>
        <v>46.28</v>
      </c>
      <c r="C1345" s="1">
        <f t="shared" si="1"/>
        <v>-2.32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IFERROR(__xludf.DUMMYFUNCTION("""COMPUTED_VALUE"""),46.7)</f>
        <v>46.7</v>
      </c>
      <c r="C1346" s="1">
        <f t="shared" si="1"/>
        <v>-0.58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IFERROR(__xludf.DUMMYFUNCTION("""COMPUTED_VALUE"""),47.75)</f>
        <v>47.75</v>
      </c>
      <c r="C1347" s="1">
        <f t="shared" si="1"/>
        <v>0.05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IFERROR(__xludf.DUMMYFUNCTION("""COMPUTED_VALUE"""),47.37)</f>
        <v>47.37</v>
      </c>
      <c r="C1348" s="1">
        <f t="shared" si="1"/>
        <v>-1.38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IFERROR(__xludf.DUMMYFUNCTION("""COMPUTED_VALUE"""),47.35)</f>
        <v>47.35</v>
      </c>
      <c r="C1349" s="1">
        <f t="shared" si="1"/>
        <v>-1.02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IFERROR(__xludf.DUMMYFUNCTION("""COMPUTED_VALUE"""),47.63)</f>
        <v>47.63</v>
      </c>
      <c r="C1350" s="1">
        <f t="shared" si="1"/>
        <v>-0.72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IFERROR(__xludf.DUMMYFUNCTION("""COMPUTED_VALUE"""),48.72)</f>
        <v>48.72</v>
      </c>
      <c r="C1351" s="1">
        <f t="shared" si="1"/>
        <v>0.09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IFERROR(__xludf.DUMMYFUNCTION("""COMPUTED_VALUE"""),48.3)</f>
        <v>48.3</v>
      </c>
      <c r="C1352" s="1">
        <f t="shared" si="1"/>
        <v>-1.42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IFERROR(__xludf.DUMMYFUNCTION("""COMPUTED_VALUE"""),48.01)</f>
        <v>48.01</v>
      </c>
      <c r="C1353" s="1">
        <f t="shared" si="1"/>
        <v>-1.29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IFERROR(__xludf.DUMMYFUNCTION("""COMPUTED_VALUE"""),47.58)</f>
        <v>47.58</v>
      </c>
      <c r="C1354" s="1">
        <f t="shared" si="1"/>
        <v>-1.43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IFERROR(__xludf.DUMMYFUNCTION("""COMPUTED_VALUE"""),47.58)</f>
        <v>47.58</v>
      </c>
      <c r="C1355" s="1">
        <f t="shared" si="1"/>
        <v>-1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IFERROR(__xludf.DUMMYFUNCTION("""COMPUTED_VALUE"""),47.42)</f>
        <v>47.42</v>
      </c>
      <c r="C1356" s="1">
        <f t="shared" si="1"/>
        <v>-1.16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IFERROR(__xludf.DUMMYFUNCTION("""COMPUTED_VALUE"""),46.9)</f>
        <v>46.9</v>
      </c>
      <c r="C1357" s="1">
        <f t="shared" si="1"/>
        <v>-1.52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IFERROR(__xludf.DUMMYFUNCTION("""COMPUTED_VALUE"""),46.59)</f>
        <v>46.59</v>
      </c>
      <c r="C1358" s="1">
        <f t="shared" si="1"/>
        <v>-1.31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IFERROR(__xludf.DUMMYFUNCTION("""COMPUTED_VALUE"""),47.61)</f>
        <v>47.61</v>
      </c>
      <c r="C1359" s="1">
        <f t="shared" si="1"/>
        <v>0.02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IFERROR(__xludf.DUMMYFUNCTION("""COMPUTED_VALUE"""),47.45)</f>
        <v>47.45</v>
      </c>
      <c r="C1360" s="1">
        <f t="shared" si="1"/>
        <v>-1.16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IFERROR(__xludf.DUMMYFUNCTION("""COMPUTED_VALUE"""),46.86)</f>
        <v>46.86</v>
      </c>
      <c r="C1361" s="1">
        <f t="shared" si="1"/>
        <v>-1.59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IFERROR(__xludf.DUMMYFUNCTION("""COMPUTED_VALUE"""),47.23)</f>
        <v>47.23</v>
      </c>
      <c r="C1362" s="1">
        <f t="shared" si="1"/>
        <v>-0.63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IFERROR(__xludf.DUMMYFUNCTION("""COMPUTED_VALUE"""),46.92)</f>
        <v>46.92</v>
      </c>
      <c r="C1363" s="1">
        <f t="shared" si="1"/>
        <v>-1.31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IFERROR(__xludf.DUMMYFUNCTION("""COMPUTED_VALUE"""),46.85)</f>
        <v>46.85</v>
      </c>
      <c r="C1364" s="1">
        <f t="shared" si="1"/>
        <v>-1.07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IFERROR(__xludf.DUMMYFUNCTION("""COMPUTED_VALUE"""),46.36)</f>
        <v>46.36</v>
      </c>
      <c r="C1365" s="1">
        <f t="shared" si="1"/>
        <v>-1.49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IFERROR(__xludf.DUMMYFUNCTION("""COMPUTED_VALUE"""),46.14)</f>
        <v>46.14</v>
      </c>
      <c r="C1366" s="1">
        <f t="shared" si="1"/>
        <v>-1.22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IFERROR(__xludf.DUMMYFUNCTION("""COMPUTED_VALUE"""),45.73)</f>
        <v>45.73</v>
      </c>
      <c r="C1367" s="1">
        <f t="shared" si="1"/>
        <v>-1.41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IFERROR(__xludf.DUMMYFUNCTION("""COMPUTED_VALUE"""),45.65)</f>
        <v>45.65</v>
      </c>
      <c r="C1368" s="1">
        <f t="shared" si="1"/>
        <v>-1.08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IFERROR(__xludf.DUMMYFUNCTION("""COMPUTED_VALUE"""),46.61)</f>
        <v>46.61</v>
      </c>
      <c r="C1369" s="1">
        <f t="shared" si="1"/>
        <v>-0.04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IFERROR(__xludf.DUMMYFUNCTION("""COMPUTED_VALUE"""),46.44)</f>
        <v>46.44</v>
      </c>
      <c r="C1370" s="1">
        <f t="shared" si="1"/>
        <v>-1.17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IFERROR(__xludf.DUMMYFUNCTION("""COMPUTED_VALUE"""),45.97)</f>
        <v>45.97</v>
      </c>
      <c r="C1371" s="1">
        <f t="shared" si="1"/>
        <v>-1.47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IFERROR(__xludf.DUMMYFUNCTION("""COMPUTED_VALUE"""),45.48)</f>
        <v>45.48</v>
      </c>
      <c r="C1372" s="1">
        <f t="shared" si="1"/>
        <v>-1.49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IFERROR(__xludf.DUMMYFUNCTION("""COMPUTED_VALUE"""),45.83)</f>
        <v>45.83</v>
      </c>
      <c r="C1373" s="1">
        <f t="shared" si="1"/>
        <v>-0.65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IFERROR(__xludf.DUMMYFUNCTION("""COMPUTED_VALUE"""),45.97)</f>
        <v>45.97</v>
      </c>
      <c r="C1374" s="1">
        <f t="shared" si="1"/>
        <v>-0.86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IFERROR(__xludf.DUMMYFUNCTION("""COMPUTED_VALUE"""),46.72)</f>
        <v>46.72</v>
      </c>
      <c r="C1375" s="1">
        <f t="shared" si="1"/>
        <v>-0.25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IFERROR(__xludf.DUMMYFUNCTION("""COMPUTED_VALUE"""),46.1)</f>
        <v>46.1</v>
      </c>
      <c r="C1376" s="1">
        <f t="shared" si="1"/>
        <v>-1.62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IFERROR(__xludf.DUMMYFUNCTION("""COMPUTED_VALUE"""),46.23)</f>
        <v>46.23</v>
      </c>
      <c r="C1377" s="1">
        <f t="shared" si="1"/>
        <v>-0.87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IFERROR(__xludf.DUMMYFUNCTION("""COMPUTED_VALUE"""),45.91)</f>
        <v>45.91</v>
      </c>
      <c r="C1378" s="1">
        <f t="shared" si="1"/>
        <v>-1.32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IFERROR(__xludf.DUMMYFUNCTION("""COMPUTED_VALUE"""),45.64)</f>
        <v>45.64</v>
      </c>
      <c r="C1379" s="1">
        <f t="shared" si="1"/>
        <v>-1.27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IFERROR(__xludf.DUMMYFUNCTION("""COMPUTED_VALUE"""),45.65)</f>
        <v>45.65</v>
      </c>
      <c r="C1380" s="1">
        <f t="shared" si="1"/>
        <v>-0.99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IFERROR(__xludf.DUMMYFUNCTION("""COMPUTED_VALUE"""),45.26)</f>
        <v>45.26</v>
      </c>
      <c r="C1381" s="1">
        <f t="shared" si="1"/>
        <v>-1.39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IFERROR(__xludf.DUMMYFUNCTION("""COMPUTED_VALUE"""),44.37)</f>
        <v>44.37</v>
      </c>
      <c r="C1382" s="1">
        <f t="shared" si="1"/>
        <v>-1.89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IFERROR(__xludf.DUMMYFUNCTION("""COMPUTED_VALUE"""),44.15)</f>
        <v>44.15</v>
      </c>
      <c r="C1383" s="1">
        <f t="shared" si="1"/>
        <v>-1.22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IFERROR(__xludf.DUMMYFUNCTION("""COMPUTED_VALUE"""),44.45)</f>
        <v>44.45</v>
      </c>
      <c r="C1384" s="1">
        <f t="shared" si="1"/>
        <v>-0.7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IFERROR(__xludf.DUMMYFUNCTION("""COMPUTED_VALUE"""),44.4)</f>
        <v>44.4</v>
      </c>
      <c r="C1385" s="1">
        <f t="shared" si="1"/>
        <v>-1.05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IFERROR(__xludf.DUMMYFUNCTION("""COMPUTED_VALUE"""),44.39)</f>
        <v>44.39</v>
      </c>
      <c r="C1386" s="1">
        <f t="shared" si="1"/>
        <v>-1.01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IFERROR(__xludf.DUMMYFUNCTION("""COMPUTED_VALUE"""),44.3)</f>
        <v>44.3</v>
      </c>
      <c r="C1387" s="1">
        <f t="shared" si="1"/>
        <v>-1.09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IFERROR(__xludf.DUMMYFUNCTION("""COMPUTED_VALUE"""),44.24)</f>
        <v>44.24</v>
      </c>
      <c r="C1388" s="1">
        <f t="shared" si="1"/>
        <v>-1.06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IFERROR(__xludf.DUMMYFUNCTION("""COMPUTED_VALUE"""),44.52)</f>
        <v>44.52</v>
      </c>
      <c r="C1389" s="1">
        <f t="shared" si="1"/>
        <v>-0.72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IFERROR(__xludf.DUMMYFUNCTION("""COMPUTED_VALUE"""),44.61)</f>
        <v>44.61</v>
      </c>
      <c r="C1390" s="1">
        <f t="shared" si="1"/>
        <v>-0.91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IFERROR(__xludf.DUMMYFUNCTION("""COMPUTED_VALUE"""),45.54)</f>
        <v>45.54</v>
      </c>
      <c r="C1391" s="1">
        <f t="shared" si="1"/>
        <v>-0.07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IFERROR(__xludf.DUMMYFUNCTION("""COMPUTED_VALUE"""),45.62)</f>
        <v>45.62</v>
      </c>
      <c r="C1392" s="1">
        <f t="shared" si="1"/>
        <v>-0.92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IFERROR(__xludf.DUMMYFUNCTION("""COMPUTED_VALUE"""),45.76)</f>
        <v>45.76</v>
      </c>
      <c r="C1393" s="1">
        <f t="shared" si="1"/>
        <v>-0.86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IFERROR(__xludf.DUMMYFUNCTION("""COMPUTED_VALUE"""),46.66)</f>
        <v>46.66</v>
      </c>
      <c r="C1394" s="1">
        <f t="shared" si="1"/>
        <v>-0.1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IFERROR(__xludf.DUMMYFUNCTION("""COMPUTED_VALUE"""),46.62)</f>
        <v>46.62</v>
      </c>
      <c r="C1395" s="1">
        <f t="shared" si="1"/>
        <v>-1.04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IFERROR(__xludf.DUMMYFUNCTION("""COMPUTED_VALUE"""),46.92)</f>
        <v>46.92</v>
      </c>
      <c r="C1396" s="1">
        <f t="shared" si="1"/>
        <v>-0.7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IFERROR(__xludf.DUMMYFUNCTION("""COMPUTED_VALUE"""),47.28)</f>
        <v>47.28</v>
      </c>
      <c r="C1397" s="1">
        <f t="shared" si="1"/>
        <v>-0.64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IFERROR(__xludf.DUMMYFUNCTION("""COMPUTED_VALUE"""),45.54)</f>
        <v>45.54</v>
      </c>
      <c r="C1398" s="1">
        <f t="shared" si="1"/>
        <v>-2.74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IFERROR(__xludf.DUMMYFUNCTION("""COMPUTED_VALUE"""),46.11)</f>
        <v>46.11</v>
      </c>
      <c r="C1399" s="1">
        <f t="shared" si="1"/>
        <v>-0.43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IFERROR(__xludf.DUMMYFUNCTION("""COMPUTED_VALUE"""),45.94)</f>
        <v>45.94</v>
      </c>
      <c r="C1400" s="1">
        <f t="shared" si="1"/>
        <v>-1.17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IFERROR(__xludf.DUMMYFUNCTION("""COMPUTED_VALUE"""),45.35)</f>
        <v>45.35</v>
      </c>
      <c r="C1401" s="1">
        <f t="shared" si="1"/>
        <v>-1.59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IFERROR(__xludf.DUMMYFUNCTION("""COMPUTED_VALUE"""),45.34)</f>
        <v>45.34</v>
      </c>
      <c r="C1402" s="1">
        <f t="shared" si="1"/>
        <v>-1.01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IFERROR(__xludf.DUMMYFUNCTION("""COMPUTED_VALUE"""),46.29)</f>
        <v>46.29</v>
      </c>
      <c r="C1403" s="1">
        <f t="shared" si="1"/>
        <v>-0.05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IFERROR(__xludf.DUMMYFUNCTION("""COMPUTED_VALUE"""),46.88)</f>
        <v>46.88</v>
      </c>
      <c r="C1404" s="1">
        <f t="shared" si="1"/>
        <v>-0.41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IFERROR(__xludf.DUMMYFUNCTION("""COMPUTED_VALUE"""),46.7)</f>
        <v>46.7</v>
      </c>
      <c r="C1405" s="1">
        <f t="shared" si="1"/>
        <v>-1.18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IFERROR(__xludf.DUMMYFUNCTION("""COMPUTED_VALUE"""),46.81)</f>
        <v>46.81</v>
      </c>
      <c r="C1406" s="1">
        <f t="shared" si="1"/>
        <v>-0.89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IFERROR(__xludf.DUMMYFUNCTION("""COMPUTED_VALUE"""),47.54)</f>
        <v>47.54</v>
      </c>
      <c r="C1407" s="1">
        <f t="shared" si="1"/>
        <v>-0.27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IFERROR(__xludf.DUMMYFUNCTION("""COMPUTED_VALUE"""),47.58)</f>
        <v>47.58</v>
      </c>
      <c r="C1408" s="1">
        <f t="shared" si="1"/>
        <v>-0.96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IFERROR(__xludf.DUMMYFUNCTION("""COMPUTED_VALUE"""),46.62)</f>
        <v>46.62</v>
      </c>
      <c r="C1409" s="1">
        <f t="shared" si="1"/>
        <v>-1.96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IFERROR(__xludf.DUMMYFUNCTION("""COMPUTED_VALUE"""),46.74)</f>
        <v>46.74</v>
      </c>
      <c r="C1410" s="1">
        <f t="shared" si="1"/>
        <v>-0.88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IFERROR(__xludf.DUMMYFUNCTION("""COMPUTED_VALUE"""),47.33)</f>
        <v>47.33</v>
      </c>
      <c r="C1411" s="1">
        <f t="shared" si="1"/>
        <v>-0.41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IFERROR(__xludf.DUMMYFUNCTION("""COMPUTED_VALUE"""),46.41)</f>
        <v>46.41</v>
      </c>
      <c r="C1412" s="1">
        <f t="shared" si="1"/>
        <v>-1.92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IFERROR(__xludf.DUMMYFUNCTION("""COMPUTED_VALUE"""),46.74)</f>
        <v>46.74</v>
      </c>
      <c r="C1413" s="1">
        <f t="shared" si="1"/>
        <v>-0.67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IFERROR(__xludf.DUMMYFUNCTION("""COMPUTED_VALUE"""),46.73)</f>
        <v>46.73</v>
      </c>
      <c r="C1414" s="1">
        <f t="shared" si="1"/>
        <v>-1.01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IFERROR(__xludf.DUMMYFUNCTION("""COMPUTED_VALUE"""),47.0)</f>
        <v>47</v>
      </c>
      <c r="C1415" s="1">
        <f t="shared" si="1"/>
        <v>-0.73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IFERROR(__xludf.DUMMYFUNCTION("""COMPUTED_VALUE"""),47.32)</f>
        <v>47.32</v>
      </c>
      <c r="C1416" s="1">
        <f t="shared" si="1"/>
        <v>-0.68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IFERROR(__xludf.DUMMYFUNCTION("""COMPUTED_VALUE"""),47.27)</f>
        <v>47.27</v>
      </c>
      <c r="C1417" s="1">
        <f t="shared" si="1"/>
        <v>-1.05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IFERROR(__xludf.DUMMYFUNCTION("""COMPUTED_VALUE"""),46.61)</f>
        <v>46.61</v>
      </c>
      <c r="C1418" s="1">
        <f t="shared" si="1"/>
        <v>-1.66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IFERROR(__xludf.DUMMYFUNCTION("""COMPUTED_VALUE"""),45.66)</f>
        <v>45.66</v>
      </c>
      <c r="C1419" s="1">
        <f t="shared" si="1"/>
        <v>-1.95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IFERROR(__xludf.DUMMYFUNCTION("""COMPUTED_VALUE"""),43.07)</f>
        <v>43.07</v>
      </c>
      <c r="C1420" s="1">
        <f t="shared" si="1"/>
        <v>-3.59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IFERROR(__xludf.DUMMYFUNCTION("""COMPUTED_VALUE"""),41.68)</f>
        <v>41.68</v>
      </c>
      <c r="C1421" s="1">
        <f t="shared" si="1"/>
        <v>-2.39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IFERROR(__xludf.DUMMYFUNCTION("""COMPUTED_VALUE"""),40.47)</f>
        <v>40.47</v>
      </c>
      <c r="C1422" s="1">
        <f t="shared" si="1"/>
        <v>-2.21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IFERROR(__xludf.DUMMYFUNCTION("""COMPUTED_VALUE"""),42.71)</f>
        <v>42.71</v>
      </c>
      <c r="C1423" s="1">
        <f t="shared" si="1"/>
        <v>1.24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IFERROR(__xludf.DUMMYFUNCTION("""COMPUTED_VALUE"""),43.9)</f>
        <v>43.9</v>
      </c>
      <c r="C1424" s="1">
        <f t="shared" si="1"/>
        <v>0.19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IFERROR(__xludf.DUMMYFUNCTION("""COMPUTED_VALUE"""),43.93)</f>
        <v>43.93</v>
      </c>
      <c r="C1425" s="1">
        <f t="shared" si="1"/>
        <v>-0.97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IFERROR(__xludf.DUMMYFUNCTION("""COMPUTED_VALUE"""),43.52)</f>
        <v>43.52</v>
      </c>
      <c r="C1426" s="1">
        <f t="shared" si="1"/>
        <v>-1.41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IFERROR(__xludf.DUMMYFUNCTION("""COMPUTED_VALUE"""),41.82)</f>
        <v>41.82</v>
      </c>
      <c r="C1427" s="1">
        <f t="shared" si="1"/>
        <v>-2.7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IFERROR(__xludf.DUMMYFUNCTION("""COMPUTED_VALUE"""),43.36)</f>
        <v>43.36</v>
      </c>
      <c r="C1428" s="1">
        <f t="shared" si="1"/>
        <v>0.54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IFERROR(__xludf.DUMMYFUNCTION("""COMPUTED_VALUE"""),43.5)</f>
        <v>43.5</v>
      </c>
      <c r="C1429" s="1">
        <f t="shared" si="1"/>
        <v>-0.86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IFERROR(__xludf.DUMMYFUNCTION("""COMPUTED_VALUE"""),42.61)</f>
        <v>42.61</v>
      </c>
      <c r="C1430" s="1">
        <f t="shared" si="1"/>
        <v>-1.89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IFERROR(__xludf.DUMMYFUNCTION("""COMPUTED_VALUE"""),43.89)</f>
        <v>43.89</v>
      </c>
      <c r="C1431" s="1">
        <f t="shared" si="1"/>
        <v>0.28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IFERROR(__xludf.DUMMYFUNCTION("""COMPUTED_VALUE"""),43.07)</f>
        <v>43.07</v>
      </c>
      <c r="C1432" s="1">
        <f t="shared" si="1"/>
        <v>-1.82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IFERROR(__xludf.DUMMYFUNCTION("""COMPUTED_VALUE"""),43.29)</f>
        <v>43.29</v>
      </c>
      <c r="C1433" s="1">
        <f t="shared" si="1"/>
        <v>-0.78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IFERROR(__xludf.DUMMYFUNCTION("""COMPUTED_VALUE"""),43.48)</f>
        <v>43.48</v>
      </c>
      <c r="C1434" s="1">
        <f t="shared" si="1"/>
        <v>-0.81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IFERROR(__xludf.DUMMYFUNCTION("""COMPUTED_VALUE"""),43.04)</f>
        <v>43.04</v>
      </c>
      <c r="C1435" s="1">
        <f t="shared" si="1"/>
        <v>-1.44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IFERROR(__xludf.DUMMYFUNCTION("""COMPUTED_VALUE"""),43.98)</f>
        <v>43.98</v>
      </c>
      <c r="C1436" s="1">
        <f t="shared" si="1"/>
        <v>-0.06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IFERROR(__xludf.DUMMYFUNCTION("""COMPUTED_VALUE"""),44.3)</f>
        <v>44.3</v>
      </c>
      <c r="C1437" s="1">
        <f t="shared" si="1"/>
        <v>-0.68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IFERROR(__xludf.DUMMYFUNCTION("""COMPUTED_VALUE"""),44.25)</f>
        <v>44.25</v>
      </c>
      <c r="C1438" s="1">
        <f t="shared" si="1"/>
        <v>-1.05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IFERROR(__xludf.DUMMYFUNCTION("""COMPUTED_VALUE"""),43.48)</f>
        <v>43.48</v>
      </c>
      <c r="C1439" s="1">
        <f t="shared" si="1"/>
        <v>-1.77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IFERROR(__xludf.DUMMYFUNCTION("""COMPUTED_VALUE"""),44.11)</f>
        <v>44.11</v>
      </c>
      <c r="C1440" s="1">
        <f t="shared" si="1"/>
        <v>-0.37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IFERROR(__xludf.DUMMYFUNCTION("""COMPUTED_VALUE"""),43.9)</f>
        <v>43.9</v>
      </c>
      <c r="C1441" s="1">
        <f t="shared" si="1"/>
        <v>-1.21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IFERROR(__xludf.DUMMYFUNCTION("""COMPUTED_VALUE"""),43.87)</f>
        <v>43.87</v>
      </c>
      <c r="C1442" s="1">
        <f t="shared" si="1"/>
        <v>-1.03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IFERROR(__xludf.DUMMYFUNCTION("""COMPUTED_VALUE"""),43.91)</f>
        <v>43.91</v>
      </c>
      <c r="C1443" s="1">
        <f t="shared" si="1"/>
        <v>-0.96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IFERROR(__xludf.DUMMYFUNCTION("""COMPUTED_VALUE"""),43.94)</f>
        <v>43.94</v>
      </c>
      <c r="C1444" s="1">
        <f t="shared" si="1"/>
        <v>-0.97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IFERROR(__xludf.DUMMYFUNCTION("""COMPUTED_VALUE"""),43.29)</f>
        <v>43.29</v>
      </c>
      <c r="C1445" s="1">
        <f t="shared" si="1"/>
        <v>-1.65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IFERROR(__xludf.DUMMYFUNCTION("""COMPUTED_VALUE"""),43.44)</f>
        <v>43.44</v>
      </c>
      <c r="C1446" s="1">
        <f t="shared" si="1"/>
        <v>-0.85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IFERROR(__xludf.DUMMYFUNCTION("""COMPUTED_VALUE"""),44.26)</f>
        <v>44.26</v>
      </c>
      <c r="C1447" s="1">
        <f t="shared" si="1"/>
        <v>-0.18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IFERROR(__xludf.DUMMYFUNCTION("""COMPUTED_VALUE"""),44.61)</f>
        <v>44.61</v>
      </c>
      <c r="C1448" s="1">
        <f t="shared" si="1"/>
        <v>-0.65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IFERROR(__xludf.DUMMYFUNCTION("""COMPUTED_VALUE"""),45.57)</f>
        <v>45.57</v>
      </c>
      <c r="C1449" s="1">
        <f t="shared" si="1"/>
        <v>-0.04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IFERROR(__xludf.DUMMYFUNCTION("""COMPUTED_VALUE"""),46.63)</f>
        <v>46.63</v>
      </c>
      <c r="C1450" s="1">
        <f t="shared" si="1"/>
        <v>0.06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IFERROR(__xludf.DUMMYFUNCTION("""COMPUTED_VALUE"""),46.75)</f>
        <v>46.75</v>
      </c>
      <c r="C1451" s="1">
        <f t="shared" si="1"/>
        <v>-0.88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IFERROR(__xludf.DUMMYFUNCTION("""COMPUTED_VALUE"""),46.8)</f>
        <v>46.8</v>
      </c>
      <c r="C1452" s="1">
        <f t="shared" si="1"/>
        <v>-0.95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IFERROR(__xludf.DUMMYFUNCTION("""COMPUTED_VALUE"""),47.45)</f>
        <v>47.45</v>
      </c>
      <c r="C1453" s="1">
        <f t="shared" si="1"/>
        <v>-0.35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IFERROR(__xludf.DUMMYFUNCTION("""COMPUTED_VALUE"""),47.11)</f>
        <v>47.11</v>
      </c>
      <c r="C1454" s="1">
        <f t="shared" si="1"/>
        <v>-1.34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IFERROR(__xludf.DUMMYFUNCTION("""COMPUTED_VALUE"""),47.0)</f>
        <v>47</v>
      </c>
      <c r="C1455" s="1">
        <f t="shared" si="1"/>
        <v>-1.11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IFERROR(__xludf.DUMMYFUNCTION("""COMPUTED_VALUE"""),46.89)</f>
        <v>46.89</v>
      </c>
      <c r="C1456" s="1">
        <f t="shared" si="1"/>
        <v>-1.11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IFERROR(__xludf.DUMMYFUNCTION("""COMPUTED_VALUE"""),46.68)</f>
        <v>46.68</v>
      </c>
      <c r="C1457" s="1">
        <f t="shared" si="1"/>
        <v>-1.21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IFERROR(__xludf.DUMMYFUNCTION("""COMPUTED_VALUE"""),47.01)</f>
        <v>47.01</v>
      </c>
      <c r="C1458" s="1">
        <f t="shared" si="1"/>
        <v>-0.67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IFERROR(__xludf.DUMMYFUNCTION("""COMPUTED_VALUE"""),47.51)</f>
        <v>47.51</v>
      </c>
      <c r="C1459" s="1">
        <f t="shared" si="1"/>
        <v>-0.5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IFERROR(__xludf.DUMMYFUNCTION("""COMPUTED_VALUE"""),47.62)</f>
        <v>47.62</v>
      </c>
      <c r="C1460" s="1">
        <f t="shared" si="1"/>
        <v>-0.89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IFERROR(__xludf.DUMMYFUNCTION("""COMPUTED_VALUE"""),47.77)</f>
        <v>47.77</v>
      </c>
      <c r="C1461" s="1">
        <f t="shared" si="1"/>
        <v>-0.85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IFERROR(__xludf.DUMMYFUNCTION("""COMPUTED_VALUE"""),47.2)</f>
        <v>47.2</v>
      </c>
      <c r="C1462" s="1">
        <f t="shared" si="1"/>
        <v>-1.57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IFERROR(__xludf.DUMMYFUNCTION("""COMPUTED_VALUE"""),48.03)</f>
        <v>48.03</v>
      </c>
      <c r="C1463" s="1">
        <f t="shared" si="1"/>
        <v>-0.17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IFERROR(__xludf.DUMMYFUNCTION("""COMPUTED_VALUE"""),52.87)</f>
        <v>52.87</v>
      </c>
      <c r="C1464" s="1">
        <f t="shared" si="1"/>
        <v>3.84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IFERROR(__xludf.DUMMYFUNCTION("""COMPUTED_VALUE"""),54.25)</f>
        <v>54.25</v>
      </c>
      <c r="C1465" s="1">
        <f t="shared" si="1"/>
        <v>0.38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IFERROR(__xludf.DUMMYFUNCTION("""COMPUTED_VALUE"""),53.69)</f>
        <v>53.69</v>
      </c>
      <c r="C1466" s="1">
        <f t="shared" si="1"/>
        <v>-1.56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IFERROR(__xludf.DUMMYFUNCTION("""COMPUTED_VALUE"""),53.98)</f>
        <v>53.98</v>
      </c>
      <c r="C1467" s="1">
        <f t="shared" si="1"/>
        <v>-0.71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IFERROR(__xludf.DUMMYFUNCTION("""COMPUTED_VALUE"""),53.36)</f>
        <v>53.36</v>
      </c>
      <c r="C1468" s="1">
        <f t="shared" si="1"/>
        <v>-1.62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IFERROR(__xludf.DUMMYFUNCTION("""COMPUTED_VALUE"""),52.64)</f>
        <v>52.64</v>
      </c>
      <c r="C1469" s="1">
        <f t="shared" si="1"/>
        <v>-1.72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IFERROR(__xludf.DUMMYFUNCTION("""COMPUTED_VALUE"""),53.24)</f>
        <v>53.24</v>
      </c>
      <c r="C1470" s="1">
        <f t="shared" si="1"/>
        <v>-0.4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IFERROR(__xludf.DUMMYFUNCTION("""COMPUTED_VALUE"""),54.15)</f>
        <v>54.15</v>
      </c>
      <c r="C1471" s="1">
        <f t="shared" si="1"/>
        <v>-0.09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IFERROR(__xludf.DUMMYFUNCTION("""COMPUTED_VALUE"""),54.4)</f>
        <v>54.4</v>
      </c>
      <c r="C1472" s="1">
        <f t="shared" si="1"/>
        <v>-0.75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IFERROR(__xludf.DUMMYFUNCTION("""COMPUTED_VALUE"""),54.38)</f>
        <v>54.38</v>
      </c>
      <c r="C1473" s="1">
        <f t="shared" si="1"/>
        <v>-1.02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IFERROR(__xludf.DUMMYFUNCTION("""COMPUTED_VALUE"""),54.92)</f>
        <v>54.92</v>
      </c>
      <c r="C1474" s="1">
        <f t="shared" si="1"/>
        <v>-0.46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IFERROR(__xludf.DUMMYFUNCTION("""COMPUTED_VALUE"""),54.16)</f>
        <v>54.16</v>
      </c>
      <c r="C1475" s="1">
        <f t="shared" si="1"/>
        <v>-1.76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IFERROR(__xludf.DUMMYFUNCTION("""COMPUTED_VALUE"""),53.51)</f>
        <v>53.51</v>
      </c>
      <c r="C1476" s="1">
        <f t="shared" si="1"/>
        <v>-1.65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IFERROR(__xludf.DUMMYFUNCTION("""COMPUTED_VALUE"""),53.65)</f>
        <v>53.65</v>
      </c>
      <c r="C1477" s="1">
        <f t="shared" si="1"/>
        <v>-0.86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IFERROR(__xludf.DUMMYFUNCTION("""COMPUTED_VALUE"""),53.32)</f>
        <v>53.32</v>
      </c>
      <c r="C1478" s="1">
        <f t="shared" si="1"/>
        <v>-1.33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IFERROR(__xludf.DUMMYFUNCTION("""COMPUTED_VALUE"""),52.84)</f>
        <v>52.84</v>
      </c>
      <c r="C1479" s="1">
        <f t="shared" si="1"/>
        <v>-1.48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IFERROR(__xludf.DUMMYFUNCTION("""COMPUTED_VALUE"""),53.77)</f>
        <v>53.77</v>
      </c>
      <c r="C1480" s="1">
        <f t="shared" si="1"/>
        <v>-0.07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IFERROR(__xludf.DUMMYFUNCTION("""COMPUTED_VALUE"""),52.97)</f>
        <v>52.97</v>
      </c>
      <c r="C1481" s="1">
        <f t="shared" si="1"/>
        <v>-1.8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IFERROR(__xludf.DUMMYFUNCTION("""COMPUTED_VALUE"""),53.85)</f>
        <v>53.85</v>
      </c>
      <c r="C1482" s="1">
        <f t="shared" si="1"/>
        <v>-0.12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IFERROR(__xludf.DUMMYFUNCTION("""COMPUTED_VALUE"""),53.94)</f>
        <v>53.94</v>
      </c>
      <c r="C1483" s="1">
        <f t="shared" si="1"/>
        <v>-0.91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IFERROR(__xludf.DUMMYFUNCTION("""COMPUTED_VALUE"""),54.19)</f>
        <v>54.19</v>
      </c>
      <c r="C1484" s="1">
        <f t="shared" si="1"/>
        <v>-0.75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IFERROR(__xludf.DUMMYFUNCTION("""COMPUTED_VALUE"""),54.19)</f>
        <v>54.19</v>
      </c>
      <c r="C1485" s="1">
        <f t="shared" si="1"/>
        <v>-1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IFERROR(__xludf.DUMMYFUNCTION("""COMPUTED_VALUE"""),54.25)</f>
        <v>54.25</v>
      </c>
      <c r="C1486" s="1">
        <f t="shared" si="1"/>
        <v>-0.94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IFERROR(__xludf.DUMMYFUNCTION("""COMPUTED_VALUE"""),53.69)</f>
        <v>53.69</v>
      </c>
      <c r="C1487" s="1">
        <f t="shared" si="1"/>
        <v>-1.56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IFERROR(__xludf.DUMMYFUNCTION("""COMPUTED_VALUE"""),53.93)</f>
        <v>53.93</v>
      </c>
      <c r="C1488" s="1">
        <f t="shared" si="1"/>
        <v>-0.76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IFERROR(__xludf.DUMMYFUNCTION("""COMPUTED_VALUE"""),54.35)</f>
        <v>54.35</v>
      </c>
      <c r="C1489" s="1">
        <f t="shared" si="1"/>
        <v>-0.58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IFERROR(__xludf.DUMMYFUNCTION("""COMPUTED_VALUE"""),55.22)</f>
        <v>55.22</v>
      </c>
      <c r="C1490" s="1">
        <f t="shared" si="1"/>
        <v>-0.13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IFERROR(__xludf.DUMMYFUNCTION("""COMPUTED_VALUE"""),55.21)</f>
        <v>55.21</v>
      </c>
      <c r="C1491" s="1">
        <f t="shared" si="1"/>
        <v>-1.01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IFERROR(__xludf.DUMMYFUNCTION("""COMPUTED_VALUE"""),54.2)</f>
        <v>54.2</v>
      </c>
      <c r="C1492" s="1">
        <f t="shared" si="1"/>
        <v>-2.01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IFERROR(__xludf.DUMMYFUNCTION("""COMPUTED_VALUE"""),55.91)</f>
        <v>55.91</v>
      </c>
      <c r="C1493" s="1">
        <f t="shared" si="1"/>
        <v>0.71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IFERROR(__xludf.DUMMYFUNCTION("""COMPUTED_VALUE"""),55.81)</f>
        <v>55.81</v>
      </c>
      <c r="C1494" s="1">
        <f t="shared" si="1"/>
        <v>-1.1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IFERROR(__xludf.DUMMYFUNCTION("""COMPUTED_VALUE"""),55.79)</f>
        <v>55.79</v>
      </c>
      <c r="C1495" s="1">
        <f t="shared" si="1"/>
        <v>-1.02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IFERROR(__xludf.DUMMYFUNCTION("""COMPUTED_VALUE"""),54.98)</f>
        <v>54.98</v>
      </c>
      <c r="C1496" s="1">
        <f t="shared" si="1"/>
        <v>-1.81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IFERROR(__xludf.DUMMYFUNCTION("""COMPUTED_VALUE"""),55.27)</f>
        <v>55.27</v>
      </c>
      <c r="C1497" s="1">
        <f t="shared" si="1"/>
        <v>-0.71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IFERROR(__xludf.DUMMYFUNCTION("""COMPUTED_VALUE"""),54.06)</f>
        <v>54.06</v>
      </c>
      <c r="C1498" s="1">
        <f t="shared" si="1"/>
        <v>-2.21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IFERROR(__xludf.DUMMYFUNCTION("""COMPUTED_VALUE"""),55.14)</f>
        <v>55.14</v>
      </c>
      <c r="C1499" s="1">
        <f t="shared" si="1"/>
        <v>0.08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IFERROR(__xludf.DUMMYFUNCTION("""COMPUTED_VALUE"""),55.2)</f>
        <v>55.2</v>
      </c>
      <c r="C1500" s="1">
        <f t="shared" si="1"/>
        <v>-0.94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IFERROR(__xludf.DUMMYFUNCTION("""COMPUTED_VALUE"""),56.13)</f>
        <v>56.13</v>
      </c>
      <c r="C1501" s="1">
        <f t="shared" si="1"/>
        <v>-0.07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IFERROR(__xludf.DUMMYFUNCTION("""COMPUTED_VALUE"""),55.7)</f>
        <v>55.7</v>
      </c>
      <c r="C1502" s="1">
        <f t="shared" si="1"/>
        <v>-1.43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IFERROR(__xludf.DUMMYFUNCTION("""COMPUTED_VALUE"""),54.13)</f>
        <v>54.13</v>
      </c>
      <c r="C1503" s="1">
        <f t="shared" si="1"/>
        <v>-2.57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IFERROR(__xludf.DUMMYFUNCTION("""COMPUTED_VALUE"""),54.83)</f>
        <v>54.83</v>
      </c>
      <c r="C1504" s="1">
        <f t="shared" si="1"/>
        <v>-0.3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IFERROR(__xludf.DUMMYFUNCTION("""COMPUTED_VALUE"""),55.35)</f>
        <v>55.35</v>
      </c>
      <c r="C1505" s="1">
        <f t="shared" si="1"/>
        <v>-0.48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IFERROR(__xludf.DUMMYFUNCTION("""COMPUTED_VALUE"""),55.82)</f>
        <v>55.82</v>
      </c>
      <c r="C1506" s="1">
        <f t="shared" si="1"/>
        <v>-0.53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IFERROR(__xludf.DUMMYFUNCTION("""COMPUTED_VALUE"""),55.67)</f>
        <v>55.67</v>
      </c>
      <c r="C1507" s="1">
        <f t="shared" si="1"/>
        <v>-1.15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IFERROR(__xludf.DUMMYFUNCTION("""COMPUTED_VALUE"""),55.95)</f>
        <v>55.95</v>
      </c>
      <c r="C1508" s="1">
        <f t="shared" si="1"/>
        <v>-0.72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IFERROR(__xludf.DUMMYFUNCTION("""COMPUTED_VALUE"""),56.55)</f>
        <v>56.55</v>
      </c>
      <c r="C1509" s="1">
        <f t="shared" si="1"/>
        <v>-0.4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IFERROR(__xludf.DUMMYFUNCTION("""COMPUTED_VALUE"""),56.31)</f>
        <v>56.31</v>
      </c>
      <c r="C1510" s="1">
        <f t="shared" si="1"/>
        <v>-1.24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IFERROR(__xludf.DUMMYFUNCTION("""COMPUTED_VALUE"""),55.48)</f>
        <v>55.48</v>
      </c>
      <c r="C1511" s="1">
        <f t="shared" si="1"/>
        <v>-1.83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IFERROR(__xludf.DUMMYFUNCTION("""COMPUTED_VALUE"""),54.8)</f>
        <v>54.8</v>
      </c>
      <c r="C1512" s="1">
        <f t="shared" si="1"/>
        <v>-1.68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IFERROR(__xludf.DUMMYFUNCTION("""COMPUTED_VALUE"""),55.05)</f>
        <v>55.05</v>
      </c>
      <c r="C1513" s="1">
        <f t="shared" si="1"/>
        <v>-0.75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IFERROR(__xludf.DUMMYFUNCTION("""COMPUTED_VALUE"""),54.05)</f>
        <v>54.05</v>
      </c>
      <c r="C1514" s="1">
        <f t="shared" si="1"/>
        <v>-2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IFERROR(__xludf.DUMMYFUNCTION("""COMPUTED_VALUE"""),52.17)</f>
        <v>52.17</v>
      </c>
      <c r="C1515" s="1">
        <f t="shared" si="1"/>
        <v>-2.88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IFERROR(__xludf.DUMMYFUNCTION("""COMPUTED_VALUE"""),52.33)</f>
        <v>52.33</v>
      </c>
      <c r="C1516" s="1">
        <f t="shared" si="1"/>
        <v>-0.84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IFERROR(__xludf.DUMMYFUNCTION("""COMPUTED_VALUE"""),52.3)</f>
        <v>52.3</v>
      </c>
      <c r="C1517" s="1">
        <f t="shared" si="1"/>
        <v>-1.03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IFERROR(__xludf.DUMMYFUNCTION("""COMPUTED_VALUE"""),52.78)</f>
        <v>52.78</v>
      </c>
      <c r="C1518" s="1">
        <f t="shared" si="1"/>
        <v>-0.52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IFERROR(__xludf.DUMMYFUNCTION("""COMPUTED_VALUE"""),51.64)</f>
        <v>51.64</v>
      </c>
      <c r="C1519" s="1">
        <f t="shared" si="1"/>
        <v>-2.14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IFERROR(__xludf.DUMMYFUNCTION("""COMPUTED_VALUE"""),53.11)</f>
        <v>53.11</v>
      </c>
      <c r="C1520" s="1">
        <f t="shared" si="1"/>
        <v>0.47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IFERROR(__xludf.DUMMYFUNCTION("""COMPUTED_VALUE"""),50.99)</f>
        <v>50.99</v>
      </c>
      <c r="C1521" s="1">
        <f t="shared" si="1"/>
        <v>-3.12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IFERROR(__xludf.DUMMYFUNCTION("""COMPUTED_VALUE"""),50.56)</f>
        <v>50.56</v>
      </c>
      <c r="C1522" s="1">
        <f t="shared" si="1"/>
        <v>-1.43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IFERROR(__xludf.DUMMYFUNCTION("""COMPUTED_VALUE"""),50.79)</f>
        <v>50.79</v>
      </c>
      <c r="C1523" s="1">
        <f t="shared" si="1"/>
        <v>-0.77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IFERROR(__xludf.DUMMYFUNCTION("""COMPUTED_VALUE"""),50.48)</f>
        <v>50.48</v>
      </c>
      <c r="C1524" s="1">
        <f t="shared" si="1"/>
        <v>-1.31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IFERROR(__xludf.DUMMYFUNCTION("""COMPUTED_VALUE"""),52.29)</f>
        <v>52.29</v>
      </c>
      <c r="C1525" s="1">
        <f t="shared" si="1"/>
        <v>0.81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IFERROR(__xludf.DUMMYFUNCTION("""COMPUTED_VALUE"""),51.79)</f>
        <v>51.79</v>
      </c>
      <c r="C1526" s="1">
        <f t="shared" si="1"/>
        <v>-1.5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IFERROR(__xludf.DUMMYFUNCTION("""COMPUTED_VALUE"""),52.17)</f>
        <v>52.17</v>
      </c>
      <c r="C1527" s="1">
        <f t="shared" si="1"/>
        <v>-0.62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IFERROR(__xludf.DUMMYFUNCTION("""COMPUTED_VALUE"""),51.22)</f>
        <v>51.22</v>
      </c>
      <c r="C1528" s="1">
        <f t="shared" si="1"/>
        <v>-1.95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IFERROR(__xludf.DUMMYFUNCTION("""COMPUTED_VALUE"""),52.06)</f>
        <v>52.06</v>
      </c>
      <c r="C1529" s="1">
        <f t="shared" si="1"/>
        <v>-0.16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IFERROR(__xludf.DUMMYFUNCTION("""COMPUTED_VALUE"""),55.09)</f>
        <v>55.09</v>
      </c>
      <c r="C1530" s="1">
        <f t="shared" si="1"/>
        <v>2.03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IFERROR(__xludf.DUMMYFUNCTION("""COMPUTED_VALUE"""),54.71)</f>
        <v>54.71</v>
      </c>
      <c r="C1531" s="1">
        <f t="shared" si="1"/>
        <v>-1.38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IFERROR(__xludf.DUMMYFUNCTION("""COMPUTED_VALUE"""),53.0)</f>
        <v>53</v>
      </c>
      <c r="C1532" s="1">
        <f t="shared" si="1"/>
        <v>-2.71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IFERROR(__xludf.DUMMYFUNCTION("""COMPUTED_VALUE"""),52.16)</f>
        <v>52.16</v>
      </c>
      <c r="C1533" s="1">
        <f t="shared" si="1"/>
        <v>-1.84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IFERROR(__xludf.DUMMYFUNCTION("""COMPUTED_VALUE"""),52.0)</f>
        <v>52</v>
      </c>
      <c r="C1534" s="1">
        <f t="shared" si="1"/>
        <v>-1.16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IFERROR(__xludf.DUMMYFUNCTION("""COMPUTED_VALUE"""),50.16)</f>
        <v>50.16</v>
      </c>
      <c r="C1535" s="1">
        <f t="shared" si="1"/>
        <v>-2.84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IFERROR(__xludf.DUMMYFUNCTION("""COMPUTED_VALUE"""),49.41)</f>
        <v>49.41</v>
      </c>
      <c r="C1536" s="1">
        <f t="shared" si="1"/>
        <v>-1.75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IFERROR(__xludf.DUMMYFUNCTION("""COMPUTED_VALUE"""),49.28)</f>
        <v>49.28</v>
      </c>
      <c r="C1537" s="1">
        <f t="shared" si="1"/>
        <v>-1.13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IFERROR(__xludf.DUMMYFUNCTION("""COMPUTED_VALUE"""),49.71)</f>
        <v>49.71</v>
      </c>
      <c r="C1538" s="1">
        <f t="shared" si="1"/>
        <v>-0.57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IFERROR(__xludf.DUMMYFUNCTION("""COMPUTED_VALUE"""),49.69)</f>
        <v>49.69</v>
      </c>
      <c r="C1539" s="1">
        <f t="shared" si="1"/>
        <v>-1.02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IFERROR(__xludf.DUMMYFUNCTION("""COMPUTED_VALUE"""),50.5)</f>
        <v>50.5</v>
      </c>
      <c r="C1540" s="1">
        <f t="shared" si="1"/>
        <v>-0.19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IFERROR(__xludf.DUMMYFUNCTION("""COMPUTED_VALUE"""),51.09)</f>
        <v>51.09</v>
      </c>
      <c r="C1541" s="1">
        <f t="shared" si="1"/>
        <v>-0.41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IFERROR(__xludf.DUMMYFUNCTION("""COMPUTED_VALUE"""),52.42)</f>
        <v>52.42</v>
      </c>
      <c r="C1542" s="1">
        <f t="shared" si="1"/>
        <v>0.33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IFERROR(__xludf.DUMMYFUNCTION("""COMPUTED_VALUE"""),52.19)</f>
        <v>52.19</v>
      </c>
      <c r="C1543" s="1">
        <f t="shared" si="1"/>
        <v>-1.23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IFERROR(__xludf.DUMMYFUNCTION("""COMPUTED_VALUE"""),51.82)</f>
        <v>51.82</v>
      </c>
      <c r="C1544" s="1">
        <f t="shared" si="1"/>
        <v>-1.37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IFERROR(__xludf.DUMMYFUNCTION("""COMPUTED_VALUE"""),52.65)</f>
        <v>52.65</v>
      </c>
      <c r="C1545" s="1">
        <f t="shared" si="1"/>
        <v>-0.17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IFERROR(__xludf.DUMMYFUNCTION("""COMPUTED_VALUE"""),51.18)</f>
        <v>51.18</v>
      </c>
      <c r="C1546" s="1">
        <f t="shared" si="1"/>
        <v>-2.47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IFERROR(__xludf.DUMMYFUNCTION("""COMPUTED_VALUE"""),51.36)</f>
        <v>51.36</v>
      </c>
      <c r="C1547" s="1">
        <f t="shared" si="1"/>
        <v>-0.82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IFERROR(__xludf.DUMMYFUNCTION("""COMPUTED_VALUE"""),52.1)</f>
        <v>52.1</v>
      </c>
      <c r="C1548" s="1">
        <f t="shared" si="1"/>
        <v>-0.26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IFERROR(__xludf.DUMMYFUNCTION("""COMPUTED_VALUE"""),51.3)</f>
        <v>51.3</v>
      </c>
      <c r="C1549" s="1">
        <f t="shared" si="1"/>
        <v>-1.8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IFERROR(__xludf.DUMMYFUNCTION("""COMPUTED_VALUE"""),50.88)</f>
        <v>50.88</v>
      </c>
      <c r="C1550" s="1">
        <f t="shared" si="1"/>
        <v>-1.42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IFERROR(__xludf.DUMMYFUNCTION("""COMPUTED_VALUE"""),52.58)</f>
        <v>52.58</v>
      </c>
      <c r="C1551" s="1">
        <f t="shared" si="1"/>
        <v>0.7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IFERROR(__xludf.DUMMYFUNCTION("""COMPUTED_VALUE"""),52.95)</f>
        <v>52.95</v>
      </c>
      <c r="C1552" s="1">
        <f t="shared" si="1"/>
        <v>-0.63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IFERROR(__xludf.DUMMYFUNCTION("""COMPUTED_VALUE"""),52.35)</f>
        <v>52.35</v>
      </c>
      <c r="C1553" s="1">
        <f t="shared" si="1"/>
        <v>-1.6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IFERROR(__xludf.DUMMYFUNCTION("""COMPUTED_VALUE"""),52.03)</f>
        <v>52.03</v>
      </c>
      <c r="C1554" s="1">
        <f t="shared" si="1"/>
        <v>-1.32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IFERROR(__xludf.DUMMYFUNCTION("""COMPUTED_VALUE"""),51.03)</f>
        <v>51.03</v>
      </c>
      <c r="C1555" s="1">
        <f t="shared" si="1"/>
        <v>-2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IFERROR(__xludf.DUMMYFUNCTION("""COMPUTED_VALUE"""),51.65)</f>
        <v>51.65</v>
      </c>
      <c r="C1556" s="1">
        <f t="shared" si="1"/>
        <v>-0.38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IFERROR(__xludf.DUMMYFUNCTION("""COMPUTED_VALUE"""),52.84)</f>
        <v>52.84</v>
      </c>
      <c r="C1557" s="1">
        <f t="shared" si="1"/>
        <v>0.19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IFERROR(__xludf.DUMMYFUNCTION("""COMPUTED_VALUE"""),52.05)</f>
        <v>52.05</v>
      </c>
      <c r="C1558" s="1">
        <f t="shared" si="1"/>
        <v>-1.79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IFERROR(__xludf.DUMMYFUNCTION("""COMPUTED_VALUE"""),53.07)</f>
        <v>53.07</v>
      </c>
      <c r="C1559" s="1">
        <f t="shared" si="1"/>
        <v>0.02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IFERROR(__xludf.DUMMYFUNCTION("""COMPUTED_VALUE"""),53.17)</f>
        <v>53.17</v>
      </c>
      <c r="C1560" s="1">
        <f t="shared" si="1"/>
        <v>-0.9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IFERROR(__xludf.DUMMYFUNCTION("""COMPUTED_VALUE"""),53.59)</f>
        <v>53.59</v>
      </c>
      <c r="C1561" s="1">
        <f t="shared" si="1"/>
        <v>-0.58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IFERROR(__xludf.DUMMYFUNCTION("""COMPUTED_VALUE"""),54.35)</f>
        <v>54.35</v>
      </c>
      <c r="C1562" s="1">
        <f t="shared" si="1"/>
        <v>-0.24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IFERROR(__xludf.DUMMYFUNCTION("""COMPUTED_VALUE"""),54.66)</f>
        <v>54.66</v>
      </c>
      <c r="C1563" s="1">
        <f t="shared" si="1"/>
        <v>-0.69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IFERROR(__xludf.DUMMYFUNCTION("""COMPUTED_VALUE"""),53.49)</f>
        <v>53.49</v>
      </c>
      <c r="C1564" s="1">
        <f t="shared" si="1"/>
        <v>-2.17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IFERROR(__xludf.DUMMYFUNCTION("""COMPUTED_VALUE"""),53.86)</f>
        <v>53.86</v>
      </c>
      <c r="C1565" s="1">
        <f t="shared" si="1"/>
        <v>-0.63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IFERROR(__xludf.DUMMYFUNCTION("""COMPUTED_VALUE"""),54.07)</f>
        <v>54.07</v>
      </c>
      <c r="C1566" s="1">
        <f t="shared" si="1"/>
        <v>-0.79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IFERROR(__xludf.DUMMYFUNCTION("""COMPUTED_VALUE"""),53.97)</f>
        <v>53.97</v>
      </c>
      <c r="C1567" s="1">
        <f t="shared" si="1"/>
        <v>-1.1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IFERROR(__xludf.DUMMYFUNCTION("""COMPUTED_VALUE"""),54.21)</f>
        <v>54.21</v>
      </c>
      <c r="C1568" s="1">
        <f t="shared" si="1"/>
        <v>-0.76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IFERROR(__xludf.DUMMYFUNCTION("""COMPUTED_VALUE"""),53.54)</f>
        <v>53.54</v>
      </c>
      <c r="C1569" s="1">
        <f t="shared" si="1"/>
        <v>-1.67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IFERROR(__xludf.DUMMYFUNCTION("""COMPUTED_VALUE"""),54.71)</f>
        <v>54.71</v>
      </c>
      <c r="C1570" s="1">
        <f t="shared" si="1"/>
        <v>0.17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IFERROR(__xludf.DUMMYFUNCTION("""COMPUTED_VALUE"""),55.05)</f>
        <v>55.05</v>
      </c>
      <c r="C1571" s="1">
        <f t="shared" si="1"/>
        <v>-0.66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IFERROR(__xludf.DUMMYFUNCTION("""COMPUTED_VALUE"""),55.23)</f>
        <v>55.23</v>
      </c>
      <c r="C1572" s="1">
        <f t="shared" si="1"/>
        <v>-0.82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IFERROR(__xludf.DUMMYFUNCTION("""COMPUTED_VALUE"""),55.57)</f>
        <v>55.57</v>
      </c>
      <c r="C1573" s="1">
        <f t="shared" si="1"/>
        <v>-0.66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IFERROR(__xludf.DUMMYFUNCTION("""COMPUTED_VALUE"""),55.43)</f>
        <v>55.43</v>
      </c>
      <c r="C1574" s="1">
        <f t="shared" si="1"/>
        <v>-1.14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IFERROR(__xludf.DUMMYFUNCTION("""COMPUTED_VALUE"""),54.56)</f>
        <v>54.56</v>
      </c>
      <c r="C1575" s="1">
        <f t="shared" si="1"/>
        <v>-1.87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IFERROR(__xludf.DUMMYFUNCTION("""COMPUTED_VALUE"""),55.12)</f>
        <v>55.12</v>
      </c>
      <c r="C1576" s="1">
        <f t="shared" si="1"/>
        <v>-0.44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IFERROR(__xludf.DUMMYFUNCTION("""COMPUTED_VALUE"""),54.46)</f>
        <v>54.46</v>
      </c>
      <c r="C1577" s="1">
        <f t="shared" si="1"/>
        <v>-1.66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IFERROR(__xludf.DUMMYFUNCTION("""COMPUTED_VALUE"""),54.42)</f>
        <v>54.42</v>
      </c>
      <c r="C1578" s="1">
        <f t="shared" si="1"/>
        <v>-1.04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IFERROR(__xludf.DUMMYFUNCTION("""COMPUTED_VALUE"""),54.31)</f>
        <v>54.31</v>
      </c>
      <c r="C1579" s="1">
        <f t="shared" si="1"/>
        <v>-1.11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IFERROR(__xludf.DUMMYFUNCTION("""COMPUTED_VALUE"""),54.65)</f>
        <v>54.65</v>
      </c>
      <c r="C1580" s="1">
        <f t="shared" si="1"/>
        <v>-0.66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IFERROR(__xludf.DUMMYFUNCTION("""COMPUTED_VALUE"""),55.35)</f>
        <v>55.35</v>
      </c>
      <c r="C1581" s="1">
        <f t="shared" si="1"/>
        <v>-0.3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IFERROR(__xludf.DUMMYFUNCTION("""COMPUTED_VALUE"""),55.36)</f>
        <v>55.36</v>
      </c>
      <c r="C1582" s="1">
        <f t="shared" si="1"/>
        <v>-0.99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IFERROR(__xludf.DUMMYFUNCTION("""COMPUTED_VALUE"""),55.65)</f>
        <v>55.65</v>
      </c>
      <c r="C1583" s="1">
        <f t="shared" si="1"/>
        <v>-0.71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IFERROR(__xludf.DUMMYFUNCTION("""COMPUTED_VALUE"""),56.46)</f>
        <v>56.46</v>
      </c>
      <c r="C1584" s="1">
        <f t="shared" si="1"/>
        <v>-0.19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IFERROR(__xludf.DUMMYFUNCTION("""COMPUTED_VALUE"""),56.39)</f>
        <v>56.39</v>
      </c>
      <c r="C1585" s="1">
        <f t="shared" si="1"/>
        <v>-1.07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IFERROR(__xludf.DUMMYFUNCTION("""COMPUTED_VALUE"""),55.59)</f>
        <v>55.59</v>
      </c>
      <c r="C1586" s="1">
        <f t="shared" si="1"/>
        <v>-1.8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IFERROR(__xludf.DUMMYFUNCTION("""COMPUTED_VALUE"""),55.78)</f>
        <v>55.78</v>
      </c>
      <c r="C1587" s="1">
        <f t="shared" si="1"/>
        <v>-0.81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IFERROR(__xludf.DUMMYFUNCTION("""COMPUTED_VALUE"""),51.78)</f>
        <v>51.78</v>
      </c>
      <c r="C1588" s="1">
        <f t="shared" si="1"/>
        <v>-5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IFERROR(__xludf.DUMMYFUNCTION("""COMPUTED_VALUE"""),52.11)</f>
        <v>52.11</v>
      </c>
      <c r="C1589" s="1">
        <f t="shared" si="1"/>
        <v>-0.67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IFERROR(__xludf.DUMMYFUNCTION("""COMPUTED_VALUE"""),51.44)</f>
        <v>51.44</v>
      </c>
      <c r="C1590" s="1">
        <f t="shared" si="1"/>
        <v>-1.67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IFERROR(__xludf.DUMMYFUNCTION("""COMPUTED_VALUE"""),50.94)</f>
        <v>50.94</v>
      </c>
      <c r="C1591" s="1">
        <f t="shared" si="1"/>
        <v>-1.5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IFERROR(__xludf.DUMMYFUNCTION("""COMPUTED_VALUE"""),49.9)</f>
        <v>49.9</v>
      </c>
      <c r="C1592" s="1">
        <f t="shared" si="1"/>
        <v>-2.04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IFERROR(__xludf.DUMMYFUNCTION("""COMPUTED_VALUE"""),49.87)</f>
        <v>49.87</v>
      </c>
      <c r="C1593" s="1">
        <f t="shared" si="1"/>
        <v>-1.03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IFERROR(__xludf.DUMMYFUNCTION("""COMPUTED_VALUE"""),50.61)</f>
        <v>50.61</v>
      </c>
      <c r="C1594" s="1">
        <f t="shared" si="1"/>
        <v>-0.26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IFERROR(__xludf.DUMMYFUNCTION("""COMPUTED_VALUE"""),49.78)</f>
        <v>49.78</v>
      </c>
      <c r="C1595" s="1">
        <f t="shared" si="1"/>
        <v>-1.83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IFERROR(__xludf.DUMMYFUNCTION("""COMPUTED_VALUE"""),49.87)</f>
        <v>49.87</v>
      </c>
      <c r="C1596" s="1">
        <f t="shared" si="1"/>
        <v>-0.91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IFERROR(__xludf.DUMMYFUNCTION("""COMPUTED_VALUE"""),49.94)</f>
        <v>49.94</v>
      </c>
      <c r="C1597" s="1">
        <f t="shared" si="1"/>
        <v>-0.93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IFERROR(__xludf.DUMMYFUNCTION("""COMPUTED_VALUE"""),50.39)</f>
        <v>50.39</v>
      </c>
      <c r="C1598" s="1">
        <f t="shared" si="1"/>
        <v>-0.55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IFERROR(__xludf.DUMMYFUNCTION("""COMPUTED_VALUE"""),50.07)</f>
        <v>50.07</v>
      </c>
      <c r="C1599" s="1">
        <f t="shared" si="1"/>
        <v>-1.32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IFERROR(__xludf.DUMMYFUNCTION("""COMPUTED_VALUE"""),51.02)</f>
        <v>51.02</v>
      </c>
      <c r="C1600" s="1">
        <f t="shared" si="1"/>
        <v>-0.05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IFERROR(__xludf.DUMMYFUNCTION("""COMPUTED_VALUE"""),51.05)</f>
        <v>51.05</v>
      </c>
      <c r="C1601" s="1">
        <f t="shared" si="1"/>
        <v>-0.97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IFERROR(__xludf.DUMMYFUNCTION("""COMPUTED_VALUE"""),51.51)</f>
        <v>51.51</v>
      </c>
      <c r="C1602" s="1">
        <f t="shared" si="1"/>
        <v>-0.54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IFERROR(__xludf.DUMMYFUNCTION("""COMPUTED_VALUE"""),51.08)</f>
        <v>51.08</v>
      </c>
      <c r="C1603" s="1">
        <f t="shared" si="1"/>
        <v>-1.43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IFERROR(__xludf.DUMMYFUNCTION("""COMPUTED_VALUE"""),51.83)</f>
        <v>51.83</v>
      </c>
      <c r="C1604" s="1">
        <f t="shared" si="1"/>
        <v>-0.25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IFERROR(__xludf.DUMMYFUNCTION("""COMPUTED_VALUE"""),50.51)</f>
        <v>50.51</v>
      </c>
      <c r="C1605" s="1">
        <f t="shared" si="1"/>
        <v>-2.32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IFERROR(__xludf.DUMMYFUNCTION("""COMPUTED_VALUE"""),50.81)</f>
        <v>50.81</v>
      </c>
      <c r="C1606" s="1">
        <f t="shared" si="1"/>
        <v>-0.7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IFERROR(__xludf.DUMMYFUNCTION("""COMPUTED_VALUE"""),50.32)</f>
        <v>50.32</v>
      </c>
      <c r="C1607" s="1">
        <f t="shared" si="1"/>
        <v>-1.49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IFERROR(__xludf.DUMMYFUNCTION("""COMPUTED_VALUE"""),50.62)</f>
        <v>50.62</v>
      </c>
      <c r="C1608" s="1">
        <f t="shared" si="1"/>
        <v>-0.7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IFERROR(__xludf.DUMMYFUNCTION("""COMPUTED_VALUE"""),50.03)</f>
        <v>50.03</v>
      </c>
      <c r="C1609" s="1">
        <f t="shared" si="1"/>
        <v>-1.59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IFERROR(__xludf.DUMMYFUNCTION("""COMPUTED_VALUE"""),51.59)</f>
        <v>51.59</v>
      </c>
      <c r="C1610" s="1">
        <f t="shared" si="1"/>
        <v>0.56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IFERROR(__xludf.DUMMYFUNCTION("""COMPUTED_VALUE"""),52.12)</f>
        <v>52.12</v>
      </c>
      <c r="C1611" s="1">
        <f t="shared" si="1"/>
        <v>-0.47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IFERROR(__xludf.DUMMYFUNCTION("""COMPUTED_VALUE"""),51.89)</f>
        <v>51.89</v>
      </c>
      <c r="C1612" s="1">
        <f t="shared" si="1"/>
        <v>-1.23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IFERROR(__xludf.DUMMYFUNCTION("""COMPUTED_VALUE"""),52.32)</f>
        <v>52.32</v>
      </c>
      <c r="C1613" s="1">
        <f t="shared" si="1"/>
        <v>-0.57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IFERROR(__xludf.DUMMYFUNCTION("""COMPUTED_VALUE"""),53.0)</f>
        <v>53</v>
      </c>
      <c r="C1614" s="1">
        <f t="shared" si="1"/>
        <v>-0.32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IFERROR(__xludf.DUMMYFUNCTION("""COMPUTED_VALUE"""),52.85)</f>
        <v>52.85</v>
      </c>
      <c r="C1615" s="1">
        <f t="shared" si="1"/>
        <v>-1.15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IFERROR(__xludf.DUMMYFUNCTION("""COMPUTED_VALUE"""),52.48)</f>
        <v>52.48</v>
      </c>
      <c r="C1616" s="1">
        <f t="shared" si="1"/>
        <v>-1.37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IFERROR(__xludf.DUMMYFUNCTION("""COMPUTED_VALUE"""),51.79)</f>
        <v>51.79</v>
      </c>
      <c r="C1617" s="1">
        <f t="shared" si="1"/>
        <v>-1.69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IFERROR(__xludf.DUMMYFUNCTION("""COMPUTED_VALUE"""),52.13)</f>
        <v>52.13</v>
      </c>
      <c r="C1618" s="1">
        <f t="shared" si="1"/>
        <v>-0.66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IFERROR(__xludf.DUMMYFUNCTION("""COMPUTED_VALUE"""),52.1)</f>
        <v>52.1</v>
      </c>
      <c r="C1619" s="1">
        <f t="shared" si="1"/>
        <v>-1.03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IFERROR(__xludf.DUMMYFUNCTION("""COMPUTED_VALUE"""),52.04)</f>
        <v>52.04</v>
      </c>
      <c r="C1620" s="1">
        <f t="shared" si="1"/>
        <v>-1.06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IFERROR(__xludf.DUMMYFUNCTION("""COMPUTED_VALUE"""),51.62)</f>
        <v>51.62</v>
      </c>
      <c r="C1621" s="1">
        <f t="shared" si="1"/>
        <v>-1.42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IFERROR(__xludf.DUMMYFUNCTION("""COMPUTED_VALUE"""),51.48)</f>
        <v>51.48</v>
      </c>
      <c r="C1622" s="1">
        <f t="shared" si="1"/>
        <v>-1.14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IFERROR(__xludf.DUMMYFUNCTION("""COMPUTED_VALUE"""),50.14)</f>
        <v>50.14</v>
      </c>
      <c r="C1623" s="1">
        <f t="shared" si="1"/>
        <v>-2.34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IFERROR(__xludf.DUMMYFUNCTION("""COMPUTED_VALUE"""),49.83)</f>
        <v>49.83</v>
      </c>
      <c r="C1624" s="1">
        <f t="shared" si="1"/>
        <v>-1.31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IFERROR(__xludf.DUMMYFUNCTION("""COMPUTED_VALUE"""),49.69)</f>
        <v>49.69</v>
      </c>
      <c r="C1625" s="1">
        <f t="shared" si="1"/>
        <v>-1.14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IFERROR(__xludf.DUMMYFUNCTION("""COMPUTED_VALUE"""),50.39)</f>
        <v>50.39</v>
      </c>
      <c r="C1626" s="1">
        <f t="shared" si="1"/>
        <v>-0.3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IFERROR(__xludf.DUMMYFUNCTION("""COMPUTED_VALUE"""),50.13)</f>
        <v>50.13</v>
      </c>
      <c r="C1627" s="1">
        <f t="shared" si="1"/>
        <v>-1.26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IFERROR(__xludf.DUMMYFUNCTION("""COMPUTED_VALUE"""),50.07)</f>
        <v>50.07</v>
      </c>
      <c r="C1628" s="1">
        <f t="shared" si="1"/>
        <v>-1.06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IFERROR(__xludf.DUMMYFUNCTION("""COMPUTED_VALUE"""),51.19)</f>
        <v>51.19</v>
      </c>
      <c r="C1629" s="1">
        <f t="shared" si="1"/>
        <v>0.12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IFERROR(__xludf.DUMMYFUNCTION("""COMPUTED_VALUE"""),50.99)</f>
        <v>50.99</v>
      </c>
      <c r="C1630" s="1">
        <f t="shared" si="1"/>
        <v>-1.2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IFERROR(__xludf.DUMMYFUNCTION("""COMPUTED_VALUE"""),51.91)</f>
        <v>51.91</v>
      </c>
      <c r="C1631" s="1">
        <f t="shared" si="1"/>
        <v>-0.08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IFERROR(__xludf.DUMMYFUNCTION("""COMPUTED_VALUE"""),49.83)</f>
        <v>49.83</v>
      </c>
      <c r="C1632" s="1">
        <f t="shared" si="1"/>
        <v>-3.08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IFERROR(__xludf.DUMMYFUNCTION("""COMPUTED_VALUE"""),48.43)</f>
        <v>48.43</v>
      </c>
      <c r="C1633" s="1">
        <f t="shared" si="1"/>
        <v>-2.4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IFERROR(__xludf.DUMMYFUNCTION("""COMPUTED_VALUE"""),49.44)</f>
        <v>49.44</v>
      </c>
      <c r="C1634" s="1">
        <f t="shared" si="1"/>
        <v>0.01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IFERROR(__xludf.DUMMYFUNCTION("""COMPUTED_VALUE"""),50.54)</f>
        <v>50.54</v>
      </c>
      <c r="C1635" s="1">
        <f t="shared" si="1"/>
        <v>0.1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IFERROR(__xludf.DUMMYFUNCTION("""COMPUTED_VALUE"""),51.17)</f>
        <v>51.17</v>
      </c>
      <c r="C1636" s="1">
        <f t="shared" si="1"/>
        <v>-0.37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IFERROR(__xludf.DUMMYFUNCTION("""COMPUTED_VALUE"""),51.16)</f>
        <v>51.16</v>
      </c>
      <c r="C1637" s="1">
        <f t="shared" si="1"/>
        <v>-1.01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IFERROR(__xludf.DUMMYFUNCTION("""COMPUTED_VALUE"""),51.17)</f>
        <v>51.17</v>
      </c>
      <c r="C1638" s="1">
        <f t="shared" si="1"/>
        <v>-0.99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IFERROR(__xludf.DUMMYFUNCTION("""COMPUTED_VALUE"""),51.38)</f>
        <v>51.38</v>
      </c>
      <c r="C1639" s="1">
        <f t="shared" si="1"/>
        <v>-0.79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IFERROR(__xludf.DUMMYFUNCTION("""COMPUTED_VALUE"""),51.38)</f>
        <v>51.38</v>
      </c>
      <c r="C1640" s="1">
        <f t="shared" si="1"/>
        <v>-1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IFERROR(__xludf.DUMMYFUNCTION("""COMPUTED_VALUE"""),52.3)</f>
        <v>52.3</v>
      </c>
      <c r="C1641" s="1">
        <f t="shared" si="1"/>
        <v>-0.08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IFERROR(__xludf.DUMMYFUNCTION("""COMPUTED_VALUE"""),52.59)</f>
        <v>52.59</v>
      </c>
      <c r="C1642" s="1">
        <f t="shared" si="1"/>
        <v>-0.71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IFERROR(__xludf.DUMMYFUNCTION("""COMPUTED_VALUE"""),53.21)</f>
        <v>53.21</v>
      </c>
      <c r="C1643" s="1">
        <f t="shared" si="1"/>
        <v>-0.38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IFERROR(__xludf.DUMMYFUNCTION("""COMPUTED_VALUE"""),53.51)</f>
        <v>53.51</v>
      </c>
      <c r="C1644" s="1">
        <f t="shared" si="1"/>
        <v>-0.7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IFERROR(__xludf.DUMMYFUNCTION("""COMPUTED_VALUE"""),53.74)</f>
        <v>53.74</v>
      </c>
      <c r="C1645" s="1">
        <f t="shared" si="1"/>
        <v>-0.77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IFERROR(__xludf.DUMMYFUNCTION("""COMPUTED_VALUE"""),53.7)</f>
        <v>53.7</v>
      </c>
      <c r="C1646" s="1">
        <f t="shared" si="1"/>
        <v>-1.04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IFERROR(__xludf.DUMMYFUNCTION("""COMPUTED_VALUE"""),53.96)</f>
        <v>53.96</v>
      </c>
      <c r="C1647" s="1">
        <f t="shared" si="1"/>
        <v>-0.74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IFERROR(__xludf.DUMMYFUNCTION("""COMPUTED_VALUE"""),53.09)</f>
        <v>53.09</v>
      </c>
      <c r="C1648" s="1">
        <f t="shared" si="1"/>
        <v>-1.87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IFERROR(__xludf.DUMMYFUNCTION("""COMPUTED_VALUE"""),55.91)</f>
        <v>55.91</v>
      </c>
      <c r="C1649" s="1">
        <f t="shared" si="1"/>
        <v>1.82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IFERROR(__xludf.DUMMYFUNCTION("""COMPUTED_VALUE"""),55.8)</f>
        <v>55.8</v>
      </c>
      <c r="C1650" s="1">
        <f t="shared" si="1"/>
        <v>-1.11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IFERROR(__xludf.DUMMYFUNCTION("""COMPUTED_VALUE"""),56.57)</f>
        <v>56.57</v>
      </c>
      <c r="C1651" s="1">
        <f t="shared" si="1"/>
        <v>-0.23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IFERROR(__xludf.DUMMYFUNCTION("""COMPUTED_VALUE"""),56.73)</f>
        <v>56.73</v>
      </c>
      <c r="C1652" s="1">
        <f t="shared" si="1"/>
        <v>-0.84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IFERROR(__xludf.DUMMYFUNCTION("""COMPUTED_VALUE"""),56.76)</f>
        <v>56.76</v>
      </c>
      <c r="C1653" s="1">
        <f t="shared" si="1"/>
        <v>-0.97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IFERROR(__xludf.DUMMYFUNCTION("""COMPUTED_VALUE"""),56.19)</f>
        <v>56.19</v>
      </c>
      <c r="C1654" s="1">
        <f t="shared" si="1"/>
        <v>-1.57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IFERROR(__xludf.DUMMYFUNCTION("""COMPUTED_VALUE"""),56.21)</f>
        <v>56.21</v>
      </c>
      <c r="C1655" s="1">
        <f t="shared" si="1"/>
        <v>-0.98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IFERROR(__xludf.DUMMYFUNCTION("""COMPUTED_VALUE"""),56.68)</f>
        <v>56.68</v>
      </c>
      <c r="C1656" s="1">
        <f t="shared" si="1"/>
        <v>-0.53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IFERROR(__xludf.DUMMYFUNCTION("""COMPUTED_VALUE"""),56.58)</f>
        <v>56.58</v>
      </c>
      <c r="C1657" s="1">
        <f t="shared" si="1"/>
        <v>-1.1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IFERROR(__xludf.DUMMYFUNCTION("""COMPUTED_VALUE"""),56.58)</f>
        <v>56.58</v>
      </c>
      <c r="C1658" s="1">
        <f t="shared" si="1"/>
        <v>-1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IFERROR(__xludf.DUMMYFUNCTION("""COMPUTED_VALUE"""),56.97)</f>
        <v>56.97</v>
      </c>
      <c r="C1659" s="1">
        <f t="shared" si="1"/>
        <v>-0.61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IFERROR(__xludf.DUMMYFUNCTION("""COMPUTED_VALUE"""),57.39)</f>
        <v>57.39</v>
      </c>
      <c r="C1660" s="1">
        <f t="shared" si="1"/>
        <v>-0.58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IFERROR(__xludf.DUMMYFUNCTION("""COMPUTED_VALUE"""),57.96)</f>
        <v>57.96</v>
      </c>
      <c r="C1661" s="1">
        <f t="shared" si="1"/>
        <v>-0.43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IFERROR(__xludf.DUMMYFUNCTION("""COMPUTED_VALUE"""),58.06)</f>
        <v>58.06</v>
      </c>
      <c r="C1662" s="1">
        <f t="shared" si="1"/>
        <v>-0.9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IFERROR(__xludf.DUMMYFUNCTION("""COMPUTED_VALUE"""),58.2)</f>
        <v>58.2</v>
      </c>
      <c r="C1663" s="1">
        <f t="shared" si="1"/>
        <v>-0.86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IFERROR(__xludf.DUMMYFUNCTION("""COMPUTED_VALUE"""),58.02)</f>
        <v>58.02</v>
      </c>
      <c r="C1664" s="1">
        <f t="shared" si="1"/>
        <v>-1.18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IFERROR(__xludf.DUMMYFUNCTION("""COMPUTED_VALUE"""),58.3)</f>
        <v>58.3</v>
      </c>
      <c r="C1665" s="1">
        <f t="shared" si="1"/>
        <v>-0.72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IFERROR(__xludf.DUMMYFUNCTION("""COMPUTED_VALUE"""),57.94)</f>
        <v>57.94</v>
      </c>
      <c r="C1666" s="1">
        <f t="shared" si="1"/>
        <v>-1.36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IFERROR(__xludf.DUMMYFUNCTION("""COMPUTED_VALUE"""),58.12)</f>
        <v>58.12</v>
      </c>
      <c r="C1667" s="1">
        <f t="shared" si="1"/>
        <v>-0.82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IFERROR(__xludf.DUMMYFUNCTION("""COMPUTED_VALUE"""),57.44)</f>
        <v>57.44</v>
      </c>
      <c r="C1668" s="1">
        <f t="shared" si="1"/>
        <v>-1.68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IFERROR(__xludf.DUMMYFUNCTION("""COMPUTED_VALUE"""),57.56)</f>
        <v>57.56</v>
      </c>
      <c r="C1669" s="1">
        <f t="shared" si="1"/>
        <v>-0.88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IFERROR(__xludf.DUMMYFUNCTION("""COMPUTED_VALUE"""),57.6)</f>
        <v>57.6</v>
      </c>
      <c r="C1670" s="1">
        <f t="shared" si="1"/>
        <v>-0.96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IFERROR(__xludf.DUMMYFUNCTION("""COMPUTED_VALUE"""),57.62)</f>
        <v>57.62</v>
      </c>
      <c r="C1671" s="1">
        <f t="shared" si="1"/>
        <v>-0.98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IFERROR(__xludf.DUMMYFUNCTION("""COMPUTED_VALUE"""),57.67)</f>
        <v>57.67</v>
      </c>
      <c r="C1672" s="1">
        <f t="shared" si="1"/>
        <v>-0.95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IFERROR(__xludf.DUMMYFUNCTION("""COMPUTED_VALUE"""),57.89)</f>
        <v>57.89</v>
      </c>
      <c r="C1673" s="1">
        <f t="shared" si="1"/>
        <v>-0.78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IFERROR(__xludf.DUMMYFUNCTION("""COMPUTED_VALUE"""),57.95)</f>
        <v>57.95</v>
      </c>
      <c r="C1674" s="1">
        <f t="shared" si="1"/>
        <v>-0.94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IFERROR(__xludf.DUMMYFUNCTION("""COMPUTED_VALUE"""),58.17)</f>
        <v>58.17</v>
      </c>
      <c r="C1675" s="1">
        <f t="shared" si="1"/>
        <v>-0.78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IFERROR(__xludf.DUMMYFUNCTION("""COMPUTED_VALUE"""),58.03)</f>
        <v>58.03</v>
      </c>
      <c r="C1676" s="1">
        <f t="shared" si="1"/>
        <v>-1.14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IFERROR(__xludf.DUMMYFUNCTION("""COMPUTED_VALUE"""),58.1)</f>
        <v>58.1</v>
      </c>
      <c r="C1677" s="1">
        <f t="shared" si="1"/>
        <v>-0.93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IFERROR(__xludf.DUMMYFUNCTION("""COMPUTED_VALUE"""),57.89)</f>
        <v>57.89</v>
      </c>
      <c r="C1678" s="1">
        <f t="shared" si="1"/>
        <v>-1.21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IFERROR(__xludf.DUMMYFUNCTION("""COMPUTED_VALUE"""),57.46)</f>
        <v>57.46</v>
      </c>
      <c r="C1679" s="1">
        <f t="shared" si="1"/>
        <v>-1.43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IFERROR(__xludf.DUMMYFUNCTION("""COMPUTED_VALUE"""),57.59)</f>
        <v>57.59</v>
      </c>
      <c r="C1680" s="1">
        <f t="shared" si="1"/>
        <v>-0.87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IFERROR(__xludf.DUMMYFUNCTION("""COMPUTED_VALUE"""),57.67)</f>
        <v>57.67</v>
      </c>
      <c r="C1681" s="1">
        <f t="shared" si="1"/>
        <v>-0.92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IFERROR(__xludf.DUMMYFUNCTION("""COMPUTED_VALUE"""),57.61)</f>
        <v>57.61</v>
      </c>
      <c r="C1682" s="1">
        <f t="shared" si="1"/>
        <v>-1.06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IFERROR(__xludf.DUMMYFUNCTION("""COMPUTED_VALUE"""),57.66)</f>
        <v>57.66</v>
      </c>
      <c r="C1683" s="1">
        <f t="shared" si="1"/>
        <v>-0.95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IFERROR(__xludf.DUMMYFUNCTION("""COMPUTED_VALUE"""),57.43)</f>
        <v>57.43</v>
      </c>
      <c r="C1684" s="1">
        <f t="shared" si="1"/>
        <v>-1.23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IFERROR(__xludf.DUMMYFUNCTION("""COMPUTED_VALUE"""),56.21)</f>
        <v>56.21</v>
      </c>
      <c r="C1685" s="1">
        <f t="shared" si="1"/>
        <v>-2.22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IFERROR(__xludf.DUMMYFUNCTION("""COMPUTED_VALUE"""),57.05)</f>
        <v>57.05</v>
      </c>
      <c r="C1686" s="1">
        <f t="shared" si="1"/>
        <v>-0.16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IFERROR(__xludf.DUMMYFUNCTION("""COMPUTED_VALUE"""),56.53)</f>
        <v>56.53</v>
      </c>
      <c r="C1687" s="1">
        <f t="shared" si="1"/>
        <v>-1.52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IFERROR(__xludf.DUMMYFUNCTION("""COMPUTED_VALUE"""),56.26)</f>
        <v>56.26</v>
      </c>
      <c r="C1688" s="1">
        <f t="shared" si="1"/>
        <v>-1.27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IFERROR(__xludf.DUMMYFUNCTION("""COMPUTED_VALUE"""),57.19)</f>
        <v>57.19</v>
      </c>
      <c r="C1689" s="1">
        <f t="shared" si="1"/>
        <v>-0.07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IFERROR(__xludf.DUMMYFUNCTION("""COMPUTED_VALUE"""),57.25)</f>
        <v>57.25</v>
      </c>
      <c r="C1690" s="1">
        <f t="shared" si="1"/>
        <v>-0.94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IFERROR(__xludf.DUMMYFUNCTION("""COMPUTED_VALUE"""),56.93)</f>
        <v>56.93</v>
      </c>
      <c r="C1691" s="1">
        <f t="shared" si="1"/>
        <v>-1.32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IFERROR(__xludf.DUMMYFUNCTION("""COMPUTED_VALUE"""),56.81)</f>
        <v>56.81</v>
      </c>
      <c r="C1692" s="1">
        <f t="shared" si="1"/>
        <v>-1.12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IFERROR(__xludf.DUMMYFUNCTION("""COMPUTED_VALUE"""),57.76)</f>
        <v>57.76</v>
      </c>
      <c r="C1693" s="1">
        <f t="shared" si="1"/>
        <v>-0.05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IFERROR(__xludf.DUMMYFUNCTION("""COMPUTED_VALUE"""),57.82)</f>
        <v>57.82</v>
      </c>
      <c r="C1694" s="1">
        <f t="shared" si="1"/>
        <v>-0.94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IFERROR(__xludf.DUMMYFUNCTION("""COMPUTED_VALUE"""),57.43)</f>
        <v>57.43</v>
      </c>
      <c r="C1695" s="1">
        <f t="shared" si="1"/>
        <v>-1.39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IFERROR(__xludf.DUMMYFUNCTION("""COMPUTED_VALUE"""),56.9)</f>
        <v>56.9</v>
      </c>
      <c r="C1696" s="1">
        <f t="shared" si="1"/>
        <v>-1.53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IFERROR(__xludf.DUMMYFUNCTION("""COMPUTED_VALUE"""),57.95)</f>
        <v>57.95</v>
      </c>
      <c r="C1697" s="1">
        <f t="shared" si="1"/>
        <v>0.05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IFERROR(__xludf.DUMMYFUNCTION("""COMPUTED_VALUE"""),58.03)</f>
        <v>58.03</v>
      </c>
      <c r="C1698" s="1">
        <f t="shared" si="1"/>
        <v>-0.92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IFERROR(__xludf.DUMMYFUNCTION("""COMPUTED_VALUE"""),57.4)</f>
        <v>57.4</v>
      </c>
      <c r="C1699" s="1">
        <f t="shared" si="1"/>
        <v>-1.63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IFERROR(__xludf.DUMMYFUNCTION("""COMPUTED_VALUE"""),57.6)</f>
        <v>57.6</v>
      </c>
      <c r="C1700" s="1">
        <f t="shared" si="1"/>
        <v>-0.8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IFERROR(__xludf.DUMMYFUNCTION("""COMPUTED_VALUE"""),57.42)</f>
        <v>57.42</v>
      </c>
      <c r="C1701" s="1">
        <f t="shared" si="1"/>
        <v>-1.18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IFERROR(__xludf.DUMMYFUNCTION("""COMPUTED_VALUE"""),57.24)</f>
        <v>57.24</v>
      </c>
      <c r="C1702" s="1">
        <f t="shared" si="1"/>
        <v>-1.18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IFERROR(__xludf.DUMMYFUNCTION("""COMPUTED_VALUE"""),57.64)</f>
        <v>57.64</v>
      </c>
      <c r="C1703" s="1">
        <f t="shared" si="1"/>
        <v>-0.6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IFERROR(__xludf.DUMMYFUNCTION("""COMPUTED_VALUE"""),57.74)</f>
        <v>57.74</v>
      </c>
      <c r="C1704" s="1">
        <f t="shared" si="1"/>
        <v>-0.9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IFERROR(__xludf.DUMMYFUNCTION("""COMPUTED_VALUE"""),57.8)</f>
        <v>57.8</v>
      </c>
      <c r="C1705" s="1">
        <f t="shared" si="1"/>
        <v>-0.94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IFERROR(__xludf.DUMMYFUNCTION("""COMPUTED_VALUE"""),58.04)</f>
        <v>58.04</v>
      </c>
      <c r="C1706" s="1">
        <f t="shared" si="1"/>
        <v>-0.76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IFERROR(__xludf.DUMMYFUNCTION("""COMPUTED_VALUE"""),57.19)</f>
        <v>57.19</v>
      </c>
      <c r="C1707" s="1">
        <f t="shared" si="1"/>
        <v>-1.85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IFERROR(__xludf.DUMMYFUNCTION("""COMPUTED_VALUE"""),57.11)</f>
        <v>57.11</v>
      </c>
      <c r="C1708" s="1">
        <f t="shared" si="1"/>
        <v>-1.08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IFERROR(__xludf.DUMMYFUNCTION("""COMPUTED_VALUE"""),56.92)</f>
        <v>56.92</v>
      </c>
      <c r="C1709" s="1">
        <f t="shared" si="1"/>
        <v>-1.19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IFERROR(__xludf.DUMMYFUNCTION("""COMPUTED_VALUE"""),57.42)</f>
        <v>57.42</v>
      </c>
      <c r="C1710" s="1">
        <f t="shared" si="1"/>
        <v>-0.5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IFERROR(__xludf.DUMMYFUNCTION("""COMPUTED_VALUE"""),57.22)</f>
        <v>57.22</v>
      </c>
      <c r="C1711" s="1">
        <f t="shared" si="1"/>
        <v>-1.2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IFERROR(__xludf.DUMMYFUNCTION("""COMPUTED_VALUE"""),57.66)</f>
        <v>57.66</v>
      </c>
      <c r="C1712" s="1">
        <f t="shared" si="1"/>
        <v>-0.56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IFERROR(__xludf.DUMMYFUNCTION("""COMPUTED_VALUE"""),57.53)</f>
        <v>57.53</v>
      </c>
      <c r="C1713" s="1">
        <f t="shared" si="1"/>
        <v>-1.13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IFERROR(__xludf.DUMMYFUNCTION("""COMPUTED_VALUE"""),57.25)</f>
        <v>57.25</v>
      </c>
      <c r="C1714" s="1">
        <f t="shared" si="1"/>
        <v>-1.28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IFERROR(__xludf.DUMMYFUNCTION("""COMPUTED_VALUE"""),59.66)</f>
        <v>59.66</v>
      </c>
      <c r="C1715" s="1">
        <f t="shared" si="1"/>
        <v>1.41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IFERROR(__xludf.DUMMYFUNCTION("""COMPUTED_VALUE"""),61.0)</f>
        <v>61</v>
      </c>
      <c r="C1716" s="1">
        <f t="shared" si="1"/>
        <v>0.34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IFERROR(__xludf.DUMMYFUNCTION("""COMPUTED_VALUE"""),60.99)</f>
        <v>60.99</v>
      </c>
      <c r="C1717" s="1">
        <f t="shared" si="1"/>
        <v>-1.01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IFERROR(__xludf.DUMMYFUNCTION("""COMPUTED_VALUE"""),60.63)</f>
        <v>60.63</v>
      </c>
      <c r="C1718" s="1">
        <f t="shared" si="1"/>
        <v>-1.36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IFERROR(__xludf.DUMMYFUNCTION("""COMPUTED_VALUE"""),60.1)</f>
        <v>60.1</v>
      </c>
      <c r="C1719" s="1">
        <f t="shared" si="1"/>
        <v>-1.53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IFERROR(__xludf.DUMMYFUNCTION("""COMPUTED_VALUE"""),59.87)</f>
        <v>59.87</v>
      </c>
      <c r="C1720" s="1">
        <f t="shared" si="1"/>
        <v>-1.23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IFERROR(__xludf.DUMMYFUNCTION("""COMPUTED_VALUE"""),59.92)</f>
        <v>59.92</v>
      </c>
      <c r="C1721" s="1">
        <f t="shared" si="1"/>
        <v>-0.95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IFERROR(__xludf.DUMMYFUNCTION("""COMPUTED_VALUE"""),59.8)</f>
        <v>59.8</v>
      </c>
      <c r="C1722" s="1">
        <f t="shared" si="1"/>
        <v>-1.12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IFERROR(__xludf.DUMMYFUNCTION("""COMPUTED_VALUE"""),59.43)</f>
        <v>59.43</v>
      </c>
      <c r="C1723" s="1">
        <f t="shared" si="1"/>
        <v>-1.37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IFERROR(__xludf.DUMMYFUNCTION("""COMPUTED_VALUE"""),59.21)</f>
        <v>59.21</v>
      </c>
      <c r="C1724" s="1">
        <f t="shared" si="1"/>
        <v>-1.22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IFERROR(__xludf.DUMMYFUNCTION("""COMPUTED_VALUE"""),58.71)</f>
        <v>58.71</v>
      </c>
      <c r="C1725" s="1">
        <f t="shared" si="1"/>
        <v>-1.5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IFERROR(__xludf.DUMMYFUNCTION("""COMPUTED_VALUE"""),60.42)</f>
        <v>60.42</v>
      </c>
      <c r="C1726" s="1">
        <f t="shared" si="1"/>
        <v>0.71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IFERROR(__xludf.DUMMYFUNCTION("""COMPUTED_VALUE"""),60.47)</f>
        <v>60.47</v>
      </c>
      <c r="C1727" s="1">
        <f t="shared" si="1"/>
        <v>-0.95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IFERROR(__xludf.DUMMYFUNCTION("""COMPUTED_VALUE"""),60.17)</f>
        <v>60.17</v>
      </c>
      <c r="C1728" s="1">
        <f t="shared" si="1"/>
        <v>-1.3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IFERROR(__xludf.DUMMYFUNCTION("""COMPUTED_VALUE"""),58.7)</f>
        <v>58.7</v>
      </c>
      <c r="C1729" s="1">
        <f t="shared" si="1"/>
        <v>-2.47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IFERROR(__xludf.DUMMYFUNCTION("""COMPUTED_VALUE"""),59.02)</f>
        <v>59.02</v>
      </c>
      <c r="C1730" s="1">
        <f t="shared" si="1"/>
        <v>-0.68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IFERROR(__xludf.DUMMYFUNCTION("""COMPUTED_VALUE"""),58.12)</f>
        <v>58.12</v>
      </c>
      <c r="C1731" s="1">
        <f t="shared" si="1"/>
        <v>-1.9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IFERROR(__xludf.DUMMYFUNCTION("""COMPUTED_VALUE"""),58.87)</f>
        <v>58.87</v>
      </c>
      <c r="C1732" s="1">
        <f t="shared" si="1"/>
        <v>-0.25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IFERROR(__xludf.DUMMYFUNCTION("""COMPUTED_VALUE"""),59.65)</f>
        <v>59.65</v>
      </c>
      <c r="C1733" s="1">
        <f t="shared" si="1"/>
        <v>-0.22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IFERROR(__xludf.DUMMYFUNCTION("""COMPUTED_VALUE"""),60.64)</f>
        <v>60.64</v>
      </c>
      <c r="C1734" s="1">
        <f t="shared" si="1"/>
        <v>-0.01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IFERROR(__xludf.DUMMYFUNCTION("""COMPUTED_VALUE"""),60.35)</f>
        <v>60.35</v>
      </c>
      <c r="C1735" s="1">
        <f t="shared" si="1"/>
        <v>-1.29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IFERROR(__xludf.DUMMYFUNCTION("""COMPUTED_VALUE"""),60.86)</f>
        <v>60.86</v>
      </c>
      <c r="C1736" s="1">
        <f t="shared" si="1"/>
        <v>-0.49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IFERROR(__xludf.DUMMYFUNCTION("""COMPUTED_VALUE"""),61.12)</f>
        <v>61.12</v>
      </c>
      <c r="C1737" s="1">
        <f t="shared" si="1"/>
        <v>-0.74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IFERROR(__xludf.DUMMYFUNCTION("""COMPUTED_VALUE"""),60.4)</f>
        <v>60.4</v>
      </c>
      <c r="C1738" s="1">
        <f t="shared" si="1"/>
        <v>-1.72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IFERROR(__xludf.DUMMYFUNCTION("""COMPUTED_VALUE"""),60.53)</f>
        <v>60.53</v>
      </c>
      <c r="C1739" s="1">
        <f t="shared" si="1"/>
        <v>-0.87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IFERROR(__xludf.DUMMYFUNCTION("""COMPUTED_VALUE"""),60.61)</f>
        <v>60.61</v>
      </c>
      <c r="C1740" s="1">
        <f t="shared" si="1"/>
        <v>-0.92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IFERROR(__xludf.DUMMYFUNCTION("""COMPUTED_VALUE"""),61.09)</f>
        <v>61.09</v>
      </c>
      <c r="C1741" s="1">
        <f t="shared" si="1"/>
        <v>-0.52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IFERROR(__xludf.DUMMYFUNCTION("""COMPUTED_VALUE"""),60.26)</f>
        <v>60.26</v>
      </c>
      <c r="C1742" s="1">
        <f t="shared" si="1"/>
        <v>-1.83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IFERROR(__xludf.DUMMYFUNCTION("""COMPUTED_VALUE"""),59.2)</f>
        <v>59.2</v>
      </c>
      <c r="C1743" s="1">
        <f t="shared" si="1"/>
        <v>-2.06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IFERROR(__xludf.DUMMYFUNCTION("""COMPUTED_VALUE"""),59.25)</f>
        <v>59.25</v>
      </c>
      <c r="C1744" s="1">
        <f t="shared" si="1"/>
        <v>-0.95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IFERROR(__xludf.DUMMYFUNCTION("""COMPUTED_VALUE"""),60.22)</f>
        <v>60.22</v>
      </c>
      <c r="C1745" s="1">
        <f t="shared" si="1"/>
        <v>-0.03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IFERROR(__xludf.DUMMYFUNCTION("""COMPUTED_VALUE"""),59.95)</f>
        <v>59.95</v>
      </c>
      <c r="C1746" s="1">
        <f t="shared" si="1"/>
        <v>-1.27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IFERROR(__xludf.DUMMYFUNCTION("""COMPUTED_VALUE"""),61.37)</f>
        <v>61.37</v>
      </c>
      <c r="C1747" s="1">
        <f t="shared" si="1"/>
        <v>0.42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IFERROR(__xludf.DUMMYFUNCTION("""COMPUTED_VALUE"""),61.01)</f>
        <v>61.01</v>
      </c>
      <c r="C1748" s="1">
        <f t="shared" si="1"/>
        <v>-1.36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IFERROR(__xludf.DUMMYFUNCTION("""COMPUTED_VALUE"""),61.97)</f>
        <v>61.97</v>
      </c>
      <c r="C1749" s="1">
        <f t="shared" si="1"/>
        <v>-0.04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IFERROR(__xludf.DUMMYFUNCTION("""COMPUTED_VALUE"""),62.17)</f>
        <v>62.17</v>
      </c>
      <c r="C1750" s="1">
        <f t="shared" si="1"/>
        <v>-0.8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tr">
        <f>IFERROR(__xludf.DUMMYFUNCTION("GOOGLEFINANCE(""AMGN"",""price"",""2010-01-01"",""2016-12-13"",""DAILY"")"),"Date")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IFERROR(__xludf.DUMMYFUNCTION("""COMPUTED_VALUE"""),57.72)</f>
        <v>57.72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IFERROR(__xludf.DUMMYFUNCTION("""COMPUTED_VALUE"""),57.22)</f>
        <v>57.22</v>
      </c>
      <c r="C3" s="1">
        <f t="shared" ref="C3:C1750" si="1">(B3-B2)-1</f>
        <v>-1.5</v>
      </c>
    </row>
    <row r="4">
      <c r="A4" s="3">
        <f>IFERROR(__xludf.DUMMYFUNCTION("""COMPUTED_VALUE"""),40184.666666666664)</f>
        <v>40184.66667</v>
      </c>
      <c r="B4" s="1">
        <f>IFERROR(__xludf.DUMMYFUNCTION("""COMPUTED_VALUE"""),56.79)</f>
        <v>56.79</v>
      </c>
      <c r="C4" s="1">
        <f t="shared" si="1"/>
        <v>-1.43</v>
      </c>
    </row>
    <row r="5">
      <c r="A5" s="3">
        <f>IFERROR(__xludf.DUMMYFUNCTION("""COMPUTED_VALUE"""),40185.666666666664)</f>
        <v>40185.66667</v>
      </c>
      <c r="B5" s="1">
        <f>IFERROR(__xludf.DUMMYFUNCTION("""COMPUTED_VALUE"""),56.27)</f>
        <v>56.27</v>
      </c>
      <c r="C5" s="1">
        <f t="shared" si="1"/>
        <v>-1.52</v>
      </c>
    </row>
    <row r="6">
      <c r="A6" s="3">
        <f>IFERROR(__xludf.DUMMYFUNCTION("""COMPUTED_VALUE"""),40186.666666666664)</f>
        <v>40186.66667</v>
      </c>
      <c r="B6" s="1">
        <f>IFERROR(__xludf.DUMMYFUNCTION("""COMPUTED_VALUE"""),56.77)</f>
        <v>56.77</v>
      </c>
      <c r="C6" s="1">
        <f t="shared" si="1"/>
        <v>-0.5</v>
      </c>
    </row>
    <row r="7">
      <c r="A7" s="3">
        <f>IFERROR(__xludf.DUMMYFUNCTION("""COMPUTED_VALUE"""),40189.666666666664)</f>
        <v>40189.66667</v>
      </c>
      <c r="B7" s="1">
        <f>IFERROR(__xludf.DUMMYFUNCTION("""COMPUTED_VALUE"""),57.02)</f>
        <v>57.02</v>
      </c>
      <c r="C7" s="1">
        <f t="shared" si="1"/>
        <v>-0.75</v>
      </c>
    </row>
    <row r="8">
      <c r="A8" s="3">
        <f>IFERROR(__xludf.DUMMYFUNCTION("""COMPUTED_VALUE"""),40190.666666666664)</f>
        <v>40190.66667</v>
      </c>
      <c r="B8" s="1">
        <f>IFERROR(__xludf.DUMMYFUNCTION("""COMPUTED_VALUE"""),56.03)</f>
        <v>56.03</v>
      </c>
      <c r="C8" s="1">
        <f t="shared" si="1"/>
        <v>-1.99</v>
      </c>
    </row>
    <row r="9">
      <c r="A9" s="3">
        <f>IFERROR(__xludf.DUMMYFUNCTION("""COMPUTED_VALUE"""),40191.666666666664)</f>
        <v>40191.66667</v>
      </c>
      <c r="B9" s="1">
        <f>IFERROR(__xludf.DUMMYFUNCTION("""COMPUTED_VALUE"""),56.53)</f>
        <v>56.53</v>
      </c>
      <c r="C9" s="1">
        <f t="shared" si="1"/>
        <v>-0.5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IFERROR(__xludf.DUMMYFUNCTION("""COMPUTED_VALUE"""),56.16)</f>
        <v>56.16</v>
      </c>
      <c r="C10" s="1">
        <f t="shared" si="1"/>
        <v>-1.37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IFERROR(__xludf.DUMMYFUNCTION("""COMPUTED_VALUE"""),56.25)</f>
        <v>56.25</v>
      </c>
      <c r="C11" s="1">
        <f t="shared" si="1"/>
        <v>-0.91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IFERROR(__xludf.DUMMYFUNCTION("""COMPUTED_VALUE"""),57.55)</f>
        <v>57.55</v>
      </c>
      <c r="C12" s="1">
        <f t="shared" si="1"/>
        <v>0.3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IFERROR(__xludf.DUMMYFUNCTION("""COMPUTED_VALUE"""),57.2)</f>
        <v>57.2</v>
      </c>
      <c r="C13" s="1">
        <f t="shared" si="1"/>
        <v>-1.35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IFERROR(__xludf.DUMMYFUNCTION("""COMPUTED_VALUE"""),56.63)</f>
        <v>56.63</v>
      </c>
      <c r="C14" s="1">
        <f t="shared" si="1"/>
        <v>-1.57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IFERROR(__xludf.DUMMYFUNCTION("""COMPUTED_VALUE"""),56.6)</f>
        <v>56.6</v>
      </c>
      <c r="C15" s="1">
        <f t="shared" si="1"/>
        <v>-1.03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IFERROR(__xludf.DUMMYFUNCTION("""COMPUTED_VALUE"""),55.71)</f>
        <v>55.71</v>
      </c>
      <c r="C16" s="1">
        <f t="shared" si="1"/>
        <v>-1.89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IFERROR(__xludf.DUMMYFUNCTION("""COMPUTED_VALUE"""),56.58)</f>
        <v>56.58</v>
      </c>
      <c r="C17" s="1">
        <f t="shared" si="1"/>
        <v>-0.13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IFERROR(__xludf.DUMMYFUNCTION("""COMPUTED_VALUE"""),57.74)</f>
        <v>57.74</v>
      </c>
      <c r="C18" s="1">
        <f t="shared" si="1"/>
        <v>0.16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IFERROR(__xludf.DUMMYFUNCTION("""COMPUTED_VALUE"""),58.08)</f>
        <v>58.08</v>
      </c>
      <c r="C19" s="1">
        <f t="shared" si="1"/>
        <v>-0.66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IFERROR(__xludf.DUMMYFUNCTION("""COMPUTED_VALUE"""),58.48)</f>
        <v>58.48</v>
      </c>
      <c r="C20" s="1">
        <f t="shared" si="1"/>
        <v>-0.6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IFERROR(__xludf.DUMMYFUNCTION("""COMPUTED_VALUE"""),58.72)</f>
        <v>58.72</v>
      </c>
      <c r="C21" s="1">
        <f t="shared" si="1"/>
        <v>-0.76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IFERROR(__xludf.DUMMYFUNCTION("""COMPUTED_VALUE"""),59.23)</f>
        <v>59.23</v>
      </c>
      <c r="C22" s="1">
        <f t="shared" si="1"/>
        <v>-0.49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IFERROR(__xludf.DUMMYFUNCTION("""COMPUTED_VALUE"""),59.07)</f>
        <v>59.07</v>
      </c>
      <c r="C23" s="1">
        <f t="shared" si="1"/>
        <v>-1.16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IFERROR(__xludf.DUMMYFUNCTION("""COMPUTED_VALUE"""),57.53)</f>
        <v>57.53</v>
      </c>
      <c r="C24" s="1">
        <f t="shared" si="1"/>
        <v>-2.54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IFERROR(__xludf.DUMMYFUNCTION("""COMPUTED_VALUE"""),57.68)</f>
        <v>57.68</v>
      </c>
      <c r="C25" s="1">
        <f t="shared" si="1"/>
        <v>-0.85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IFERROR(__xludf.DUMMYFUNCTION("""COMPUTED_VALUE"""),57.46)</f>
        <v>57.46</v>
      </c>
      <c r="C26" s="1">
        <f t="shared" si="1"/>
        <v>-1.22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IFERROR(__xludf.DUMMYFUNCTION("""COMPUTED_VALUE"""),57.21)</f>
        <v>57.21</v>
      </c>
      <c r="C27" s="1">
        <f t="shared" si="1"/>
        <v>-1.25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IFERROR(__xludf.DUMMYFUNCTION("""COMPUTED_VALUE"""),56.84)</f>
        <v>56.84</v>
      </c>
      <c r="C28" s="1">
        <f t="shared" si="1"/>
        <v>-1.37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IFERROR(__xludf.DUMMYFUNCTION("""COMPUTED_VALUE"""),56.5)</f>
        <v>56.5</v>
      </c>
      <c r="C29" s="1">
        <f t="shared" si="1"/>
        <v>-1.34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IFERROR(__xludf.DUMMYFUNCTION("""COMPUTED_VALUE"""),56.48)</f>
        <v>56.48</v>
      </c>
      <c r="C30" s="1">
        <f t="shared" si="1"/>
        <v>-1.02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IFERROR(__xludf.DUMMYFUNCTION("""COMPUTED_VALUE"""),56.99)</f>
        <v>56.99</v>
      </c>
      <c r="C31" s="1">
        <f t="shared" si="1"/>
        <v>-0.49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IFERROR(__xludf.DUMMYFUNCTION("""COMPUTED_VALUE"""),57.2)</f>
        <v>57.2</v>
      </c>
      <c r="C32" s="1">
        <f t="shared" si="1"/>
        <v>-0.79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IFERROR(__xludf.DUMMYFUNCTION("""COMPUTED_VALUE"""),57.27)</f>
        <v>57.27</v>
      </c>
      <c r="C33" s="1">
        <f t="shared" si="1"/>
        <v>-0.93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IFERROR(__xludf.DUMMYFUNCTION("""COMPUTED_VALUE"""),57.38)</f>
        <v>57.38</v>
      </c>
      <c r="C34" s="1">
        <f t="shared" si="1"/>
        <v>-0.89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IFERROR(__xludf.DUMMYFUNCTION("""COMPUTED_VALUE"""),57.1)</f>
        <v>57.1</v>
      </c>
      <c r="C35" s="1">
        <f t="shared" si="1"/>
        <v>-1.28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IFERROR(__xludf.DUMMYFUNCTION("""COMPUTED_VALUE"""),56.38)</f>
        <v>56.38</v>
      </c>
      <c r="C36" s="1">
        <f t="shared" si="1"/>
        <v>-1.72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IFERROR(__xludf.DUMMYFUNCTION("""COMPUTED_VALUE"""),56.74)</f>
        <v>56.74</v>
      </c>
      <c r="C37" s="1">
        <f t="shared" si="1"/>
        <v>-0.64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IFERROR(__xludf.DUMMYFUNCTION("""COMPUTED_VALUE"""),56.25)</f>
        <v>56.25</v>
      </c>
      <c r="C38" s="1">
        <f t="shared" si="1"/>
        <v>-1.49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IFERROR(__xludf.DUMMYFUNCTION("""COMPUTED_VALUE"""),56.61)</f>
        <v>56.61</v>
      </c>
      <c r="C39" s="1">
        <f t="shared" si="1"/>
        <v>-0.64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IFERROR(__xludf.DUMMYFUNCTION("""COMPUTED_VALUE"""),56.9)</f>
        <v>56.9</v>
      </c>
      <c r="C40" s="1">
        <f t="shared" si="1"/>
        <v>-0.71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IFERROR(__xludf.DUMMYFUNCTION("""COMPUTED_VALUE"""),56.87)</f>
        <v>56.87</v>
      </c>
      <c r="C41" s="1">
        <f t="shared" si="1"/>
        <v>-1.03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IFERROR(__xludf.DUMMYFUNCTION("""COMPUTED_VALUE"""),56.9)</f>
        <v>56.9</v>
      </c>
      <c r="C42" s="1">
        <f t="shared" si="1"/>
        <v>-0.97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IFERROR(__xludf.DUMMYFUNCTION("""COMPUTED_VALUE"""),56.77)</f>
        <v>56.77</v>
      </c>
      <c r="C43" s="1">
        <f t="shared" si="1"/>
        <v>-1.13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IFERROR(__xludf.DUMMYFUNCTION("""COMPUTED_VALUE"""),57.24)</f>
        <v>57.24</v>
      </c>
      <c r="C44" s="1">
        <f t="shared" si="1"/>
        <v>-0.53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IFERROR(__xludf.DUMMYFUNCTION("""COMPUTED_VALUE"""),57.61)</f>
        <v>57.61</v>
      </c>
      <c r="C45" s="1">
        <f t="shared" si="1"/>
        <v>-0.63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IFERROR(__xludf.DUMMYFUNCTION("""COMPUTED_VALUE"""),57.76)</f>
        <v>57.76</v>
      </c>
      <c r="C46" s="1">
        <f t="shared" si="1"/>
        <v>-0.85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IFERROR(__xludf.DUMMYFUNCTION("""COMPUTED_VALUE"""),57.78)</f>
        <v>57.78</v>
      </c>
      <c r="C47" s="1">
        <f t="shared" si="1"/>
        <v>-0.98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IFERROR(__xludf.DUMMYFUNCTION("""COMPUTED_VALUE"""),57.49)</f>
        <v>57.49</v>
      </c>
      <c r="C48" s="1">
        <f t="shared" si="1"/>
        <v>-1.29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IFERROR(__xludf.DUMMYFUNCTION("""COMPUTED_VALUE"""),57.43)</f>
        <v>57.43</v>
      </c>
      <c r="C49" s="1">
        <f t="shared" si="1"/>
        <v>-1.06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IFERROR(__xludf.DUMMYFUNCTION("""COMPUTED_VALUE"""),56.89)</f>
        <v>56.89</v>
      </c>
      <c r="C50" s="1">
        <f t="shared" si="1"/>
        <v>-1.54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IFERROR(__xludf.DUMMYFUNCTION("""COMPUTED_VALUE"""),57.42)</f>
        <v>57.42</v>
      </c>
      <c r="C51" s="1">
        <f t="shared" si="1"/>
        <v>-0.47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IFERROR(__xludf.DUMMYFUNCTION("""COMPUTED_VALUE"""),57.43)</f>
        <v>57.43</v>
      </c>
      <c r="C52" s="1">
        <f t="shared" si="1"/>
        <v>-0.99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IFERROR(__xludf.DUMMYFUNCTION("""COMPUTED_VALUE"""),58.31)</f>
        <v>58.31</v>
      </c>
      <c r="C53" s="1">
        <f t="shared" si="1"/>
        <v>-0.12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IFERROR(__xludf.DUMMYFUNCTION("""COMPUTED_VALUE"""),60.0)</f>
        <v>60</v>
      </c>
      <c r="C54" s="1">
        <f t="shared" si="1"/>
        <v>0.69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IFERROR(__xludf.DUMMYFUNCTION("""COMPUTED_VALUE"""),60.09)</f>
        <v>60.09</v>
      </c>
      <c r="C55" s="1">
        <f t="shared" si="1"/>
        <v>-0.91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IFERROR(__xludf.DUMMYFUNCTION("""COMPUTED_VALUE"""),60.06)</f>
        <v>60.06</v>
      </c>
      <c r="C56" s="1">
        <f t="shared" si="1"/>
        <v>-1.03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IFERROR(__xludf.DUMMYFUNCTION("""COMPUTED_VALUE"""),59.07)</f>
        <v>59.07</v>
      </c>
      <c r="C57" s="1">
        <f t="shared" si="1"/>
        <v>-1.99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IFERROR(__xludf.DUMMYFUNCTION("""COMPUTED_VALUE"""),59.26)</f>
        <v>59.26</v>
      </c>
      <c r="C58" s="1">
        <f t="shared" si="1"/>
        <v>-0.81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IFERROR(__xludf.DUMMYFUNCTION("""COMPUTED_VALUE"""),59.41)</f>
        <v>59.41</v>
      </c>
      <c r="C59" s="1">
        <f t="shared" si="1"/>
        <v>-0.85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IFERROR(__xludf.DUMMYFUNCTION("""COMPUTED_VALUE"""),59.91)</f>
        <v>59.91</v>
      </c>
      <c r="C60" s="1">
        <f t="shared" si="1"/>
        <v>-0.5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IFERROR(__xludf.DUMMYFUNCTION("""COMPUTED_VALUE"""),60.09)</f>
        <v>60.09</v>
      </c>
      <c r="C61" s="1">
        <f t="shared" si="1"/>
        <v>-0.82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IFERROR(__xludf.DUMMYFUNCTION("""COMPUTED_VALUE"""),59.84)</f>
        <v>59.84</v>
      </c>
      <c r="C62" s="1">
        <f t="shared" si="1"/>
        <v>-1.25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IFERROR(__xludf.DUMMYFUNCTION("""COMPUTED_VALUE"""),60.8)</f>
        <v>60.8</v>
      </c>
      <c r="C63" s="1">
        <f t="shared" si="1"/>
        <v>-0.04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IFERROR(__xludf.DUMMYFUNCTION("""COMPUTED_VALUE"""),60.42)</f>
        <v>60.42</v>
      </c>
      <c r="C64" s="1">
        <f t="shared" si="1"/>
        <v>-1.38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IFERROR(__xludf.DUMMYFUNCTION("""COMPUTED_VALUE"""),60.29)</f>
        <v>60.29</v>
      </c>
      <c r="C65" s="1">
        <f t="shared" si="1"/>
        <v>-1.13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IFERROR(__xludf.DUMMYFUNCTION("""COMPUTED_VALUE"""),60.35)</f>
        <v>60.35</v>
      </c>
      <c r="C66" s="1">
        <f t="shared" si="1"/>
        <v>-0.94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IFERROR(__xludf.DUMMYFUNCTION("""COMPUTED_VALUE"""),60.52)</f>
        <v>60.52</v>
      </c>
      <c r="C67" s="1">
        <f t="shared" si="1"/>
        <v>-0.83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IFERROR(__xludf.DUMMYFUNCTION("""COMPUTED_VALUE"""),60.9)</f>
        <v>60.9</v>
      </c>
      <c r="C68" s="1">
        <f t="shared" si="1"/>
        <v>-0.62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IFERROR(__xludf.DUMMYFUNCTION("""COMPUTED_VALUE"""),60.37)</f>
        <v>60.37</v>
      </c>
      <c r="C69" s="1">
        <f t="shared" si="1"/>
        <v>-1.53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IFERROR(__xludf.DUMMYFUNCTION("""COMPUTED_VALUE"""),60.68)</f>
        <v>60.68</v>
      </c>
      <c r="C70" s="1">
        <f t="shared" si="1"/>
        <v>-0.69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IFERROR(__xludf.DUMMYFUNCTION("""COMPUTED_VALUE"""),61.14)</f>
        <v>61.14</v>
      </c>
      <c r="C71" s="1">
        <f t="shared" si="1"/>
        <v>-0.54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IFERROR(__xludf.DUMMYFUNCTION("""COMPUTED_VALUE"""),60.64)</f>
        <v>60.64</v>
      </c>
      <c r="C72" s="1">
        <f t="shared" si="1"/>
        <v>-1.5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IFERROR(__xludf.DUMMYFUNCTION("""COMPUTED_VALUE"""),60.72)</f>
        <v>60.72</v>
      </c>
      <c r="C73" s="1">
        <f t="shared" si="1"/>
        <v>-0.92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IFERROR(__xludf.DUMMYFUNCTION("""COMPUTED_VALUE"""),61.07)</f>
        <v>61.07</v>
      </c>
      <c r="C74" s="1">
        <f t="shared" si="1"/>
        <v>-0.65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IFERROR(__xludf.DUMMYFUNCTION("""COMPUTED_VALUE"""),60.18)</f>
        <v>60.18</v>
      </c>
      <c r="C75" s="1">
        <f t="shared" si="1"/>
        <v>-1.89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IFERROR(__xludf.DUMMYFUNCTION("""COMPUTED_VALUE"""),58.71)</f>
        <v>58.71</v>
      </c>
      <c r="C76" s="1">
        <f t="shared" si="1"/>
        <v>-2.47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IFERROR(__xludf.DUMMYFUNCTION("""COMPUTED_VALUE"""),58.16)</f>
        <v>58.16</v>
      </c>
      <c r="C77" s="1">
        <f t="shared" si="1"/>
        <v>-1.55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IFERROR(__xludf.DUMMYFUNCTION("""COMPUTED_VALUE"""),58.88)</f>
        <v>58.88</v>
      </c>
      <c r="C78" s="1">
        <f t="shared" si="1"/>
        <v>-0.28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IFERROR(__xludf.DUMMYFUNCTION("""COMPUTED_VALUE"""),58.43)</f>
        <v>58.43</v>
      </c>
      <c r="C79" s="1">
        <f t="shared" si="1"/>
        <v>-1.45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IFERROR(__xludf.DUMMYFUNCTION("""COMPUTED_VALUE"""),57.84)</f>
        <v>57.84</v>
      </c>
      <c r="C80" s="1">
        <f t="shared" si="1"/>
        <v>-1.59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IFERROR(__xludf.DUMMYFUNCTION("""COMPUTED_VALUE"""),58.18)</f>
        <v>58.18</v>
      </c>
      <c r="C81" s="1">
        <f t="shared" si="1"/>
        <v>-0.66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IFERROR(__xludf.DUMMYFUNCTION("""COMPUTED_VALUE"""),58.59)</f>
        <v>58.59</v>
      </c>
      <c r="C82" s="1">
        <f t="shared" si="1"/>
        <v>-0.59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IFERROR(__xludf.DUMMYFUNCTION("""COMPUTED_VALUE"""),57.31)</f>
        <v>57.31</v>
      </c>
      <c r="C83" s="1">
        <f t="shared" si="1"/>
        <v>-2.28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IFERROR(__xludf.DUMMYFUNCTION("""COMPUTED_VALUE"""),57.59)</f>
        <v>57.59</v>
      </c>
      <c r="C84" s="1">
        <f t="shared" si="1"/>
        <v>-0.72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IFERROR(__xludf.DUMMYFUNCTION("""COMPUTED_VALUE"""),56.83)</f>
        <v>56.83</v>
      </c>
      <c r="C85" s="1">
        <f t="shared" si="1"/>
        <v>-1.76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IFERROR(__xludf.DUMMYFUNCTION("""COMPUTED_VALUE"""),56.6)</f>
        <v>56.6</v>
      </c>
      <c r="C86" s="1">
        <f t="shared" si="1"/>
        <v>-1.23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IFERROR(__xludf.DUMMYFUNCTION("""COMPUTED_VALUE"""),54.75)</f>
        <v>54.75</v>
      </c>
      <c r="C87" s="1">
        <f t="shared" si="1"/>
        <v>-2.85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IFERROR(__xludf.DUMMYFUNCTION("""COMPUTED_VALUE"""),54.46)</f>
        <v>54.46</v>
      </c>
      <c r="C88" s="1">
        <f t="shared" si="1"/>
        <v>-1.29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IFERROR(__xludf.DUMMYFUNCTION("""COMPUTED_VALUE"""),55.58)</f>
        <v>55.58</v>
      </c>
      <c r="C89" s="1">
        <f t="shared" si="1"/>
        <v>0.12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IFERROR(__xludf.DUMMYFUNCTION("""COMPUTED_VALUE"""),55.93)</f>
        <v>55.93</v>
      </c>
      <c r="C90" s="1">
        <f t="shared" si="1"/>
        <v>-0.65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IFERROR(__xludf.DUMMYFUNCTION("""COMPUTED_VALUE"""),56.6)</f>
        <v>56.6</v>
      </c>
      <c r="C91" s="1">
        <f t="shared" si="1"/>
        <v>-0.33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IFERROR(__xludf.DUMMYFUNCTION("""COMPUTED_VALUE"""),55.88)</f>
        <v>55.88</v>
      </c>
      <c r="C92" s="1">
        <f t="shared" si="1"/>
        <v>-1.72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IFERROR(__xludf.DUMMYFUNCTION("""COMPUTED_VALUE"""),54.69)</f>
        <v>54.69</v>
      </c>
      <c r="C93" s="1">
        <f t="shared" si="1"/>
        <v>-2.19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IFERROR(__xludf.DUMMYFUNCTION("""COMPUTED_VALUE"""),54.81)</f>
        <v>54.81</v>
      </c>
      <c r="C94" s="1">
        <f t="shared" si="1"/>
        <v>-0.88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IFERROR(__xludf.DUMMYFUNCTION("""COMPUTED_VALUE"""),54.67)</f>
        <v>54.67</v>
      </c>
      <c r="C95" s="1">
        <f t="shared" si="1"/>
        <v>-1.14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IFERROR(__xludf.DUMMYFUNCTION("""COMPUTED_VALUE"""),55.26)</f>
        <v>55.26</v>
      </c>
      <c r="C96" s="1">
        <f t="shared" si="1"/>
        <v>-0.41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IFERROR(__xludf.DUMMYFUNCTION("""COMPUTED_VALUE"""),52.94)</f>
        <v>52.94</v>
      </c>
      <c r="C97" s="1">
        <f t="shared" si="1"/>
        <v>-3.32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IFERROR(__xludf.DUMMYFUNCTION("""COMPUTED_VALUE"""),52.44)</f>
        <v>52.44</v>
      </c>
      <c r="C98" s="1">
        <f t="shared" si="1"/>
        <v>-1.5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IFERROR(__xludf.DUMMYFUNCTION("""COMPUTED_VALUE"""),52.66)</f>
        <v>52.66</v>
      </c>
      <c r="C99" s="1">
        <f t="shared" si="1"/>
        <v>-0.78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IFERROR(__xludf.DUMMYFUNCTION("""COMPUTED_VALUE"""),52.55)</f>
        <v>52.55</v>
      </c>
      <c r="C100" s="1">
        <f t="shared" si="1"/>
        <v>-1.11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IFERROR(__xludf.DUMMYFUNCTION("""COMPUTED_VALUE"""),50.36)</f>
        <v>50.36</v>
      </c>
      <c r="C101" s="1">
        <f t="shared" si="1"/>
        <v>-3.19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IFERROR(__xludf.DUMMYFUNCTION("""COMPUTED_VALUE"""),51.43)</f>
        <v>51.43</v>
      </c>
      <c r="C102" s="1">
        <f t="shared" si="1"/>
        <v>0.07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IFERROR(__xludf.DUMMYFUNCTION("""COMPUTED_VALUE"""),51.78)</f>
        <v>51.78</v>
      </c>
      <c r="C103" s="1">
        <f t="shared" si="1"/>
        <v>-0.65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IFERROR(__xludf.DUMMYFUNCTION("""COMPUTED_VALUE"""),50.76)</f>
        <v>50.76</v>
      </c>
      <c r="C104" s="1">
        <f t="shared" si="1"/>
        <v>-2.02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IFERROR(__xludf.DUMMYFUNCTION("""COMPUTED_VALUE"""),56.09)</f>
        <v>56.09</v>
      </c>
      <c r="C105" s="1">
        <f t="shared" si="1"/>
        <v>4.33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IFERROR(__xludf.DUMMYFUNCTION("""COMPUTED_VALUE"""),55.64)</f>
        <v>55.64</v>
      </c>
      <c r="C106" s="1">
        <f t="shared" si="1"/>
        <v>-1.45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IFERROR(__xludf.DUMMYFUNCTION("""COMPUTED_VALUE"""),54.34)</f>
        <v>54.34</v>
      </c>
      <c r="C107" s="1">
        <f t="shared" si="1"/>
        <v>-2.3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IFERROR(__xludf.DUMMYFUNCTION("""COMPUTED_VALUE"""),53.51)</f>
        <v>53.51</v>
      </c>
      <c r="C108" s="1">
        <f t="shared" si="1"/>
        <v>-1.83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IFERROR(__xludf.DUMMYFUNCTION("""COMPUTED_VALUE"""),53.82)</f>
        <v>53.82</v>
      </c>
      <c r="C109" s="1">
        <f t="shared" si="1"/>
        <v>-0.69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IFERROR(__xludf.DUMMYFUNCTION("""COMPUTED_VALUE"""),53.15)</f>
        <v>53.15</v>
      </c>
      <c r="C110" s="1">
        <f t="shared" si="1"/>
        <v>-1.67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IFERROR(__xludf.DUMMYFUNCTION("""COMPUTED_VALUE"""),54.01)</f>
        <v>54.01</v>
      </c>
      <c r="C111" s="1">
        <f t="shared" si="1"/>
        <v>-0.14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IFERROR(__xludf.DUMMYFUNCTION("""COMPUTED_VALUE"""),54.1)</f>
        <v>54.1</v>
      </c>
      <c r="C112" s="1">
        <f t="shared" si="1"/>
        <v>-0.91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IFERROR(__xludf.DUMMYFUNCTION("""COMPUTED_VALUE"""),54.07)</f>
        <v>54.07</v>
      </c>
      <c r="C113" s="1">
        <f t="shared" si="1"/>
        <v>-1.03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IFERROR(__xludf.DUMMYFUNCTION("""COMPUTED_VALUE"""),55.12)</f>
        <v>55.12</v>
      </c>
      <c r="C114" s="1">
        <f t="shared" si="1"/>
        <v>0.05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IFERROR(__xludf.DUMMYFUNCTION("""COMPUTED_VALUE"""),55.22)</f>
        <v>55.22</v>
      </c>
      <c r="C115" s="1">
        <f t="shared" si="1"/>
        <v>-0.9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IFERROR(__xludf.DUMMYFUNCTION("""COMPUTED_VALUE"""),55.44)</f>
        <v>55.44</v>
      </c>
      <c r="C116" s="1">
        <f t="shared" si="1"/>
        <v>-0.78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IFERROR(__xludf.DUMMYFUNCTION("""COMPUTED_VALUE"""),55.2)</f>
        <v>55.2</v>
      </c>
      <c r="C117" s="1">
        <f t="shared" si="1"/>
        <v>-1.24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IFERROR(__xludf.DUMMYFUNCTION("""COMPUTED_VALUE"""),56.52)</f>
        <v>56.52</v>
      </c>
      <c r="C118" s="1">
        <f t="shared" si="1"/>
        <v>0.32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IFERROR(__xludf.DUMMYFUNCTION("""COMPUTED_VALUE"""),56.12)</f>
        <v>56.12</v>
      </c>
      <c r="C119" s="1">
        <f t="shared" si="1"/>
        <v>-1.4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IFERROR(__xludf.DUMMYFUNCTION("""COMPUTED_VALUE"""),56.2)</f>
        <v>56.2</v>
      </c>
      <c r="C120" s="1">
        <f t="shared" si="1"/>
        <v>-0.92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IFERROR(__xludf.DUMMYFUNCTION("""COMPUTED_VALUE"""),56.15)</f>
        <v>56.15</v>
      </c>
      <c r="C121" s="1">
        <f t="shared" si="1"/>
        <v>-1.05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IFERROR(__xludf.DUMMYFUNCTION("""COMPUTED_VALUE"""),56.26)</f>
        <v>56.26</v>
      </c>
      <c r="C122" s="1">
        <f t="shared" si="1"/>
        <v>-0.89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IFERROR(__xludf.DUMMYFUNCTION("""COMPUTED_VALUE"""),55.41)</f>
        <v>55.41</v>
      </c>
      <c r="C123" s="1">
        <f t="shared" si="1"/>
        <v>-1.85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IFERROR(__xludf.DUMMYFUNCTION("""COMPUTED_VALUE"""),54.12)</f>
        <v>54.12</v>
      </c>
      <c r="C124" s="1">
        <f t="shared" si="1"/>
        <v>-2.29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IFERROR(__xludf.DUMMYFUNCTION("""COMPUTED_VALUE"""),52.6)</f>
        <v>52.6</v>
      </c>
      <c r="C125" s="1">
        <f t="shared" si="1"/>
        <v>-2.52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IFERROR(__xludf.DUMMYFUNCTION("""COMPUTED_VALUE"""),52.02)</f>
        <v>52.02</v>
      </c>
      <c r="C126" s="1">
        <f t="shared" si="1"/>
        <v>-1.58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IFERROR(__xludf.DUMMYFUNCTION("""COMPUTED_VALUE"""),51.7)</f>
        <v>51.7</v>
      </c>
      <c r="C127" s="1">
        <f t="shared" si="1"/>
        <v>-1.32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IFERROR(__xludf.DUMMYFUNCTION("""COMPUTED_VALUE"""),51.3)</f>
        <v>51.3</v>
      </c>
      <c r="C128" s="1">
        <f t="shared" si="1"/>
        <v>-1.4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IFERROR(__xludf.DUMMYFUNCTION("""COMPUTED_VALUE"""),51.4)</f>
        <v>51.4</v>
      </c>
      <c r="C129" s="1">
        <f t="shared" si="1"/>
        <v>-0.9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IFERROR(__xludf.DUMMYFUNCTION("""COMPUTED_VALUE"""),52.23)</f>
        <v>52.23</v>
      </c>
      <c r="C130" s="1">
        <f t="shared" si="1"/>
        <v>-0.17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IFERROR(__xludf.DUMMYFUNCTION("""COMPUTED_VALUE"""),52.56)</f>
        <v>52.56</v>
      </c>
      <c r="C131" s="1">
        <f t="shared" si="1"/>
        <v>-0.67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IFERROR(__xludf.DUMMYFUNCTION("""COMPUTED_VALUE"""),52.44)</f>
        <v>52.44</v>
      </c>
      <c r="C132" s="1">
        <f t="shared" si="1"/>
        <v>-1.12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IFERROR(__xludf.DUMMYFUNCTION("""COMPUTED_VALUE"""),52.76)</f>
        <v>52.76</v>
      </c>
      <c r="C133" s="1">
        <f t="shared" si="1"/>
        <v>-0.68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IFERROR(__xludf.DUMMYFUNCTION("""COMPUTED_VALUE"""),52.62)</f>
        <v>52.62</v>
      </c>
      <c r="C134" s="1">
        <f t="shared" si="1"/>
        <v>-1.14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IFERROR(__xludf.DUMMYFUNCTION("""COMPUTED_VALUE"""),52.92)</f>
        <v>52.92</v>
      </c>
      <c r="C135" s="1">
        <f t="shared" si="1"/>
        <v>-0.7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IFERROR(__xludf.DUMMYFUNCTION("""COMPUTED_VALUE"""),52.17)</f>
        <v>52.17</v>
      </c>
      <c r="C136" s="1">
        <f t="shared" si="1"/>
        <v>-1.75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IFERROR(__xludf.DUMMYFUNCTION("""COMPUTED_VALUE"""),53.6)</f>
        <v>53.6</v>
      </c>
      <c r="C137" s="1">
        <f t="shared" si="1"/>
        <v>0.43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IFERROR(__xludf.DUMMYFUNCTION("""COMPUTED_VALUE"""),53.2)</f>
        <v>53.2</v>
      </c>
      <c r="C138" s="1">
        <f t="shared" si="1"/>
        <v>-1.4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IFERROR(__xludf.DUMMYFUNCTION("""COMPUTED_VALUE"""),52.25)</f>
        <v>52.25</v>
      </c>
      <c r="C139" s="1">
        <f t="shared" si="1"/>
        <v>-1.95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IFERROR(__xludf.DUMMYFUNCTION("""COMPUTED_VALUE"""),53.31)</f>
        <v>53.31</v>
      </c>
      <c r="C140" s="1">
        <f t="shared" si="1"/>
        <v>0.06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IFERROR(__xludf.DUMMYFUNCTION("""COMPUTED_VALUE"""),52.75)</f>
        <v>52.75</v>
      </c>
      <c r="C141" s="1">
        <f t="shared" si="1"/>
        <v>-1.56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IFERROR(__xludf.DUMMYFUNCTION("""COMPUTED_VALUE"""),53.67)</f>
        <v>53.67</v>
      </c>
      <c r="C142" s="1">
        <f t="shared" si="1"/>
        <v>-0.08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IFERROR(__xludf.DUMMYFUNCTION("""COMPUTED_VALUE"""),54.51)</f>
        <v>54.51</v>
      </c>
      <c r="C143" s="1">
        <f t="shared" si="1"/>
        <v>-0.16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IFERROR(__xludf.DUMMYFUNCTION("""COMPUTED_VALUE"""),53.76)</f>
        <v>53.76</v>
      </c>
      <c r="C144" s="1">
        <f t="shared" si="1"/>
        <v>-1.75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IFERROR(__xludf.DUMMYFUNCTION("""COMPUTED_VALUE"""),53.37)</f>
        <v>53.37</v>
      </c>
      <c r="C145" s="1">
        <f t="shared" si="1"/>
        <v>-1.39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IFERROR(__xludf.DUMMYFUNCTION("""COMPUTED_VALUE"""),54.53)</f>
        <v>54.53</v>
      </c>
      <c r="C146" s="1">
        <f t="shared" si="1"/>
        <v>0.16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IFERROR(__xludf.DUMMYFUNCTION("""COMPUTED_VALUE"""),54.87)</f>
        <v>54.87</v>
      </c>
      <c r="C147" s="1">
        <f t="shared" si="1"/>
        <v>-0.66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IFERROR(__xludf.DUMMYFUNCTION("""COMPUTED_VALUE"""),54.71)</f>
        <v>54.71</v>
      </c>
      <c r="C148" s="1">
        <f t="shared" si="1"/>
        <v>-1.16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IFERROR(__xludf.DUMMYFUNCTION("""COMPUTED_VALUE"""),55.76)</f>
        <v>55.76</v>
      </c>
      <c r="C149" s="1">
        <f t="shared" si="1"/>
        <v>0.05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IFERROR(__xludf.DUMMYFUNCTION("""COMPUTED_VALUE"""),55.32)</f>
        <v>55.32</v>
      </c>
      <c r="C150" s="1">
        <f t="shared" si="1"/>
        <v>-1.44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IFERROR(__xludf.DUMMYFUNCTION("""COMPUTED_VALUE"""),55.94)</f>
        <v>55.94</v>
      </c>
      <c r="C151" s="1">
        <f t="shared" si="1"/>
        <v>-0.38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IFERROR(__xludf.DUMMYFUNCTION("""COMPUTED_VALUE"""),55.66)</f>
        <v>55.66</v>
      </c>
      <c r="C152" s="1">
        <f t="shared" si="1"/>
        <v>-1.28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IFERROR(__xludf.DUMMYFUNCTION("""COMPUTED_VALUE"""),55.72)</f>
        <v>55.72</v>
      </c>
      <c r="C153" s="1">
        <f t="shared" si="1"/>
        <v>-0.94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IFERROR(__xludf.DUMMYFUNCTION("""COMPUTED_VALUE"""),53.69)</f>
        <v>53.69</v>
      </c>
      <c r="C154" s="1">
        <f t="shared" si="1"/>
        <v>-3.03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IFERROR(__xludf.DUMMYFUNCTION("""COMPUTED_VALUE"""),54.75)</f>
        <v>54.75</v>
      </c>
      <c r="C155" s="1">
        <f t="shared" si="1"/>
        <v>0.06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IFERROR(__xludf.DUMMYFUNCTION("""COMPUTED_VALUE"""),55.02)</f>
        <v>55.02</v>
      </c>
      <c r="C156" s="1">
        <f t="shared" si="1"/>
        <v>-0.73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IFERROR(__xludf.DUMMYFUNCTION("""COMPUTED_VALUE"""),54.08)</f>
        <v>54.08</v>
      </c>
      <c r="C157" s="1">
        <f t="shared" si="1"/>
        <v>-1.94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IFERROR(__xludf.DUMMYFUNCTION("""COMPUTED_VALUE"""),53.96)</f>
        <v>53.96</v>
      </c>
      <c r="C158" s="1">
        <f t="shared" si="1"/>
        <v>-1.12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IFERROR(__xludf.DUMMYFUNCTION("""COMPUTED_VALUE"""),54.14)</f>
        <v>54.14</v>
      </c>
      <c r="C159" s="1">
        <f t="shared" si="1"/>
        <v>-0.82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IFERROR(__xludf.DUMMYFUNCTION("""COMPUTED_VALUE"""),52.72)</f>
        <v>52.72</v>
      </c>
      <c r="C160" s="1">
        <f t="shared" si="1"/>
        <v>-2.42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IFERROR(__xludf.DUMMYFUNCTION("""COMPUTED_VALUE"""),52.34)</f>
        <v>52.34</v>
      </c>
      <c r="C161" s="1">
        <f t="shared" si="1"/>
        <v>-1.38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IFERROR(__xludf.DUMMYFUNCTION("""COMPUTED_VALUE"""),51.95)</f>
        <v>51.95</v>
      </c>
      <c r="C162" s="1">
        <f t="shared" si="1"/>
        <v>-1.39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IFERROR(__xludf.DUMMYFUNCTION("""COMPUTED_VALUE"""),51.06)</f>
        <v>51.06</v>
      </c>
      <c r="C163" s="1">
        <f t="shared" si="1"/>
        <v>-1.89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IFERROR(__xludf.DUMMYFUNCTION("""COMPUTED_VALUE"""),51.84)</f>
        <v>51.84</v>
      </c>
      <c r="C164" s="1">
        <f t="shared" si="1"/>
        <v>-0.22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IFERROR(__xludf.DUMMYFUNCTION("""COMPUTED_VALUE"""),50.93)</f>
        <v>50.93</v>
      </c>
      <c r="C165" s="1">
        <f t="shared" si="1"/>
        <v>-1.91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IFERROR(__xludf.DUMMYFUNCTION("""COMPUTED_VALUE"""),52.08)</f>
        <v>52.08</v>
      </c>
      <c r="C166" s="1">
        <f t="shared" si="1"/>
        <v>0.15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IFERROR(__xludf.DUMMYFUNCTION("""COMPUTED_VALUE"""),51.63)</f>
        <v>51.63</v>
      </c>
      <c r="C167" s="1">
        <f t="shared" si="1"/>
        <v>-1.45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IFERROR(__xludf.DUMMYFUNCTION("""COMPUTED_VALUE"""),51.04)</f>
        <v>51.04</v>
      </c>
      <c r="C168" s="1">
        <f t="shared" si="1"/>
        <v>-1.59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IFERROR(__xludf.DUMMYFUNCTION("""COMPUTED_VALUE"""),52.59)</f>
        <v>52.59</v>
      </c>
      <c r="C169" s="1">
        <f t="shared" si="1"/>
        <v>0.55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IFERROR(__xludf.DUMMYFUNCTION("""COMPUTED_VALUE"""),52.51)</f>
        <v>52.51</v>
      </c>
      <c r="C170" s="1">
        <f t="shared" si="1"/>
        <v>-1.08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IFERROR(__xludf.DUMMYFUNCTION("""COMPUTED_VALUE"""),52.91)</f>
        <v>52.91</v>
      </c>
      <c r="C171" s="1">
        <f t="shared" si="1"/>
        <v>-0.6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IFERROR(__xludf.DUMMYFUNCTION("""COMPUTED_VALUE"""),52.51)</f>
        <v>52.51</v>
      </c>
      <c r="C172" s="1">
        <f t="shared" si="1"/>
        <v>-1.4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IFERROR(__xludf.DUMMYFUNCTION("""COMPUTED_VALUE"""),52.94)</f>
        <v>52.94</v>
      </c>
      <c r="C173" s="1">
        <f t="shared" si="1"/>
        <v>-0.57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IFERROR(__xludf.DUMMYFUNCTION("""COMPUTED_VALUE"""),53.79)</f>
        <v>53.79</v>
      </c>
      <c r="C174" s="1">
        <f t="shared" si="1"/>
        <v>-0.15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IFERROR(__xludf.DUMMYFUNCTION("""COMPUTED_VALUE"""),54.35)</f>
        <v>54.35</v>
      </c>
      <c r="C175" s="1">
        <f t="shared" si="1"/>
        <v>-0.44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IFERROR(__xludf.DUMMYFUNCTION("""COMPUTED_VALUE"""),54.4)</f>
        <v>54.4</v>
      </c>
      <c r="C176" s="1">
        <f t="shared" si="1"/>
        <v>-0.95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IFERROR(__xludf.DUMMYFUNCTION("""COMPUTED_VALUE"""),54.52)</f>
        <v>54.52</v>
      </c>
      <c r="C177" s="1">
        <f t="shared" si="1"/>
        <v>-0.88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IFERROR(__xludf.DUMMYFUNCTION("""COMPUTED_VALUE"""),55.3)</f>
        <v>55.3</v>
      </c>
      <c r="C178" s="1">
        <f t="shared" si="1"/>
        <v>-0.22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IFERROR(__xludf.DUMMYFUNCTION("""COMPUTED_VALUE"""),55.1)</f>
        <v>55.1</v>
      </c>
      <c r="C179" s="1">
        <f t="shared" si="1"/>
        <v>-1.2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IFERROR(__xludf.DUMMYFUNCTION("""COMPUTED_VALUE"""),55.22)</f>
        <v>55.22</v>
      </c>
      <c r="C180" s="1">
        <f t="shared" si="1"/>
        <v>-0.88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IFERROR(__xludf.DUMMYFUNCTION("""COMPUTED_VALUE"""),55.94)</f>
        <v>55.94</v>
      </c>
      <c r="C181" s="1">
        <f t="shared" si="1"/>
        <v>-0.28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IFERROR(__xludf.DUMMYFUNCTION("""COMPUTED_VALUE"""),55.75)</f>
        <v>55.75</v>
      </c>
      <c r="C182" s="1">
        <f t="shared" si="1"/>
        <v>-1.19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IFERROR(__xludf.DUMMYFUNCTION("""COMPUTED_VALUE"""),56.27)</f>
        <v>56.27</v>
      </c>
      <c r="C183" s="1">
        <f t="shared" si="1"/>
        <v>-0.48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IFERROR(__xludf.DUMMYFUNCTION("""COMPUTED_VALUE"""),55.72)</f>
        <v>55.72</v>
      </c>
      <c r="C184" s="1">
        <f t="shared" si="1"/>
        <v>-1.55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IFERROR(__xludf.DUMMYFUNCTION("""COMPUTED_VALUE"""),56.32)</f>
        <v>56.32</v>
      </c>
      <c r="C185" s="1">
        <f t="shared" si="1"/>
        <v>-0.4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IFERROR(__xludf.DUMMYFUNCTION("""COMPUTED_VALUE"""),55.69)</f>
        <v>55.69</v>
      </c>
      <c r="C186" s="1">
        <f t="shared" si="1"/>
        <v>-1.63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IFERROR(__xludf.DUMMYFUNCTION("""COMPUTED_VALUE"""),56.0)</f>
        <v>56</v>
      </c>
      <c r="C187" s="1">
        <f t="shared" si="1"/>
        <v>-0.69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IFERROR(__xludf.DUMMYFUNCTION("""COMPUTED_VALUE"""),54.94)</f>
        <v>54.94</v>
      </c>
      <c r="C188" s="1">
        <f t="shared" si="1"/>
        <v>-2.06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IFERROR(__xludf.DUMMYFUNCTION("""COMPUTED_VALUE"""),55.11)</f>
        <v>55.11</v>
      </c>
      <c r="C189" s="1">
        <f t="shared" si="1"/>
        <v>-0.83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IFERROR(__xludf.DUMMYFUNCTION("""COMPUTED_VALUE"""),55.51)</f>
        <v>55.51</v>
      </c>
      <c r="C190" s="1">
        <f t="shared" si="1"/>
        <v>-0.6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IFERROR(__xludf.DUMMYFUNCTION("""COMPUTED_VALUE"""),55.05)</f>
        <v>55.05</v>
      </c>
      <c r="C191" s="1">
        <f t="shared" si="1"/>
        <v>-1.46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IFERROR(__xludf.DUMMYFUNCTION("""COMPUTED_VALUE"""),56.12)</f>
        <v>56.12</v>
      </c>
      <c r="C192" s="1">
        <f t="shared" si="1"/>
        <v>0.07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IFERROR(__xludf.DUMMYFUNCTION("""COMPUTED_VALUE"""),55.53)</f>
        <v>55.53</v>
      </c>
      <c r="C193" s="1">
        <f t="shared" si="1"/>
        <v>-1.59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IFERROR(__xludf.DUMMYFUNCTION("""COMPUTED_VALUE"""),55.96)</f>
        <v>55.96</v>
      </c>
      <c r="C194" s="1">
        <f t="shared" si="1"/>
        <v>-0.57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IFERROR(__xludf.DUMMYFUNCTION("""COMPUTED_VALUE"""),56.39)</f>
        <v>56.39</v>
      </c>
      <c r="C195" s="1">
        <f t="shared" si="1"/>
        <v>-0.57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IFERROR(__xludf.DUMMYFUNCTION("""COMPUTED_VALUE"""),56.1)</f>
        <v>56.1</v>
      </c>
      <c r="C196" s="1">
        <f t="shared" si="1"/>
        <v>-1.29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IFERROR(__xludf.DUMMYFUNCTION("""COMPUTED_VALUE"""),55.94)</f>
        <v>55.94</v>
      </c>
      <c r="C197" s="1">
        <f t="shared" si="1"/>
        <v>-1.16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IFERROR(__xludf.DUMMYFUNCTION("""COMPUTED_VALUE"""),55.49)</f>
        <v>55.49</v>
      </c>
      <c r="C198" s="1">
        <f t="shared" si="1"/>
        <v>-1.45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IFERROR(__xludf.DUMMYFUNCTION("""COMPUTED_VALUE"""),54.86)</f>
        <v>54.86</v>
      </c>
      <c r="C199" s="1">
        <f t="shared" si="1"/>
        <v>-1.63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IFERROR(__xludf.DUMMYFUNCTION("""COMPUTED_VALUE"""),56.71)</f>
        <v>56.71</v>
      </c>
      <c r="C200" s="1">
        <f t="shared" si="1"/>
        <v>0.85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IFERROR(__xludf.DUMMYFUNCTION("""COMPUTED_VALUE"""),57.96)</f>
        <v>57.96</v>
      </c>
      <c r="C201" s="1">
        <f t="shared" si="1"/>
        <v>0.25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IFERROR(__xludf.DUMMYFUNCTION("""COMPUTED_VALUE"""),57.33)</f>
        <v>57.33</v>
      </c>
      <c r="C202" s="1">
        <f t="shared" si="1"/>
        <v>-1.63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IFERROR(__xludf.DUMMYFUNCTION("""COMPUTED_VALUE"""),57.73)</f>
        <v>57.73</v>
      </c>
      <c r="C203" s="1">
        <f t="shared" si="1"/>
        <v>-0.6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IFERROR(__xludf.DUMMYFUNCTION("""COMPUTED_VALUE"""),57.62)</f>
        <v>57.62</v>
      </c>
      <c r="C204" s="1">
        <f t="shared" si="1"/>
        <v>-1.11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IFERROR(__xludf.DUMMYFUNCTION("""COMPUTED_VALUE"""),57.55)</f>
        <v>57.55</v>
      </c>
      <c r="C205" s="1">
        <f t="shared" si="1"/>
        <v>-1.07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IFERROR(__xludf.DUMMYFUNCTION("""COMPUTED_VALUE"""),57.95)</f>
        <v>57.95</v>
      </c>
      <c r="C206" s="1">
        <f t="shared" si="1"/>
        <v>-0.6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IFERROR(__xludf.DUMMYFUNCTION("""COMPUTED_VALUE"""),57.26)</f>
        <v>57.26</v>
      </c>
      <c r="C207" s="1">
        <f t="shared" si="1"/>
        <v>-1.69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IFERROR(__xludf.DUMMYFUNCTION("""COMPUTED_VALUE"""),57.03)</f>
        <v>57.03</v>
      </c>
      <c r="C208" s="1">
        <f t="shared" si="1"/>
        <v>-1.23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IFERROR(__xludf.DUMMYFUNCTION("""COMPUTED_VALUE"""),57.27)</f>
        <v>57.27</v>
      </c>
      <c r="C209" s="1">
        <f t="shared" si="1"/>
        <v>-0.76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IFERROR(__xludf.DUMMYFUNCTION("""COMPUTED_VALUE"""),57.19)</f>
        <v>57.19</v>
      </c>
      <c r="C210" s="1">
        <f t="shared" si="1"/>
        <v>-1.08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IFERROR(__xludf.DUMMYFUNCTION("""COMPUTED_VALUE"""),57.43)</f>
        <v>57.43</v>
      </c>
      <c r="C211" s="1">
        <f t="shared" si="1"/>
        <v>-0.76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IFERROR(__xludf.DUMMYFUNCTION("""COMPUTED_VALUE"""),57.34)</f>
        <v>57.34</v>
      </c>
      <c r="C212" s="1">
        <f t="shared" si="1"/>
        <v>-1.09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IFERROR(__xludf.DUMMYFUNCTION("""COMPUTED_VALUE"""),57.3)</f>
        <v>57.3</v>
      </c>
      <c r="C213" s="1">
        <f t="shared" si="1"/>
        <v>-1.04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IFERROR(__xludf.DUMMYFUNCTION("""COMPUTED_VALUE"""),56.01)</f>
        <v>56.01</v>
      </c>
      <c r="C214" s="1">
        <f t="shared" si="1"/>
        <v>-2.29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IFERROR(__xludf.DUMMYFUNCTION("""COMPUTED_VALUE"""),55.42)</f>
        <v>55.42</v>
      </c>
      <c r="C215" s="1">
        <f t="shared" si="1"/>
        <v>-1.59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IFERROR(__xludf.DUMMYFUNCTION("""COMPUTED_VALUE"""),55.29)</f>
        <v>55.29</v>
      </c>
      <c r="C216" s="1">
        <f t="shared" si="1"/>
        <v>-1.13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IFERROR(__xludf.DUMMYFUNCTION("""COMPUTED_VALUE"""),54.93)</f>
        <v>54.93</v>
      </c>
      <c r="C217" s="1">
        <f t="shared" si="1"/>
        <v>-1.36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IFERROR(__xludf.DUMMYFUNCTION("""COMPUTED_VALUE"""),54.7)</f>
        <v>54.7</v>
      </c>
      <c r="C218" s="1">
        <f t="shared" si="1"/>
        <v>-1.23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IFERROR(__xludf.DUMMYFUNCTION("""COMPUTED_VALUE"""),54.62)</f>
        <v>54.62</v>
      </c>
      <c r="C219" s="1">
        <f t="shared" si="1"/>
        <v>-1.08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IFERROR(__xludf.DUMMYFUNCTION("""COMPUTED_VALUE"""),54.47)</f>
        <v>54.47</v>
      </c>
      <c r="C220" s="1">
        <f t="shared" si="1"/>
        <v>-1.15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IFERROR(__xludf.DUMMYFUNCTION("""COMPUTED_VALUE"""),54.51)</f>
        <v>54.51</v>
      </c>
      <c r="C221" s="1">
        <f t="shared" si="1"/>
        <v>-0.96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IFERROR(__xludf.DUMMYFUNCTION("""COMPUTED_VALUE"""),54.03)</f>
        <v>54.03</v>
      </c>
      <c r="C222" s="1">
        <f t="shared" si="1"/>
        <v>-1.48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IFERROR(__xludf.DUMMYFUNCTION("""COMPUTED_VALUE"""),53.87)</f>
        <v>53.87</v>
      </c>
      <c r="C223" s="1">
        <f t="shared" si="1"/>
        <v>-1.16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IFERROR(__xludf.DUMMYFUNCTION("""COMPUTED_VALUE"""),55.14)</f>
        <v>55.14</v>
      </c>
      <c r="C224" s="1">
        <f t="shared" si="1"/>
        <v>0.27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IFERROR(__xludf.DUMMYFUNCTION("""COMPUTED_VALUE"""),55.0)</f>
        <v>55</v>
      </c>
      <c r="C225" s="1">
        <f t="shared" si="1"/>
        <v>-1.14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IFERROR(__xludf.DUMMYFUNCTION("""COMPUTED_VALUE"""),54.74)</f>
        <v>54.74</v>
      </c>
      <c r="C226" s="1">
        <f t="shared" si="1"/>
        <v>-1.26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IFERROR(__xludf.DUMMYFUNCTION("""COMPUTED_VALUE"""),53.6)</f>
        <v>53.6</v>
      </c>
      <c r="C227" s="1">
        <f t="shared" si="1"/>
        <v>-2.14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IFERROR(__xludf.DUMMYFUNCTION("""COMPUTED_VALUE"""),53.83)</f>
        <v>53.83</v>
      </c>
      <c r="C228" s="1">
        <f t="shared" si="1"/>
        <v>-0.77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IFERROR(__xludf.DUMMYFUNCTION("""COMPUTED_VALUE"""),53.56)</f>
        <v>53.56</v>
      </c>
      <c r="C229" s="1">
        <f t="shared" si="1"/>
        <v>-1.27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IFERROR(__xludf.DUMMYFUNCTION("""COMPUTED_VALUE"""),53.32)</f>
        <v>53.32</v>
      </c>
      <c r="C230" s="1">
        <f t="shared" si="1"/>
        <v>-1.24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IFERROR(__xludf.DUMMYFUNCTION("""COMPUTED_VALUE"""),52.69)</f>
        <v>52.69</v>
      </c>
      <c r="C231" s="1">
        <f t="shared" si="1"/>
        <v>-1.63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IFERROR(__xludf.DUMMYFUNCTION("""COMPUTED_VALUE"""),53.52)</f>
        <v>53.52</v>
      </c>
      <c r="C232" s="1">
        <f t="shared" si="1"/>
        <v>-0.17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IFERROR(__xludf.DUMMYFUNCTION("""COMPUTED_VALUE"""),53.84)</f>
        <v>53.84</v>
      </c>
      <c r="C233" s="1">
        <f t="shared" si="1"/>
        <v>-0.68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IFERROR(__xludf.DUMMYFUNCTION("""COMPUTED_VALUE"""),53.73)</f>
        <v>53.73</v>
      </c>
      <c r="C234" s="1">
        <f t="shared" si="1"/>
        <v>-1.11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IFERROR(__xludf.DUMMYFUNCTION("""COMPUTED_VALUE"""),53.4)</f>
        <v>53.4</v>
      </c>
      <c r="C235" s="1">
        <f t="shared" si="1"/>
        <v>-1.33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IFERROR(__xludf.DUMMYFUNCTION("""COMPUTED_VALUE"""),53.13)</f>
        <v>53.13</v>
      </c>
      <c r="C236" s="1">
        <f t="shared" si="1"/>
        <v>-1.27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IFERROR(__xludf.DUMMYFUNCTION("""COMPUTED_VALUE"""),53.28)</f>
        <v>53.28</v>
      </c>
      <c r="C237" s="1">
        <f t="shared" si="1"/>
        <v>-0.85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IFERROR(__xludf.DUMMYFUNCTION("""COMPUTED_VALUE"""),53.4)</f>
        <v>53.4</v>
      </c>
      <c r="C238" s="1">
        <f t="shared" si="1"/>
        <v>-0.88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IFERROR(__xludf.DUMMYFUNCTION("""COMPUTED_VALUE"""),53.89)</f>
        <v>53.89</v>
      </c>
      <c r="C239" s="1">
        <f t="shared" si="1"/>
        <v>-0.51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IFERROR(__xludf.DUMMYFUNCTION("""COMPUTED_VALUE"""),54.11)</f>
        <v>54.11</v>
      </c>
      <c r="C240" s="1">
        <f t="shared" si="1"/>
        <v>-0.78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IFERROR(__xludf.DUMMYFUNCTION("""COMPUTED_VALUE"""),56.76)</f>
        <v>56.76</v>
      </c>
      <c r="C241" s="1">
        <f t="shared" si="1"/>
        <v>1.65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IFERROR(__xludf.DUMMYFUNCTION("""COMPUTED_VALUE"""),55.67)</f>
        <v>55.67</v>
      </c>
      <c r="C242" s="1">
        <f t="shared" si="1"/>
        <v>-2.09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IFERROR(__xludf.DUMMYFUNCTION("""COMPUTED_VALUE"""),56.63)</f>
        <v>56.63</v>
      </c>
      <c r="C243" s="1">
        <f t="shared" si="1"/>
        <v>-0.04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IFERROR(__xludf.DUMMYFUNCTION("""COMPUTED_VALUE"""),57.42)</f>
        <v>57.42</v>
      </c>
      <c r="C244" s="1">
        <f t="shared" si="1"/>
        <v>-0.21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IFERROR(__xludf.DUMMYFUNCTION("""COMPUTED_VALUE"""),57.65)</f>
        <v>57.65</v>
      </c>
      <c r="C245" s="1">
        <f t="shared" si="1"/>
        <v>-0.77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IFERROR(__xludf.DUMMYFUNCTION("""COMPUTED_VALUE"""),57.39)</f>
        <v>57.39</v>
      </c>
      <c r="C246" s="1">
        <f t="shared" si="1"/>
        <v>-1.26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IFERROR(__xludf.DUMMYFUNCTION("""COMPUTED_VALUE"""),56.95)</f>
        <v>56.95</v>
      </c>
      <c r="C247" s="1">
        <f t="shared" si="1"/>
        <v>-1.44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IFERROR(__xludf.DUMMYFUNCTION("""COMPUTED_VALUE"""),56.71)</f>
        <v>56.71</v>
      </c>
      <c r="C248" s="1">
        <f t="shared" si="1"/>
        <v>-1.24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IFERROR(__xludf.DUMMYFUNCTION("""COMPUTED_VALUE"""),56.44)</f>
        <v>56.44</v>
      </c>
      <c r="C249" s="1">
        <f t="shared" si="1"/>
        <v>-1.27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IFERROR(__xludf.DUMMYFUNCTION("""COMPUTED_VALUE"""),55.96)</f>
        <v>55.96</v>
      </c>
      <c r="C250" s="1">
        <f t="shared" si="1"/>
        <v>-1.48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IFERROR(__xludf.DUMMYFUNCTION("""COMPUTED_VALUE"""),55.87)</f>
        <v>55.87</v>
      </c>
      <c r="C251" s="1">
        <f t="shared" si="1"/>
        <v>-1.09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IFERROR(__xludf.DUMMYFUNCTION("""COMPUTED_VALUE"""),55.53)</f>
        <v>55.53</v>
      </c>
      <c r="C252" s="1">
        <f t="shared" si="1"/>
        <v>-1.34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IFERROR(__xludf.DUMMYFUNCTION("""COMPUTED_VALUE"""),54.9)</f>
        <v>54.9</v>
      </c>
      <c r="C253" s="1">
        <f t="shared" si="1"/>
        <v>-1.63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IFERROR(__xludf.DUMMYFUNCTION("""COMPUTED_VALUE"""),55.55)</f>
        <v>55.55</v>
      </c>
      <c r="C254" s="1">
        <f t="shared" si="1"/>
        <v>-0.35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IFERROR(__xludf.DUMMYFUNCTION("""COMPUTED_VALUE"""),56.75)</f>
        <v>56.75</v>
      </c>
      <c r="C255" s="1">
        <f t="shared" si="1"/>
        <v>0.2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IFERROR(__xludf.DUMMYFUNCTION("""COMPUTED_VALUE"""),56.73)</f>
        <v>56.73</v>
      </c>
      <c r="C256" s="1">
        <f t="shared" si="1"/>
        <v>-1.02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IFERROR(__xludf.DUMMYFUNCTION("""COMPUTED_VALUE"""),56.55)</f>
        <v>56.55</v>
      </c>
      <c r="C257" s="1">
        <f t="shared" si="1"/>
        <v>-1.18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IFERROR(__xludf.DUMMYFUNCTION("""COMPUTED_VALUE"""),56.98)</f>
        <v>56.98</v>
      </c>
      <c r="C258" s="1">
        <f t="shared" si="1"/>
        <v>-0.57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IFERROR(__xludf.DUMMYFUNCTION("""COMPUTED_VALUE"""),56.44)</f>
        <v>56.44</v>
      </c>
      <c r="C259" s="1">
        <f t="shared" si="1"/>
        <v>-1.54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IFERROR(__xludf.DUMMYFUNCTION("""COMPUTED_VALUE"""),56.19)</f>
        <v>56.19</v>
      </c>
      <c r="C260" s="1">
        <f t="shared" si="1"/>
        <v>-1.25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IFERROR(__xludf.DUMMYFUNCTION("""COMPUTED_VALUE"""),56.85)</f>
        <v>56.85</v>
      </c>
      <c r="C261" s="1">
        <f t="shared" si="1"/>
        <v>-0.34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IFERROR(__xludf.DUMMYFUNCTION("""COMPUTED_VALUE"""),56.32)</f>
        <v>56.32</v>
      </c>
      <c r="C262" s="1">
        <f t="shared" si="1"/>
        <v>-1.53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IFERROR(__xludf.DUMMYFUNCTION("""COMPUTED_VALUE"""),56.5)</f>
        <v>56.5</v>
      </c>
      <c r="C263" s="1">
        <f t="shared" si="1"/>
        <v>-0.82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IFERROR(__xludf.DUMMYFUNCTION("""COMPUTED_VALUE"""),57.29)</f>
        <v>57.29</v>
      </c>
      <c r="C264" s="1">
        <f t="shared" si="1"/>
        <v>-0.21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IFERROR(__xludf.DUMMYFUNCTION("""COMPUTED_VALUE"""),56.98)</f>
        <v>56.98</v>
      </c>
      <c r="C265" s="1">
        <f t="shared" si="1"/>
        <v>-1.31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IFERROR(__xludf.DUMMYFUNCTION("""COMPUTED_VALUE"""),57.31)</f>
        <v>57.31</v>
      </c>
      <c r="C266" s="1">
        <f t="shared" si="1"/>
        <v>-0.67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IFERROR(__xludf.DUMMYFUNCTION("""COMPUTED_VALUE"""),56.97)</f>
        <v>56.97</v>
      </c>
      <c r="C267" s="1">
        <f t="shared" si="1"/>
        <v>-1.34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IFERROR(__xludf.DUMMYFUNCTION("""COMPUTED_VALUE"""),57.29)</f>
        <v>57.29</v>
      </c>
      <c r="C268" s="1">
        <f t="shared" si="1"/>
        <v>-0.68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IFERROR(__xludf.DUMMYFUNCTION("""COMPUTED_VALUE"""),57.16)</f>
        <v>57.16</v>
      </c>
      <c r="C269" s="1">
        <f t="shared" si="1"/>
        <v>-1.13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IFERROR(__xludf.DUMMYFUNCTION("""COMPUTED_VALUE"""),56.48)</f>
        <v>56.48</v>
      </c>
      <c r="C270" s="1">
        <f t="shared" si="1"/>
        <v>-1.68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IFERROR(__xludf.DUMMYFUNCTION("""COMPUTED_VALUE"""),56.48)</f>
        <v>56.48</v>
      </c>
      <c r="C271" s="1">
        <f t="shared" si="1"/>
        <v>-1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IFERROR(__xludf.DUMMYFUNCTION("""COMPUTED_VALUE"""),55.29)</f>
        <v>55.29</v>
      </c>
      <c r="C272" s="1">
        <f t="shared" si="1"/>
        <v>-2.19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IFERROR(__xludf.DUMMYFUNCTION("""COMPUTED_VALUE"""),55.08)</f>
        <v>55.08</v>
      </c>
      <c r="C273" s="1">
        <f t="shared" si="1"/>
        <v>-1.21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IFERROR(__xludf.DUMMYFUNCTION("""COMPUTED_VALUE"""),55.71)</f>
        <v>55.71</v>
      </c>
      <c r="C274" s="1">
        <f t="shared" si="1"/>
        <v>-0.37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IFERROR(__xludf.DUMMYFUNCTION("""COMPUTED_VALUE"""),55.63)</f>
        <v>55.63</v>
      </c>
      <c r="C275" s="1">
        <f t="shared" si="1"/>
        <v>-1.08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IFERROR(__xludf.DUMMYFUNCTION("""COMPUTED_VALUE"""),55.45)</f>
        <v>55.45</v>
      </c>
      <c r="C276" s="1">
        <f t="shared" si="1"/>
        <v>-1.18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IFERROR(__xludf.DUMMYFUNCTION("""COMPUTED_VALUE"""),55.2)</f>
        <v>55.2</v>
      </c>
      <c r="C277" s="1">
        <f t="shared" si="1"/>
        <v>-1.25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IFERROR(__xludf.DUMMYFUNCTION("""COMPUTED_VALUE"""),54.88)</f>
        <v>54.88</v>
      </c>
      <c r="C278" s="1">
        <f t="shared" si="1"/>
        <v>-1.32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IFERROR(__xludf.DUMMYFUNCTION("""COMPUTED_VALUE"""),54.94)</f>
        <v>54.94</v>
      </c>
      <c r="C279" s="1">
        <f t="shared" si="1"/>
        <v>-0.94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IFERROR(__xludf.DUMMYFUNCTION("""COMPUTED_VALUE"""),54.43)</f>
        <v>54.43</v>
      </c>
      <c r="C280" s="1">
        <f t="shared" si="1"/>
        <v>-1.51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IFERROR(__xludf.DUMMYFUNCTION("""COMPUTED_VALUE"""),54.27)</f>
        <v>54.27</v>
      </c>
      <c r="C281" s="1">
        <f t="shared" si="1"/>
        <v>-1.16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IFERROR(__xludf.DUMMYFUNCTION("""COMPUTED_VALUE"""),53.74)</f>
        <v>53.74</v>
      </c>
      <c r="C282" s="1">
        <f t="shared" si="1"/>
        <v>-1.53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IFERROR(__xludf.DUMMYFUNCTION("""COMPUTED_VALUE"""),53.86)</f>
        <v>53.86</v>
      </c>
      <c r="C283" s="1">
        <f t="shared" si="1"/>
        <v>-0.88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IFERROR(__xludf.DUMMYFUNCTION("""COMPUTED_VALUE"""),53.84)</f>
        <v>53.84</v>
      </c>
      <c r="C284" s="1">
        <f t="shared" si="1"/>
        <v>-1.02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IFERROR(__xludf.DUMMYFUNCTION("""COMPUTED_VALUE"""),52.95)</f>
        <v>52.95</v>
      </c>
      <c r="C285" s="1">
        <f t="shared" si="1"/>
        <v>-1.89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IFERROR(__xludf.DUMMYFUNCTION("""COMPUTED_VALUE"""),52.41)</f>
        <v>52.41</v>
      </c>
      <c r="C286" s="1">
        <f t="shared" si="1"/>
        <v>-1.54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IFERROR(__xludf.DUMMYFUNCTION("""COMPUTED_VALUE"""),52.24)</f>
        <v>52.24</v>
      </c>
      <c r="C287" s="1">
        <f t="shared" si="1"/>
        <v>-1.17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IFERROR(__xludf.DUMMYFUNCTION("""COMPUTED_VALUE"""),51.88)</f>
        <v>51.88</v>
      </c>
      <c r="C288" s="1">
        <f t="shared" si="1"/>
        <v>-1.36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IFERROR(__xludf.DUMMYFUNCTION("""COMPUTED_VALUE"""),51.07)</f>
        <v>51.07</v>
      </c>
      <c r="C289" s="1">
        <f t="shared" si="1"/>
        <v>-1.81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IFERROR(__xludf.DUMMYFUNCTION("""COMPUTED_VALUE"""),50.95)</f>
        <v>50.95</v>
      </c>
      <c r="C290" s="1">
        <f t="shared" si="1"/>
        <v>-1.12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IFERROR(__xludf.DUMMYFUNCTION("""COMPUTED_VALUE"""),52.26)</f>
        <v>52.26</v>
      </c>
      <c r="C291" s="1">
        <f t="shared" si="1"/>
        <v>0.31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IFERROR(__xludf.DUMMYFUNCTION("""COMPUTED_VALUE"""),51.33)</f>
        <v>51.33</v>
      </c>
      <c r="C292" s="1">
        <f t="shared" si="1"/>
        <v>-1.93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IFERROR(__xludf.DUMMYFUNCTION("""COMPUTED_VALUE"""),51.91)</f>
        <v>51.91</v>
      </c>
      <c r="C293" s="1">
        <f t="shared" si="1"/>
        <v>-0.42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IFERROR(__xludf.DUMMYFUNCTION("""COMPUTED_VALUE"""),51.39)</f>
        <v>51.39</v>
      </c>
      <c r="C294" s="1">
        <f t="shared" si="1"/>
        <v>-1.52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IFERROR(__xludf.DUMMYFUNCTION("""COMPUTED_VALUE"""),52.37)</f>
        <v>52.37</v>
      </c>
      <c r="C295" s="1">
        <f t="shared" si="1"/>
        <v>-0.02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IFERROR(__xludf.DUMMYFUNCTION("""COMPUTED_VALUE"""),52.32)</f>
        <v>52.32</v>
      </c>
      <c r="C296" s="1">
        <f t="shared" si="1"/>
        <v>-1.05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IFERROR(__xludf.DUMMYFUNCTION("""COMPUTED_VALUE"""),51.74)</f>
        <v>51.74</v>
      </c>
      <c r="C297" s="1">
        <f t="shared" si="1"/>
        <v>-1.58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IFERROR(__xludf.DUMMYFUNCTION("""COMPUTED_VALUE"""),52.52)</f>
        <v>52.52</v>
      </c>
      <c r="C298" s="1">
        <f t="shared" si="1"/>
        <v>-0.22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IFERROR(__xludf.DUMMYFUNCTION("""COMPUTED_VALUE"""),52.48)</f>
        <v>52.48</v>
      </c>
      <c r="C299" s="1">
        <f t="shared" si="1"/>
        <v>-1.04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IFERROR(__xludf.DUMMYFUNCTION("""COMPUTED_VALUE"""),51.84)</f>
        <v>51.84</v>
      </c>
      <c r="C300" s="1">
        <f t="shared" si="1"/>
        <v>-1.64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IFERROR(__xludf.DUMMYFUNCTION("""COMPUTED_VALUE"""),53.53)</f>
        <v>53.53</v>
      </c>
      <c r="C301" s="1">
        <f t="shared" si="1"/>
        <v>0.69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IFERROR(__xludf.DUMMYFUNCTION("""COMPUTED_VALUE"""),53.52)</f>
        <v>53.52</v>
      </c>
      <c r="C302" s="1">
        <f t="shared" si="1"/>
        <v>-1.01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IFERROR(__xludf.DUMMYFUNCTION("""COMPUTED_VALUE"""),53.0)</f>
        <v>53</v>
      </c>
      <c r="C303" s="1">
        <f t="shared" si="1"/>
        <v>-1.52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IFERROR(__xludf.DUMMYFUNCTION("""COMPUTED_VALUE"""),52.69)</f>
        <v>52.69</v>
      </c>
      <c r="C304" s="1">
        <f t="shared" si="1"/>
        <v>-1.31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IFERROR(__xludf.DUMMYFUNCTION("""COMPUTED_VALUE"""),53.56)</f>
        <v>53.56</v>
      </c>
      <c r="C305" s="1">
        <f t="shared" si="1"/>
        <v>-0.13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IFERROR(__xludf.DUMMYFUNCTION("""COMPUTED_VALUE"""),52.94)</f>
        <v>52.94</v>
      </c>
      <c r="C306" s="1">
        <f t="shared" si="1"/>
        <v>-1.62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IFERROR(__xludf.DUMMYFUNCTION("""COMPUTED_VALUE"""),53.09)</f>
        <v>53.09</v>
      </c>
      <c r="C307" s="1">
        <f t="shared" si="1"/>
        <v>-0.85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IFERROR(__xludf.DUMMYFUNCTION("""COMPUTED_VALUE"""),52.78)</f>
        <v>52.78</v>
      </c>
      <c r="C308" s="1">
        <f t="shared" si="1"/>
        <v>-1.31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IFERROR(__xludf.DUMMYFUNCTION("""COMPUTED_VALUE"""),52.69)</f>
        <v>52.69</v>
      </c>
      <c r="C309" s="1">
        <f t="shared" si="1"/>
        <v>-1.09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IFERROR(__xludf.DUMMYFUNCTION("""COMPUTED_VALUE"""),53.27)</f>
        <v>53.27</v>
      </c>
      <c r="C310" s="1">
        <f t="shared" si="1"/>
        <v>-0.42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IFERROR(__xludf.DUMMYFUNCTION("""COMPUTED_VALUE"""),53.15)</f>
        <v>53.15</v>
      </c>
      <c r="C311" s="1">
        <f t="shared" si="1"/>
        <v>-1.12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IFERROR(__xludf.DUMMYFUNCTION("""COMPUTED_VALUE"""),52.65)</f>
        <v>52.65</v>
      </c>
      <c r="C312" s="1">
        <f t="shared" si="1"/>
        <v>-1.5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IFERROR(__xludf.DUMMYFUNCTION("""COMPUTED_VALUE"""),53.43)</f>
        <v>53.43</v>
      </c>
      <c r="C313" s="1">
        <f t="shared" si="1"/>
        <v>-0.22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IFERROR(__xludf.DUMMYFUNCTION("""COMPUTED_VALUE"""),53.9)</f>
        <v>53.9</v>
      </c>
      <c r="C314" s="1">
        <f t="shared" si="1"/>
        <v>-0.53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IFERROR(__xludf.DUMMYFUNCTION("""COMPUTED_VALUE"""),53.45)</f>
        <v>53.45</v>
      </c>
      <c r="C315" s="1">
        <f t="shared" si="1"/>
        <v>-1.45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IFERROR(__xludf.DUMMYFUNCTION("""COMPUTED_VALUE"""),53.08)</f>
        <v>53.08</v>
      </c>
      <c r="C316" s="1">
        <f t="shared" si="1"/>
        <v>-1.37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IFERROR(__xludf.DUMMYFUNCTION("""COMPUTED_VALUE"""),54.03)</f>
        <v>54.03</v>
      </c>
      <c r="C317" s="1">
        <f t="shared" si="1"/>
        <v>-0.05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IFERROR(__xludf.DUMMYFUNCTION("""COMPUTED_VALUE"""),54.07)</f>
        <v>54.07</v>
      </c>
      <c r="C318" s="1">
        <f t="shared" si="1"/>
        <v>-0.96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IFERROR(__xludf.DUMMYFUNCTION("""COMPUTED_VALUE"""),54.03)</f>
        <v>54.03</v>
      </c>
      <c r="C319" s="1">
        <f t="shared" si="1"/>
        <v>-1.04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IFERROR(__xludf.DUMMYFUNCTION("""COMPUTED_VALUE"""),53.97)</f>
        <v>53.97</v>
      </c>
      <c r="C320" s="1">
        <f t="shared" si="1"/>
        <v>-1.06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IFERROR(__xludf.DUMMYFUNCTION("""COMPUTED_VALUE"""),53.9)</f>
        <v>53.9</v>
      </c>
      <c r="C321" s="1">
        <f t="shared" si="1"/>
        <v>-1.07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IFERROR(__xludf.DUMMYFUNCTION("""COMPUTED_VALUE"""),54.31)</f>
        <v>54.31</v>
      </c>
      <c r="C322" s="1">
        <f t="shared" si="1"/>
        <v>-0.59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IFERROR(__xludf.DUMMYFUNCTION("""COMPUTED_VALUE"""),54.62)</f>
        <v>54.62</v>
      </c>
      <c r="C323" s="1">
        <f t="shared" si="1"/>
        <v>-0.69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IFERROR(__xludf.DUMMYFUNCTION("""COMPUTED_VALUE"""),54.94)</f>
        <v>54.94</v>
      </c>
      <c r="C324" s="1">
        <f t="shared" si="1"/>
        <v>-0.68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IFERROR(__xludf.DUMMYFUNCTION("""COMPUTED_VALUE"""),54.83)</f>
        <v>54.83</v>
      </c>
      <c r="C325" s="1">
        <f t="shared" si="1"/>
        <v>-1.11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IFERROR(__xludf.DUMMYFUNCTION("""COMPUTED_VALUE"""),55.51)</f>
        <v>55.51</v>
      </c>
      <c r="C326" s="1">
        <f t="shared" si="1"/>
        <v>-0.32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IFERROR(__xludf.DUMMYFUNCTION("""COMPUTED_VALUE"""),55.22)</f>
        <v>55.22</v>
      </c>
      <c r="C327" s="1">
        <f t="shared" si="1"/>
        <v>-1.29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IFERROR(__xludf.DUMMYFUNCTION("""COMPUTED_VALUE"""),55.18)</f>
        <v>55.18</v>
      </c>
      <c r="C328" s="1">
        <f t="shared" si="1"/>
        <v>-1.04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IFERROR(__xludf.DUMMYFUNCTION("""COMPUTED_VALUE"""),56.18)</f>
        <v>56.18</v>
      </c>
      <c r="C329" s="1">
        <f t="shared" si="1"/>
        <v>0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IFERROR(__xludf.DUMMYFUNCTION("""COMPUTED_VALUE"""),53.69)</f>
        <v>53.69</v>
      </c>
      <c r="C330" s="1">
        <f t="shared" si="1"/>
        <v>-3.49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IFERROR(__xludf.DUMMYFUNCTION("""COMPUTED_VALUE"""),54.69)</f>
        <v>54.69</v>
      </c>
      <c r="C331" s="1">
        <f t="shared" si="1"/>
        <v>0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IFERROR(__xludf.DUMMYFUNCTION("""COMPUTED_VALUE"""),56.22)</f>
        <v>56.22</v>
      </c>
      <c r="C332" s="1">
        <f t="shared" si="1"/>
        <v>0.53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IFERROR(__xludf.DUMMYFUNCTION("""COMPUTED_VALUE"""),56.82)</f>
        <v>56.82</v>
      </c>
      <c r="C333" s="1">
        <f t="shared" si="1"/>
        <v>-0.4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IFERROR(__xludf.DUMMYFUNCTION("""COMPUTED_VALUE"""),57.14)</f>
        <v>57.14</v>
      </c>
      <c r="C334" s="1">
        <f t="shared" si="1"/>
        <v>-0.68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IFERROR(__xludf.DUMMYFUNCTION("""COMPUTED_VALUE"""),56.85)</f>
        <v>56.85</v>
      </c>
      <c r="C335" s="1">
        <f t="shared" si="1"/>
        <v>-1.29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IFERROR(__xludf.DUMMYFUNCTION("""COMPUTED_VALUE"""),57.38)</f>
        <v>57.38</v>
      </c>
      <c r="C336" s="1">
        <f t="shared" si="1"/>
        <v>-0.47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IFERROR(__xludf.DUMMYFUNCTION("""COMPUTED_VALUE"""),57.5)</f>
        <v>57.5</v>
      </c>
      <c r="C337" s="1">
        <f t="shared" si="1"/>
        <v>-0.88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IFERROR(__xludf.DUMMYFUNCTION("""COMPUTED_VALUE"""),57.68)</f>
        <v>57.68</v>
      </c>
      <c r="C338" s="1">
        <f t="shared" si="1"/>
        <v>-0.82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IFERROR(__xludf.DUMMYFUNCTION("""COMPUTED_VALUE"""),57.42)</f>
        <v>57.42</v>
      </c>
      <c r="C339" s="1">
        <f t="shared" si="1"/>
        <v>-1.26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IFERROR(__xludf.DUMMYFUNCTION("""COMPUTED_VALUE"""),57.63)</f>
        <v>57.63</v>
      </c>
      <c r="C340" s="1">
        <f t="shared" si="1"/>
        <v>-0.79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IFERROR(__xludf.DUMMYFUNCTION("""COMPUTED_VALUE"""),57.69)</f>
        <v>57.69</v>
      </c>
      <c r="C341" s="1">
        <f t="shared" si="1"/>
        <v>-0.94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IFERROR(__xludf.DUMMYFUNCTION("""COMPUTED_VALUE"""),58.3)</f>
        <v>58.3</v>
      </c>
      <c r="C342" s="1">
        <f t="shared" si="1"/>
        <v>-0.39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IFERROR(__xludf.DUMMYFUNCTION("""COMPUTED_VALUE"""),58.86)</f>
        <v>58.86</v>
      </c>
      <c r="C343" s="1">
        <f t="shared" si="1"/>
        <v>-0.44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IFERROR(__xludf.DUMMYFUNCTION("""COMPUTED_VALUE"""),59.66)</f>
        <v>59.66</v>
      </c>
      <c r="C344" s="1">
        <f t="shared" si="1"/>
        <v>-0.2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IFERROR(__xludf.DUMMYFUNCTION("""COMPUTED_VALUE"""),60.47)</f>
        <v>60.47</v>
      </c>
      <c r="C345" s="1">
        <f t="shared" si="1"/>
        <v>-0.19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IFERROR(__xludf.DUMMYFUNCTION("""COMPUTED_VALUE"""),59.86)</f>
        <v>59.86</v>
      </c>
      <c r="C346" s="1">
        <f t="shared" si="1"/>
        <v>-1.61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IFERROR(__xludf.DUMMYFUNCTION("""COMPUTED_VALUE"""),60.89)</f>
        <v>60.89</v>
      </c>
      <c r="C347" s="1">
        <f t="shared" si="1"/>
        <v>0.03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IFERROR(__xludf.DUMMYFUNCTION("""COMPUTED_VALUE"""),61.17)</f>
        <v>61.17</v>
      </c>
      <c r="C348" s="1">
        <f t="shared" si="1"/>
        <v>-0.72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IFERROR(__xludf.DUMMYFUNCTION("""COMPUTED_VALUE"""),61.04)</f>
        <v>61.04</v>
      </c>
      <c r="C349" s="1">
        <f t="shared" si="1"/>
        <v>-1.13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IFERROR(__xludf.DUMMYFUNCTION("""COMPUTED_VALUE"""),60.86)</f>
        <v>60.86</v>
      </c>
      <c r="C350" s="1">
        <f t="shared" si="1"/>
        <v>-1.18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IFERROR(__xludf.DUMMYFUNCTION("""COMPUTED_VALUE"""),60.46)</f>
        <v>60.46</v>
      </c>
      <c r="C351" s="1">
        <f t="shared" si="1"/>
        <v>-1.4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IFERROR(__xludf.DUMMYFUNCTION("""COMPUTED_VALUE"""),59.92)</f>
        <v>59.92</v>
      </c>
      <c r="C352" s="1">
        <f t="shared" si="1"/>
        <v>-1.54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IFERROR(__xludf.DUMMYFUNCTION("""COMPUTED_VALUE"""),59.84)</f>
        <v>59.84</v>
      </c>
      <c r="C353" s="1">
        <f t="shared" si="1"/>
        <v>-1.08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IFERROR(__xludf.DUMMYFUNCTION("""COMPUTED_VALUE"""),59.76)</f>
        <v>59.76</v>
      </c>
      <c r="C354" s="1">
        <f t="shared" si="1"/>
        <v>-1.08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IFERROR(__xludf.DUMMYFUNCTION("""COMPUTED_VALUE"""),59.35)</f>
        <v>59.35</v>
      </c>
      <c r="C355" s="1">
        <f t="shared" si="1"/>
        <v>-1.41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IFERROR(__xludf.DUMMYFUNCTION("""COMPUTED_VALUE"""),60.54)</f>
        <v>60.54</v>
      </c>
      <c r="C356" s="1">
        <f t="shared" si="1"/>
        <v>0.19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IFERROR(__xludf.DUMMYFUNCTION("""COMPUTED_VALUE"""),59.7)</f>
        <v>59.7</v>
      </c>
      <c r="C357" s="1">
        <f t="shared" si="1"/>
        <v>-1.84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IFERROR(__xludf.DUMMYFUNCTION("""COMPUTED_VALUE"""),59.25)</f>
        <v>59.25</v>
      </c>
      <c r="C358" s="1">
        <f t="shared" si="1"/>
        <v>-1.45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IFERROR(__xludf.DUMMYFUNCTION("""COMPUTED_VALUE"""),58.69)</f>
        <v>58.69</v>
      </c>
      <c r="C359" s="1">
        <f t="shared" si="1"/>
        <v>-1.56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IFERROR(__xludf.DUMMYFUNCTION("""COMPUTED_VALUE"""),58.6)</f>
        <v>58.6</v>
      </c>
      <c r="C360" s="1">
        <f t="shared" si="1"/>
        <v>-1.09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IFERROR(__xludf.DUMMYFUNCTION("""COMPUTED_VALUE"""),58.83)</f>
        <v>58.83</v>
      </c>
      <c r="C361" s="1">
        <f t="shared" si="1"/>
        <v>-0.77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IFERROR(__xludf.DUMMYFUNCTION("""COMPUTED_VALUE"""),58.95)</f>
        <v>58.95</v>
      </c>
      <c r="C362" s="1">
        <f t="shared" si="1"/>
        <v>-0.88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IFERROR(__xludf.DUMMYFUNCTION("""COMPUTED_VALUE"""),58.88)</f>
        <v>58.88</v>
      </c>
      <c r="C363" s="1">
        <f t="shared" si="1"/>
        <v>-1.07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IFERROR(__xludf.DUMMYFUNCTION("""COMPUTED_VALUE"""),57.99)</f>
        <v>57.99</v>
      </c>
      <c r="C364" s="1">
        <f t="shared" si="1"/>
        <v>-1.89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IFERROR(__xludf.DUMMYFUNCTION("""COMPUTED_VALUE"""),58.39)</f>
        <v>58.39</v>
      </c>
      <c r="C365" s="1">
        <f t="shared" si="1"/>
        <v>-0.6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IFERROR(__xludf.DUMMYFUNCTION("""COMPUTED_VALUE"""),58.53)</f>
        <v>58.53</v>
      </c>
      <c r="C366" s="1">
        <f t="shared" si="1"/>
        <v>-0.86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IFERROR(__xludf.DUMMYFUNCTION("""COMPUTED_VALUE"""),57.89)</f>
        <v>57.89</v>
      </c>
      <c r="C367" s="1">
        <f t="shared" si="1"/>
        <v>-1.64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IFERROR(__xludf.DUMMYFUNCTION("""COMPUTED_VALUE"""),58.34)</f>
        <v>58.34</v>
      </c>
      <c r="C368" s="1">
        <f t="shared" si="1"/>
        <v>-0.55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IFERROR(__xludf.DUMMYFUNCTION("""COMPUTED_VALUE"""),58.01)</f>
        <v>58.01</v>
      </c>
      <c r="C369" s="1">
        <f t="shared" si="1"/>
        <v>-1.33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IFERROR(__xludf.DUMMYFUNCTION("""COMPUTED_VALUE"""),58.45)</f>
        <v>58.45</v>
      </c>
      <c r="C370" s="1">
        <f t="shared" si="1"/>
        <v>-0.56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IFERROR(__xludf.DUMMYFUNCTION("""COMPUTED_VALUE"""),58.17)</f>
        <v>58.17</v>
      </c>
      <c r="C371" s="1">
        <f t="shared" si="1"/>
        <v>-1.28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IFERROR(__xludf.DUMMYFUNCTION("""COMPUTED_VALUE"""),58.16)</f>
        <v>58.16</v>
      </c>
      <c r="C372" s="1">
        <f t="shared" si="1"/>
        <v>-1.01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IFERROR(__xludf.DUMMYFUNCTION("""COMPUTED_VALUE"""),57.93)</f>
        <v>57.93</v>
      </c>
      <c r="C373" s="1">
        <f t="shared" si="1"/>
        <v>-1.23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IFERROR(__xludf.DUMMYFUNCTION("""COMPUTED_VALUE"""),57.04)</f>
        <v>57.04</v>
      </c>
      <c r="C374" s="1">
        <f t="shared" si="1"/>
        <v>-1.89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IFERROR(__xludf.DUMMYFUNCTION("""COMPUTED_VALUE"""),57.88)</f>
        <v>57.88</v>
      </c>
      <c r="C375" s="1">
        <f t="shared" si="1"/>
        <v>-0.16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IFERROR(__xludf.DUMMYFUNCTION("""COMPUTED_VALUE"""),58.65)</f>
        <v>58.65</v>
      </c>
      <c r="C376" s="1">
        <f t="shared" si="1"/>
        <v>-0.23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IFERROR(__xludf.DUMMYFUNCTION("""COMPUTED_VALUE"""),57.78)</f>
        <v>57.78</v>
      </c>
      <c r="C377" s="1">
        <f t="shared" si="1"/>
        <v>-1.87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IFERROR(__xludf.DUMMYFUNCTION("""COMPUTED_VALUE"""),58.35)</f>
        <v>58.35</v>
      </c>
      <c r="C378" s="1">
        <f t="shared" si="1"/>
        <v>-0.43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IFERROR(__xludf.DUMMYFUNCTION("""COMPUTED_VALUE"""),58.28)</f>
        <v>58.28</v>
      </c>
      <c r="C379" s="1">
        <f t="shared" si="1"/>
        <v>-1.07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IFERROR(__xludf.DUMMYFUNCTION("""COMPUTED_VALUE"""),57.92)</f>
        <v>57.92</v>
      </c>
      <c r="C380" s="1">
        <f t="shared" si="1"/>
        <v>-1.36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IFERROR(__xludf.DUMMYFUNCTION("""COMPUTED_VALUE"""),57.7)</f>
        <v>57.7</v>
      </c>
      <c r="C381" s="1">
        <f t="shared" si="1"/>
        <v>-1.22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IFERROR(__xludf.DUMMYFUNCTION("""COMPUTED_VALUE"""),57.91)</f>
        <v>57.91</v>
      </c>
      <c r="C382" s="1">
        <f t="shared" si="1"/>
        <v>-0.79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IFERROR(__xludf.DUMMYFUNCTION("""COMPUTED_VALUE"""),57.64)</f>
        <v>57.64</v>
      </c>
      <c r="C383" s="1">
        <f t="shared" si="1"/>
        <v>-1.27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IFERROR(__xludf.DUMMYFUNCTION("""COMPUTED_VALUE"""),56.9)</f>
        <v>56.9</v>
      </c>
      <c r="C384" s="1">
        <f t="shared" si="1"/>
        <v>-1.74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IFERROR(__xludf.DUMMYFUNCTION("""COMPUTED_VALUE"""),56.9)</f>
        <v>56.9</v>
      </c>
      <c r="C385" s="1">
        <f t="shared" si="1"/>
        <v>-1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IFERROR(__xludf.DUMMYFUNCTION("""COMPUTED_VALUE"""),56.61)</f>
        <v>56.61</v>
      </c>
      <c r="C386" s="1">
        <f t="shared" si="1"/>
        <v>-1.29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IFERROR(__xludf.DUMMYFUNCTION("""COMPUTED_VALUE"""),55.68)</f>
        <v>55.68</v>
      </c>
      <c r="C387" s="1">
        <f t="shared" si="1"/>
        <v>-1.93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IFERROR(__xludf.DUMMYFUNCTION("""COMPUTED_VALUE"""),55.05)</f>
        <v>55.05</v>
      </c>
      <c r="C388" s="1">
        <f t="shared" si="1"/>
        <v>-1.63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IFERROR(__xludf.DUMMYFUNCTION("""COMPUTED_VALUE"""),54.66)</f>
        <v>54.66</v>
      </c>
      <c r="C389" s="1">
        <f t="shared" si="1"/>
        <v>-1.39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IFERROR(__xludf.DUMMYFUNCTION("""COMPUTED_VALUE"""),55.27)</f>
        <v>55.27</v>
      </c>
      <c r="C390" s="1">
        <f t="shared" si="1"/>
        <v>-0.39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IFERROR(__xludf.DUMMYFUNCTION("""COMPUTED_VALUE"""),54.99)</f>
        <v>54.99</v>
      </c>
      <c r="C391" s="1">
        <f t="shared" si="1"/>
        <v>-1.28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IFERROR(__xludf.DUMMYFUNCTION("""COMPUTED_VALUE"""),55.49)</f>
        <v>55.49</v>
      </c>
      <c r="C392" s="1">
        <f t="shared" si="1"/>
        <v>-0.5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IFERROR(__xludf.DUMMYFUNCTION("""COMPUTED_VALUE"""),55.22)</f>
        <v>55.22</v>
      </c>
      <c r="C393" s="1">
        <f t="shared" si="1"/>
        <v>-1.27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IFERROR(__xludf.DUMMYFUNCTION("""COMPUTED_VALUE"""),54.9)</f>
        <v>54.9</v>
      </c>
      <c r="C394" s="1">
        <f t="shared" si="1"/>
        <v>-1.32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IFERROR(__xludf.DUMMYFUNCTION("""COMPUTED_VALUE"""),54.7)</f>
        <v>54.7</v>
      </c>
      <c r="C395" s="1">
        <f t="shared" si="1"/>
        <v>-1.2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IFERROR(__xludf.DUMMYFUNCTION("""COMPUTED_VALUE"""),53.8)</f>
        <v>53.8</v>
      </c>
      <c r="C396" s="1">
        <f t="shared" si="1"/>
        <v>-1.9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IFERROR(__xludf.DUMMYFUNCTION("""COMPUTED_VALUE"""),53.43)</f>
        <v>53.43</v>
      </c>
      <c r="C397" s="1">
        <f t="shared" si="1"/>
        <v>-1.37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IFERROR(__xludf.DUMMYFUNCTION("""COMPUTED_VALUE"""),54.7)</f>
        <v>54.7</v>
      </c>
      <c r="C398" s="1">
        <f t="shared" si="1"/>
        <v>0.27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IFERROR(__xludf.DUMMYFUNCTION("""COMPUTED_VALUE"""),53.77)</f>
        <v>53.77</v>
      </c>
      <c r="C399" s="1">
        <f t="shared" si="1"/>
        <v>-1.93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IFERROR(__xludf.DUMMYFUNCTION("""COMPUTED_VALUE"""),53.31)</f>
        <v>53.31</v>
      </c>
      <c r="C400" s="1">
        <f t="shared" si="1"/>
        <v>-1.46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IFERROR(__xludf.DUMMYFUNCTION("""COMPUTED_VALUE"""),53.32)</f>
        <v>53.32</v>
      </c>
      <c r="C401" s="1">
        <f t="shared" si="1"/>
        <v>-0.99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IFERROR(__xludf.DUMMYFUNCTION("""COMPUTED_VALUE"""),51.56)</f>
        <v>51.56</v>
      </c>
      <c r="C402" s="1">
        <f t="shared" si="1"/>
        <v>-2.76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IFERROR(__xludf.DUMMYFUNCTION("""COMPUTED_VALUE"""),52.12)</f>
        <v>52.12</v>
      </c>
      <c r="C403" s="1">
        <f t="shared" si="1"/>
        <v>-0.44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IFERROR(__xludf.DUMMYFUNCTION("""COMPUTED_VALUE"""),49.88)</f>
        <v>49.88</v>
      </c>
      <c r="C404" s="1">
        <f t="shared" si="1"/>
        <v>-3.24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IFERROR(__xludf.DUMMYFUNCTION("""COMPUTED_VALUE"""),50.55)</f>
        <v>50.55</v>
      </c>
      <c r="C405" s="1">
        <f t="shared" si="1"/>
        <v>-0.33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IFERROR(__xludf.DUMMYFUNCTION("""COMPUTED_VALUE"""),48.27)</f>
        <v>48.27</v>
      </c>
      <c r="C406" s="1">
        <f t="shared" si="1"/>
        <v>-3.28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IFERROR(__xludf.DUMMYFUNCTION("""COMPUTED_VALUE"""),49.64)</f>
        <v>49.64</v>
      </c>
      <c r="C407" s="1">
        <f t="shared" si="1"/>
        <v>0.37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IFERROR(__xludf.DUMMYFUNCTION("""COMPUTED_VALUE"""),50.0)</f>
        <v>50</v>
      </c>
      <c r="C408" s="1">
        <f t="shared" si="1"/>
        <v>-0.64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IFERROR(__xludf.DUMMYFUNCTION("""COMPUTED_VALUE"""),51.6)</f>
        <v>51.6</v>
      </c>
      <c r="C409" s="1">
        <f t="shared" si="1"/>
        <v>0.6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IFERROR(__xludf.DUMMYFUNCTION("""COMPUTED_VALUE"""),51.27)</f>
        <v>51.27</v>
      </c>
      <c r="C410" s="1">
        <f t="shared" si="1"/>
        <v>-1.33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IFERROR(__xludf.DUMMYFUNCTION("""COMPUTED_VALUE"""),51.72)</f>
        <v>51.72</v>
      </c>
      <c r="C411" s="1">
        <f t="shared" si="1"/>
        <v>-0.55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IFERROR(__xludf.DUMMYFUNCTION("""COMPUTED_VALUE"""),51.44)</f>
        <v>51.44</v>
      </c>
      <c r="C412" s="1">
        <f t="shared" si="1"/>
        <v>-1.28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IFERROR(__xludf.DUMMYFUNCTION("""COMPUTED_VALUE"""),51.98)</f>
        <v>51.98</v>
      </c>
      <c r="C413" s="1">
        <f t="shared" si="1"/>
        <v>-0.46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IFERROR(__xludf.DUMMYFUNCTION("""COMPUTED_VALUE"""),52.31)</f>
        <v>52.31</v>
      </c>
      <c r="C414" s="1">
        <f t="shared" si="1"/>
        <v>-0.67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IFERROR(__xludf.DUMMYFUNCTION("""COMPUTED_VALUE"""),53.62)</f>
        <v>53.62</v>
      </c>
      <c r="C415" s="1">
        <f t="shared" si="1"/>
        <v>0.31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IFERROR(__xludf.DUMMYFUNCTION("""COMPUTED_VALUE"""),54.25)</f>
        <v>54.25</v>
      </c>
      <c r="C416" s="1">
        <f t="shared" si="1"/>
        <v>-0.37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IFERROR(__xludf.DUMMYFUNCTION("""COMPUTED_VALUE"""),53.46)</f>
        <v>53.46</v>
      </c>
      <c r="C417" s="1">
        <f t="shared" si="1"/>
        <v>-1.79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IFERROR(__xludf.DUMMYFUNCTION("""COMPUTED_VALUE"""),54.08)</f>
        <v>54.08</v>
      </c>
      <c r="C418" s="1">
        <f t="shared" si="1"/>
        <v>-0.38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IFERROR(__xludf.DUMMYFUNCTION("""COMPUTED_VALUE"""),54.79)</f>
        <v>54.79</v>
      </c>
      <c r="C419" s="1">
        <f t="shared" si="1"/>
        <v>-0.29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IFERROR(__xludf.DUMMYFUNCTION("""COMPUTED_VALUE"""),55.24)</f>
        <v>55.24</v>
      </c>
      <c r="C420" s="1">
        <f t="shared" si="1"/>
        <v>-0.55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IFERROR(__xludf.DUMMYFUNCTION("""COMPUTED_VALUE"""),55.41)</f>
        <v>55.41</v>
      </c>
      <c r="C421" s="1">
        <f t="shared" si="1"/>
        <v>-0.83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IFERROR(__xludf.DUMMYFUNCTION("""COMPUTED_VALUE"""),55.02)</f>
        <v>55.02</v>
      </c>
      <c r="C422" s="1">
        <f t="shared" si="1"/>
        <v>-1.39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IFERROR(__xludf.DUMMYFUNCTION("""COMPUTED_VALUE"""),54.1)</f>
        <v>54.1</v>
      </c>
      <c r="C423" s="1">
        <f t="shared" si="1"/>
        <v>-1.92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IFERROR(__xludf.DUMMYFUNCTION("""COMPUTED_VALUE"""),54.52)</f>
        <v>54.52</v>
      </c>
      <c r="C424" s="1">
        <f t="shared" si="1"/>
        <v>-0.58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IFERROR(__xludf.DUMMYFUNCTION("""COMPUTED_VALUE"""),55.38)</f>
        <v>55.38</v>
      </c>
      <c r="C425" s="1">
        <f t="shared" si="1"/>
        <v>-0.14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IFERROR(__xludf.DUMMYFUNCTION("""COMPUTED_VALUE"""),55.31)</f>
        <v>55.31</v>
      </c>
      <c r="C426" s="1">
        <f t="shared" si="1"/>
        <v>-1.07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IFERROR(__xludf.DUMMYFUNCTION("""COMPUTED_VALUE"""),54.04)</f>
        <v>54.04</v>
      </c>
      <c r="C427" s="1">
        <f t="shared" si="1"/>
        <v>-2.27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IFERROR(__xludf.DUMMYFUNCTION("""COMPUTED_VALUE"""),54.06)</f>
        <v>54.06</v>
      </c>
      <c r="C428" s="1">
        <f t="shared" si="1"/>
        <v>-0.98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IFERROR(__xludf.DUMMYFUNCTION("""COMPUTED_VALUE"""),54.91)</f>
        <v>54.91</v>
      </c>
      <c r="C429" s="1">
        <f t="shared" si="1"/>
        <v>-0.15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IFERROR(__xludf.DUMMYFUNCTION("""COMPUTED_VALUE"""),55.26)</f>
        <v>55.26</v>
      </c>
      <c r="C430" s="1">
        <f t="shared" si="1"/>
        <v>-0.65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IFERROR(__xludf.DUMMYFUNCTION("""COMPUTED_VALUE"""),56.26)</f>
        <v>56.26</v>
      </c>
      <c r="C431" s="1">
        <f t="shared" si="1"/>
        <v>0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IFERROR(__xludf.DUMMYFUNCTION("""COMPUTED_VALUE"""),56.71)</f>
        <v>56.71</v>
      </c>
      <c r="C432" s="1">
        <f t="shared" si="1"/>
        <v>-0.55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IFERROR(__xludf.DUMMYFUNCTION("""COMPUTED_VALUE"""),56.53)</f>
        <v>56.53</v>
      </c>
      <c r="C433" s="1">
        <f t="shared" si="1"/>
        <v>-1.18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IFERROR(__xludf.DUMMYFUNCTION("""COMPUTED_VALUE"""),57.37)</f>
        <v>57.37</v>
      </c>
      <c r="C434" s="1">
        <f t="shared" si="1"/>
        <v>-0.16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IFERROR(__xludf.DUMMYFUNCTION("""COMPUTED_VALUE"""),56.04)</f>
        <v>56.04</v>
      </c>
      <c r="C435" s="1">
        <f t="shared" si="1"/>
        <v>-2.33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IFERROR(__xludf.DUMMYFUNCTION("""COMPUTED_VALUE"""),55.04)</f>
        <v>55.04</v>
      </c>
      <c r="C436" s="1">
        <f t="shared" si="1"/>
        <v>-2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IFERROR(__xludf.DUMMYFUNCTION("""COMPUTED_VALUE"""),55.1)</f>
        <v>55.1</v>
      </c>
      <c r="C437" s="1">
        <f t="shared" si="1"/>
        <v>-0.94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IFERROR(__xludf.DUMMYFUNCTION("""COMPUTED_VALUE"""),55.43)</f>
        <v>55.43</v>
      </c>
      <c r="C438" s="1">
        <f t="shared" si="1"/>
        <v>-0.67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IFERROR(__xludf.DUMMYFUNCTION("""COMPUTED_VALUE"""),56.52)</f>
        <v>56.52</v>
      </c>
      <c r="C439" s="1">
        <f t="shared" si="1"/>
        <v>0.09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IFERROR(__xludf.DUMMYFUNCTION("""COMPUTED_VALUE"""),55.67)</f>
        <v>55.67</v>
      </c>
      <c r="C440" s="1">
        <f t="shared" si="1"/>
        <v>-1.85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IFERROR(__xludf.DUMMYFUNCTION("""COMPUTED_VALUE"""),55.78)</f>
        <v>55.78</v>
      </c>
      <c r="C441" s="1">
        <f t="shared" si="1"/>
        <v>-0.89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IFERROR(__xludf.DUMMYFUNCTION("""COMPUTED_VALUE"""),54.96)</f>
        <v>54.96</v>
      </c>
      <c r="C442" s="1">
        <f t="shared" si="1"/>
        <v>-1.82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IFERROR(__xludf.DUMMYFUNCTION("""COMPUTED_VALUE"""),53.9)</f>
        <v>53.9</v>
      </c>
      <c r="C443" s="1">
        <f t="shared" si="1"/>
        <v>-2.06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IFERROR(__xludf.DUMMYFUNCTION("""COMPUTED_VALUE"""),54.35)</f>
        <v>54.35</v>
      </c>
      <c r="C444" s="1">
        <f t="shared" si="1"/>
        <v>-0.55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IFERROR(__xludf.DUMMYFUNCTION("""COMPUTED_VALUE"""),55.93)</f>
        <v>55.93</v>
      </c>
      <c r="C445" s="1">
        <f t="shared" si="1"/>
        <v>0.58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IFERROR(__xludf.DUMMYFUNCTION("""COMPUTED_VALUE"""),56.83)</f>
        <v>56.83</v>
      </c>
      <c r="C446" s="1">
        <f t="shared" si="1"/>
        <v>-0.1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IFERROR(__xludf.DUMMYFUNCTION("""COMPUTED_VALUE"""),56.27)</f>
        <v>56.27</v>
      </c>
      <c r="C447" s="1">
        <f t="shared" si="1"/>
        <v>-1.56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IFERROR(__xludf.DUMMYFUNCTION("""COMPUTED_VALUE"""),57.37)</f>
        <v>57.37</v>
      </c>
      <c r="C448" s="1">
        <f t="shared" si="1"/>
        <v>0.1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IFERROR(__xludf.DUMMYFUNCTION("""COMPUTED_VALUE"""),57.09)</f>
        <v>57.09</v>
      </c>
      <c r="C449" s="1">
        <f t="shared" si="1"/>
        <v>-1.28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IFERROR(__xludf.DUMMYFUNCTION("""COMPUTED_VALUE"""),56.64)</f>
        <v>56.64</v>
      </c>
      <c r="C450" s="1">
        <f t="shared" si="1"/>
        <v>-1.45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IFERROR(__xludf.DUMMYFUNCTION("""COMPUTED_VALUE"""),56.98)</f>
        <v>56.98</v>
      </c>
      <c r="C451" s="1">
        <f t="shared" si="1"/>
        <v>-0.66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IFERROR(__xludf.DUMMYFUNCTION("""COMPUTED_VALUE"""),57.49)</f>
        <v>57.49</v>
      </c>
      <c r="C452" s="1">
        <f t="shared" si="1"/>
        <v>-0.49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IFERROR(__xludf.DUMMYFUNCTION("""COMPUTED_VALUE"""),56.44)</f>
        <v>56.44</v>
      </c>
      <c r="C453" s="1">
        <f t="shared" si="1"/>
        <v>-2.05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IFERROR(__xludf.DUMMYFUNCTION("""COMPUTED_VALUE"""),57.28)</f>
        <v>57.28</v>
      </c>
      <c r="C454" s="1">
        <f t="shared" si="1"/>
        <v>-0.16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IFERROR(__xludf.DUMMYFUNCTION("""COMPUTED_VALUE"""),57.32)</f>
        <v>57.32</v>
      </c>
      <c r="C455" s="1">
        <f t="shared" si="1"/>
        <v>-0.96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IFERROR(__xludf.DUMMYFUNCTION("""COMPUTED_VALUE"""),57.27)</f>
        <v>57.27</v>
      </c>
      <c r="C456" s="1">
        <f t="shared" si="1"/>
        <v>-1.05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IFERROR(__xludf.DUMMYFUNCTION("""COMPUTED_VALUE"""),58.59)</f>
        <v>58.59</v>
      </c>
      <c r="C457" s="1">
        <f t="shared" si="1"/>
        <v>0.32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IFERROR(__xludf.DUMMYFUNCTION("""COMPUTED_VALUE"""),58.95)</f>
        <v>58.95</v>
      </c>
      <c r="C458" s="1">
        <f t="shared" si="1"/>
        <v>-0.64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IFERROR(__xludf.DUMMYFUNCTION("""COMPUTED_VALUE"""),56.47)</f>
        <v>56.47</v>
      </c>
      <c r="C459" s="1">
        <f t="shared" si="1"/>
        <v>-3.48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IFERROR(__xludf.DUMMYFUNCTION("""COMPUTED_VALUE"""),56.95)</f>
        <v>56.95</v>
      </c>
      <c r="C460" s="1">
        <f t="shared" si="1"/>
        <v>-0.52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IFERROR(__xludf.DUMMYFUNCTION("""COMPUTED_VALUE"""),58.06)</f>
        <v>58.06</v>
      </c>
      <c r="C461" s="1">
        <f t="shared" si="1"/>
        <v>0.11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IFERROR(__xludf.DUMMYFUNCTION("""COMPUTED_VALUE"""),57.24)</f>
        <v>57.24</v>
      </c>
      <c r="C462" s="1">
        <f t="shared" si="1"/>
        <v>-1.82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IFERROR(__xludf.DUMMYFUNCTION("""COMPUTED_VALUE"""),57.27)</f>
        <v>57.27</v>
      </c>
      <c r="C463" s="1">
        <f t="shared" si="1"/>
        <v>-0.97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IFERROR(__xludf.DUMMYFUNCTION("""COMPUTED_VALUE"""),55.54)</f>
        <v>55.54</v>
      </c>
      <c r="C464" s="1">
        <f t="shared" si="1"/>
        <v>-2.73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IFERROR(__xludf.DUMMYFUNCTION("""COMPUTED_VALUE"""),54.8)</f>
        <v>54.8</v>
      </c>
      <c r="C465" s="1">
        <f t="shared" si="1"/>
        <v>-1.74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IFERROR(__xludf.DUMMYFUNCTION("""COMPUTED_VALUE"""),55.7)</f>
        <v>55.7</v>
      </c>
      <c r="C466" s="1">
        <f t="shared" si="1"/>
        <v>-0.1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IFERROR(__xludf.DUMMYFUNCTION("""COMPUTED_VALUE"""),55.17)</f>
        <v>55.17</v>
      </c>
      <c r="C467" s="1">
        <f t="shared" si="1"/>
        <v>-1.53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IFERROR(__xludf.DUMMYFUNCTION("""COMPUTED_VALUE"""),58.43)</f>
        <v>58.43</v>
      </c>
      <c r="C468" s="1">
        <f t="shared" si="1"/>
        <v>2.26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IFERROR(__xludf.DUMMYFUNCTION("""COMPUTED_VALUE"""),58.0)</f>
        <v>58</v>
      </c>
      <c r="C469" s="1">
        <f t="shared" si="1"/>
        <v>-1.43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IFERROR(__xludf.DUMMYFUNCTION("""COMPUTED_VALUE"""),57.51)</f>
        <v>57.51</v>
      </c>
      <c r="C470" s="1">
        <f t="shared" si="1"/>
        <v>-1.49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IFERROR(__xludf.DUMMYFUNCTION("""COMPUTED_VALUE"""),57.96)</f>
        <v>57.96</v>
      </c>
      <c r="C471" s="1">
        <f t="shared" si="1"/>
        <v>-0.55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IFERROR(__xludf.DUMMYFUNCTION("""COMPUTED_VALUE"""),57.86)</f>
        <v>57.86</v>
      </c>
      <c r="C472" s="1">
        <f t="shared" si="1"/>
        <v>-1.1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IFERROR(__xludf.DUMMYFUNCTION("""COMPUTED_VALUE"""),57.33)</f>
        <v>57.33</v>
      </c>
      <c r="C473" s="1">
        <f t="shared" si="1"/>
        <v>-1.53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IFERROR(__xludf.DUMMYFUNCTION("""COMPUTED_VALUE"""),56.59)</f>
        <v>56.59</v>
      </c>
      <c r="C474" s="1">
        <f t="shared" si="1"/>
        <v>-1.74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IFERROR(__xludf.DUMMYFUNCTION("""COMPUTED_VALUE"""),56.01)</f>
        <v>56.01</v>
      </c>
      <c r="C475" s="1">
        <f t="shared" si="1"/>
        <v>-1.58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IFERROR(__xludf.DUMMYFUNCTION("""COMPUTED_VALUE"""),55.91)</f>
        <v>55.91</v>
      </c>
      <c r="C476" s="1">
        <f t="shared" si="1"/>
        <v>-1.1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IFERROR(__xludf.DUMMYFUNCTION("""COMPUTED_VALUE"""),55.57)</f>
        <v>55.57</v>
      </c>
      <c r="C477" s="1">
        <f t="shared" si="1"/>
        <v>-1.34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IFERROR(__xludf.DUMMYFUNCTION("""COMPUTED_VALUE"""),54.97)</f>
        <v>54.97</v>
      </c>
      <c r="C478" s="1">
        <f t="shared" si="1"/>
        <v>-1.6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IFERROR(__xludf.DUMMYFUNCTION("""COMPUTED_VALUE"""),55.66)</f>
        <v>55.66</v>
      </c>
      <c r="C479" s="1">
        <f t="shared" si="1"/>
        <v>-0.31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IFERROR(__xludf.DUMMYFUNCTION("""COMPUTED_VALUE"""),54.94)</f>
        <v>54.94</v>
      </c>
      <c r="C480" s="1">
        <f t="shared" si="1"/>
        <v>-1.72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IFERROR(__xludf.DUMMYFUNCTION("""COMPUTED_VALUE"""),54.65)</f>
        <v>54.65</v>
      </c>
      <c r="C481" s="1">
        <f t="shared" si="1"/>
        <v>-1.29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IFERROR(__xludf.DUMMYFUNCTION("""COMPUTED_VALUE"""),55.9)</f>
        <v>55.9</v>
      </c>
      <c r="C482" s="1">
        <f t="shared" si="1"/>
        <v>0.25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IFERROR(__xludf.DUMMYFUNCTION("""COMPUTED_VALUE"""),56.14)</f>
        <v>56.14</v>
      </c>
      <c r="C483" s="1">
        <f t="shared" si="1"/>
        <v>-0.76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IFERROR(__xludf.DUMMYFUNCTION("""COMPUTED_VALUE"""),57.91)</f>
        <v>57.91</v>
      </c>
      <c r="C484" s="1">
        <f t="shared" si="1"/>
        <v>0.77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IFERROR(__xludf.DUMMYFUNCTION("""COMPUTED_VALUE"""),58.0)</f>
        <v>58</v>
      </c>
      <c r="C485" s="1">
        <f t="shared" si="1"/>
        <v>-0.91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IFERROR(__xludf.DUMMYFUNCTION("""COMPUTED_VALUE"""),58.1)</f>
        <v>58.1</v>
      </c>
      <c r="C486" s="1">
        <f t="shared" si="1"/>
        <v>-0.9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IFERROR(__xludf.DUMMYFUNCTION("""COMPUTED_VALUE"""),57.5)</f>
        <v>57.5</v>
      </c>
      <c r="C487" s="1">
        <f t="shared" si="1"/>
        <v>-1.6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IFERROR(__xludf.DUMMYFUNCTION("""COMPUTED_VALUE"""),57.89)</f>
        <v>57.89</v>
      </c>
      <c r="C488" s="1">
        <f t="shared" si="1"/>
        <v>-0.61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IFERROR(__xludf.DUMMYFUNCTION("""COMPUTED_VALUE"""),58.34)</f>
        <v>58.34</v>
      </c>
      <c r="C489" s="1">
        <f t="shared" si="1"/>
        <v>-0.55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IFERROR(__xludf.DUMMYFUNCTION("""COMPUTED_VALUE"""),58.41)</f>
        <v>58.41</v>
      </c>
      <c r="C490" s="1">
        <f t="shared" si="1"/>
        <v>-0.93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IFERROR(__xludf.DUMMYFUNCTION("""COMPUTED_VALUE"""),58.59)</f>
        <v>58.59</v>
      </c>
      <c r="C491" s="1">
        <f t="shared" si="1"/>
        <v>-0.82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IFERROR(__xludf.DUMMYFUNCTION("""COMPUTED_VALUE"""),57.16)</f>
        <v>57.16</v>
      </c>
      <c r="C492" s="1">
        <f t="shared" si="1"/>
        <v>-2.43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IFERROR(__xludf.DUMMYFUNCTION("""COMPUTED_VALUE"""),57.43)</f>
        <v>57.43</v>
      </c>
      <c r="C493" s="1">
        <f t="shared" si="1"/>
        <v>-0.73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IFERROR(__xludf.DUMMYFUNCTION("""COMPUTED_VALUE"""),57.62)</f>
        <v>57.62</v>
      </c>
      <c r="C494" s="1">
        <f t="shared" si="1"/>
        <v>-0.81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IFERROR(__xludf.DUMMYFUNCTION("""COMPUTED_VALUE"""),58.62)</f>
        <v>58.62</v>
      </c>
      <c r="C495" s="1">
        <f t="shared" si="1"/>
        <v>0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IFERROR(__xludf.DUMMYFUNCTION("""COMPUTED_VALUE"""),60.05)</f>
        <v>60.05</v>
      </c>
      <c r="C496" s="1">
        <f t="shared" si="1"/>
        <v>0.43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IFERROR(__xludf.DUMMYFUNCTION("""COMPUTED_VALUE"""),60.17)</f>
        <v>60.17</v>
      </c>
      <c r="C497" s="1">
        <f t="shared" si="1"/>
        <v>-0.88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IFERROR(__xludf.DUMMYFUNCTION("""COMPUTED_VALUE"""),61.16)</f>
        <v>61.16</v>
      </c>
      <c r="C498" s="1">
        <f t="shared" si="1"/>
        <v>-0.01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IFERROR(__xludf.DUMMYFUNCTION("""COMPUTED_VALUE"""),63.14)</f>
        <v>63.14</v>
      </c>
      <c r="C499" s="1">
        <f t="shared" si="1"/>
        <v>0.98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IFERROR(__xludf.DUMMYFUNCTION("""COMPUTED_VALUE"""),63.34)</f>
        <v>63.34</v>
      </c>
      <c r="C500" s="1">
        <f t="shared" si="1"/>
        <v>-0.8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IFERROR(__xludf.DUMMYFUNCTION("""COMPUTED_VALUE"""),63.69)</f>
        <v>63.69</v>
      </c>
      <c r="C501" s="1">
        <f t="shared" si="1"/>
        <v>-0.65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IFERROR(__xludf.DUMMYFUNCTION("""COMPUTED_VALUE"""),64.42)</f>
        <v>64.42</v>
      </c>
      <c r="C502" s="1">
        <f t="shared" si="1"/>
        <v>-0.27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IFERROR(__xludf.DUMMYFUNCTION("""COMPUTED_VALUE"""),64.0)</f>
        <v>64</v>
      </c>
      <c r="C503" s="1">
        <f t="shared" si="1"/>
        <v>-1.42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IFERROR(__xludf.DUMMYFUNCTION("""COMPUTED_VALUE"""),64.74)</f>
        <v>64.74</v>
      </c>
      <c r="C504" s="1">
        <f t="shared" si="1"/>
        <v>-0.26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IFERROR(__xludf.DUMMYFUNCTION("""COMPUTED_VALUE"""),64.21)</f>
        <v>64.21</v>
      </c>
      <c r="C505" s="1">
        <f t="shared" si="1"/>
        <v>-1.53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IFERROR(__xludf.DUMMYFUNCTION("""COMPUTED_VALUE"""),64.11)</f>
        <v>64.11</v>
      </c>
      <c r="C506" s="1">
        <f t="shared" si="1"/>
        <v>-1.1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IFERROR(__xludf.DUMMYFUNCTION("""COMPUTED_VALUE"""),63.76)</f>
        <v>63.76</v>
      </c>
      <c r="C507" s="1">
        <f t="shared" si="1"/>
        <v>-1.35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IFERROR(__xludf.DUMMYFUNCTION("""COMPUTED_VALUE"""),64.41)</f>
        <v>64.41</v>
      </c>
      <c r="C508" s="1">
        <f t="shared" si="1"/>
        <v>-0.35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IFERROR(__xludf.DUMMYFUNCTION("""COMPUTED_VALUE"""),64.76)</f>
        <v>64.76</v>
      </c>
      <c r="C509" s="1">
        <f t="shared" si="1"/>
        <v>-0.65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IFERROR(__xludf.DUMMYFUNCTION("""COMPUTED_VALUE"""),64.2)</f>
        <v>64.2</v>
      </c>
      <c r="C510" s="1">
        <f t="shared" si="1"/>
        <v>-1.56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IFERROR(__xludf.DUMMYFUNCTION("""COMPUTED_VALUE"""),65.67)</f>
        <v>65.67</v>
      </c>
      <c r="C511" s="1">
        <f t="shared" si="1"/>
        <v>0.47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IFERROR(__xludf.DUMMYFUNCTION("""COMPUTED_VALUE"""),66.4)</f>
        <v>66.4</v>
      </c>
      <c r="C512" s="1">
        <f t="shared" si="1"/>
        <v>-0.27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IFERROR(__xludf.DUMMYFUNCTION("""COMPUTED_VALUE"""),67.54)</f>
        <v>67.54</v>
      </c>
      <c r="C513" s="1">
        <f t="shared" si="1"/>
        <v>0.14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IFERROR(__xludf.DUMMYFUNCTION("""COMPUTED_VALUE"""),67.6)</f>
        <v>67.6</v>
      </c>
      <c r="C514" s="1">
        <f t="shared" si="1"/>
        <v>-0.94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IFERROR(__xludf.DUMMYFUNCTION("""COMPUTED_VALUE"""),68.07)</f>
        <v>68.07</v>
      </c>
      <c r="C515" s="1">
        <f t="shared" si="1"/>
        <v>-0.53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IFERROR(__xludf.DUMMYFUNCTION("""COMPUTED_VALUE"""),69.22)</f>
        <v>69.22</v>
      </c>
      <c r="C516" s="1">
        <f t="shared" si="1"/>
        <v>0.15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IFERROR(__xludf.DUMMYFUNCTION("""COMPUTED_VALUE"""),69.14)</f>
        <v>69.14</v>
      </c>
      <c r="C517" s="1">
        <f t="shared" si="1"/>
        <v>-1.08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IFERROR(__xludf.DUMMYFUNCTION("""COMPUTED_VALUE"""),69.57)</f>
        <v>69.57</v>
      </c>
      <c r="C518" s="1">
        <f t="shared" si="1"/>
        <v>-0.57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IFERROR(__xludf.DUMMYFUNCTION("""COMPUTED_VALUE"""),67.78)</f>
        <v>67.78</v>
      </c>
      <c r="C519" s="1">
        <f t="shared" si="1"/>
        <v>-2.79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IFERROR(__xludf.DUMMYFUNCTION("""COMPUTED_VALUE"""),68.19)</f>
        <v>68.19</v>
      </c>
      <c r="C520" s="1">
        <f t="shared" si="1"/>
        <v>-0.59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IFERROR(__xludf.DUMMYFUNCTION("""COMPUTED_VALUE"""),69.21)</f>
        <v>69.21</v>
      </c>
      <c r="C521" s="1">
        <f t="shared" si="1"/>
        <v>0.02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IFERROR(__xludf.DUMMYFUNCTION("""COMPUTED_VALUE"""),68.08)</f>
        <v>68.08</v>
      </c>
      <c r="C522" s="1">
        <f t="shared" si="1"/>
        <v>-2.13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IFERROR(__xludf.DUMMYFUNCTION("""COMPUTED_VALUE"""),68.34)</f>
        <v>68.34</v>
      </c>
      <c r="C523" s="1">
        <f t="shared" si="1"/>
        <v>-0.74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IFERROR(__xludf.DUMMYFUNCTION("""COMPUTED_VALUE"""),68.33)</f>
        <v>68.33</v>
      </c>
      <c r="C524" s="1">
        <f t="shared" si="1"/>
        <v>-1.01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IFERROR(__xludf.DUMMYFUNCTION("""COMPUTED_VALUE"""),67.93)</f>
        <v>67.93</v>
      </c>
      <c r="C525" s="1">
        <f t="shared" si="1"/>
        <v>-1.4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IFERROR(__xludf.DUMMYFUNCTION("""COMPUTED_VALUE"""),69.84)</f>
        <v>69.84</v>
      </c>
      <c r="C526" s="1">
        <f t="shared" si="1"/>
        <v>0.91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IFERROR(__xludf.DUMMYFUNCTION("""COMPUTED_VALUE"""),69.62)</f>
        <v>69.62</v>
      </c>
      <c r="C527" s="1">
        <f t="shared" si="1"/>
        <v>-1.22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IFERROR(__xludf.DUMMYFUNCTION("""COMPUTED_VALUE"""),69.28)</f>
        <v>69.28</v>
      </c>
      <c r="C528" s="1">
        <f t="shared" si="1"/>
        <v>-1.34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IFERROR(__xludf.DUMMYFUNCTION("""COMPUTED_VALUE"""),69.12)</f>
        <v>69.12</v>
      </c>
      <c r="C529" s="1">
        <f t="shared" si="1"/>
        <v>-1.16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IFERROR(__xludf.DUMMYFUNCTION("""COMPUTED_VALUE"""),69.17)</f>
        <v>69.17</v>
      </c>
      <c r="C530" s="1">
        <f t="shared" si="1"/>
        <v>-0.95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IFERROR(__xludf.DUMMYFUNCTION("""COMPUTED_VALUE"""),68.06)</f>
        <v>68.06</v>
      </c>
      <c r="C531" s="1">
        <f t="shared" si="1"/>
        <v>-2.11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IFERROR(__xludf.DUMMYFUNCTION("""COMPUTED_VALUE"""),66.84)</f>
        <v>66.84</v>
      </c>
      <c r="C532" s="1">
        <f t="shared" si="1"/>
        <v>-2.22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IFERROR(__xludf.DUMMYFUNCTION("""COMPUTED_VALUE"""),67.36)</f>
        <v>67.36</v>
      </c>
      <c r="C533" s="1">
        <f t="shared" si="1"/>
        <v>-0.48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IFERROR(__xludf.DUMMYFUNCTION("""COMPUTED_VALUE"""),68.2)</f>
        <v>68.2</v>
      </c>
      <c r="C534" s="1">
        <f t="shared" si="1"/>
        <v>-0.16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IFERROR(__xludf.DUMMYFUNCTION("""COMPUTED_VALUE"""),67.84)</f>
        <v>67.84</v>
      </c>
      <c r="C535" s="1">
        <f t="shared" si="1"/>
        <v>-1.36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IFERROR(__xludf.DUMMYFUNCTION("""COMPUTED_VALUE"""),67.9)</f>
        <v>67.9</v>
      </c>
      <c r="C536" s="1">
        <f t="shared" si="1"/>
        <v>-0.94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IFERROR(__xludf.DUMMYFUNCTION("""COMPUTED_VALUE"""),68.89)</f>
        <v>68.89</v>
      </c>
      <c r="C537" s="1">
        <f t="shared" si="1"/>
        <v>-0.01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IFERROR(__xludf.DUMMYFUNCTION("""COMPUTED_VALUE"""),67.78)</f>
        <v>67.78</v>
      </c>
      <c r="C538" s="1">
        <f t="shared" si="1"/>
        <v>-2.11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IFERROR(__xludf.DUMMYFUNCTION("""COMPUTED_VALUE"""),66.69)</f>
        <v>66.69</v>
      </c>
      <c r="C539" s="1">
        <f t="shared" si="1"/>
        <v>-2.09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IFERROR(__xludf.DUMMYFUNCTION("""COMPUTED_VALUE"""),66.79)</f>
        <v>66.79</v>
      </c>
      <c r="C540" s="1">
        <f t="shared" si="1"/>
        <v>-0.9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IFERROR(__xludf.DUMMYFUNCTION("""COMPUTED_VALUE"""),67.34)</f>
        <v>67.34</v>
      </c>
      <c r="C541" s="1">
        <f t="shared" si="1"/>
        <v>-0.45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IFERROR(__xludf.DUMMYFUNCTION("""COMPUTED_VALUE"""),67.73)</f>
        <v>67.73</v>
      </c>
      <c r="C542" s="1">
        <f t="shared" si="1"/>
        <v>-0.61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IFERROR(__xludf.DUMMYFUNCTION("""COMPUTED_VALUE"""),67.44)</f>
        <v>67.44</v>
      </c>
      <c r="C543" s="1">
        <f t="shared" si="1"/>
        <v>-1.29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IFERROR(__xludf.DUMMYFUNCTION("""COMPUTED_VALUE"""),68.15)</f>
        <v>68.15</v>
      </c>
      <c r="C544" s="1">
        <f t="shared" si="1"/>
        <v>-0.29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IFERROR(__xludf.DUMMYFUNCTION("""COMPUTED_VALUE"""),68.01)</f>
        <v>68.01</v>
      </c>
      <c r="C545" s="1">
        <f t="shared" si="1"/>
        <v>-1.14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IFERROR(__xludf.DUMMYFUNCTION("""COMPUTED_VALUE"""),67.59)</f>
        <v>67.59</v>
      </c>
      <c r="C546" s="1">
        <f t="shared" si="1"/>
        <v>-1.42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IFERROR(__xludf.DUMMYFUNCTION("""COMPUTED_VALUE"""),67.73)</f>
        <v>67.73</v>
      </c>
      <c r="C547" s="1">
        <f t="shared" si="1"/>
        <v>-0.86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IFERROR(__xludf.DUMMYFUNCTION("""COMPUTED_VALUE"""),67.23)</f>
        <v>67.23</v>
      </c>
      <c r="C548" s="1">
        <f t="shared" si="1"/>
        <v>-1.5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IFERROR(__xludf.DUMMYFUNCTION("""COMPUTED_VALUE"""),66.54)</f>
        <v>66.54</v>
      </c>
      <c r="C549" s="1">
        <f t="shared" si="1"/>
        <v>-1.69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IFERROR(__xludf.DUMMYFUNCTION("""COMPUTED_VALUE"""),66.95)</f>
        <v>66.95</v>
      </c>
      <c r="C550" s="1">
        <f t="shared" si="1"/>
        <v>-0.59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IFERROR(__xludf.DUMMYFUNCTION("""COMPUTED_VALUE"""),67.8)</f>
        <v>67.8</v>
      </c>
      <c r="C551" s="1">
        <f t="shared" si="1"/>
        <v>-0.15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IFERROR(__xludf.DUMMYFUNCTION("""COMPUTED_VALUE"""),68.01)</f>
        <v>68.01</v>
      </c>
      <c r="C552" s="1">
        <f t="shared" si="1"/>
        <v>-0.79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IFERROR(__xludf.DUMMYFUNCTION("""COMPUTED_VALUE"""),68.03)</f>
        <v>68.03</v>
      </c>
      <c r="C553" s="1">
        <f t="shared" si="1"/>
        <v>-0.98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IFERROR(__xludf.DUMMYFUNCTION("""COMPUTED_VALUE"""),68.91)</f>
        <v>68.91</v>
      </c>
      <c r="C554" s="1">
        <f t="shared" si="1"/>
        <v>-0.12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IFERROR(__xludf.DUMMYFUNCTION("""COMPUTED_VALUE"""),68.26)</f>
        <v>68.26</v>
      </c>
      <c r="C555" s="1">
        <f t="shared" si="1"/>
        <v>-1.65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IFERROR(__xludf.DUMMYFUNCTION("""COMPUTED_VALUE"""),68.26)</f>
        <v>68.26</v>
      </c>
      <c r="C556" s="1">
        <f t="shared" si="1"/>
        <v>-1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IFERROR(__xludf.DUMMYFUNCTION("""COMPUTED_VALUE"""),67.38)</f>
        <v>67.38</v>
      </c>
      <c r="C557" s="1">
        <f t="shared" si="1"/>
        <v>-1.88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IFERROR(__xludf.DUMMYFUNCTION("""COMPUTED_VALUE"""),68.05)</f>
        <v>68.05</v>
      </c>
      <c r="C558" s="1">
        <f t="shared" si="1"/>
        <v>-0.33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IFERROR(__xludf.DUMMYFUNCTION("""COMPUTED_VALUE"""),67.58)</f>
        <v>67.58</v>
      </c>
      <c r="C559" s="1">
        <f t="shared" si="1"/>
        <v>-1.47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IFERROR(__xludf.DUMMYFUNCTION("""COMPUTED_VALUE"""),67.05)</f>
        <v>67.05</v>
      </c>
      <c r="C560" s="1">
        <f t="shared" si="1"/>
        <v>-1.53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IFERROR(__xludf.DUMMYFUNCTION("""COMPUTED_VALUE"""),66.62)</f>
        <v>66.62</v>
      </c>
      <c r="C561" s="1">
        <f t="shared" si="1"/>
        <v>-1.43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IFERROR(__xludf.DUMMYFUNCTION("""COMPUTED_VALUE"""),66.66)</f>
        <v>66.66</v>
      </c>
      <c r="C562" s="1">
        <f t="shared" si="1"/>
        <v>-0.96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IFERROR(__xludf.DUMMYFUNCTION("""COMPUTED_VALUE"""),67.52)</f>
        <v>67.52</v>
      </c>
      <c r="C563" s="1">
        <f t="shared" si="1"/>
        <v>-0.14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IFERROR(__xludf.DUMMYFUNCTION("""COMPUTED_VALUE"""),67.81)</f>
        <v>67.81</v>
      </c>
      <c r="C564" s="1">
        <f t="shared" si="1"/>
        <v>-0.71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IFERROR(__xludf.DUMMYFUNCTION("""COMPUTED_VALUE"""),67.68)</f>
        <v>67.68</v>
      </c>
      <c r="C565" s="1">
        <f t="shared" si="1"/>
        <v>-1.13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IFERROR(__xludf.DUMMYFUNCTION("""COMPUTED_VALUE"""),67.32)</f>
        <v>67.32</v>
      </c>
      <c r="C566" s="1">
        <f t="shared" si="1"/>
        <v>-1.36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IFERROR(__xludf.DUMMYFUNCTION("""COMPUTED_VALUE"""),67.97)</f>
        <v>67.97</v>
      </c>
      <c r="C567" s="1">
        <f t="shared" si="1"/>
        <v>-0.35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IFERROR(__xludf.DUMMYFUNCTION("""COMPUTED_VALUE"""),68.11)</f>
        <v>68.11</v>
      </c>
      <c r="C568" s="1">
        <f t="shared" si="1"/>
        <v>-0.86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IFERROR(__xludf.DUMMYFUNCTION("""COMPUTED_VALUE"""),67.93)</f>
        <v>67.93</v>
      </c>
      <c r="C569" s="1">
        <f t="shared" si="1"/>
        <v>-1.18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IFERROR(__xludf.DUMMYFUNCTION("""COMPUTED_VALUE"""),67.85)</f>
        <v>67.85</v>
      </c>
      <c r="C570" s="1">
        <f t="shared" si="1"/>
        <v>-1.08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IFERROR(__xludf.DUMMYFUNCTION("""COMPUTED_VALUE"""),68.02)</f>
        <v>68.02</v>
      </c>
      <c r="C571" s="1">
        <f t="shared" si="1"/>
        <v>-0.83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IFERROR(__xludf.DUMMYFUNCTION("""COMPUTED_VALUE"""),67.02)</f>
        <v>67.02</v>
      </c>
      <c r="C572" s="1">
        <f t="shared" si="1"/>
        <v>-2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IFERROR(__xludf.DUMMYFUNCTION("""COMPUTED_VALUE"""),66.19)</f>
        <v>66.19</v>
      </c>
      <c r="C573" s="1">
        <f t="shared" si="1"/>
        <v>-1.83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IFERROR(__xludf.DUMMYFUNCTION("""COMPUTED_VALUE"""),66.73)</f>
        <v>66.73</v>
      </c>
      <c r="C574" s="1">
        <f t="shared" si="1"/>
        <v>-0.46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IFERROR(__xludf.DUMMYFUNCTION("""COMPUTED_VALUE"""),66.92)</f>
        <v>66.92</v>
      </c>
      <c r="C575" s="1">
        <f t="shared" si="1"/>
        <v>-0.81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IFERROR(__xludf.DUMMYFUNCTION("""COMPUTED_VALUE"""),65.59)</f>
        <v>65.59</v>
      </c>
      <c r="C576" s="1">
        <f t="shared" si="1"/>
        <v>-2.33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IFERROR(__xludf.DUMMYFUNCTION("""COMPUTED_VALUE"""),66.26)</f>
        <v>66.26</v>
      </c>
      <c r="C577" s="1">
        <f t="shared" si="1"/>
        <v>-0.33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IFERROR(__xludf.DUMMYFUNCTION("""COMPUTED_VALUE"""),67.35)</f>
        <v>67.35</v>
      </c>
      <c r="C578" s="1">
        <f t="shared" si="1"/>
        <v>0.09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IFERROR(__xludf.DUMMYFUNCTION("""COMPUTED_VALUE"""),67.15)</f>
        <v>67.15</v>
      </c>
      <c r="C579" s="1">
        <f t="shared" si="1"/>
        <v>-1.2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IFERROR(__xludf.DUMMYFUNCTION("""COMPUTED_VALUE"""),67.13)</f>
        <v>67.13</v>
      </c>
      <c r="C580" s="1">
        <f t="shared" si="1"/>
        <v>-1.02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IFERROR(__xludf.DUMMYFUNCTION("""COMPUTED_VALUE"""),68.47)</f>
        <v>68.47</v>
      </c>
      <c r="C581" s="1">
        <f t="shared" si="1"/>
        <v>0.34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IFERROR(__xludf.DUMMYFUNCTION("""COMPUTED_VALUE"""),68.29)</f>
        <v>68.29</v>
      </c>
      <c r="C582" s="1">
        <f t="shared" si="1"/>
        <v>-1.18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IFERROR(__xludf.DUMMYFUNCTION("""COMPUTED_VALUE"""),68.63)</f>
        <v>68.63</v>
      </c>
      <c r="C583" s="1">
        <f t="shared" si="1"/>
        <v>-0.66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IFERROR(__xludf.DUMMYFUNCTION("""COMPUTED_VALUE"""),70.19)</f>
        <v>70.19</v>
      </c>
      <c r="C584" s="1">
        <f t="shared" si="1"/>
        <v>0.56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IFERROR(__xludf.DUMMYFUNCTION("""COMPUTED_VALUE"""),70.79)</f>
        <v>70.79</v>
      </c>
      <c r="C585" s="1">
        <f t="shared" si="1"/>
        <v>-0.4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IFERROR(__xludf.DUMMYFUNCTION("""COMPUTED_VALUE"""),71.64)</f>
        <v>71.64</v>
      </c>
      <c r="C586" s="1">
        <f t="shared" si="1"/>
        <v>-0.15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IFERROR(__xludf.DUMMYFUNCTION("""COMPUTED_VALUE"""),71.11)</f>
        <v>71.11</v>
      </c>
      <c r="C587" s="1">
        <f t="shared" si="1"/>
        <v>-1.53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IFERROR(__xludf.DUMMYFUNCTION("""COMPUTED_VALUE"""),70.69)</f>
        <v>70.69</v>
      </c>
      <c r="C588" s="1">
        <f t="shared" si="1"/>
        <v>-1.42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IFERROR(__xludf.DUMMYFUNCTION("""COMPUTED_VALUE"""),71.17)</f>
        <v>71.17</v>
      </c>
      <c r="C589" s="1">
        <f t="shared" si="1"/>
        <v>-0.52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IFERROR(__xludf.DUMMYFUNCTION("""COMPUTED_VALUE"""),70.91)</f>
        <v>70.91</v>
      </c>
      <c r="C590" s="1">
        <f t="shared" si="1"/>
        <v>-1.26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IFERROR(__xludf.DUMMYFUNCTION("""COMPUTED_VALUE"""),69.77)</f>
        <v>69.77</v>
      </c>
      <c r="C591" s="1">
        <f t="shared" si="1"/>
        <v>-2.14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IFERROR(__xludf.DUMMYFUNCTION("""COMPUTED_VALUE"""),69.61)</f>
        <v>69.61</v>
      </c>
      <c r="C592" s="1">
        <f t="shared" si="1"/>
        <v>-1.16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IFERROR(__xludf.DUMMYFUNCTION("""COMPUTED_VALUE"""),70.7)</f>
        <v>70.7</v>
      </c>
      <c r="C593" s="1">
        <f t="shared" si="1"/>
        <v>0.09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IFERROR(__xludf.DUMMYFUNCTION("""COMPUTED_VALUE"""),69.62)</f>
        <v>69.62</v>
      </c>
      <c r="C594" s="1">
        <f t="shared" si="1"/>
        <v>-2.08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IFERROR(__xludf.DUMMYFUNCTION("""COMPUTED_VALUE"""),70.09)</f>
        <v>70.09</v>
      </c>
      <c r="C595" s="1">
        <f t="shared" si="1"/>
        <v>-0.53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IFERROR(__xludf.DUMMYFUNCTION("""COMPUTED_VALUE"""),70.78)</f>
        <v>70.78</v>
      </c>
      <c r="C596" s="1">
        <f t="shared" si="1"/>
        <v>-0.31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IFERROR(__xludf.DUMMYFUNCTION("""COMPUTED_VALUE"""),70.2)</f>
        <v>70.2</v>
      </c>
      <c r="C597" s="1">
        <f t="shared" si="1"/>
        <v>-1.58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IFERROR(__xludf.DUMMYFUNCTION("""COMPUTED_VALUE"""),70.68)</f>
        <v>70.68</v>
      </c>
      <c r="C598" s="1">
        <f t="shared" si="1"/>
        <v>-0.52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IFERROR(__xludf.DUMMYFUNCTION("""COMPUTED_VALUE"""),70.98)</f>
        <v>70.98</v>
      </c>
      <c r="C599" s="1">
        <f t="shared" si="1"/>
        <v>-0.7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IFERROR(__xludf.DUMMYFUNCTION("""COMPUTED_VALUE"""),70.54)</f>
        <v>70.54</v>
      </c>
      <c r="C600" s="1">
        <f t="shared" si="1"/>
        <v>-1.44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IFERROR(__xludf.DUMMYFUNCTION("""COMPUTED_VALUE"""),69.15)</f>
        <v>69.15</v>
      </c>
      <c r="C601" s="1">
        <f t="shared" si="1"/>
        <v>-2.39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IFERROR(__xludf.DUMMYFUNCTION("""COMPUTED_VALUE"""),69.32)</f>
        <v>69.32</v>
      </c>
      <c r="C602" s="1">
        <f t="shared" si="1"/>
        <v>-0.83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IFERROR(__xludf.DUMMYFUNCTION("""COMPUTED_VALUE"""),68.91)</f>
        <v>68.91</v>
      </c>
      <c r="C603" s="1">
        <f t="shared" si="1"/>
        <v>-1.41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IFERROR(__xludf.DUMMYFUNCTION("""COMPUTED_VALUE"""),68.38)</f>
        <v>68.38</v>
      </c>
      <c r="C604" s="1">
        <f t="shared" si="1"/>
        <v>-1.53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IFERROR(__xludf.DUMMYFUNCTION("""COMPUTED_VALUE"""),69.1)</f>
        <v>69.1</v>
      </c>
      <c r="C605" s="1">
        <f t="shared" si="1"/>
        <v>-0.28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IFERROR(__xludf.DUMMYFUNCTION("""COMPUTED_VALUE"""),69.05)</f>
        <v>69.05</v>
      </c>
      <c r="C606" s="1">
        <f t="shared" si="1"/>
        <v>-1.05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IFERROR(__xludf.DUMMYFUNCTION("""COMPUTED_VALUE"""),69.28)</f>
        <v>69.28</v>
      </c>
      <c r="C607" s="1">
        <f t="shared" si="1"/>
        <v>-0.77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IFERROR(__xludf.DUMMYFUNCTION("""COMPUTED_VALUE"""),69.59)</f>
        <v>69.59</v>
      </c>
      <c r="C608" s="1">
        <f t="shared" si="1"/>
        <v>-0.69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IFERROR(__xludf.DUMMYFUNCTION("""COMPUTED_VALUE"""),69.52)</f>
        <v>69.52</v>
      </c>
      <c r="C609" s="1">
        <f t="shared" si="1"/>
        <v>-1.07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IFERROR(__xludf.DUMMYFUNCTION("""COMPUTED_VALUE"""),67.75)</f>
        <v>67.75</v>
      </c>
      <c r="C610" s="1">
        <f t="shared" si="1"/>
        <v>-2.77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IFERROR(__xludf.DUMMYFUNCTION("""COMPUTED_VALUE"""),68.7)</f>
        <v>68.7</v>
      </c>
      <c r="C611" s="1">
        <f t="shared" si="1"/>
        <v>-0.05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IFERROR(__xludf.DUMMYFUNCTION("""COMPUTED_VALUE"""),68.44)</f>
        <v>68.44</v>
      </c>
      <c r="C612" s="1">
        <f t="shared" si="1"/>
        <v>-1.26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IFERROR(__xludf.DUMMYFUNCTION("""COMPUTED_VALUE"""),69.98)</f>
        <v>69.98</v>
      </c>
      <c r="C613" s="1">
        <f t="shared" si="1"/>
        <v>0.54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IFERROR(__xludf.DUMMYFUNCTION("""COMPUTED_VALUE"""),69.1)</f>
        <v>69.1</v>
      </c>
      <c r="C614" s="1">
        <f t="shared" si="1"/>
        <v>-1.88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IFERROR(__xludf.DUMMYFUNCTION("""COMPUTED_VALUE"""),68.87)</f>
        <v>68.87</v>
      </c>
      <c r="C615" s="1">
        <f t="shared" si="1"/>
        <v>-1.23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IFERROR(__xludf.DUMMYFUNCTION("""COMPUTED_VALUE"""),67.79)</f>
        <v>67.79</v>
      </c>
      <c r="C616" s="1">
        <f t="shared" si="1"/>
        <v>-2.08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IFERROR(__xludf.DUMMYFUNCTION("""COMPUTED_VALUE"""),68.62)</f>
        <v>68.62</v>
      </c>
      <c r="C617" s="1">
        <f t="shared" si="1"/>
        <v>-0.17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IFERROR(__xludf.DUMMYFUNCTION("""COMPUTED_VALUE"""),68.82)</f>
        <v>68.82</v>
      </c>
      <c r="C618" s="1">
        <f t="shared" si="1"/>
        <v>-0.8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IFERROR(__xludf.DUMMYFUNCTION("""COMPUTED_VALUE"""),70.42)</f>
        <v>70.42</v>
      </c>
      <c r="C619" s="1">
        <f t="shared" si="1"/>
        <v>0.6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IFERROR(__xludf.DUMMYFUNCTION("""COMPUTED_VALUE"""),71.29)</f>
        <v>71.29</v>
      </c>
      <c r="C620" s="1">
        <f t="shared" si="1"/>
        <v>-0.13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IFERROR(__xludf.DUMMYFUNCTION("""COMPUTED_VALUE"""),72.02)</f>
        <v>72.02</v>
      </c>
      <c r="C621" s="1">
        <f t="shared" si="1"/>
        <v>-0.27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IFERROR(__xludf.DUMMYFUNCTION("""COMPUTED_VALUE"""),73.02)</f>
        <v>73.02</v>
      </c>
      <c r="C622" s="1">
        <f t="shared" si="1"/>
        <v>0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IFERROR(__xludf.DUMMYFUNCTION("""COMPUTED_VALUE"""),72.79)</f>
        <v>72.79</v>
      </c>
      <c r="C623" s="1">
        <f t="shared" si="1"/>
        <v>-1.23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IFERROR(__xludf.DUMMYFUNCTION("""COMPUTED_VALUE"""),71.65)</f>
        <v>71.65</v>
      </c>
      <c r="C624" s="1">
        <f t="shared" si="1"/>
        <v>-2.14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IFERROR(__xludf.DUMMYFUNCTION("""COMPUTED_VALUE"""),72.46)</f>
        <v>72.46</v>
      </c>
      <c r="C625" s="1">
        <f t="shared" si="1"/>
        <v>-0.19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IFERROR(__xludf.DUMMYFUNCTION("""COMPUTED_VALUE"""),71.39)</f>
        <v>71.39</v>
      </c>
      <c r="C626" s="1">
        <f t="shared" si="1"/>
        <v>-2.07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IFERROR(__xludf.DUMMYFUNCTION("""COMPUTED_VALUE"""),71.46)</f>
        <v>71.46</v>
      </c>
      <c r="C627" s="1">
        <f t="shared" si="1"/>
        <v>-0.93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IFERROR(__xludf.DUMMYFUNCTION("""COMPUTED_VALUE"""),72.37)</f>
        <v>72.37</v>
      </c>
      <c r="C628" s="1">
        <f t="shared" si="1"/>
        <v>-0.09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IFERROR(__xludf.DUMMYFUNCTION("""COMPUTED_VALUE"""),71.42)</f>
        <v>71.42</v>
      </c>
      <c r="C629" s="1">
        <f t="shared" si="1"/>
        <v>-1.95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IFERROR(__xludf.DUMMYFUNCTION("""COMPUTED_VALUE"""),72.91)</f>
        <v>72.91</v>
      </c>
      <c r="C630" s="1">
        <f t="shared" si="1"/>
        <v>0.49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IFERROR(__xludf.DUMMYFUNCTION("""COMPUTED_VALUE"""),74.36)</f>
        <v>74.36</v>
      </c>
      <c r="C631" s="1">
        <f t="shared" si="1"/>
        <v>0.45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IFERROR(__xludf.DUMMYFUNCTION("""COMPUTED_VALUE"""),75.16)</f>
        <v>75.16</v>
      </c>
      <c r="C632" s="1">
        <f t="shared" si="1"/>
        <v>-0.2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IFERROR(__xludf.DUMMYFUNCTION("""COMPUTED_VALUE"""),74.33)</f>
        <v>74.33</v>
      </c>
      <c r="C633" s="1">
        <f t="shared" si="1"/>
        <v>-1.83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IFERROR(__xludf.DUMMYFUNCTION("""COMPUTED_VALUE"""),73.85)</f>
        <v>73.85</v>
      </c>
      <c r="C634" s="1">
        <f t="shared" si="1"/>
        <v>-1.48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IFERROR(__xludf.DUMMYFUNCTION("""COMPUTED_VALUE"""),74.8)</f>
        <v>74.8</v>
      </c>
      <c r="C635" s="1">
        <f t="shared" si="1"/>
        <v>-0.05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IFERROR(__xludf.DUMMYFUNCTION("""COMPUTED_VALUE"""),74.93)</f>
        <v>74.93</v>
      </c>
      <c r="C636" s="1">
        <f t="shared" si="1"/>
        <v>-0.87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IFERROR(__xludf.DUMMYFUNCTION("""COMPUTED_VALUE"""),76.09)</f>
        <v>76.09</v>
      </c>
      <c r="C637" s="1">
        <f t="shared" si="1"/>
        <v>0.16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IFERROR(__xludf.DUMMYFUNCTION("""COMPUTED_VALUE"""),75.81)</f>
        <v>75.81</v>
      </c>
      <c r="C638" s="1">
        <f t="shared" si="1"/>
        <v>-1.28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IFERROR(__xludf.DUMMYFUNCTION("""COMPUTED_VALUE"""),76.96)</f>
        <v>76.96</v>
      </c>
      <c r="C639" s="1">
        <f t="shared" si="1"/>
        <v>0.15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IFERROR(__xludf.DUMMYFUNCTION("""COMPUTED_VALUE"""),77.27)</f>
        <v>77.27</v>
      </c>
      <c r="C640" s="1">
        <f t="shared" si="1"/>
        <v>-0.69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IFERROR(__xludf.DUMMYFUNCTION("""COMPUTED_VALUE"""),78.76)</f>
        <v>78.76</v>
      </c>
      <c r="C641" s="1">
        <f t="shared" si="1"/>
        <v>0.49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IFERROR(__xludf.DUMMYFUNCTION("""COMPUTED_VALUE"""),79.62)</f>
        <v>79.62</v>
      </c>
      <c r="C642" s="1">
        <f t="shared" si="1"/>
        <v>-0.14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IFERROR(__xludf.DUMMYFUNCTION("""COMPUTED_VALUE"""),79.64)</f>
        <v>79.64</v>
      </c>
      <c r="C643" s="1">
        <f t="shared" si="1"/>
        <v>-0.98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IFERROR(__xludf.DUMMYFUNCTION("""COMPUTED_VALUE"""),77.77)</f>
        <v>77.77</v>
      </c>
      <c r="C644" s="1">
        <f t="shared" si="1"/>
        <v>-2.87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IFERROR(__xludf.DUMMYFUNCTION("""COMPUTED_VALUE"""),77.53)</f>
        <v>77.53</v>
      </c>
      <c r="C645" s="1">
        <f t="shared" si="1"/>
        <v>-1.24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IFERROR(__xludf.DUMMYFUNCTION("""COMPUTED_VALUE"""),76.38)</f>
        <v>76.38</v>
      </c>
      <c r="C646" s="1">
        <f t="shared" si="1"/>
        <v>-2.15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IFERROR(__xludf.DUMMYFUNCTION("""COMPUTED_VALUE"""),77.96)</f>
        <v>77.96</v>
      </c>
      <c r="C647" s="1">
        <f t="shared" si="1"/>
        <v>0.58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IFERROR(__xludf.DUMMYFUNCTION("""COMPUTED_VALUE"""),79.29)</f>
        <v>79.29</v>
      </c>
      <c r="C648" s="1">
        <f t="shared" si="1"/>
        <v>0.33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IFERROR(__xludf.DUMMYFUNCTION("""COMPUTED_VALUE"""),83.92)</f>
        <v>83.92</v>
      </c>
      <c r="C649" s="1">
        <f t="shared" si="1"/>
        <v>3.63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IFERROR(__xludf.DUMMYFUNCTION("""COMPUTED_VALUE"""),83.46)</f>
        <v>83.46</v>
      </c>
      <c r="C650" s="1">
        <f t="shared" si="1"/>
        <v>-1.46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IFERROR(__xludf.DUMMYFUNCTION("""COMPUTED_VALUE"""),82.6)</f>
        <v>82.6</v>
      </c>
      <c r="C651" s="1">
        <f t="shared" si="1"/>
        <v>-1.86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IFERROR(__xludf.DUMMYFUNCTION("""COMPUTED_VALUE"""),81.82)</f>
        <v>81.82</v>
      </c>
      <c r="C652" s="1">
        <f t="shared" si="1"/>
        <v>-1.78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IFERROR(__xludf.DUMMYFUNCTION("""COMPUTED_VALUE"""),81.04)</f>
        <v>81.04</v>
      </c>
      <c r="C653" s="1">
        <f t="shared" si="1"/>
        <v>-1.78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IFERROR(__xludf.DUMMYFUNCTION("""COMPUTED_VALUE"""),82.21)</f>
        <v>82.21</v>
      </c>
      <c r="C654" s="1">
        <f t="shared" si="1"/>
        <v>0.17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IFERROR(__xludf.DUMMYFUNCTION("""COMPUTED_VALUE"""),82.43)</f>
        <v>82.43</v>
      </c>
      <c r="C655" s="1">
        <f t="shared" si="1"/>
        <v>-0.78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IFERROR(__xludf.DUMMYFUNCTION("""COMPUTED_VALUE"""),81.57)</f>
        <v>81.57</v>
      </c>
      <c r="C656" s="1">
        <f t="shared" si="1"/>
        <v>-1.86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IFERROR(__xludf.DUMMYFUNCTION("""COMPUTED_VALUE"""),81.37)</f>
        <v>81.37</v>
      </c>
      <c r="C657" s="1">
        <f t="shared" si="1"/>
        <v>-1.2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IFERROR(__xludf.DUMMYFUNCTION("""COMPUTED_VALUE"""),81.97)</f>
        <v>81.97</v>
      </c>
      <c r="C658" s="1">
        <f t="shared" si="1"/>
        <v>-0.4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IFERROR(__xludf.DUMMYFUNCTION("""COMPUTED_VALUE"""),82.73)</f>
        <v>82.73</v>
      </c>
      <c r="C659" s="1">
        <f t="shared" si="1"/>
        <v>-0.24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IFERROR(__xludf.DUMMYFUNCTION("""COMPUTED_VALUE"""),82.23)</f>
        <v>82.23</v>
      </c>
      <c r="C660" s="1">
        <f t="shared" si="1"/>
        <v>-1.5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IFERROR(__xludf.DUMMYFUNCTION("""COMPUTED_VALUE"""),83.54)</f>
        <v>83.54</v>
      </c>
      <c r="C661" s="1">
        <f t="shared" si="1"/>
        <v>0.31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IFERROR(__xludf.DUMMYFUNCTION("""COMPUTED_VALUE"""),83.65)</f>
        <v>83.65</v>
      </c>
      <c r="C662" s="1">
        <f t="shared" si="1"/>
        <v>-0.89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IFERROR(__xludf.DUMMYFUNCTION("""COMPUTED_VALUE"""),83.1)</f>
        <v>83.1</v>
      </c>
      <c r="C663" s="1">
        <f t="shared" si="1"/>
        <v>-1.55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IFERROR(__xludf.DUMMYFUNCTION("""COMPUTED_VALUE"""),83.38)</f>
        <v>83.38</v>
      </c>
      <c r="C664" s="1">
        <f t="shared" si="1"/>
        <v>-0.72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IFERROR(__xludf.DUMMYFUNCTION("""COMPUTED_VALUE"""),83.24)</f>
        <v>83.24</v>
      </c>
      <c r="C665" s="1">
        <f t="shared" si="1"/>
        <v>-1.14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IFERROR(__xludf.DUMMYFUNCTION("""COMPUTED_VALUE"""),83.11)</f>
        <v>83.11</v>
      </c>
      <c r="C666" s="1">
        <f t="shared" si="1"/>
        <v>-1.13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IFERROR(__xludf.DUMMYFUNCTION("""COMPUTED_VALUE"""),83.87)</f>
        <v>83.87</v>
      </c>
      <c r="C667" s="1">
        <f t="shared" si="1"/>
        <v>-0.24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IFERROR(__xludf.DUMMYFUNCTION("""COMPUTED_VALUE"""),83.66)</f>
        <v>83.66</v>
      </c>
      <c r="C668" s="1">
        <f t="shared" si="1"/>
        <v>-1.21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IFERROR(__xludf.DUMMYFUNCTION("""COMPUTED_VALUE"""),84.59)</f>
        <v>84.59</v>
      </c>
      <c r="C669" s="1">
        <f t="shared" si="1"/>
        <v>-0.07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IFERROR(__xludf.DUMMYFUNCTION("""COMPUTED_VALUE"""),84.43)</f>
        <v>84.43</v>
      </c>
      <c r="C670" s="1">
        <f t="shared" si="1"/>
        <v>-1.16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IFERROR(__xludf.DUMMYFUNCTION("""COMPUTED_VALUE"""),84.01)</f>
        <v>84.01</v>
      </c>
      <c r="C671" s="1">
        <f t="shared" si="1"/>
        <v>-1.42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IFERROR(__xludf.DUMMYFUNCTION("""COMPUTED_VALUE"""),83.72)</f>
        <v>83.72</v>
      </c>
      <c r="C672" s="1">
        <f t="shared" si="1"/>
        <v>-1.29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IFERROR(__xludf.DUMMYFUNCTION("""COMPUTED_VALUE"""),83.15)</f>
        <v>83.15</v>
      </c>
      <c r="C673" s="1">
        <f t="shared" si="1"/>
        <v>-1.57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IFERROR(__xludf.DUMMYFUNCTION("""COMPUTED_VALUE"""),83.92)</f>
        <v>83.92</v>
      </c>
      <c r="C674" s="1">
        <f t="shared" si="1"/>
        <v>-0.23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IFERROR(__xludf.DUMMYFUNCTION("""COMPUTED_VALUE"""),84.33)</f>
        <v>84.33</v>
      </c>
      <c r="C675" s="1">
        <f t="shared" si="1"/>
        <v>-0.59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IFERROR(__xludf.DUMMYFUNCTION("""COMPUTED_VALUE"""),84.08)</f>
        <v>84.08</v>
      </c>
      <c r="C676" s="1">
        <f t="shared" si="1"/>
        <v>-1.25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IFERROR(__xludf.DUMMYFUNCTION("""COMPUTED_VALUE"""),84.81)</f>
        <v>84.81</v>
      </c>
      <c r="C677" s="1">
        <f t="shared" si="1"/>
        <v>-0.27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IFERROR(__xludf.DUMMYFUNCTION("""COMPUTED_VALUE"""),83.96)</f>
        <v>83.96</v>
      </c>
      <c r="C678" s="1">
        <f t="shared" si="1"/>
        <v>-1.85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IFERROR(__xludf.DUMMYFUNCTION("""COMPUTED_VALUE"""),84.05)</f>
        <v>84.05</v>
      </c>
      <c r="C679" s="1">
        <f t="shared" si="1"/>
        <v>-0.91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IFERROR(__xludf.DUMMYFUNCTION("""COMPUTED_VALUE"""),83.94)</f>
        <v>83.94</v>
      </c>
      <c r="C680" s="1">
        <f t="shared" si="1"/>
        <v>-1.11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IFERROR(__xludf.DUMMYFUNCTION("""COMPUTED_VALUE"""),83.15)</f>
        <v>83.15</v>
      </c>
      <c r="C681" s="1">
        <f t="shared" si="1"/>
        <v>-1.79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IFERROR(__xludf.DUMMYFUNCTION("""COMPUTED_VALUE"""),83.32)</f>
        <v>83.32</v>
      </c>
      <c r="C682" s="1">
        <f t="shared" si="1"/>
        <v>-0.83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IFERROR(__xludf.DUMMYFUNCTION("""COMPUTED_VALUE"""),81.36)</f>
        <v>81.36</v>
      </c>
      <c r="C683" s="1">
        <f t="shared" si="1"/>
        <v>-2.96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IFERROR(__xludf.DUMMYFUNCTION("""COMPUTED_VALUE"""),82.09)</f>
        <v>82.09</v>
      </c>
      <c r="C684" s="1">
        <f t="shared" si="1"/>
        <v>-0.27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IFERROR(__xludf.DUMMYFUNCTION("""COMPUTED_VALUE"""),82.04)</f>
        <v>82.04</v>
      </c>
      <c r="C685" s="1">
        <f t="shared" si="1"/>
        <v>-1.05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IFERROR(__xludf.DUMMYFUNCTION("""COMPUTED_VALUE"""),81.71)</f>
        <v>81.71</v>
      </c>
      <c r="C686" s="1">
        <f t="shared" si="1"/>
        <v>-1.33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IFERROR(__xludf.DUMMYFUNCTION("""COMPUTED_VALUE"""),82.3)</f>
        <v>82.3</v>
      </c>
      <c r="C687" s="1">
        <f t="shared" si="1"/>
        <v>-0.41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IFERROR(__xludf.DUMMYFUNCTION("""COMPUTED_VALUE"""),82.03)</f>
        <v>82.03</v>
      </c>
      <c r="C688" s="1">
        <f t="shared" si="1"/>
        <v>-1.27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IFERROR(__xludf.DUMMYFUNCTION("""COMPUTED_VALUE"""),82.91)</f>
        <v>82.91</v>
      </c>
      <c r="C689" s="1">
        <f t="shared" si="1"/>
        <v>-0.12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IFERROR(__xludf.DUMMYFUNCTION("""COMPUTED_VALUE"""),83.81)</f>
        <v>83.81</v>
      </c>
      <c r="C690" s="1">
        <f t="shared" si="1"/>
        <v>-0.1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IFERROR(__xludf.DUMMYFUNCTION("""COMPUTED_VALUE"""),83.46)</f>
        <v>83.46</v>
      </c>
      <c r="C691" s="1">
        <f t="shared" si="1"/>
        <v>-1.35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IFERROR(__xludf.DUMMYFUNCTION("""COMPUTED_VALUE"""),84.24)</f>
        <v>84.24</v>
      </c>
      <c r="C692" s="1">
        <f t="shared" si="1"/>
        <v>-0.22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IFERROR(__xludf.DUMMYFUNCTION("""COMPUTED_VALUE"""),84.29)</f>
        <v>84.29</v>
      </c>
      <c r="C693" s="1">
        <f t="shared" si="1"/>
        <v>-0.95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IFERROR(__xludf.DUMMYFUNCTION("""COMPUTED_VALUE"""),85.08)</f>
        <v>85.08</v>
      </c>
      <c r="C694" s="1">
        <f t="shared" si="1"/>
        <v>-0.21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IFERROR(__xludf.DUMMYFUNCTION("""COMPUTED_VALUE"""),86.35)</f>
        <v>86.35</v>
      </c>
      <c r="C695" s="1">
        <f t="shared" si="1"/>
        <v>0.27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IFERROR(__xludf.DUMMYFUNCTION("""COMPUTED_VALUE"""),86.8)</f>
        <v>86.8</v>
      </c>
      <c r="C696" s="1">
        <f t="shared" si="1"/>
        <v>-0.55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IFERROR(__xludf.DUMMYFUNCTION("""COMPUTED_VALUE"""),86.39)</f>
        <v>86.39</v>
      </c>
      <c r="C697" s="1">
        <f t="shared" si="1"/>
        <v>-1.41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IFERROR(__xludf.DUMMYFUNCTION("""COMPUTED_VALUE"""),86.94)</f>
        <v>86.94</v>
      </c>
      <c r="C698" s="1">
        <f t="shared" si="1"/>
        <v>-0.45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IFERROR(__xludf.DUMMYFUNCTION("""COMPUTED_VALUE"""),86.04)</f>
        <v>86.04</v>
      </c>
      <c r="C699" s="1">
        <f t="shared" si="1"/>
        <v>-1.9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IFERROR(__xludf.DUMMYFUNCTION("""COMPUTED_VALUE"""),85.43)</f>
        <v>85.43</v>
      </c>
      <c r="C700" s="1">
        <f t="shared" si="1"/>
        <v>-1.61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IFERROR(__xludf.DUMMYFUNCTION("""COMPUTED_VALUE"""),84.65)</f>
        <v>84.65</v>
      </c>
      <c r="C701" s="1">
        <f t="shared" si="1"/>
        <v>-1.78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IFERROR(__xludf.DUMMYFUNCTION("""COMPUTED_VALUE"""),84.61)</f>
        <v>84.61</v>
      </c>
      <c r="C702" s="1">
        <f t="shared" si="1"/>
        <v>-1.04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IFERROR(__xludf.DUMMYFUNCTION("""COMPUTED_VALUE"""),84.0)</f>
        <v>84</v>
      </c>
      <c r="C703" s="1">
        <f t="shared" si="1"/>
        <v>-1.61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IFERROR(__xludf.DUMMYFUNCTION("""COMPUTED_VALUE"""),86.22)</f>
        <v>86.22</v>
      </c>
      <c r="C704" s="1">
        <f t="shared" si="1"/>
        <v>1.22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IFERROR(__xludf.DUMMYFUNCTION("""COMPUTED_VALUE"""),88.04)</f>
        <v>88.04</v>
      </c>
      <c r="C705" s="1">
        <f t="shared" si="1"/>
        <v>0.82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IFERROR(__xludf.DUMMYFUNCTION("""COMPUTED_VALUE"""),89.2)</f>
        <v>89.2</v>
      </c>
      <c r="C706" s="1">
        <f t="shared" si="1"/>
        <v>0.16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IFERROR(__xludf.DUMMYFUNCTION("""COMPUTED_VALUE"""),89.79)</f>
        <v>89.79</v>
      </c>
      <c r="C707" s="1">
        <f t="shared" si="1"/>
        <v>-0.41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IFERROR(__xludf.DUMMYFUNCTION("""COMPUTED_VALUE"""),87.16)</f>
        <v>87.16</v>
      </c>
      <c r="C708" s="1">
        <f t="shared" si="1"/>
        <v>-3.63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IFERROR(__xludf.DUMMYFUNCTION("""COMPUTED_VALUE"""),87.8)</f>
        <v>87.8</v>
      </c>
      <c r="C709" s="1">
        <f t="shared" si="1"/>
        <v>-0.36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IFERROR(__xludf.DUMMYFUNCTION("""COMPUTED_VALUE"""),87.32)</f>
        <v>87.32</v>
      </c>
      <c r="C710" s="1">
        <f t="shared" si="1"/>
        <v>-1.48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IFERROR(__xludf.DUMMYFUNCTION("""COMPUTED_VALUE"""),87.5)</f>
        <v>87.5</v>
      </c>
      <c r="C711" s="1">
        <f t="shared" si="1"/>
        <v>-0.82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IFERROR(__xludf.DUMMYFUNCTION("""COMPUTED_VALUE"""),88.05)</f>
        <v>88.05</v>
      </c>
      <c r="C712" s="1">
        <f t="shared" si="1"/>
        <v>-0.45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IFERROR(__xludf.DUMMYFUNCTION("""COMPUTED_VALUE"""),87.63)</f>
        <v>87.63</v>
      </c>
      <c r="C713" s="1">
        <f t="shared" si="1"/>
        <v>-1.42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IFERROR(__xludf.DUMMYFUNCTION("""COMPUTED_VALUE"""),86.49)</f>
        <v>86.49</v>
      </c>
      <c r="C714" s="1">
        <f t="shared" si="1"/>
        <v>-2.14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IFERROR(__xludf.DUMMYFUNCTION("""COMPUTED_VALUE"""),87.21)</f>
        <v>87.21</v>
      </c>
      <c r="C715" s="1">
        <f t="shared" si="1"/>
        <v>-0.28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IFERROR(__xludf.DUMMYFUNCTION("""COMPUTED_VALUE"""),86.45)</f>
        <v>86.45</v>
      </c>
      <c r="C716" s="1">
        <f t="shared" si="1"/>
        <v>-1.76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IFERROR(__xludf.DUMMYFUNCTION("""COMPUTED_VALUE"""),86.35)</f>
        <v>86.35</v>
      </c>
      <c r="C717" s="1">
        <f t="shared" si="1"/>
        <v>-1.1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IFERROR(__xludf.DUMMYFUNCTION("""COMPUTED_VALUE"""),87.29)</f>
        <v>87.29</v>
      </c>
      <c r="C718" s="1">
        <f t="shared" si="1"/>
        <v>-0.06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IFERROR(__xludf.DUMMYFUNCTION("""COMPUTED_VALUE"""),85.34)</f>
        <v>85.34</v>
      </c>
      <c r="C719" s="1">
        <f t="shared" si="1"/>
        <v>-2.95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IFERROR(__xludf.DUMMYFUNCTION("""COMPUTED_VALUE"""),84.74)</f>
        <v>84.74</v>
      </c>
      <c r="C720" s="1">
        <f t="shared" si="1"/>
        <v>-1.6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IFERROR(__xludf.DUMMYFUNCTION("""COMPUTED_VALUE"""),85.17)</f>
        <v>85.17</v>
      </c>
      <c r="C721" s="1">
        <f t="shared" si="1"/>
        <v>-0.57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IFERROR(__xludf.DUMMYFUNCTION("""COMPUTED_VALUE"""),85.52)</f>
        <v>85.52</v>
      </c>
      <c r="C722" s="1">
        <f t="shared" si="1"/>
        <v>-0.65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IFERROR(__xludf.DUMMYFUNCTION("""COMPUTED_VALUE"""),85.77)</f>
        <v>85.77</v>
      </c>
      <c r="C723" s="1">
        <f t="shared" si="1"/>
        <v>-0.75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IFERROR(__xludf.DUMMYFUNCTION("""COMPUTED_VALUE"""),84.02)</f>
        <v>84.02</v>
      </c>
      <c r="C724" s="1">
        <f t="shared" si="1"/>
        <v>-2.75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IFERROR(__xludf.DUMMYFUNCTION("""COMPUTED_VALUE"""),84.15)</f>
        <v>84.15</v>
      </c>
      <c r="C725" s="1">
        <f t="shared" si="1"/>
        <v>-0.87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IFERROR(__xludf.DUMMYFUNCTION("""COMPUTED_VALUE"""),84.54)</f>
        <v>84.54</v>
      </c>
      <c r="C726" s="1">
        <f t="shared" si="1"/>
        <v>-0.61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IFERROR(__xludf.DUMMYFUNCTION("""COMPUTED_VALUE"""),85.4)</f>
        <v>85.4</v>
      </c>
      <c r="C727" s="1">
        <f t="shared" si="1"/>
        <v>-0.14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IFERROR(__xludf.DUMMYFUNCTION("""COMPUTED_VALUE"""),86.57)</f>
        <v>86.57</v>
      </c>
      <c r="C728" s="1">
        <f t="shared" si="1"/>
        <v>0.17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IFERROR(__xludf.DUMMYFUNCTION("""COMPUTED_VALUE"""),86.65)</f>
        <v>86.65</v>
      </c>
      <c r="C729" s="1">
        <f t="shared" si="1"/>
        <v>-0.92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IFERROR(__xludf.DUMMYFUNCTION("""COMPUTED_VALUE"""),87.6)</f>
        <v>87.6</v>
      </c>
      <c r="C730" s="1">
        <f t="shared" si="1"/>
        <v>-0.05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IFERROR(__xludf.DUMMYFUNCTION("""COMPUTED_VALUE"""),87.29)</f>
        <v>87.29</v>
      </c>
      <c r="C731" s="1">
        <f t="shared" si="1"/>
        <v>-1.31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IFERROR(__xludf.DUMMYFUNCTION("""COMPUTED_VALUE"""),86.98)</f>
        <v>86.98</v>
      </c>
      <c r="C732" s="1">
        <f t="shared" si="1"/>
        <v>-1.31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IFERROR(__xludf.DUMMYFUNCTION("""COMPUTED_VALUE"""),87.04)</f>
        <v>87.04</v>
      </c>
      <c r="C733" s="1">
        <f t="shared" si="1"/>
        <v>-0.94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IFERROR(__xludf.DUMMYFUNCTION("""COMPUTED_VALUE"""),88.61)</f>
        <v>88.61</v>
      </c>
      <c r="C734" s="1">
        <f t="shared" si="1"/>
        <v>0.57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IFERROR(__xludf.DUMMYFUNCTION("""COMPUTED_VALUE"""),88.8)</f>
        <v>88.8</v>
      </c>
      <c r="C735" s="1">
        <f t="shared" si="1"/>
        <v>-0.81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IFERROR(__xludf.DUMMYFUNCTION("""COMPUTED_VALUE"""),88.4)</f>
        <v>88.4</v>
      </c>
      <c r="C736" s="1">
        <f t="shared" si="1"/>
        <v>-1.4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IFERROR(__xludf.DUMMYFUNCTION("""COMPUTED_VALUE"""),88.33)</f>
        <v>88.33</v>
      </c>
      <c r="C737" s="1">
        <f t="shared" si="1"/>
        <v>-1.07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IFERROR(__xludf.DUMMYFUNCTION("""COMPUTED_VALUE"""),89.01)</f>
        <v>89.01</v>
      </c>
      <c r="C738" s="1">
        <f t="shared" si="1"/>
        <v>-0.32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IFERROR(__xludf.DUMMYFUNCTION("""COMPUTED_VALUE"""),88.54)</f>
        <v>88.54</v>
      </c>
      <c r="C739" s="1">
        <f t="shared" si="1"/>
        <v>-1.47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IFERROR(__xludf.DUMMYFUNCTION("""COMPUTED_VALUE"""),88.32)</f>
        <v>88.32</v>
      </c>
      <c r="C740" s="1">
        <f t="shared" si="1"/>
        <v>-1.22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IFERROR(__xludf.DUMMYFUNCTION("""COMPUTED_VALUE"""),89.74)</f>
        <v>89.74</v>
      </c>
      <c r="C741" s="1">
        <f t="shared" si="1"/>
        <v>0.42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IFERROR(__xludf.DUMMYFUNCTION("""COMPUTED_VALUE"""),89.95)</f>
        <v>89.95</v>
      </c>
      <c r="C742" s="1">
        <f t="shared" si="1"/>
        <v>-0.79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IFERROR(__xludf.DUMMYFUNCTION("""COMPUTED_VALUE"""),90.17)</f>
        <v>90.17</v>
      </c>
      <c r="C743" s="1">
        <f t="shared" si="1"/>
        <v>-0.78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IFERROR(__xludf.DUMMYFUNCTION("""COMPUTED_VALUE"""),89.15)</f>
        <v>89.15</v>
      </c>
      <c r="C744" s="1">
        <f t="shared" si="1"/>
        <v>-2.02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IFERROR(__xludf.DUMMYFUNCTION("""COMPUTED_VALUE"""),89.2)</f>
        <v>89.2</v>
      </c>
      <c r="C745" s="1">
        <f t="shared" si="1"/>
        <v>-0.95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IFERROR(__xludf.DUMMYFUNCTION("""COMPUTED_VALUE"""),89.5)</f>
        <v>89.5</v>
      </c>
      <c r="C746" s="1">
        <f t="shared" si="1"/>
        <v>-0.7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IFERROR(__xludf.DUMMYFUNCTION("""COMPUTED_VALUE"""),89.29)</f>
        <v>89.29</v>
      </c>
      <c r="C747" s="1">
        <f t="shared" si="1"/>
        <v>-1.21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IFERROR(__xludf.DUMMYFUNCTION("""COMPUTED_VALUE"""),88.49)</f>
        <v>88.49</v>
      </c>
      <c r="C748" s="1">
        <f t="shared" si="1"/>
        <v>-1.8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IFERROR(__xludf.DUMMYFUNCTION("""COMPUTED_VALUE"""),88.41)</f>
        <v>88.41</v>
      </c>
      <c r="C749" s="1">
        <f t="shared" si="1"/>
        <v>-1.08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IFERROR(__xludf.DUMMYFUNCTION("""COMPUTED_VALUE"""),87.16)</f>
        <v>87.16</v>
      </c>
      <c r="C750" s="1">
        <f t="shared" si="1"/>
        <v>-2.25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IFERROR(__xludf.DUMMYFUNCTION("""COMPUTED_VALUE"""),87.4)</f>
        <v>87.4</v>
      </c>
      <c r="C751" s="1">
        <f t="shared" si="1"/>
        <v>-0.76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IFERROR(__xludf.DUMMYFUNCTION("""COMPUTED_VALUE"""),86.89)</f>
        <v>86.89</v>
      </c>
      <c r="C752" s="1">
        <f t="shared" si="1"/>
        <v>-1.51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IFERROR(__xludf.DUMMYFUNCTION("""COMPUTED_VALUE"""),86.15)</f>
        <v>86.15</v>
      </c>
      <c r="C753" s="1">
        <f t="shared" si="1"/>
        <v>-1.74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IFERROR(__xludf.DUMMYFUNCTION("""COMPUTED_VALUE"""),85.24)</f>
        <v>85.24</v>
      </c>
      <c r="C754" s="1">
        <f t="shared" si="1"/>
        <v>-1.91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IFERROR(__xludf.DUMMYFUNCTION("""COMPUTED_VALUE"""),86.2)</f>
        <v>86.2</v>
      </c>
      <c r="C755" s="1">
        <f t="shared" si="1"/>
        <v>-0.04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IFERROR(__xludf.DUMMYFUNCTION("""COMPUTED_VALUE"""),89.15)</f>
        <v>89.15</v>
      </c>
      <c r="C756" s="1">
        <f t="shared" si="1"/>
        <v>1.95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IFERROR(__xludf.DUMMYFUNCTION("""COMPUTED_VALUE"""),88.59)</f>
        <v>88.59</v>
      </c>
      <c r="C757" s="1">
        <f t="shared" si="1"/>
        <v>-1.56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IFERROR(__xludf.DUMMYFUNCTION("""COMPUTED_VALUE"""),88.98)</f>
        <v>88.98</v>
      </c>
      <c r="C758" s="1">
        <f t="shared" si="1"/>
        <v>-0.61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IFERROR(__xludf.DUMMYFUNCTION("""COMPUTED_VALUE"""),88.53)</f>
        <v>88.53</v>
      </c>
      <c r="C759" s="1">
        <f t="shared" si="1"/>
        <v>-1.45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IFERROR(__xludf.DUMMYFUNCTION("""COMPUTED_VALUE"""),88.15)</f>
        <v>88.15</v>
      </c>
      <c r="C760" s="1">
        <f t="shared" si="1"/>
        <v>-1.38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IFERROR(__xludf.DUMMYFUNCTION("""COMPUTED_VALUE"""),88.67)</f>
        <v>88.67</v>
      </c>
      <c r="C761" s="1">
        <f t="shared" si="1"/>
        <v>-0.48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IFERROR(__xludf.DUMMYFUNCTION("""COMPUTED_VALUE"""),87.81)</f>
        <v>87.81</v>
      </c>
      <c r="C762" s="1">
        <f t="shared" si="1"/>
        <v>-1.86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IFERROR(__xludf.DUMMYFUNCTION("""COMPUTED_VALUE"""),86.96)</f>
        <v>86.96</v>
      </c>
      <c r="C763" s="1">
        <f t="shared" si="1"/>
        <v>-1.85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IFERROR(__xludf.DUMMYFUNCTION("""COMPUTED_VALUE"""),86.92)</f>
        <v>86.92</v>
      </c>
      <c r="C764" s="1">
        <f t="shared" si="1"/>
        <v>-1.04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IFERROR(__xludf.DUMMYFUNCTION("""COMPUTED_VALUE"""),85.08)</f>
        <v>85.08</v>
      </c>
      <c r="C765" s="1">
        <f t="shared" si="1"/>
        <v>-2.84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IFERROR(__xludf.DUMMYFUNCTION("""COMPUTED_VALUE"""),84.32)</f>
        <v>84.32</v>
      </c>
      <c r="C766" s="1">
        <f t="shared" si="1"/>
        <v>-1.76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IFERROR(__xludf.DUMMYFUNCTION("""COMPUTED_VALUE"""),83.94)</f>
        <v>83.94</v>
      </c>
      <c r="C767" s="1">
        <f t="shared" si="1"/>
        <v>-1.38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IFERROR(__xludf.DUMMYFUNCTION("""COMPUTED_VALUE"""),82.08)</f>
        <v>82.08</v>
      </c>
      <c r="C768" s="1">
        <f t="shared" si="1"/>
        <v>-2.86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IFERROR(__xludf.DUMMYFUNCTION("""COMPUTED_VALUE"""),83.29)</f>
        <v>83.29</v>
      </c>
      <c r="C769" s="1">
        <f t="shared" si="1"/>
        <v>0.21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IFERROR(__xludf.DUMMYFUNCTION("""COMPUTED_VALUE"""),83.07)</f>
        <v>83.07</v>
      </c>
      <c r="C770" s="1">
        <f t="shared" si="1"/>
        <v>-1.22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IFERROR(__xludf.DUMMYFUNCTION("""COMPUTED_VALUE"""),82.62)</f>
        <v>82.62</v>
      </c>
      <c r="C771" s="1">
        <f t="shared" si="1"/>
        <v>-1.45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IFERROR(__xludf.DUMMYFUNCTION("""COMPUTED_VALUE"""),83.42)</f>
        <v>83.42</v>
      </c>
      <c r="C772" s="1">
        <f t="shared" si="1"/>
        <v>-0.2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IFERROR(__xludf.DUMMYFUNCTION("""COMPUTED_VALUE"""),85.59)</f>
        <v>85.59</v>
      </c>
      <c r="C773" s="1">
        <f t="shared" si="1"/>
        <v>1.17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IFERROR(__xludf.DUMMYFUNCTION("""COMPUTED_VALUE"""),86.59)</f>
        <v>86.59</v>
      </c>
      <c r="C774" s="1">
        <f t="shared" si="1"/>
        <v>0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IFERROR(__xludf.DUMMYFUNCTION("""COMPUTED_VALUE"""),85.38)</f>
        <v>85.38</v>
      </c>
      <c r="C775" s="1">
        <f t="shared" si="1"/>
        <v>-2.21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IFERROR(__xludf.DUMMYFUNCTION("""COMPUTED_VALUE"""),85.46)</f>
        <v>85.46</v>
      </c>
      <c r="C776" s="1">
        <f t="shared" si="1"/>
        <v>-0.92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IFERROR(__xludf.DUMMYFUNCTION("""COMPUTED_VALUE"""),86.3)</f>
        <v>86.3</v>
      </c>
      <c r="C777" s="1">
        <f t="shared" si="1"/>
        <v>-0.16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IFERROR(__xludf.DUMMYFUNCTION("""COMPUTED_VALUE"""),85.74)</f>
        <v>85.74</v>
      </c>
      <c r="C778" s="1">
        <f t="shared" si="1"/>
        <v>-1.56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IFERROR(__xludf.DUMMYFUNCTION("""COMPUTED_VALUE"""),86.53)</f>
        <v>86.53</v>
      </c>
      <c r="C779" s="1">
        <f t="shared" si="1"/>
        <v>-0.21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IFERROR(__xludf.DUMMYFUNCTION("""COMPUTED_VALUE"""),86.59)</f>
        <v>86.59</v>
      </c>
      <c r="C780" s="1">
        <f t="shared" si="1"/>
        <v>-0.94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IFERROR(__xludf.DUMMYFUNCTION("""COMPUTED_VALUE"""),85.22)</f>
        <v>85.22</v>
      </c>
      <c r="C781" s="1">
        <f t="shared" si="1"/>
        <v>-2.37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IFERROR(__xludf.DUMMYFUNCTION("""COMPUTED_VALUE"""),86.77)</f>
        <v>86.77</v>
      </c>
      <c r="C782" s="1">
        <f t="shared" si="1"/>
        <v>0.55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IFERROR(__xludf.DUMMYFUNCTION("""COMPUTED_VALUE"""),84.92)</f>
        <v>84.92</v>
      </c>
      <c r="C783" s="1">
        <f t="shared" si="1"/>
        <v>-2.85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IFERROR(__xludf.DUMMYFUNCTION("""COMPUTED_VALUE"""),84.54)</f>
        <v>84.54</v>
      </c>
      <c r="C784" s="1">
        <f t="shared" si="1"/>
        <v>-1.38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IFERROR(__xludf.DUMMYFUNCTION("""COMPUTED_VALUE"""),84.94)</f>
        <v>84.94</v>
      </c>
      <c r="C785" s="1">
        <f t="shared" si="1"/>
        <v>-0.6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IFERROR(__xludf.DUMMYFUNCTION("""COMPUTED_VALUE"""),84.72)</f>
        <v>84.72</v>
      </c>
      <c r="C786" s="1">
        <f t="shared" si="1"/>
        <v>-1.22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IFERROR(__xludf.DUMMYFUNCTION("""COMPUTED_VALUE"""),83.61)</f>
        <v>83.61</v>
      </c>
      <c r="C787" s="1">
        <f t="shared" si="1"/>
        <v>-2.11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IFERROR(__xludf.DUMMYFUNCTION("""COMPUTED_VALUE"""),84.13)</f>
        <v>84.13</v>
      </c>
      <c r="C788" s="1">
        <f t="shared" si="1"/>
        <v>-0.48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IFERROR(__xludf.DUMMYFUNCTION("""COMPUTED_VALUE"""),84.65)</f>
        <v>84.65</v>
      </c>
      <c r="C789" s="1">
        <f t="shared" si="1"/>
        <v>-0.48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IFERROR(__xludf.DUMMYFUNCTION("""COMPUTED_VALUE"""),85.13)</f>
        <v>85.13</v>
      </c>
      <c r="C790" s="1">
        <f t="shared" si="1"/>
        <v>-0.52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IFERROR(__xludf.DUMMYFUNCTION("""COMPUTED_VALUE"""),86.82)</f>
        <v>86.82</v>
      </c>
      <c r="C791" s="1">
        <f t="shared" si="1"/>
        <v>0.69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IFERROR(__xludf.DUMMYFUNCTION("""COMPUTED_VALUE"""),89.55)</f>
        <v>89.55</v>
      </c>
      <c r="C792" s="1">
        <f t="shared" si="1"/>
        <v>1.73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IFERROR(__xludf.DUMMYFUNCTION("""COMPUTED_VALUE"""),89.47)</f>
        <v>89.47</v>
      </c>
      <c r="C793" s="1">
        <f t="shared" si="1"/>
        <v>-1.08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IFERROR(__xludf.DUMMYFUNCTION("""COMPUTED_VALUE"""),91.03)</f>
        <v>91.03</v>
      </c>
      <c r="C794" s="1">
        <f t="shared" si="1"/>
        <v>0.56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IFERROR(__xludf.DUMMYFUNCTION("""COMPUTED_VALUE"""),91.55)</f>
        <v>91.55</v>
      </c>
      <c r="C795" s="1">
        <f t="shared" si="1"/>
        <v>-0.48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IFERROR(__xludf.DUMMYFUNCTION("""COMPUTED_VALUE"""),92.58)</f>
        <v>92.58</v>
      </c>
      <c r="C796" s="1">
        <f t="shared" si="1"/>
        <v>0.03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IFERROR(__xludf.DUMMYFUNCTION("""COMPUTED_VALUE"""),92.73)</f>
        <v>92.73</v>
      </c>
      <c r="C797" s="1">
        <f t="shared" si="1"/>
        <v>-0.85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IFERROR(__xludf.DUMMYFUNCTION("""COMPUTED_VALUE"""),93.44)</f>
        <v>93.44</v>
      </c>
      <c r="C798" s="1">
        <f t="shared" si="1"/>
        <v>-0.29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IFERROR(__xludf.DUMMYFUNCTION("""COMPUTED_VALUE"""),93.27)</f>
        <v>93.27</v>
      </c>
      <c r="C799" s="1">
        <f t="shared" si="1"/>
        <v>-1.17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IFERROR(__xludf.DUMMYFUNCTION("""COMPUTED_VALUE"""),92.95)</f>
        <v>92.95</v>
      </c>
      <c r="C800" s="1">
        <f t="shared" si="1"/>
        <v>-1.32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IFERROR(__xludf.DUMMYFUNCTION("""COMPUTED_VALUE"""),93.0)</f>
        <v>93</v>
      </c>
      <c r="C801" s="1">
        <f t="shared" si="1"/>
        <v>-0.95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IFERROR(__xludf.DUMMYFUNCTION("""COMPUTED_VALUE"""),91.44)</f>
        <v>91.44</v>
      </c>
      <c r="C802" s="1">
        <f t="shared" si="1"/>
        <v>-2.56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IFERROR(__xludf.DUMMYFUNCTION("""COMPUTED_VALUE"""),91.75)</f>
        <v>91.75</v>
      </c>
      <c r="C803" s="1">
        <f t="shared" si="1"/>
        <v>-0.69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IFERROR(__xludf.DUMMYFUNCTION("""COMPUTED_VALUE"""),91.54)</f>
        <v>91.54</v>
      </c>
      <c r="C804" s="1">
        <f t="shared" si="1"/>
        <v>-1.21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IFERROR(__xludf.DUMMYFUNCTION("""COMPUTED_VALUE"""),92.18)</f>
        <v>92.18</v>
      </c>
      <c r="C805" s="1">
        <f t="shared" si="1"/>
        <v>-0.36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IFERROR(__xludf.DUMMYFUNCTION("""COMPUTED_VALUE"""),91.81)</f>
        <v>91.81</v>
      </c>
      <c r="C806" s="1">
        <f t="shared" si="1"/>
        <v>-1.37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IFERROR(__xludf.DUMMYFUNCTION("""COMPUTED_VALUE"""),90.39)</f>
        <v>90.39</v>
      </c>
      <c r="C807" s="1">
        <f t="shared" si="1"/>
        <v>-2.42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IFERROR(__xludf.DUMMYFUNCTION("""COMPUTED_VALUE"""),92.4)</f>
        <v>92.4</v>
      </c>
      <c r="C808" s="1">
        <f t="shared" si="1"/>
        <v>1.01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IFERROR(__xludf.DUMMYFUNCTION("""COMPUTED_VALUE"""),94.05)</f>
        <v>94.05</v>
      </c>
      <c r="C809" s="1">
        <f t="shared" si="1"/>
        <v>0.65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IFERROR(__xludf.DUMMYFUNCTION("""COMPUTED_VALUE"""),94.31)</f>
        <v>94.31</v>
      </c>
      <c r="C810" s="1">
        <f t="shared" si="1"/>
        <v>-0.74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IFERROR(__xludf.DUMMYFUNCTION("""COMPUTED_VALUE"""),96.56)</f>
        <v>96.56</v>
      </c>
      <c r="C811" s="1">
        <f t="shared" si="1"/>
        <v>1.25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IFERROR(__xludf.DUMMYFUNCTION("""COMPUTED_VALUE"""),96.81)</f>
        <v>96.81</v>
      </c>
      <c r="C812" s="1">
        <f t="shared" si="1"/>
        <v>-0.75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IFERROR(__xludf.DUMMYFUNCTION("""COMPUTED_VALUE"""),98.66)</f>
        <v>98.66</v>
      </c>
      <c r="C813" s="1">
        <f t="shared" si="1"/>
        <v>0.85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IFERROR(__xludf.DUMMYFUNCTION("""COMPUTED_VALUE"""),100.15)</f>
        <v>100.15</v>
      </c>
      <c r="C814" s="1">
        <f t="shared" si="1"/>
        <v>0.49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IFERROR(__xludf.DUMMYFUNCTION("""COMPUTED_VALUE"""),102.51)</f>
        <v>102.51</v>
      </c>
      <c r="C815" s="1">
        <f t="shared" si="1"/>
        <v>1.36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IFERROR(__xludf.DUMMYFUNCTION("""COMPUTED_VALUE"""),102.31)</f>
        <v>102.31</v>
      </c>
      <c r="C816" s="1">
        <f t="shared" si="1"/>
        <v>-1.2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IFERROR(__xludf.DUMMYFUNCTION("""COMPUTED_VALUE"""),106.4)</f>
        <v>106.4</v>
      </c>
      <c r="C817" s="1">
        <f t="shared" si="1"/>
        <v>3.09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IFERROR(__xludf.DUMMYFUNCTION("""COMPUTED_VALUE"""),104.81)</f>
        <v>104.81</v>
      </c>
      <c r="C818" s="1">
        <f t="shared" si="1"/>
        <v>-2.59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IFERROR(__xludf.DUMMYFUNCTION("""COMPUTED_VALUE"""),105.88)</f>
        <v>105.88</v>
      </c>
      <c r="C819" s="1">
        <f t="shared" si="1"/>
        <v>0.07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IFERROR(__xludf.DUMMYFUNCTION("""COMPUTED_VALUE"""),104.04)</f>
        <v>104.04</v>
      </c>
      <c r="C820" s="1">
        <f t="shared" si="1"/>
        <v>-2.84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IFERROR(__xludf.DUMMYFUNCTION("""COMPUTED_VALUE"""),105.1)</f>
        <v>105.1</v>
      </c>
      <c r="C821" s="1">
        <f t="shared" si="1"/>
        <v>0.06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IFERROR(__xludf.DUMMYFUNCTION("""COMPUTED_VALUE"""),104.3)</f>
        <v>104.3</v>
      </c>
      <c r="C822" s="1">
        <f t="shared" si="1"/>
        <v>-1.8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IFERROR(__xludf.DUMMYFUNCTION("""COMPUTED_VALUE"""),108.26)</f>
        <v>108.26</v>
      </c>
      <c r="C823" s="1">
        <f t="shared" si="1"/>
        <v>2.96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IFERROR(__xludf.DUMMYFUNCTION("""COMPUTED_VALUE"""),108.22)</f>
        <v>108.22</v>
      </c>
      <c r="C824" s="1">
        <f t="shared" si="1"/>
        <v>-1.04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IFERROR(__xludf.DUMMYFUNCTION("""COMPUTED_VALUE"""),111.57)</f>
        <v>111.57</v>
      </c>
      <c r="C825" s="1">
        <f t="shared" si="1"/>
        <v>2.35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IFERROR(__xludf.DUMMYFUNCTION("""COMPUTED_VALUE"""),108.48)</f>
        <v>108.48</v>
      </c>
      <c r="C826" s="1">
        <f t="shared" si="1"/>
        <v>-4.09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IFERROR(__xludf.DUMMYFUNCTION("""COMPUTED_VALUE"""),110.85)</f>
        <v>110.85</v>
      </c>
      <c r="C827" s="1">
        <f t="shared" si="1"/>
        <v>1.37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IFERROR(__xludf.DUMMYFUNCTION("""COMPUTED_VALUE"""),109.44)</f>
        <v>109.44</v>
      </c>
      <c r="C828" s="1">
        <f t="shared" si="1"/>
        <v>-2.41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IFERROR(__xludf.DUMMYFUNCTION("""COMPUTED_VALUE"""),107.46)</f>
        <v>107.46</v>
      </c>
      <c r="C829" s="1">
        <f t="shared" si="1"/>
        <v>-2.98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IFERROR(__xludf.DUMMYFUNCTION("""COMPUTED_VALUE"""),111.38)</f>
        <v>111.38</v>
      </c>
      <c r="C830" s="1">
        <f t="shared" si="1"/>
        <v>2.92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IFERROR(__xludf.DUMMYFUNCTION("""COMPUTED_VALUE"""),113.42)</f>
        <v>113.42</v>
      </c>
      <c r="C831" s="1">
        <f t="shared" si="1"/>
        <v>1.04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IFERROR(__xludf.DUMMYFUNCTION("""COMPUTED_VALUE"""),112.76)</f>
        <v>112.76</v>
      </c>
      <c r="C832" s="1">
        <f t="shared" si="1"/>
        <v>-1.66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IFERROR(__xludf.DUMMYFUNCTION("""COMPUTED_VALUE"""),104.93)</f>
        <v>104.93</v>
      </c>
      <c r="C833" s="1">
        <f t="shared" si="1"/>
        <v>-8.83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IFERROR(__xludf.DUMMYFUNCTION("""COMPUTED_VALUE"""),108.66)</f>
        <v>108.66</v>
      </c>
      <c r="C834" s="1">
        <f t="shared" si="1"/>
        <v>2.73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IFERROR(__xludf.DUMMYFUNCTION("""COMPUTED_VALUE"""),108.38)</f>
        <v>108.38</v>
      </c>
      <c r="C835" s="1">
        <f t="shared" si="1"/>
        <v>-1.28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IFERROR(__xludf.DUMMYFUNCTION("""COMPUTED_VALUE"""),106.67)</f>
        <v>106.67</v>
      </c>
      <c r="C836" s="1">
        <f t="shared" si="1"/>
        <v>-2.71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IFERROR(__xludf.DUMMYFUNCTION("""COMPUTED_VALUE"""),104.21)</f>
        <v>104.21</v>
      </c>
      <c r="C837" s="1">
        <f t="shared" si="1"/>
        <v>-3.46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IFERROR(__xludf.DUMMYFUNCTION("""COMPUTED_VALUE"""),104.54)</f>
        <v>104.54</v>
      </c>
      <c r="C838" s="1">
        <f t="shared" si="1"/>
        <v>-0.67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IFERROR(__xludf.DUMMYFUNCTION("""COMPUTED_VALUE"""),105.59)</f>
        <v>105.59</v>
      </c>
      <c r="C839" s="1">
        <f t="shared" si="1"/>
        <v>0.05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IFERROR(__xludf.DUMMYFUNCTION("""COMPUTED_VALUE"""),106.48)</f>
        <v>106.48</v>
      </c>
      <c r="C840" s="1">
        <f t="shared" si="1"/>
        <v>-0.11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IFERROR(__xludf.DUMMYFUNCTION("""COMPUTED_VALUE"""),104.83)</f>
        <v>104.83</v>
      </c>
      <c r="C841" s="1">
        <f t="shared" si="1"/>
        <v>-2.65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IFERROR(__xludf.DUMMYFUNCTION("""COMPUTED_VALUE"""),104.46)</f>
        <v>104.46</v>
      </c>
      <c r="C842" s="1">
        <f t="shared" si="1"/>
        <v>-1.37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IFERROR(__xludf.DUMMYFUNCTION("""COMPUTED_VALUE"""),105.07)</f>
        <v>105.07</v>
      </c>
      <c r="C843" s="1">
        <f t="shared" si="1"/>
        <v>-0.39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IFERROR(__xludf.DUMMYFUNCTION("""COMPUTED_VALUE"""),104.56)</f>
        <v>104.56</v>
      </c>
      <c r="C844" s="1">
        <f t="shared" si="1"/>
        <v>-1.51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IFERROR(__xludf.DUMMYFUNCTION("""COMPUTED_VALUE"""),106.72)</f>
        <v>106.72</v>
      </c>
      <c r="C845" s="1">
        <f t="shared" si="1"/>
        <v>1.16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IFERROR(__xludf.DUMMYFUNCTION("""COMPUTED_VALUE"""),106.89)</f>
        <v>106.89</v>
      </c>
      <c r="C846" s="1">
        <f t="shared" si="1"/>
        <v>-0.83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IFERROR(__xludf.DUMMYFUNCTION("""COMPUTED_VALUE"""),107.94)</f>
        <v>107.94</v>
      </c>
      <c r="C847" s="1">
        <f t="shared" si="1"/>
        <v>0.05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IFERROR(__xludf.DUMMYFUNCTION("""COMPUTED_VALUE"""),107.42)</f>
        <v>107.42</v>
      </c>
      <c r="C848" s="1">
        <f t="shared" si="1"/>
        <v>-1.52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IFERROR(__xludf.DUMMYFUNCTION("""COMPUTED_VALUE"""),104.97)</f>
        <v>104.97</v>
      </c>
      <c r="C849" s="1">
        <f t="shared" si="1"/>
        <v>-3.45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IFERROR(__xludf.DUMMYFUNCTION("""COMPUTED_VALUE"""),105.63)</f>
        <v>105.63</v>
      </c>
      <c r="C850" s="1">
        <f t="shared" si="1"/>
        <v>-0.34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IFERROR(__xludf.DUMMYFUNCTION("""COMPUTED_VALUE"""),102.18)</f>
        <v>102.18</v>
      </c>
      <c r="C851" s="1">
        <f t="shared" si="1"/>
        <v>-4.45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IFERROR(__xludf.DUMMYFUNCTION("""COMPUTED_VALUE"""),104.24)</f>
        <v>104.24</v>
      </c>
      <c r="C852" s="1">
        <f t="shared" si="1"/>
        <v>1.06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IFERROR(__xludf.DUMMYFUNCTION("""COMPUTED_VALUE"""),104.53)</f>
        <v>104.53</v>
      </c>
      <c r="C853" s="1">
        <f t="shared" si="1"/>
        <v>-0.71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IFERROR(__xludf.DUMMYFUNCTION("""COMPUTED_VALUE"""),105.62)</f>
        <v>105.62</v>
      </c>
      <c r="C854" s="1">
        <f t="shared" si="1"/>
        <v>0.09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IFERROR(__xludf.DUMMYFUNCTION("""COMPUTED_VALUE"""),105.91)</f>
        <v>105.91</v>
      </c>
      <c r="C855" s="1">
        <f t="shared" si="1"/>
        <v>-0.71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IFERROR(__xludf.DUMMYFUNCTION("""COMPUTED_VALUE"""),106.2)</f>
        <v>106.2</v>
      </c>
      <c r="C856" s="1">
        <f t="shared" si="1"/>
        <v>-0.71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IFERROR(__xludf.DUMMYFUNCTION("""COMPUTED_VALUE"""),104.39)</f>
        <v>104.39</v>
      </c>
      <c r="C857" s="1">
        <f t="shared" si="1"/>
        <v>-2.81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IFERROR(__xludf.DUMMYFUNCTION("""COMPUTED_VALUE"""),105.22)</f>
        <v>105.22</v>
      </c>
      <c r="C858" s="1">
        <f t="shared" si="1"/>
        <v>-0.17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IFERROR(__xludf.DUMMYFUNCTION("""COMPUTED_VALUE"""),100.53)</f>
        <v>100.53</v>
      </c>
      <c r="C859" s="1">
        <f t="shared" si="1"/>
        <v>-5.69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IFERROR(__xludf.DUMMYFUNCTION("""COMPUTED_VALUE"""),99.13)</f>
        <v>99.13</v>
      </c>
      <c r="C860" s="1">
        <f t="shared" si="1"/>
        <v>-2.4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IFERROR(__xludf.DUMMYFUNCTION("""COMPUTED_VALUE"""),97.29)</f>
        <v>97.29</v>
      </c>
      <c r="C861" s="1">
        <f t="shared" si="1"/>
        <v>-2.84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IFERROR(__xludf.DUMMYFUNCTION("""COMPUTED_VALUE"""),94.6)</f>
        <v>94.6</v>
      </c>
      <c r="C862" s="1">
        <f t="shared" si="1"/>
        <v>-3.69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IFERROR(__xludf.DUMMYFUNCTION("""COMPUTED_VALUE"""),97.49)</f>
        <v>97.49</v>
      </c>
      <c r="C863" s="1">
        <f t="shared" si="1"/>
        <v>1.89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IFERROR(__xludf.DUMMYFUNCTION("""COMPUTED_VALUE"""),98.81)</f>
        <v>98.81</v>
      </c>
      <c r="C864" s="1">
        <f t="shared" si="1"/>
        <v>0.32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IFERROR(__xludf.DUMMYFUNCTION("""COMPUTED_VALUE"""),98.31)</f>
        <v>98.31</v>
      </c>
      <c r="C865" s="1">
        <f t="shared" si="1"/>
        <v>-1.5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IFERROR(__xludf.DUMMYFUNCTION("""COMPUTED_VALUE"""),97.93)</f>
        <v>97.93</v>
      </c>
      <c r="C866" s="1">
        <f t="shared" si="1"/>
        <v>-1.38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IFERROR(__xludf.DUMMYFUNCTION("""COMPUTED_VALUE"""),96.37)</f>
        <v>96.37</v>
      </c>
      <c r="C867" s="1">
        <f t="shared" si="1"/>
        <v>-2.56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IFERROR(__xludf.DUMMYFUNCTION("""COMPUTED_VALUE"""),98.51)</f>
        <v>98.51</v>
      </c>
      <c r="C868" s="1">
        <f t="shared" si="1"/>
        <v>1.14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IFERROR(__xludf.DUMMYFUNCTION("""COMPUTED_VALUE"""),97.42)</f>
        <v>97.42</v>
      </c>
      <c r="C869" s="1">
        <f t="shared" si="1"/>
        <v>-2.09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IFERROR(__xludf.DUMMYFUNCTION("""COMPUTED_VALUE"""),99.08)</f>
        <v>99.08</v>
      </c>
      <c r="C870" s="1">
        <f t="shared" si="1"/>
        <v>0.66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IFERROR(__xludf.DUMMYFUNCTION("""COMPUTED_VALUE"""),101.5)</f>
        <v>101.5</v>
      </c>
      <c r="C871" s="1">
        <f t="shared" si="1"/>
        <v>1.42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IFERROR(__xludf.DUMMYFUNCTION("""COMPUTED_VALUE"""),99.18)</f>
        <v>99.18</v>
      </c>
      <c r="C872" s="1">
        <f t="shared" si="1"/>
        <v>-3.32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IFERROR(__xludf.DUMMYFUNCTION("""COMPUTED_VALUE"""),96.28)</f>
        <v>96.28</v>
      </c>
      <c r="C873" s="1">
        <f t="shared" si="1"/>
        <v>-3.9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IFERROR(__xludf.DUMMYFUNCTION("""COMPUTED_VALUE"""),98.28)</f>
        <v>98.28</v>
      </c>
      <c r="C874" s="1">
        <f t="shared" si="1"/>
        <v>1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IFERROR(__xludf.DUMMYFUNCTION("""COMPUTED_VALUE"""),96.14)</f>
        <v>96.14</v>
      </c>
      <c r="C875" s="1">
        <f t="shared" si="1"/>
        <v>-3.14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IFERROR(__xludf.DUMMYFUNCTION("""COMPUTED_VALUE"""),96.38)</f>
        <v>96.38</v>
      </c>
      <c r="C876" s="1">
        <f t="shared" si="1"/>
        <v>-0.76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IFERROR(__xludf.DUMMYFUNCTION("""COMPUTED_VALUE"""),99.6)</f>
        <v>99.6</v>
      </c>
      <c r="C877" s="1">
        <f t="shared" si="1"/>
        <v>2.22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IFERROR(__xludf.DUMMYFUNCTION("""COMPUTED_VALUE"""),98.99)</f>
        <v>98.99</v>
      </c>
      <c r="C878" s="1">
        <f t="shared" si="1"/>
        <v>-1.61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IFERROR(__xludf.DUMMYFUNCTION("""COMPUTED_VALUE"""),98.66)</f>
        <v>98.66</v>
      </c>
      <c r="C879" s="1">
        <f t="shared" si="1"/>
        <v>-1.33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IFERROR(__xludf.DUMMYFUNCTION("""COMPUTED_VALUE"""),97.49)</f>
        <v>97.49</v>
      </c>
      <c r="C880" s="1">
        <f t="shared" si="1"/>
        <v>-2.17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IFERROR(__xludf.DUMMYFUNCTION("""COMPUTED_VALUE"""),96.06)</f>
        <v>96.06</v>
      </c>
      <c r="C881" s="1">
        <f t="shared" si="1"/>
        <v>-2.43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IFERROR(__xludf.DUMMYFUNCTION("""COMPUTED_VALUE"""),95.81)</f>
        <v>95.81</v>
      </c>
      <c r="C882" s="1">
        <f t="shared" si="1"/>
        <v>-1.25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IFERROR(__xludf.DUMMYFUNCTION("""COMPUTED_VALUE"""),97.64)</f>
        <v>97.64</v>
      </c>
      <c r="C883" s="1">
        <f t="shared" si="1"/>
        <v>0.83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IFERROR(__xludf.DUMMYFUNCTION("""COMPUTED_VALUE"""),98.18)</f>
        <v>98.18</v>
      </c>
      <c r="C884" s="1">
        <f t="shared" si="1"/>
        <v>-0.46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IFERROR(__xludf.DUMMYFUNCTION("""COMPUTED_VALUE"""),98.33)</f>
        <v>98.33</v>
      </c>
      <c r="C885" s="1">
        <f t="shared" si="1"/>
        <v>-0.85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IFERROR(__xludf.DUMMYFUNCTION("""COMPUTED_VALUE"""),102.06)</f>
        <v>102.06</v>
      </c>
      <c r="C886" s="1">
        <f t="shared" si="1"/>
        <v>2.73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IFERROR(__xludf.DUMMYFUNCTION("""COMPUTED_VALUE"""),103.26)</f>
        <v>103.26</v>
      </c>
      <c r="C887" s="1">
        <f t="shared" si="1"/>
        <v>0.2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IFERROR(__xludf.DUMMYFUNCTION("""COMPUTED_VALUE"""),104.27)</f>
        <v>104.27</v>
      </c>
      <c r="C888" s="1">
        <f t="shared" si="1"/>
        <v>0.01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IFERROR(__xludf.DUMMYFUNCTION("""COMPUTED_VALUE"""),104.45)</f>
        <v>104.45</v>
      </c>
      <c r="C889" s="1">
        <f t="shared" si="1"/>
        <v>-0.82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IFERROR(__xludf.DUMMYFUNCTION("""COMPUTED_VALUE"""),104.05)</f>
        <v>104.05</v>
      </c>
      <c r="C890" s="1">
        <f t="shared" si="1"/>
        <v>-1.4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IFERROR(__xludf.DUMMYFUNCTION("""COMPUTED_VALUE"""),104.31)</f>
        <v>104.31</v>
      </c>
      <c r="C891" s="1">
        <f t="shared" si="1"/>
        <v>-0.74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IFERROR(__xludf.DUMMYFUNCTION("""COMPUTED_VALUE"""),104.77)</f>
        <v>104.77</v>
      </c>
      <c r="C892" s="1">
        <f t="shared" si="1"/>
        <v>-0.54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IFERROR(__xludf.DUMMYFUNCTION("""COMPUTED_VALUE"""),109.39)</f>
        <v>109.39</v>
      </c>
      <c r="C893" s="1">
        <f t="shared" si="1"/>
        <v>3.62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IFERROR(__xludf.DUMMYFUNCTION("""COMPUTED_VALUE"""),108.95)</f>
        <v>108.95</v>
      </c>
      <c r="C894" s="1">
        <f t="shared" si="1"/>
        <v>-1.44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IFERROR(__xludf.DUMMYFUNCTION("""COMPUTED_VALUE"""),106.62)</f>
        <v>106.62</v>
      </c>
      <c r="C895" s="1">
        <f t="shared" si="1"/>
        <v>-3.33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IFERROR(__xludf.DUMMYFUNCTION("""COMPUTED_VALUE"""),106.6)</f>
        <v>106.6</v>
      </c>
      <c r="C896" s="1">
        <f t="shared" si="1"/>
        <v>-1.02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IFERROR(__xludf.DUMMYFUNCTION("""COMPUTED_VALUE"""),109.51)</f>
        <v>109.51</v>
      </c>
      <c r="C897" s="1">
        <f t="shared" si="1"/>
        <v>1.91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IFERROR(__xludf.DUMMYFUNCTION("""COMPUTED_VALUE"""),109.6)</f>
        <v>109.6</v>
      </c>
      <c r="C898" s="1">
        <f t="shared" si="1"/>
        <v>-0.91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IFERROR(__xludf.DUMMYFUNCTION("""COMPUTED_VALUE"""),109.37)</f>
        <v>109.37</v>
      </c>
      <c r="C899" s="1">
        <f t="shared" si="1"/>
        <v>-1.23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IFERROR(__xludf.DUMMYFUNCTION("""COMPUTED_VALUE"""),111.2)</f>
        <v>111.2</v>
      </c>
      <c r="C900" s="1">
        <f t="shared" si="1"/>
        <v>0.83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IFERROR(__xludf.DUMMYFUNCTION("""COMPUTED_VALUE"""),108.29)</f>
        <v>108.29</v>
      </c>
      <c r="C901" s="1">
        <f t="shared" si="1"/>
        <v>-3.91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IFERROR(__xludf.DUMMYFUNCTION("""COMPUTED_VALUE"""),109.39)</f>
        <v>109.39</v>
      </c>
      <c r="C902" s="1">
        <f t="shared" si="1"/>
        <v>0.1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IFERROR(__xludf.DUMMYFUNCTION("""COMPUTED_VALUE"""),109.06)</f>
        <v>109.06</v>
      </c>
      <c r="C903" s="1">
        <f t="shared" si="1"/>
        <v>-1.33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IFERROR(__xludf.DUMMYFUNCTION("""COMPUTED_VALUE"""),107.43)</f>
        <v>107.43</v>
      </c>
      <c r="C904" s="1">
        <f t="shared" si="1"/>
        <v>-2.63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IFERROR(__xludf.DUMMYFUNCTION("""COMPUTED_VALUE"""),105.22)</f>
        <v>105.22</v>
      </c>
      <c r="C905" s="1">
        <f t="shared" si="1"/>
        <v>-3.21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IFERROR(__xludf.DUMMYFUNCTION("""COMPUTED_VALUE"""),112.4)</f>
        <v>112.4</v>
      </c>
      <c r="C906" s="1">
        <f t="shared" si="1"/>
        <v>6.18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IFERROR(__xludf.DUMMYFUNCTION("""COMPUTED_VALUE"""),110.38)</f>
        <v>110.38</v>
      </c>
      <c r="C907" s="1">
        <f t="shared" si="1"/>
        <v>-3.02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IFERROR(__xludf.DUMMYFUNCTION("""COMPUTED_VALUE"""),109.63)</f>
        <v>109.63</v>
      </c>
      <c r="C908" s="1">
        <f t="shared" si="1"/>
        <v>-1.75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IFERROR(__xludf.DUMMYFUNCTION("""COMPUTED_VALUE"""),108.21)</f>
        <v>108.21</v>
      </c>
      <c r="C909" s="1">
        <f t="shared" si="1"/>
        <v>-2.42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IFERROR(__xludf.DUMMYFUNCTION("""COMPUTED_VALUE"""),107.86)</f>
        <v>107.86</v>
      </c>
      <c r="C910" s="1">
        <f t="shared" si="1"/>
        <v>-1.35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IFERROR(__xludf.DUMMYFUNCTION("""COMPUTED_VALUE"""),106.64)</f>
        <v>106.64</v>
      </c>
      <c r="C911" s="1">
        <f t="shared" si="1"/>
        <v>-2.22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IFERROR(__xludf.DUMMYFUNCTION("""COMPUTED_VALUE"""),105.76)</f>
        <v>105.76</v>
      </c>
      <c r="C912" s="1">
        <f t="shared" si="1"/>
        <v>-1.88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IFERROR(__xludf.DUMMYFUNCTION("""COMPUTED_VALUE"""),104.91)</f>
        <v>104.91</v>
      </c>
      <c r="C913" s="1">
        <f t="shared" si="1"/>
        <v>-1.85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IFERROR(__xludf.DUMMYFUNCTION("""COMPUTED_VALUE"""),104.47)</f>
        <v>104.47</v>
      </c>
      <c r="C914" s="1">
        <f t="shared" si="1"/>
        <v>-1.44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IFERROR(__xludf.DUMMYFUNCTION("""COMPUTED_VALUE"""),105.6)</f>
        <v>105.6</v>
      </c>
      <c r="C915" s="1">
        <f t="shared" si="1"/>
        <v>0.13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IFERROR(__xludf.DUMMYFUNCTION("""COMPUTED_VALUE"""),104.65)</f>
        <v>104.65</v>
      </c>
      <c r="C916" s="1">
        <f t="shared" si="1"/>
        <v>-1.95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IFERROR(__xludf.DUMMYFUNCTION("""COMPUTED_VALUE"""),106.29)</f>
        <v>106.29</v>
      </c>
      <c r="C917" s="1">
        <f t="shared" si="1"/>
        <v>0.64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IFERROR(__xludf.DUMMYFUNCTION("""COMPUTED_VALUE"""),105.6)</f>
        <v>105.6</v>
      </c>
      <c r="C918" s="1">
        <f t="shared" si="1"/>
        <v>-1.69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IFERROR(__xludf.DUMMYFUNCTION("""COMPUTED_VALUE"""),113.75)</f>
        <v>113.75</v>
      </c>
      <c r="C919" s="1">
        <f t="shared" si="1"/>
        <v>7.15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IFERROR(__xludf.DUMMYFUNCTION("""COMPUTED_VALUE"""),109.13)</f>
        <v>109.13</v>
      </c>
      <c r="C920" s="1">
        <f t="shared" si="1"/>
        <v>-5.62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IFERROR(__xludf.DUMMYFUNCTION("""COMPUTED_VALUE"""),109.2)</f>
        <v>109.2</v>
      </c>
      <c r="C921" s="1">
        <f t="shared" si="1"/>
        <v>-0.93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IFERROR(__xludf.DUMMYFUNCTION("""COMPUTED_VALUE"""),108.86)</f>
        <v>108.86</v>
      </c>
      <c r="C922" s="1">
        <f t="shared" si="1"/>
        <v>-1.34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IFERROR(__xludf.DUMMYFUNCTION("""COMPUTED_VALUE"""),108.94)</f>
        <v>108.94</v>
      </c>
      <c r="C923" s="1">
        <f t="shared" si="1"/>
        <v>-0.92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IFERROR(__xludf.DUMMYFUNCTION("""COMPUTED_VALUE"""),111.01)</f>
        <v>111.01</v>
      </c>
      <c r="C924" s="1">
        <f t="shared" si="1"/>
        <v>1.07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IFERROR(__xludf.DUMMYFUNCTION("""COMPUTED_VALUE"""),113.02)</f>
        <v>113.02</v>
      </c>
      <c r="C925" s="1">
        <f t="shared" si="1"/>
        <v>1.01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IFERROR(__xludf.DUMMYFUNCTION("""COMPUTED_VALUE"""),112.93)</f>
        <v>112.93</v>
      </c>
      <c r="C926" s="1">
        <f t="shared" si="1"/>
        <v>-1.09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IFERROR(__xludf.DUMMYFUNCTION("""COMPUTED_VALUE"""),111.01)</f>
        <v>111.01</v>
      </c>
      <c r="C927" s="1">
        <f t="shared" si="1"/>
        <v>-2.92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IFERROR(__xludf.DUMMYFUNCTION("""COMPUTED_VALUE"""),111.67)</f>
        <v>111.67</v>
      </c>
      <c r="C928" s="1">
        <f t="shared" si="1"/>
        <v>-0.34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IFERROR(__xludf.DUMMYFUNCTION("""COMPUTED_VALUE"""),111.16)</f>
        <v>111.16</v>
      </c>
      <c r="C929" s="1">
        <f t="shared" si="1"/>
        <v>-1.51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IFERROR(__xludf.DUMMYFUNCTION("""COMPUTED_VALUE"""),111.97)</f>
        <v>111.97</v>
      </c>
      <c r="C930" s="1">
        <f t="shared" si="1"/>
        <v>-0.19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IFERROR(__xludf.DUMMYFUNCTION("""COMPUTED_VALUE"""),113.46)</f>
        <v>113.46</v>
      </c>
      <c r="C931" s="1">
        <f t="shared" si="1"/>
        <v>0.49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IFERROR(__xludf.DUMMYFUNCTION("""COMPUTED_VALUE"""),115.06)</f>
        <v>115.06</v>
      </c>
      <c r="C932" s="1">
        <f t="shared" si="1"/>
        <v>0.6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IFERROR(__xludf.DUMMYFUNCTION("""COMPUTED_VALUE"""),117.18)</f>
        <v>117.18</v>
      </c>
      <c r="C933" s="1">
        <f t="shared" si="1"/>
        <v>1.12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IFERROR(__xludf.DUMMYFUNCTION("""COMPUTED_VALUE"""),115.73)</f>
        <v>115.73</v>
      </c>
      <c r="C934" s="1">
        <f t="shared" si="1"/>
        <v>-2.45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IFERROR(__xludf.DUMMYFUNCTION("""COMPUTED_VALUE"""),117.52)</f>
        <v>117.52</v>
      </c>
      <c r="C935" s="1">
        <f t="shared" si="1"/>
        <v>0.79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IFERROR(__xludf.DUMMYFUNCTION("""COMPUTED_VALUE"""),117.18)</f>
        <v>117.18</v>
      </c>
      <c r="C936" s="1">
        <f t="shared" si="1"/>
        <v>-1.34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IFERROR(__xludf.DUMMYFUNCTION("""COMPUTED_VALUE"""),116.85)</f>
        <v>116.85</v>
      </c>
      <c r="C937" s="1">
        <f t="shared" si="1"/>
        <v>-1.33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IFERROR(__xludf.DUMMYFUNCTION("""COMPUTED_VALUE"""),115.05)</f>
        <v>115.05</v>
      </c>
      <c r="C938" s="1">
        <f t="shared" si="1"/>
        <v>-2.8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IFERROR(__xludf.DUMMYFUNCTION("""COMPUTED_VALUE"""),114.78)</f>
        <v>114.78</v>
      </c>
      <c r="C939" s="1">
        <f t="shared" si="1"/>
        <v>-1.27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IFERROR(__xludf.DUMMYFUNCTION("""COMPUTED_VALUE"""),112.48)</f>
        <v>112.48</v>
      </c>
      <c r="C940" s="1">
        <f t="shared" si="1"/>
        <v>-3.3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IFERROR(__xludf.DUMMYFUNCTION("""COMPUTED_VALUE"""),112.85)</f>
        <v>112.85</v>
      </c>
      <c r="C941" s="1">
        <f t="shared" si="1"/>
        <v>-0.63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IFERROR(__xludf.DUMMYFUNCTION("""COMPUTED_VALUE"""),113.19)</f>
        <v>113.19</v>
      </c>
      <c r="C942" s="1">
        <f t="shared" si="1"/>
        <v>-0.66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IFERROR(__xludf.DUMMYFUNCTION("""COMPUTED_VALUE"""),111.93)</f>
        <v>111.93</v>
      </c>
      <c r="C943" s="1">
        <f t="shared" si="1"/>
        <v>-2.26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IFERROR(__xludf.DUMMYFUNCTION("""COMPUTED_VALUE"""),114.58)</f>
        <v>114.58</v>
      </c>
      <c r="C944" s="1">
        <f t="shared" si="1"/>
        <v>1.65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IFERROR(__xludf.DUMMYFUNCTION("""COMPUTED_VALUE"""),113.06)</f>
        <v>113.06</v>
      </c>
      <c r="C945" s="1">
        <f t="shared" si="1"/>
        <v>-2.52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IFERROR(__xludf.DUMMYFUNCTION("""COMPUTED_VALUE"""),111.12)</f>
        <v>111.12</v>
      </c>
      <c r="C946" s="1">
        <f t="shared" si="1"/>
        <v>-2.94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IFERROR(__xludf.DUMMYFUNCTION("""COMPUTED_VALUE"""),112.91)</f>
        <v>112.91</v>
      </c>
      <c r="C947" s="1">
        <f t="shared" si="1"/>
        <v>0.79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IFERROR(__xludf.DUMMYFUNCTION("""COMPUTED_VALUE"""),110.22)</f>
        <v>110.22</v>
      </c>
      <c r="C948" s="1">
        <f t="shared" si="1"/>
        <v>-3.69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IFERROR(__xludf.DUMMYFUNCTION("""COMPUTED_VALUE"""),107.76)</f>
        <v>107.76</v>
      </c>
      <c r="C949" s="1">
        <f t="shared" si="1"/>
        <v>-3.46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IFERROR(__xludf.DUMMYFUNCTION("""COMPUTED_VALUE"""),106.28)</f>
        <v>106.28</v>
      </c>
      <c r="C950" s="1">
        <f t="shared" si="1"/>
        <v>-2.48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IFERROR(__xludf.DUMMYFUNCTION("""COMPUTED_VALUE"""),109.92)</f>
        <v>109.92</v>
      </c>
      <c r="C951" s="1">
        <f t="shared" si="1"/>
        <v>2.64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IFERROR(__xludf.DUMMYFUNCTION("""COMPUTED_VALUE"""),110.89)</f>
        <v>110.89</v>
      </c>
      <c r="C952" s="1">
        <f t="shared" si="1"/>
        <v>-0.03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IFERROR(__xludf.DUMMYFUNCTION("""COMPUTED_VALUE"""),111.58)</f>
        <v>111.58</v>
      </c>
      <c r="C953" s="1">
        <f t="shared" si="1"/>
        <v>-0.31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IFERROR(__xludf.DUMMYFUNCTION("""COMPUTED_VALUE"""),111.44)</f>
        <v>111.44</v>
      </c>
      <c r="C954" s="1">
        <f t="shared" si="1"/>
        <v>-1.14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IFERROR(__xludf.DUMMYFUNCTION("""COMPUTED_VALUE"""),114.28)</f>
        <v>114.28</v>
      </c>
      <c r="C955" s="1">
        <f t="shared" si="1"/>
        <v>1.84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IFERROR(__xludf.DUMMYFUNCTION("""COMPUTED_VALUE"""),115.85)</f>
        <v>115.85</v>
      </c>
      <c r="C956" s="1">
        <f t="shared" si="1"/>
        <v>0.57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IFERROR(__xludf.DUMMYFUNCTION("""COMPUTED_VALUE"""),114.92)</f>
        <v>114.92</v>
      </c>
      <c r="C957" s="1">
        <f t="shared" si="1"/>
        <v>-1.93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IFERROR(__xludf.DUMMYFUNCTION("""COMPUTED_VALUE"""),113.64)</f>
        <v>113.64</v>
      </c>
      <c r="C958" s="1">
        <f t="shared" si="1"/>
        <v>-2.28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IFERROR(__xludf.DUMMYFUNCTION("""COMPUTED_VALUE"""),116.21)</f>
        <v>116.21</v>
      </c>
      <c r="C959" s="1">
        <f t="shared" si="1"/>
        <v>1.57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IFERROR(__xludf.DUMMYFUNCTION("""COMPUTED_VALUE"""),115.67)</f>
        <v>115.67</v>
      </c>
      <c r="C960" s="1">
        <f t="shared" si="1"/>
        <v>-1.54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IFERROR(__xludf.DUMMYFUNCTION("""COMPUTED_VALUE"""),116.2)</f>
        <v>116.2</v>
      </c>
      <c r="C961" s="1">
        <f t="shared" si="1"/>
        <v>-0.47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IFERROR(__xludf.DUMMYFUNCTION("""COMPUTED_VALUE"""),116.32)</f>
        <v>116.32</v>
      </c>
      <c r="C962" s="1">
        <f t="shared" si="1"/>
        <v>-0.88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IFERROR(__xludf.DUMMYFUNCTION("""COMPUTED_VALUE"""),118.33)</f>
        <v>118.33</v>
      </c>
      <c r="C963" s="1">
        <f t="shared" si="1"/>
        <v>1.01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IFERROR(__xludf.DUMMYFUNCTION("""COMPUTED_VALUE"""),118.27)</f>
        <v>118.27</v>
      </c>
      <c r="C964" s="1">
        <f t="shared" si="1"/>
        <v>-1.06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IFERROR(__xludf.DUMMYFUNCTION("""COMPUTED_VALUE"""),116.88)</f>
        <v>116.88</v>
      </c>
      <c r="C965" s="1">
        <f t="shared" si="1"/>
        <v>-2.39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IFERROR(__xludf.DUMMYFUNCTION("""COMPUTED_VALUE"""),116.14)</f>
        <v>116.14</v>
      </c>
      <c r="C966" s="1">
        <f t="shared" si="1"/>
        <v>-1.74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IFERROR(__xludf.DUMMYFUNCTION("""COMPUTED_VALUE"""),118.69)</f>
        <v>118.69</v>
      </c>
      <c r="C967" s="1">
        <f t="shared" si="1"/>
        <v>1.55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IFERROR(__xludf.DUMMYFUNCTION("""COMPUTED_VALUE"""),117.28)</f>
        <v>117.28</v>
      </c>
      <c r="C968" s="1">
        <f t="shared" si="1"/>
        <v>-2.41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IFERROR(__xludf.DUMMYFUNCTION("""COMPUTED_VALUE"""),115.14)</f>
        <v>115.14</v>
      </c>
      <c r="C969" s="1">
        <f t="shared" si="1"/>
        <v>-3.14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IFERROR(__xludf.DUMMYFUNCTION("""COMPUTED_VALUE"""),113.33)</f>
        <v>113.33</v>
      </c>
      <c r="C970" s="1">
        <f t="shared" si="1"/>
        <v>-2.81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IFERROR(__xludf.DUMMYFUNCTION("""COMPUTED_VALUE"""),111.03)</f>
        <v>111.03</v>
      </c>
      <c r="C971" s="1">
        <f t="shared" si="1"/>
        <v>-3.3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IFERROR(__xludf.DUMMYFUNCTION("""COMPUTED_VALUE"""),113.21)</f>
        <v>113.21</v>
      </c>
      <c r="C972" s="1">
        <f t="shared" si="1"/>
        <v>1.18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IFERROR(__xludf.DUMMYFUNCTION("""COMPUTED_VALUE"""),113.17)</f>
        <v>113.17</v>
      </c>
      <c r="C973" s="1">
        <f t="shared" si="1"/>
        <v>-1.04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IFERROR(__xludf.DUMMYFUNCTION("""COMPUTED_VALUE"""),112.71)</f>
        <v>112.71</v>
      </c>
      <c r="C974" s="1">
        <f t="shared" si="1"/>
        <v>-1.46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IFERROR(__xludf.DUMMYFUNCTION("""COMPUTED_VALUE"""),113.53)</f>
        <v>113.53</v>
      </c>
      <c r="C975" s="1">
        <f t="shared" si="1"/>
        <v>-0.18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IFERROR(__xludf.DUMMYFUNCTION("""COMPUTED_VALUE"""),115.41)</f>
        <v>115.41</v>
      </c>
      <c r="C976" s="1">
        <f t="shared" si="1"/>
        <v>0.88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IFERROR(__xludf.DUMMYFUNCTION("""COMPUTED_VALUE"""),114.98)</f>
        <v>114.98</v>
      </c>
      <c r="C977" s="1">
        <f t="shared" si="1"/>
        <v>-1.43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IFERROR(__xludf.DUMMYFUNCTION("""COMPUTED_VALUE"""),116.03)</f>
        <v>116.03</v>
      </c>
      <c r="C978" s="1">
        <f t="shared" si="1"/>
        <v>0.05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IFERROR(__xludf.DUMMYFUNCTION("""COMPUTED_VALUE"""),115.46)</f>
        <v>115.46</v>
      </c>
      <c r="C979" s="1">
        <f t="shared" si="1"/>
        <v>-1.57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IFERROR(__xludf.DUMMYFUNCTION("""COMPUTED_VALUE"""),115.56)</f>
        <v>115.56</v>
      </c>
      <c r="C980" s="1">
        <f t="shared" si="1"/>
        <v>-0.9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IFERROR(__xludf.DUMMYFUNCTION("""COMPUTED_VALUE"""),112.25)</f>
        <v>112.25</v>
      </c>
      <c r="C981" s="1">
        <f t="shared" si="1"/>
        <v>-4.31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IFERROR(__xludf.DUMMYFUNCTION("""COMPUTED_VALUE"""),113.03)</f>
        <v>113.03</v>
      </c>
      <c r="C982" s="1">
        <f t="shared" si="1"/>
        <v>-0.22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IFERROR(__xludf.DUMMYFUNCTION("""COMPUTED_VALUE"""),113.96)</f>
        <v>113.96</v>
      </c>
      <c r="C983" s="1">
        <f t="shared" si="1"/>
        <v>-0.07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IFERROR(__xludf.DUMMYFUNCTION("""COMPUTED_VALUE"""),113.67)</f>
        <v>113.67</v>
      </c>
      <c r="C984" s="1">
        <f t="shared" si="1"/>
        <v>-1.29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IFERROR(__xludf.DUMMYFUNCTION("""COMPUTED_VALUE"""),113.82)</f>
        <v>113.82</v>
      </c>
      <c r="C985" s="1">
        <f t="shared" si="1"/>
        <v>-0.85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IFERROR(__xludf.DUMMYFUNCTION("""COMPUTED_VALUE"""),114.08)</f>
        <v>114.08</v>
      </c>
      <c r="C986" s="1">
        <f t="shared" si="1"/>
        <v>-0.74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IFERROR(__xludf.DUMMYFUNCTION("""COMPUTED_VALUE"""),114.47)</f>
        <v>114.47</v>
      </c>
      <c r="C987" s="1">
        <f t="shared" si="1"/>
        <v>-0.61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IFERROR(__xludf.DUMMYFUNCTION("""COMPUTED_VALUE"""),113.45)</f>
        <v>113.45</v>
      </c>
      <c r="C988" s="1">
        <f t="shared" si="1"/>
        <v>-2.02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IFERROR(__xludf.DUMMYFUNCTION("""COMPUTED_VALUE"""),113.07)</f>
        <v>113.07</v>
      </c>
      <c r="C989" s="1">
        <f t="shared" si="1"/>
        <v>-1.38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IFERROR(__xludf.DUMMYFUNCTION("""COMPUTED_VALUE"""),113.35)</f>
        <v>113.35</v>
      </c>
      <c r="C990" s="1">
        <f t="shared" si="1"/>
        <v>-0.72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IFERROR(__xludf.DUMMYFUNCTION("""COMPUTED_VALUE"""),114.12)</f>
        <v>114.12</v>
      </c>
      <c r="C991" s="1">
        <f t="shared" si="1"/>
        <v>-0.23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IFERROR(__xludf.DUMMYFUNCTION("""COMPUTED_VALUE"""),113.98)</f>
        <v>113.98</v>
      </c>
      <c r="C992" s="1">
        <f t="shared" si="1"/>
        <v>-1.14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IFERROR(__xludf.DUMMYFUNCTION("""COMPUTED_VALUE"""),114.1)</f>
        <v>114.1</v>
      </c>
      <c r="C993" s="1">
        <f t="shared" si="1"/>
        <v>-0.88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IFERROR(__xludf.DUMMYFUNCTION("""COMPUTED_VALUE"""),113.05)</f>
        <v>113.05</v>
      </c>
      <c r="C994" s="1">
        <f t="shared" si="1"/>
        <v>-2.05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IFERROR(__xludf.DUMMYFUNCTION("""COMPUTED_VALUE"""),112.57)</f>
        <v>112.57</v>
      </c>
      <c r="C995" s="1">
        <f t="shared" si="1"/>
        <v>-1.48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IFERROR(__xludf.DUMMYFUNCTION("""COMPUTED_VALUE"""),112.16)</f>
        <v>112.16</v>
      </c>
      <c r="C996" s="1">
        <f t="shared" si="1"/>
        <v>-1.41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IFERROR(__xludf.DUMMYFUNCTION("""COMPUTED_VALUE"""),112.12)</f>
        <v>112.12</v>
      </c>
      <c r="C997" s="1">
        <f t="shared" si="1"/>
        <v>-1.04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IFERROR(__xludf.DUMMYFUNCTION("""COMPUTED_VALUE"""),111.0)</f>
        <v>111</v>
      </c>
      <c r="C998" s="1">
        <f t="shared" si="1"/>
        <v>-2.12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IFERROR(__xludf.DUMMYFUNCTION("""COMPUTED_VALUE"""),112.73)</f>
        <v>112.73</v>
      </c>
      <c r="C999" s="1">
        <f t="shared" si="1"/>
        <v>0.73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IFERROR(__xludf.DUMMYFUNCTION("""COMPUTED_VALUE"""),112.6)</f>
        <v>112.6</v>
      </c>
      <c r="C1000" s="1">
        <f t="shared" si="1"/>
        <v>-1.13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IFERROR(__xludf.DUMMYFUNCTION("""COMPUTED_VALUE"""),114.03)</f>
        <v>114.03</v>
      </c>
      <c r="C1001" s="1">
        <f t="shared" si="1"/>
        <v>0.43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IFERROR(__xludf.DUMMYFUNCTION("""COMPUTED_VALUE"""),113.2)</f>
        <v>113.2</v>
      </c>
      <c r="C1002" s="1">
        <f t="shared" si="1"/>
        <v>-1.83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IFERROR(__xludf.DUMMYFUNCTION("""COMPUTED_VALUE"""),112.25)</f>
        <v>112.25</v>
      </c>
      <c r="C1003" s="1">
        <f t="shared" si="1"/>
        <v>-1.95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IFERROR(__xludf.DUMMYFUNCTION("""COMPUTED_VALUE"""),114.36)</f>
        <v>114.36</v>
      </c>
      <c r="C1004" s="1">
        <f t="shared" si="1"/>
        <v>1.11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IFERROR(__xludf.DUMMYFUNCTION("""COMPUTED_VALUE"""),115.12)</f>
        <v>115.12</v>
      </c>
      <c r="C1005" s="1">
        <f t="shared" si="1"/>
        <v>-0.24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IFERROR(__xludf.DUMMYFUNCTION("""COMPUTED_VALUE"""),115.49)</f>
        <v>115.49</v>
      </c>
      <c r="C1006" s="1">
        <f t="shared" si="1"/>
        <v>-0.63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IFERROR(__xludf.DUMMYFUNCTION("""COMPUTED_VALUE"""),114.08)</f>
        <v>114.08</v>
      </c>
      <c r="C1007" s="1">
        <f t="shared" si="1"/>
        <v>-2.41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IFERROR(__xludf.DUMMYFUNCTION("""COMPUTED_VALUE"""),115.8)</f>
        <v>115.8</v>
      </c>
      <c r="C1008" s="1">
        <f t="shared" si="1"/>
        <v>0.72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IFERROR(__xludf.DUMMYFUNCTION("""COMPUTED_VALUE"""),114.47)</f>
        <v>114.47</v>
      </c>
      <c r="C1009" s="1">
        <f t="shared" si="1"/>
        <v>-2.33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IFERROR(__xludf.DUMMYFUNCTION("""COMPUTED_VALUE"""),113.48)</f>
        <v>113.48</v>
      </c>
      <c r="C1010" s="1">
        <f t="shared" si="1"/>
        <v>-1.99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IFERROR(__xludf.DUMMYFUNCTION("""COMPUTED_VALUE"""),116.43)</f>
        <v>116.43</v>
      </c>
      <c r="C1011" s="1">
        <f t="shared" si="1"/>
        <v>1.95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IFERROR(__xludf.DUMMYFUNCTION("""COMPUTED_VALUE"""),115.88)</f>
        <v>115.88</v>
      </c>
      <c r="C1012" s="1">
        <f t="shared" si="1"/>
        <v>-1.55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IFERROR(__xludf.DUMMYFUNCTION("""COMPUTED_VALUE"""),118.89)</f>
        <v>118.89</v>
      </c>
      <c r="C1013" s="1">
        <f t="shared" si="1"/>
        <v>2.01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IFERROR(__xludf.DUMMYFUNCTION("""COMPUTED_VALUE"""),117.99)</f>
        <v>117.99</v>
      </c>
      <c r="C1014" s="1">
        <f t="shared" si="1"/>
        <v>-1.9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IFERROR(__xludf.DUMMYFUNCTION("""COMPUTED_VALUE"""),116.4)</f>
        <v>116.4</v>
      </c>
      <c r="C1015" s="1">
        <f t="shared" si="1"/>
        <v>-2.59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IFERROR(__xludf.DUMMYFUNCTION("""COMPUTED_VALUE"""),117.72)</f>
        <v>117.72</v>
      </c>
      <c r="C1016" s="1">
        <f t="shared" si="1"/>
        <v>0.32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IFERROR(__xludf.DUMMYFUNCTION("""COMPUTED_VALUE"""),118.51)</f>
        <v>118.51</v>
      </c>
      <c r="C1017" s="1">
        <f t="shared" si="1"/>
        <v>-0.21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IFERROR(__xludf.DUMMYFUNCTION("""COMPUTED_VALUE"""),119.03)</f>
        <v>119.03</v>
      </c>
      <c r="C1018" s="1">
        <f t="shared" si="1"/>
        <v>-0.48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IFERROR(__xludf.DUMMYFUNCTION("""COMPUTED_VALUE"""),119.15)</f>
        <v>119.15</v>
      </c>
      <c r="C1019" s="1">
        <f t="shared" si="1"/>
        <v>-0.88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IFERROR(__xludf.DUMMYFUNCTION("""COMPUTED_VALUE"""),119.25)</f>
        <v>119.25</v>
      </c>
      <c r="C1020" s="1">
        <f t="shared" si="1"/>
        <v>-0.9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IFERROR(__xludf.DUMMYFUNCTION("""COMPUTED_VALUE"""),124.37)</f>
        <v>124.37</v>
      </c>
      <c r="C1021" s="1">
        <f t="shared" si="1"/>
        <v>4.12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IFERROR(__xludf.DUMMYFUNCTION("""COMPUTED_VALUE"""),123.6)</f>
        <v>123.6</v>
      </c>
      <c r="C1022" s="1">
        <f t="shared" si="1"/>
        <v>-1.77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IFERROR(__xludf.DUMMYFUNCTION("""COMPUTED_VALUE"""),119.29)</f>
        <v>119.29</v>
      </c>
      <c r="C1023" s="1">
        <f t="shared" si="1"/>
        <v>-5.31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IFERROR(__xludf.DUMMYFUNCTION("""COMPUTED_VALUE"""),118.52)</f>
        <v>118.52</v>
      </c>
      <c r="C1024" s="1">
        <f t="shared" si="1"/>
        <v>-1.77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IFERROR(__xludf.DUMMYFUNCTION("""COMPUTED_VALUE"""),120.7)</f>
        <v>120.7</v>
      </c>
      <c r="C1025" s="1">
        <f t="shared" si="1"/>
        <v>1.18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IFERROR(__xludf.DUMMYFUNCTION("""COMPUTED_VALUE"""),119.17)</f>
        <v>119.17</v>
      </c>
      <c r="C1026" s="1">
        <f t="shared" si="1"/>
        <v>-2.53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IFERROR(__xludf.DUMMYFUNCTION("""COMPUTED_VALUE"""),120.89)</f>
        <v>120.89</v>
      </c>
      <c r="C1027" s="1">
        <f t="shared" si="1"/>
        <v>0.72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IFERROR(__xludf.DUMMYFUNCTION("""COMPUTED_VALUE"""),118.95)</f>
        <v>118.95</v>
      </c>
      <c r="C1028" s="1">
        <f t="shared" si="1"/>
        <v>-2.94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IFERROR(__xludf.DUMMYFUNCTION("""COMPUTED_VALUE"""),116.75)</f>
        <v>116.75</v>
      </c>
      <c r="C1029" s="1">
        <f t="shared" si="1"/>
        <v>-3.2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IFERROR(__xludf.DUMMYFUNCTION("""COMPUTED_VALUE"""),115.78)</f>
        <v>115.78</v>
      </c>
      <c r="C1030" s="1">
        <f t="shared" si="1"/>
        <v>-1.97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IFERROR(__xludf.DUMMYFUNCTION("""COMPUTED_VALUE"""),115.07)</f>
        <v>115.07</v>
      </c>
      <c r="C1031" s="1">
        <f t="shared" si="1"/>
        <v>-1.71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IFERROR(__xludf.DUMMYFUNCTION("""COMPUTED_VALUE"""),116.07)</f>
        <v>116.07</v>
      </c>
      <c r="C1032" s="1">
        <f t="shared" si="1"/>
        <v>0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IFERROR(__xludf.DUMMYFUNCTION("""COMPUTED_VALUE"""),118.9)</f>
        <v>118.9</v>
      </c>
      <c r="C1033" s="1">
        <f t="shared" si="1"/>
        <v>1.83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IFERROR(__xludf.DUMMYFUNCTION("""COMPUTED_VALUE"""),120.3)</f>
        <v>120.3</v>
      </c>
      <c r="C1034" s="1">
        <f t="shared" si="1"/>
        <v>0.4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IFERROR(__xludf.DUMMYFUNCTION("""COMPUTED_VALUE"""),121.24)</f>
        <v>121.24</v>
      </c>
      <c r="C1035" s="1">
        <f t="shared" si="1"/>
        <v>-0.06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IFERROR(__xludf.DUMMYFUNCTION("""COMPUTED_VALUE"""),122.21)</f>
        <v>122.21</v>
      </c>
      <c r="C1036" s="1">
        <f t="shared" si="1"/>
        <v>-0.03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IFERROR(__xludf.DUMMYFUNCTION("""COMPUTED_VALUE"""),124.15)</f>
        <v>124.15</v>
      </c>
      <c r="C1037" s="1">
        <f t="shared" si="1"/>
        <v>0.94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IFERROR(__xludf.DUMMYFUNCTION("""COMPUTED_VALUE"""),123.84)</f>
        <v>123.84</v>
      </c>
      <c r="C1038" s="1">
        <f t="shared" si="1"/>
        <v>-1.31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IFERROR(__xludf.DUMMYFUNCTION("""COMPUTED_VALUE"""),124.94)</f>
        <v>124.94</v>
      </c>
      <c r="C1039" s="1">
        <f t="shared" si="1"/>
        <v>0.1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IFERROR(__xludf.DUMMYFUNCTION("""COMPUTED_VALUE"""),123.35)</f>
        <v>123.35</v>
      </c>
      <c r="C1040" s="1">
        <f t="shared" si="1"/>
        <v>-2.59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IFERROR(__xludf.DUMMYFUNCTION("""COMPUTED_VALUE"""),123.49)</f>
        <v>123.49</v>
      </c>
      <c r="C1041" s="1">
        <f t="shared" si="1"/>
        <v>-0.86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IFERROR(__xludf.DUMMYFUNCTION("""COMPUTED_VALUE"""),123.85)</f>
        <v>123.85</v>
      </c>
      <c r="C1042" s="1">
        <f t="shared" si="1"/>
        <v>-0.64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IFERROR(__xludf.DUMMYFUNCTION("""COMPUTED_VALUE"""),125.79)</f>
        <v>125.79</v>
      </c>
      <c r="C1043" s="1">
        <f t="shared" si="1"/>
        <v>0.94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IFERROR(__xludf.DUMMYFUNCTION("""COMPUTED_VALUE"""),124.36)</f>
        <v>124.36</v>
      </c>
      <c r="C1044" s="1">
        <f t="shared" si="1"/>
        <v>-2.43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IFERROR(__xludf.DUMMYFUNCTION("""COMPUTED_VALUE"""),121.86)</f>
        <v>121.86</v>
      </c>
      <c r="C1045" s="1">
        <f t="shared" si="1"/>
        <v>-3.5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IFERROR(__xludf.DUMMYFUNCTION("""COMPUTED_VALUE"""),123.08)</f>
        <v>123.08</v>
      </c>
      <c r="C1046" s="1">
        <f t="shared" si="1"/>
        <v>0.22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IFERROR(__xludf.DUMMYFUNCTION("""COMPUTED_VALUE"""),124.02)</f>
        <v>124.02</v>
      </c>
      <c r="C1047" s="1">
        <f t="shared" si="1"/>
        <v>-0.06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IFERROR(__xludf.DUMMYFUNCTION("""COMPUTED_VALUE"""),123.69)</f>
        <v>123.69</v>
      </c>
      <c r="C1048" s="1">
        <f t="shared" si="1"/>
        <v>-1.33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IFERROR(__xludf.DUMMYFUNCTION("""COMPUTED_VALUE"""),126.0)</f>
        <v>126</v>
      </c>
      <c r="C1049" s="1">
        <f t="shared" si="1"/>
        <v>1.31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IFERROR(__xludf.DUMMYFUNCTION("""COMPUTED_VALUE"""),126.19)</f>
        <v>126.19</v>
      </c>
      <c r="C1050" s="1">
        <f t="shared" si="1"/>
        <v>-0.81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IFERROR(__xludf.DUMMYFUNCTION("""COMPUTED_VALUE"""),124.19)</f>
        <v>124.19</v>
      </c>
      <c r="C1051" s="1">
        <f t="shared" si="1"/>
        <v>-3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IFERROR(__xludf.DUMMYFUNCTION("""COMPUTED_VALUE"""),122.26)</f>
        <v>122.26</v>
      </c>
      <c r="C1052" s="1">
        <f t="shared" si="1"/>
        <v>-2.93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IFERROR(__xludf.DUMMYFUNCTION("""COMPUTED_VALUE"""),125.4)</f>
        <v>125.4</v>
      </c>
      <c r="C1053" s="1">
        <f t="shared" si="1"/>
        <v>2.14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IFERROR(__xludf.DUMMYFUNCTION("""COMPUTED_VALUE"""),124.27)</f>
        <v>124.27</v>
      </c>
      <c r="C1054" s="1">
        <f t="shared" si="1"/>
        <v>-2.13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IFERROR(__xludf.DUMMYFUNCTION("""COMPUTED_VALUE"""),125.98)</f>
        <v>125.98</v>
      </c>
      <c r="C1055" s="1">
        <f t="shared" si="1"/>
        <v>0.71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IFERROR(__xludf.DUMMYFUNCTION("""COMPUTED_VALUE"""),123.96)</f>
        <v>123.96</v>
      </c>
      <c r="C1056" s="1">
        <f t="shared" si="1"/>
        <v>-3.02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IFERROR(__xludf.DUMMYFUNCTION("""COMPUTED_VALUE"""),122.54)</f>
        <v>122.54</v>
      </c>
      <c r="C1057" s="1">
        <f t="shared" si="1"/>
        <v>-2.42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IFERROR(__xludf.DUMMYFUNCTION("""COMPUTED_VALUE"""),123.86)</f>
        <v>123.86</v>
      </c>
      <c r="C1058" s="1">
        <f t="shared" si="1"/>
        <v>0.32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IFERROR(__xludf.DUMMYFUNCTION("""COMPUTED_VALUE"""),127.47)</f>
        <v>127.47</v>
      </c>
      <c r="C1059" s="1">
        <f t="shared" si="1"/>
        <v>2.61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IFERROR(__xludf.DUMMYFUNCTION("""COMPUTED_VALUE"""),126.58)</f>
        <v>126.58</v>
      </c>
      <c r="C1060" s="1">
        <f t="shared" si="1"/>
        <v>-1.89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IFERROR(__xludf.DUMMYFUNCTION("""COMPUTED_VALUE"""),127.05)</f>
        <v>127.05</v>
      </c>
      <c r="C1061" s="1">
        <f t="shared" si="1"/>
        <v>-0.53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IFERROR(__xludf.DUMMYFUNCTION("""COMPUTED_VALUE"""),122.93)</f>
        <v>122.93</v>
      </c>
      <c r="C1062" s="1">
        <f t="shared" si="1"/>
        <v>-5.12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IFERROR(__xludf.DUMMYFUNCTION("""COMPUTED_VALUE"""),121.28)</f>
        <v>121.28</v>
      </c>
      <c r="C1063" s="1">
        <f t="shared" si="1"/>
        <v>-2.65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IFERROR(__xludf.DUMMYFUNCTION("""COMPUTED_VALUE"""),120.63)</f>
        <v>120.63</v>
      </c>
      <c r="C1064" s="1">
        <f t="shared" si="1"/>
        <v>-1.65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IFERROR(__xludf.DUMMYFUNCTION("""COMPUTED_VALUE"""),120.11)</f>
        <v>120.11</v>
      </c>
      <c r="C1065" s="1">
        <f t="shared" si="1"/>
        <v>-1.52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IFERROR(__xludf.DUMMYFUNCTION("""COMPUTED_VALUE"""),122.29)</f>
        <v>122.29</v>
      </c>
      <c r="C1066" s="1">
        <f t="shared" si="1"/>
        <v>1.18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IFERROR(__xludf.DUMMYFUNCTION("""COMPUTED_VALUE"""),120.55)</f>
        <v>120.55</v>
      </c>
      <c r="C1067" s="1">
        <f t="shared" si="1"/>
        <v>-2.74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IFERROR(__xludf.DUMMYFUNCTION("""COMPUTED_VALUE"""),123.34)</f>
        <v>123.34</v>
      </c>
      <c r="C1068" s="1">
        <f t="shared" si="1"/>
        <v>1.79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IFERROR(__xludf.DUMMYFUNCTION("""COMPUTED_VALUE"""),126.07)</f>
        <v>126.07</v>
      </c>
      <c r="C1069" s="1">
        <f t="shared" si="1"/>
        <v>1.73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IFERROR(__xludf.DUMMYFUNCTION("""COMPUTED_VALUE"""),125.98)</f>
        <v>125.98</v>
      </c>
      <c r="C1070" s="1">
        <f t="shared" si="1"/>
        <v>-1.09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IFERROR(__xludf.DUMMYFUNCTION("""COMPUTED_VALUE"""),124.13)</f>
        <v>124.13</v>
      </c>
      <c r="C1071" s="1">
        <f t="shared" si="1"/>
        <v>-2.85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IFERROR(__xludf.DUMMYFUNCTION("""COMPUTED_VALUE"""),119.11)</f>
        <v>119.11</v>
      </c>
      <c r="C1072" s="1">
        <f t="shared" si="1"/>
        <v>-6.02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IFERROR(__xludf.DUMMYFUNCTION("""COMPUTED_VALUE"""),118.82)</f>
        <v>118.82</v>
      </c>
      <c r="C1073" s="1">
        <f t="shared" si="1"/>
        <v>-1.29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IFERROR(__xludf.DUMMYFUNCTION("""COMPUTED_VALUE"""),117.98)</f>
        <v>117.98</v>
      </c>
      <c r="C1074" s="1">
        <f t="shared" si="1"/>
        <v>-1.84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IFERROR(__xludf.DUMMYFUNCTION("""COMPUTED_VALUE"""),120.0)</f>
        <v>120</v>
      </c>
      <c r="C1075" s="1">
        <f t="shared" si="1"/>
        <v>1.02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IFERROR(__xludf.DUMMYFUNCTION("""COMPUTED_VALUE"""),114.11)</f>
        <v>114.11</v>
      </c>
      <c r="C1076" s="1">
        <f t="shared" si="1"/>
        <v>-6.89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IFERROR(__xludf.DUMMYFUNCTION("""COMPUTED_VALUE"""),111.94)</f>
        <v>111.94</v>
      </c>
      <c r="C1077" s="1">
        <f t="shared" si="1"/>
        <v>-3.17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IFERROR(__xludf.DUMMYFUNCTION("""COMPUTED_VALUE"""),113.32)</f>
        <v>113.32</v>
      </c>
      <c r="C1078" s="1">
        <f t="shared" si="1"/>
        <v>0.38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IFERROR(__xludf.DUMMYFUNCTION("""COMPUTED_VALUE"""),115.0)</f>
        <v>115</v>
      </c>
      <c r="C1079" s="1">
        <f t="shared" si="1"/>
        <v>0.68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IFERROR(__xludf.DUMMYFUNCTION("""COMPUTED_VALUE"""),115.54)</f>
        <v>115.54</v>
      </c>
      <c r="C1080" s="1">
        <f t="shared" si="1"/>
        <v>-0.46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IFERROR(__xludf.DUMMYFUNCTION("""COMPUTED_VALUE"""),115.46)</f>
        <v>115.46</v>
      </c>
      <c r="C1081" s="1">
        <f t="shared" si="1"/>
        <v>-1.08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IFERROR(__xludf.DUMMYFUNCTION("""COMPUTED_VALUE"""),117.02)</f>
        <v>117.02</v>
      </c>
      <c r="C1082" s="1">
        <f t="shared" si="1"/>
        <v>0.56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IFERROR(__xludf.DUMMYFUNCTION("""COMPUTED_VALUE"""),119.3)</f>
        <v>119.3</v>
      </c>
      <c r="C1083" s="1">
        <f t="shared" si="1"/>
        <v>1.28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IFERROR(__xludf.DUMMYFUNCTION("""COMPUTED_VALUE"""),113.32)</f>
        <v>113.32</v>
      </c>
      <c r="C1084" s="1">
        <f t="shared" si="1"/>
        <v>-6.98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IFERROR(__xludf.DUMMYFUNCTION("""COMPUTED_VALUE"""),113.72)</f>
        <v>113.72</v>
      </c>
      <c r="C1085" s="1">
        <f t="shared" si="1"/>
        <v>-0.6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IFERROR(__xludf.DUMMYFUNCTION("""COMPUTED_VALUE"""),111.41)</f>
        <v>111.41</v>
      </c>
      <c r="C1086" s="1">
        <f t="shared" si="1"/>
        <v>-3.31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IFERROR(__xludf.DUMMYFUNCTION("""COMPUTED_VALUE"""),111.48)</f>
        <v>111.48</v>
      </c>
      <c r="C1087" s="1">
        <f t="shared" si="1"/>
        <v>-0.93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IFERROR(__xludf.DUMMYFUNCTION("""COMPUTED_VALUE"""),111.9)</f>
        <v>111.9</v>
      </c>
      <c r="C1088" s="1">
        <f t="shared" si="1"/>
        <v>-0.58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IFERROR(__xludf.DUMMYFUNCTION("""COMPUTED_VALUE"""),111.75)</f>
        <v>111.75</v>
      </c>
      <c r="C1089" s="1">
        <f t="shared" si="1"/>
        <v>-1.15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IFERROR(__xludf.DUMMYFUNCTION("""COMPUTED_VALUE"""),112.76)</f>
        <v>112.76</v>
      </c>
      <c r="C1090" s="1">
        <f t="shared" si="1"/>
        <v>0.01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IFERROR(__xludf.DUMMYFUNCTION("""COMPUTED_VALUE"""),112.42)</f>
        <v>112.42</v>
      </c>
      <c r="C1091" s="1">
        <f t="shared" si="1"/>
        <v>-1.34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IFERROR(__xludf.DUMMYFUNCTION("""COMPUTED_VALUE"""),113.18)</f>
        <v>113.18</v>
      </c>
      <c r="C1092" s="1">
        <f t="shared" si="1"/>
        <v>-0.24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IFERROR(__xludf.DUMMYFUNCTION("""COMPUTED_VALUE"""),112.28)</f>
        <v>112.28</v>
      </c>
      <c r="C1093" s="1">
        <f t="shared" si="1"/>
        <v>-1.9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IFERROR(__xludf.DUMMYFUNCTION("""COMPUTED_VALUE"""),112.77)</f>
        <v>112.77</v>
      </c>
      <c r="C1094" s="1">
        <f t="shared" si="1"/>
        <v>-0.51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IFERROR(__xludf.DUMMYFUNCTION("""COMPUTED_VALUE"""),110.78)</f>
        <v>110.78</v>
      </c>
      <c r="C1095" s="1">
        <f t="shared" si="1"/>
        <v>-2.99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IFERROR(__xludf.DUMMYFUNCTION("""COMPUTED_VALUE"""),111.48)</f>
        <v>111.48</v>
      </c>
      <c r="C1096" s="1">
        <f t="shared" si="1"/>
        <v>-0.3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IFERROR(__xludf.DUMMYFUNCTION("""COMPUTED_VALUE"""),111.73)</f>
        <v>111.73</v>
      </c>
      <c r="C1097" s="1">
        <f t="shared" si="1"/>
        <v>-0.75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IFERROR(__xludf.DUMMYFUNCTION("""COMPUTED_VALUE"""),110.81)</f>
        <v>110.81</v>
      </c>
      <c r="C1098" s="1">
        <f t="shared" si="1"/>
        <v>-1.92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IFERROR(__xludf.DUMMYFUNCTION("""COMPUTED_VALUE"""),112.07)</f>
        <v>112.07</v>
      </c>
      <c r="C1099" s="1">
        <f t="shared" si="1"/>
        <v>0.26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IFERROR(__xludf.DUMMYFUNCTION("""COMPUTED_VALUE"""),110.29)</f>
        <v>110.29</v>
      </c>
      <c r="C1100" s="1">
        <f t="shared" si="1"/>
        <v>-2.78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IFERROR(__xludf.DUMMYFUNCTION("""COMPUTED_VALUE"""),111.94)</f>
        <v>111.94</v>
      </c>
      <c r="C1101" s="1">
        <f t="shared" si="1"/>
        <v>0.65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IFERROR(__xludf.DUMMYFUNCTION("""COMPUTED_VALUE"""),112.08)</f>
        <v>112.08</v>
      </c>
      <c r="C1102" s="1">
        <f t="shared" si="1"/>
        <v>-0.86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IFERROR(__xludf.DUMMYFUNCTION("""COMPUTED_VALUE"""),112.22)</f>
        <v>112.22</v>
      </c>
      <c r="C1103" s="1">
        <f t="shared" si="1"/>
        <v>-0.86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IFERROR(__xludf.DUMMYFUNCTION("""COMPUTED_VALUE"""),113.49)</f>
        <v>113.49</v>
      </c>
      <c r="C1104" s="1">
        <f t="shared" si="1"/>
        <v>0.27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IFERROR(__xludf.DUMMYFUNCTION("""COMPUTED_VALUE"""),114.86)</f>
        <v>114.86</v>
      </c>
      <c r="C1105" s="1">
        <f t="shared" si="1"/>
        <v>0.37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IFERROR(__xludf.DUMMYFUNCTION("""COMPUTED_VALUE"""),114.33)</f>
        <v>114.33</v>
      </c>
      <c r="C1106" s="1">
        <f t="shared" si="1"/>
        <v>-1.53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IFERROR(__xludf.DUMMYFUNCTION("""COMPUTED_VALUE"""),115.89)</f>
        <v>115.89</v>
      </c>
      <c r="C1107" s="1">
        <f t="shared" si="1"/>
        <v>0.56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IFERROR(__xludf.DUMMYFUNCTION("""COMPUTED_VALUE"""),115.67)</f>
        <v>115.67</v>
      </c>
      <c r="C1108" s="1">
        <f t="shared" si="1"/>
        <v>-1.22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IFERROR(__xludf.DUMMYFUNCTION("""COMPUTED_VALUE"""),116.0)</f>
        <v>116</v>
      </c>
      <c r="C1109" s="1">
        <f t="shared" si="1"/>
        <v>-0.67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IFERROR(__xludf.DUMMYFUNCTION("""COMPUTED_VALUE"""),115.99)</f>
        <v>115.99</v>
      </c>
      <c r="C1110" s="1">
        <f t="shared" si="1"/>
        <v>-1.01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IFERROR(__xludf.DUMMYFUNCTION("""COMPUTED_VALUE"""),116.45)</f>
        <v>116.45</v>
      </c>
      <c r="C1111" s="1">
        <f t="shared" si="1"/>
        <v>-0.54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IFERROR(__xludf.DUMMYFUNCTION("""COMPUTED_VALUE"""),117.12)</f>
        <v>117.12</v>
      </c>
      <c r="C1112" s="1">
        <f t="shared" si="1"/>
        <v>-0.33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IFERROR(__xludf.DUMMYFUNCTION("""COMPUTED_VALUE"""),119.15)</f>
        <v>119.15</v>
      </c>
      <c r="C1113" s="1">
        <f t="shared" si="1"/>
        <v>1.03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IFERROR(__xludf.DUMMYFUNCTION("""COMPUTED_VALUE"""),117.74)</f>
        <v>117.74</v>
      </c>
      <c r="C1114" s="1">
        <f t="shared" si="1"/>
        <v>-2.41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IFERROR(__xludf.DUMMYFUNCTION("""COMPUTED_VALUE"""),117.82)</f>
        <v>117.82</v>
      </c>
      <c r="C1115" s="1">
        <f t="shared" si="1"/>
        <v>-0.92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IFERROR(__xludf.DUMMYFUNCTION("""COMPUTED_VALUE"""),116.4)</f>
        <v>116.4</v>
      </c>
      <c r="C1116" s="1">
        <f t="shared" si="1"/>
        <v>-2.42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IFERROR(__xludf.DUMMYFUNCTION("""COMPUTED_VALUE"""),117.1)</f>
        <v>117.1</v>
      </c>
      <c r="C1117" s="1">
        <f t="shared" si="1"/>
        <v>-0.3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IFERROR(__xludf.DUMMYFUNCTION("""COMPUTED_VALUE"""),116.34)</f>
        <v>116.34</v>
      </c>
      <c r="C1118" s="1">
        <f t="shared" si="1"/>
        <v>-1.76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IFERROR(__xludf.DUMMYFUNCTION("""COMPUTED_VALUE"""),116.2)</f>
        <v>116.2</v>
      </c>
      <c r="C1119" s="1">
        <f t="shared" si="1"/>
        <v>-1.14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IFERROR(__xludf.DUMMYFUNCTION("""COMPUTED_VALUE"""),116.03)</f>
        <v>116.03</v>
      </c>
      <c r="C1120" s="1">
        <f t="shared" si="1"/>
        <v>-1.17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IFERROR(__xludf.DUMMYFUNCTION("""COMPUTED_VALUE"""),116.16)</f>
        <v>116.16</v>
      </c>
      <c r="C1121" s="1">
        <f t="shared" si="1"/>
        <v>-0.87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IFERROR(__xludf.DUMMYFUNCTION("""COMPUTED_VALUE"""),116.17)</f>
        <v>116.17</v>
      </c>
      <c r="C1122" s="1">
        <f t="shared" si="1"/>
        <v>-0.99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IFERROR(__xludf.DUMMYFUNCTION("""COMPUTED_VALUE"""),117.49)</f>
        <v>117.49</v>
      </c>
      <c r="C1123" s="1">
        <f t="shared" si="1"/>
        <v>0.32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IFERROR(__xludf.DUMMYFUNCTION("""COMPUTED_VALUE"""),117.85)</f>
        <v>117.85</v>
      </c>
      <c r="C1124" s="1">
        <f t="shared" si="1"/>
        <v>-0.64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IFERROR(__xludf.DUMMYFUNCTION("""COMPUTED_VALUE"""),120.97)</f>
        <v>120.97</v>
      </c>
      <c r="C1125" s="1">
        <f t="shared" si="1"/>
        <v>2.12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IFERROR(__xludf.DUMMYFUNCTION("""COMPUTED_VALUE"""),119.13)</f>
        <v>119.13</v>
      </c>
      <c r="C1126" s="1">
        <f t="shared" si="1"/>
        <v>-2.84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IFERROR(__xludf.DUMMYFUNCTION("""COMPUTED_VALUE"""),118.79)</f>
        <v>118.79</v>
      </c>
      <c r="C1127" s="1">
        <f t="shared" si="1"/>
        <v>-1.34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IFERROR(__xludf.DUMMYFUNCTION("""COMPUTED_VALUE"""),119.42)</f>
        <v>119.42</v>
      </c>
      <c r="C1128" s="1">
        <f t="shared" si="1"/>
        <v>-0.37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IFERROR(__xludf.DUMMYFUNCTION("""COMPUTED_VALUE"""),119.14)</f>
        <v>119.14</v>
      </c>
      <c r="C1129" s="1">
        <f t="shared" si="1"/>
        <v>-1.28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IFERROR(__xludf.DUMMYFUNCTION("""COMPUTED_VALUE"""),118.59)</f>
        <v>118.59</v>
      </c>
      <c r="C1130" s="1">
        <f t="shared" si="1"/>
        <v>-1.55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IFERROR(__xludf.DUMMYFUNCTION("""COMPUTED_VALUE"""),118.37)</f>
        <v>118.37</v>
      </c>
      <c r="C1131" s="1">
        <f t="shared" si="1"/>
        <v>-1.22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IFERROR(__xludf.DUMMYFUNCTION("""COMPUTED_VALUE"""),120.31)</f>
        <v>120.31</v>
      </c>
      <c r="C1132" s="1">
        <f t="shared" si="1"/>
        <v>0.94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IFERROR(__xludf.DUMMYFUNCTION("""COMPUTED_VALUE"""),121.03)</f>
        <v>121.03</v>
      </c>
      <c r="C1133" s="1">
        <f t="shared" si="1"/>
        <v>-0.28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IFERROR(__xludf.DUMMYFUNCTION("""COMPUTED_VALUE"""),122.85)</f>
        <v>122.85</v>
      </c>
      <c r="C1134" s="1">
        <f t="shared" si="1"/>
        <v>0.82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IFERROR(__xludf.DUMMYFUNCTION("""COMPUTED_VALUE"""),120.16)</f>
        <v>120.16</v>
      </c>
      <c r="C1135" s="1">
        <f t="shared" si="1"/>
        <v>-3.69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IFERROR(__xludf.DUMMYFUNCTION("""COMPUTED_VALUE"""),119.96)</f>
        <v>119.96</v>
      </c>
      <c r="C1136" s="1">
        <f t="shared" si="1"/>
        <v>-1.2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IFERROR(__xludf.DUMMYFUNCTION("""COMPUTED_VALUE"""),119.57)</f>
        <v>119.57</v>
      </c>
      <c r="C1137" s="1">
        <f t="shared" si="1"/>
        <v>-1.39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IFERROR(__xludf.DUMMYFUNCTION("""COMPUTED_VALUE"""),118.95)</f>
        <v>118.95</v>
      </c>
      <c r="C1138" s="1">
        <f t="shared" si="1"/>
        <v>-1.62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IFERROR(__xludf.DUMMYFUNCTION("""COMPUTED_VALUE"""),119.77)</f>
        <v>119.77</v>
      </c>
      <c r="C1139" s="1">
        <f t="shared" si="1"/>
        <v>-0.18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IFERROR(__xludf.DUMMYFUNCTION("""COMPUTED_VALUE"""),118.98)</f>
        <v>118.98</v>
      </c>
      <c r="C1140" s="1">
        <f t="shared" si="1"/>
        <v>-1.79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IFERROR(__xludf.DUMMYFUNCTION("""COMPUTED_VALUE"""),116.86)</f>
        <v>116.86</v>
      </c>
      <c r="C1141" s="1">
        <f t="shared" si="1"/>
        <v>-3.12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IFERROR(__xludf.DUMMYFUNCTION("""COMPUTED_VALUE"""),117.71)</f>
        <v>117.71</v>
      </c>
      <c r="C1142" s="1">
        <f t="shared" si="1"/>
        <v>-0.15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IFERROR(__xludf.DUMMYFUNCTION("""COMPUTED_VALUE"""),115.39)</f>
        <v>115.39</v>
      </c>
      <c r="C1143" s="1">
        <f t="shared" si="1"/>
        <v>-3.32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IFERROR(__xludf.DUMMYFUNCTION("""COMPUTED_VALUE"""),118.3)</f>
        <v>118.3</v>
      </c>
      <c r="C1144" s="1">
        <f t="shared" si="1"/>
        <v>1.91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IFERROR(__xludf.DUMMYFUNCTION("""COMPUTED_VALUE"""),119.03)</f>
        <v>119.03</v>
      </c>
      <c r="C1145" s="1">
        <f t="shared" si="1"/>
        <v>-0.27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IFERROR(__xludf.DUMMYFUNCTION("""COMPUTED_VALUE"""),121.11)</f>
        <v>121.11</v>
      </c>
      <c r="C1146" s="1">
        <f t="shared" si="1"/>
        <v>1.08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IFERROR(__xludf.DUMMYFUNCTION("""COMPUTED_VALUE"""),122.01)</f>
        <v>122.01</v>
      </c>
      <c r="C1147" s="1">
        <f t="shared" si="1"/>
        <v>-0.1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IFERROR(__xludf.DUMMYFUNCTION("""COMPUTED_VALUE"""),122.26)</f>
        <v>122.26</v>
      </c>
      <c r="C1148" s="1">
        <f t="shared" si="1"/>
        <v>-0.75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IFERROR(__xludf.DUMMYFUNCTION("""COMPUTED_VALUE"""),122.84)</f>
        <v>122.84</v>
      </c>
      <c r="C1149" s="1">
        <f t="shared" si="1"/>
        <v>-0.42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IFERROR(__xludf.DUMMYFUNCTION("""COMPUTED_VALUE"""),122.65)</f>
        <v>122.65</v>
      </c>
      <c r="C1150" s="1">
        <f t="shared" si="1"/>
        <v>-1.19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IFERROR(__xludf.DUMMYFUNCTION("""COMPUTED_VALUE"""),123.31)</f>
        <v>123.31</v>
      </c>
      <c r="C1151" s="1">
        <f t="shared" si="1"/>
        <v>-0.34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IFERROR(__xludf.DUMMYFUNCTION("""COMPUTED_VALUE"""),130.01)</f>
        <v>130.01</v>
      </c>
      <c r="C1152" s="1">
        <f t="shared" si="1"/>
        <v>5.7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IFERROR(__xludf.DUMMYFUNCTION("""COMPUTED_VALUE"""),127.39)</f>
        <v>127.39</v>
      </c>
      <c r="C1153" s="1">
        <f t="shared" si="1"/>
        <v>-3.62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IFERROR(__xludf.DUMMYFUNCTION("""COMPUTED_VALUE"""),125.55)</f>
        <v>125.55</v>
      </c>
      <c r="C1154" s="1">
        <f t="shared" si="1"/>
        <v>-2.84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IFERROR(__xludf.DUMMYFUNCTION("""COMPUTED_VALUE"""),128.65)</f>
        <v>128.65</v>
      </c>
      <c r="C1155" s="1">
        <f t="shared" si="1"/>
        <v>2.1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IFERROR(__xludf.DUMMYFUNCTION("""COMPUTED_VALUE"""),127.88)</f>
        <v>127.88</v>
      </c>
      <c r="C1156" s="1">
        <f t="shared" si="1"/>
        <v>-1.77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IFERROR(__xludf.DUMMYFUNCTION("""COMPUTED_VALUE"""),127.09)</f>
        <v>127.09</v>
      </c>
      <c r="C1157" s="1">
        <f t="shared" si="1"/>
        <v>-1.79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IFERROR(__xludf.DUMMYFUNCTION("""COMPUTED_VALUE"""),125.75)</f>
        <v>125.75</v>
      </c>
      <c r="C1158" s="1">
        <f t="shared" si="1"/>
        <v>-2.34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IFERROR(__xludf.DUMMYFUNCTION("""COMPUTED_VALUE"""),126.95)</f>
        <v>126.95</v>
      </c>
      <c r="C1159" s="1">
        <f t="shared" si="1"/>
        <v>0.2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IFERROR(__xludf.DUMMYFUNCTION("""COMPUTED_VALUE"""),127.32)</f>
        <v>127.32</v>
      </c>
      <c r="C1160" s="1">
        <f t="shared" si="1"/>
        <v>-0.63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IFERROR(__xludf.DUMMYFUNCTION("""COMPUTED_VALUE"""),126.32)</f>
        <v>126.32</v>
      </c>
      <c r="C1161" s="1">
        <f t="shared" si="1"/>
        <v>-2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IFERROR(__xludf.DUMMYFUNCTION("""COMPUTED_VALUE"""),127.34)</f>
        <v>127.34</v>
      </c>
      <c r="C1162" s="1">
        <f t="shared" si="1"/>
        <v>0.02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IFERROR(__xludf.DUMMYFUNCTION("""COMPUTED_VALUE"""),131.86)</f>
        <v>131.86</v>
      </c>
      <c r="C1163" s="1">
        <f t="shared" si="1"/>
        <v>3.52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IFERROR(__xludf.DUMMYFUNCTION("""COMPUTED_VALUE"""),132.8)</f>
        <v>132.8</v>
      </c>
      <c r="C1164" s="1">
        <f t="shared" si="1"/>
        <v>-0.06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IFERROR(__xludf.DUMMYFUNCTION("""COMPUTED_VALUE"""),133.22)</f>
        <v>133.22</v>
      </c>
      <c r="C1165" s="1">
        <f t="shared" si="1"/>
        <v>-0.58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IFERROR(__xludf.DUMMYFUNCTION("""COMPUTED_VALUE"""),133.02)</f>
        <v>133.02</v>
      </c>
      <c r="C1166" s="1">
        <f t="shared" si="1"/>
        <v>-1.2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IFERROR(__xludf.DUMMYFUNCTION("""COMPUTED_VALUE"""),132.68)</f>
        <v>132.68</v>
      </c>
      <c r="C1167" s="1">
        <f t="shared" si="1"/>
        <v>-1.34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IFERROR(__xludf.DUMMYFUNCTION("""COMPUTED_VALUE"""),132.53)</f>
        <v>132.53</v>
      </c>
      <c r="C1168" s="1">
        <f t="shared" si="1"/>
        <v>-1.15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IFERROR(__xludf.DUMMYFUNCTION("""COMPUTED_VALUE"""),132.82)</f>
        <v>132.82</v>
      </c>
      <c r="C1169" s="1">
        <f t="shared" si="1"/>
        <v>-0.71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IFERROR(__xludf.DUMMYFUNCTION("""COMPUTED_VALUE"""),134.79)</f>
        <v>134.79</v>
      </c>
      <c r="C1170" s="1">
        <f t="shared" si="1"/>
        <v>0.97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IFERROR(__xludf.DUMMYFUNCTION("""COMPUTED_VALUE"""),137.27)</f>
        <v>137.27</v>
      </c>
      <c r="C1171" s="1">
        <f t="shared" si="1"/>
        <v>1.48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IFERROR(__xludf.DUMMYFUNCTION("""COMPUTED_VALUE"""),137.83)</f>
        <v>137.83</v>
      </c>
      <c r="C1172" s="1">
        <f t="shared" si="1"/>
        <v>-0.44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IFERROR(__xludf.DUMMYFUNCTION("""COMPUTED_VALUE"""),138.69)</f>
        <v>138.69</v>
      </c>
      <c r="C1173" s="1">
        <f t="shared" si="1"/>
        <v>-0.14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IFERROR(__xludf.DUMMYFUNCTION("""COMPUTED_VALUE"""),139.38)</f>
        <v>139.38</v>
      </c>
      <c r="C1174" s="1">
        <f t="shared" si="1"/>
        <v>-0.31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IFERROR(__xludf.DUMMYFUNCTION("""COMPUTED_VALUE"""),137.96)</f>
        <v>137.96</v>
      </c>
      <c r="C1175" s="1">
        <f t="shared" si="1"/>
        <v>-2.42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IFERROR(__xludf.DUMMYFUNCTION("""COMPUTED_VALUE"""),138.58)</f>
        <v>138.58</v>
      </c>
      <c r="C1176" s="1">
        <f t="shared" si="1"/>
        <v>-0.38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IFERROR(__xludf.DUMMYFUNCTION("""COMPUTED_VALUE"""),138.01)</f>
        <v>138.01</v>
      </c>
      <c r="C1177" s="1">
        <f t="shared" si="1"/>
        <v>-1.57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IFERROR(__xludf.DUMMYFUNCTION("""COMPUTED_VALUE"""),137.88)</f>
        <v>137.88</v>
      </c>
      <c r="C1178" s="1">
        <f t="shared" si="1"/>
        <v>-1.13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IFERROR(__xludf.DUMMYFUNCTION("""COMPUTED_VALUE"""),139.27)</f>
        <v>139.27</v>
      </c>
      <c r="C1179" s="1">
        <f t="shared" si="1"/>
        <v>0.39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IFERROR(__xludf.DUMMYFUNCTION("""COMPUTED_VALUE"""),137.39)</f>
        <v>137.39</v>
      </c>
      <c r="C1180" s="1">
        <f t="shared" si="1"/>
        <v>-2.88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IFERROR(__xludf.DUMMYFUNCTION("""COMPUTED_VALUE"""),139.19)</f>
        <v>139.19</v>
      </c>
      <c r="C1181" s="1">
        <f t="shared" si="1"/>
        <v>0.8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IFERROR(__xludf.DUMMYFUNCTION("""COMPUTED_VALUE"""),138.96)</f>
        <v>138.96</v>
      </c>
      <c r="C1182" s="1">
        <f t="shared" si="1"/>
        <v>-1.23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IFERROR(__xludf.DUMMYFUNCTION("""COMPUTED_VALUE"""),137.89)</f>
        <v>137.89</v>
      </c>
      <c r="C1183" s="1">
        <f t="shared" si="1"/>
        <v>-2.07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IFERROR(__xludf.DUMMYFUNCTION("""COMPUTED_VALUE"""),137.97)</f>
        <v>137.97</v>
      </c>
      <c r="C1184" s="1">
        <f t="shared" si="1"/>
        <v>-0.92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IFERROR(__xludf.DUMMYFUNCTION("""COMPUTED_VALUE"""),139.33)</f>
        <v>139.33</v>
      </c>
      <c r="C1185" s="1">
        <f t="shared" si="1"/>
        <v>0.36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IFERROR(__xludf.DUMMYFUNCTION("""COMPUTED_VALUE"""),140.71)</f>
        <v>140.71</v>
      </c>
      <c r="C1186" s="1">
        <f t="shared" si="1"/>
        <v>0.38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IFERROR(__xludf.DUMMYFUNCTION("""COMPUTED_VALUE"""),142.02)</f>
        <v>142.02</v>
      </c>
      <c r="C1187" s="1">
        <f t="shared" si="1"/>
        <v>0.31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IFERROR(__xludf.DUMMYFUNCTION("""COMPUTED_VALUE"""),144.01)</f>
        <v>144.01</v>
      </c>
      <c r="C1188" s="1">
        <f t="shared" si="1"/>
        <v>0.99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IFERROR(__xludf.DUMMYFUNCTION("""COMPUTED_VALUE"""),142.18)</f>
        <v>142.18</v>
      </c>
      <c r="C1189" s="1">
        <f t="shared" si="1"/>
        <v>-2.83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IFERROR(__xludf.DUMMYFUNCTION("""COMPUTED_VALUE"""),140.68)</f>
        <v>140.68</v>
      </c>
      <c r="C1190" s="1">
        <f t="shared" si="1"/>
        <v>-2.5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IFERROR(__xludf.DUMMYFUNCTION("""COMPUTED_VALUE"""),142.24)</f>
        <v>142.24</v>
      </c>
      <c r="C1191" s="1">
        <f t="shared" si="1"/>
        <v>0.56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IFERROR(__xludf.DUMMYFUNCTION("""COMPUTED_VALUE"""),139.85)</f>
        <v>139.85</v>
      </c>
      <c r="C1192" s="1">
        <f t="shared" si="1"/>
        <v>-3.39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IFERROR(__xludf.DUMMYFUNCTION("""COMPUTED_VALUE"""),141.06)</f>
        <v>141.06</v>
      </c>
      <c r="C1193" s="1">
        <f t="shared" si="1"/>
        <v>0.21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IFERROR(__xludf.DUMMYFUNCTION("""COMPUTED_VALUE"""),140.07)</f>
        <v>140.07</v>
      </c>
      <c r="C1194" s="1">
        <f t="shared" si="1"/>
        <v>-1.99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IFERROR(__xludf.DUMMYFUNCTION("""COMPUTED_VALUE"""),140.46)</f>
        <v>140.46</v>
      </c>
      <c r="C1195" s="1">
        <f t="shared" si="1"/>
        <v>-0.61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IFERROR(__xludf.DUMMYFUNCTION("""COMPUTED_VALUE"""),138.82)</f>
        <v>138.82</v>
      </c>
      <c r="C1196" s="1">
        <f t="shared" si="1"/>
        <v>-2.64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IFERROR(__xludf.DUMMYFUNCTION("""COMPUTED_VALUE"""),137.2)</f>
        <v>137.2</v>
      </c>
      <c r="C1197" s="1">
        <f t="shared" si="1"/>
        <v>-2.62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IFERROR(__xludf.DUMMYFUNCTION("""COMPUTED_VALUE"""),139.15)</f>
        <v>139.15</v>
      </c>
      <c r="C1198" s="1">
        <f t="shared" si="1"/>
        <v>0.95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IFERROR(__xludf.DUMMYFUNCTION("""COMPUTED_VALUE"""),137.61)</f>
        <v>137.61</v>
      </c>
      <c r="C1199" s="1">
        <f t="shared" si="1"/>
        <v>-2.54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IFERROR(__xludf.DUMMYFUNCTION("""COMPUTED_VALUE"""),136.03)</f>
        <v>136.03</v>
      </c>
      <c r="C1200" s="1">
        <f t="shared" si="1"/>
        <v>-2.58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IFERROR(__xludf.DUMMYFUNCTION("""COMPUTED_VALUE"""),140.07)</f>
        <v>140.07</v>
      </c>
      <c r="C1201" s="1">
        <f t="shared" si="1"/>
        <v>3.04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IFERROR(__xludf.DUMMYFUNCTION("""COMPUTED_VALUE"""),137.58)</f>
        <v>137.58</v>
      </c>
      <c r="C1202" s="1">
        <f t="shared" si="1"/>
        <v>-3.49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IFERROR(__xludf.DUMMYFUNCTION("""COMPUTED_VALUE"""),137.39)</f>
        <v>137.39</v>
      </c>
      <c r="C1203" s="1">
        <f t="shared" si="1"/>
        <v>-1.19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IFERROR(__xludf.DUMMYFUNCTION("""COMPUTED_VALUE"""),133.56)</f>
        <v>133.56</v>
      </c>
      <c r="C1204" s="1">
        <f t="shared" si="1"/>
        <v>-4.83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IFERROR(__xludf.DUMMYFUNCTION("""COMPUTED_VALUE"""),132.2)</f>
        <v>132.2</v>
      </c>
      <c r="C1205" s="1">
        <f t="shared" si="1"/>
        <v>-2.36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IFERROR(__xludf.DUMMYFUNCTION("""COMPUTED_VALUE"""),130.9)</f>
        <v>130.9</v>
      </c>
      <c r="C1206" s="1">
        <f t="shared" si="1"/>
        <v>-2.3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IFERROR(__xludf.DUMMYFUNCTION("""COMPUTED_VALUE"""),130.45)</f>
        <v>130.45</v>
      </c>
      <c r="C1207" s="1">
        <f t="shared" si="1"/>
        <v>-1.45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IFERROR(__xludf.DUMMYFUNCTION("""COMPUTED_VALUE"""),133.69)</f>
        <v>133.69</v>
      </c>
      <c r="C1208" s="1">
        <f t="shared" si="1"/>
        <v>2.24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IFERROR(__xludf.DUMMYFUNCTION("""COMPUTED_VALUE"""),137.51)</f>
        <v>137.51</v>
      </c>
      <c r="C1209" s="1">
        <f t="shared" si="1"/>
        <v>2.82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IFERROR(__xludf.DUMMYFUNCTION("""COMPUTED_VALUE"""),144.09)</f>
        <v>144.09</v>
      </c>
      <c r="C1210" s="1">
        <f t="shared" si="1"/>
        <v>5.58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IFERROR(__xludf.DUMMYFUNCTION("""COMPUTED_VALUE"""),143.64)</f>
        <v>143.64</v>
      </c>
      <c r="C1211" s="1">
        <f t="shared" si="1"/>
        <v>-1.45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IFERROR(__xludf.DUMMYFUNCTION("""COMPUTED_VALUE"""),147.25)</f>
        <v>147.25</v>
      </c>
      <c r="C1212" s="1">
        <f t="shared" si="1"/>
        <v>2.61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IFERROR(__xludf.DUMMYFUNCTION("""COMPUTED_VALUE"""),147.26)</f>
        <v>147.26</v>
      </c>
      <c r="C1213" s="1">
        <f t="shared" si="1"/>
        <v>-0.99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IFERROR(__xludf.DUMMYFUNCTION("""COMPUTED_VALUE"""),148.2)</f>
        <v>148.2</v>
      </c>
      <c r="C1214" s="1">
        <f t="shared" si="1"/>
        <v>-0.06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IFERROR(__xludf.DUMMYFUNCTION("""COMPUTED_VALUE"""),157.19)</f>
        <v>157.19</v>
      </c>
      <c r="C1215" s="1">
        <f t="shared" si="1"/>
        <v>7.99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IFERROR(__xludf.DUMMYFUNCTION("""COMPUTED_VALUE"""),158.88)</f>
        <v>158.88</v>
      </c>
      <c r="C1216" s="1">
        <f t="shared" si="1"/>
        <v>0.69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IFERROR(__xludf.DUMMYFUNCTION("""COMPUTED_VALUE"""),161.58)</f>
        <v>161.58</v>
      </c>
      <c r="C1217" s="1">
        <f t="shared" si="1"/>
        <v>1.7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IFERROR(__xludf.DUMMYFUNCTION("""COMPUTED_VALUE"""),162.18)</f>
        <v>162.18</v>
      </c>
      <c r="C1218" s="1">
        <f t="shared" si="1"/>
        <v>-0.4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IFERROR(__xludf.DUMMYFUNCTION("""COMPUTED_VALUE"""),161.56)</f>
        <v>161.56</v>
      </c>
      <c r="C1219" s="1">
        <f t="shared" si="1"/>
        <v>-1.62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IFERROR(__xludf.DUMMYFUNCTION("""COMPUTED_VALUE"""),160.41)</f>
        <v>160.41</v>
      </c>
      <c r="C1220" s="1">
        <f t="shared" si="1"/>
        <v>-2.15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IFERROR(__xludf.DUMMYFUNCTION("""COMPUTED_VALUE"""),158.94)</f>
        <v>158.94</v>
      </c>
      <c r="C1221" s="1">
        <f t="shared" si="1"/>
        <v>-2.47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IFERROR(__xludf.DUMMYFUNCTION("""COMPUTED_VALUE"""),160.35)</f>
        <v>160.35</v>
      </c>
      <c r="C1222" s="1">
        <f t="shared" si="1"/>
        <v>0.41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IFERROR(__xludf.DUMMYFUNCTION("""COMPUTED_VALUE"""),160.25)</f>
        <v>160.25</v>
      </c>
      <c r="C1223" s="1">
        <f t="shared" si="1"/>
        <v>-1.1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IFERROR(__xludf.DUMMYFUNCTION("""COMPUTED_VALUE"""),163.09)</f>
        <v>163.09</v>
      </c>
      <c r="C1224" s="1">
        <f t="shared" si="1"/>
        <v>1.84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IFERROR(__xludf.DUMMYFUNCTION("""COMPUTED_VALUE"""),162.42)</f>
        <v>162.42</v>
      </c>
      <c r="C1225" s="1">
        <f t="shared" si="1"/>
        <v>-1.67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IFERROR(__xludf.DUMMYFUNCTION("""COMPUTED_VALUE"""),161.93)</f>
        <v>161.93</v>
      </c>
      <c r="C1226" s="1">
        <f t="shared" si="1"/>
        <v>-1.49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IFERROR(__xludf.DUMMYFUNCTION("""COMPUTED_VALUE"""),160.85)</f>
        <v>160.85</v>
      </c>
      <c r="C1227" s="1">
        <f t="shared" si="1"/>
        <v>-2.08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IFERROR(__xludf.DUMMYFUNCTION("""COMPUTED_VALUE"""),157.68)</f>
        <v>157.68</v>
      </c>
      <c r="C1228" s="1">
        <f t="shared" si="1"/>
        <v>-4.17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IFERROR(__xludf.DUMMYFUNCTION("""COMPUTED_VALUE"""),159.14)</f>
        <v>159.14</v>
      </c>
      <c r="C1229" s="1">
        <f t="shared" si="1"/>
        <v>0.46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IFERROR(__xludf.DUMMYFUNCTION("""COMPUTED_VALUE"""),162.24)</f>
        <v>162.24</v>
      </c>
      <c r="C1230" s="1">
        <f t="shared" si="1"/>
        <v>2.1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IFERROR(__xludf.DUMMYFUNCTION("""COMPUTED_VALUE"""),162.64)</f>
        <v>162.64</v>
      </c>
      <c r="C1231" s="1">
        <f t="shared" si="1"/>
        <v>-0.6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IFERROR(__xludf.DUMMYFUNCTION("""COMPUTED_VALUE"""),162.68)</f>
        <v>162.68</v>
      </c>
      <c r="C1232" s="1">
        <f t="shared" si="1"/>
        <v>-0.96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IFERROR(__xludf.DUMMYFUNCTION("""COMPUTED_VALUE"""),162.81)</f>
        <v>162.81</v>
      </c>
      <c r="C1233" s="1">
        <f t="shared" si="1"/>
        <v>-0.87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IFERROR(__xludf.DUMMYFUNCTION("""COMPUTED_VALUE"""),164.18)</f>
        <v>164.18</v>
      </c>
      <c r="C1234" s="1">
        <f t="shared" si="1"/>
        <v>0.37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IFERROR(__xludf.DUMMYFUNCTION("""COMPUTED_VALUE"""),162.24)</f>
        <v>162.24</v>
      </c>
      <c r="C1235" s="1">
        <f t="shared" si="1"/>
        <v>-2.94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IFERROR(__xludf.DUMMYFUNCTION("""COMPUTED_VALUE"""),164.72)</f>
        <v>164.72</v>
      </c>
      <c r="C1236" s="1">
        <f t="shared" si="1"/>
        <v>1.48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IFERROR(__xludf.DUMMYFUNCTION("""COMPUTED_VALUE"""),165.31)</f>
        <v>165.31</v>
      </c>
      <c r="C1237" s="1">
        <f t="shared" si="1"/>
        <v>-0.41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IFERROR(__xludf.DUMMYFUNCTION("""COMPUTED_VALUE"""),166.41)</f>
        <v>166.41</v>
      </c>
      <c r="C1238" s="1">
        <f t="shared" si="1"/>
        <v>0.1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IFERROR(__xludf.DUMMYFUNCTION("""COMPUTED_VALUE"""),169.28)</f>
        <v>169.28</v>
      </c>
      <c r="C1239" s="1">
        <f t="shared" si="1"/>
        <v>1.87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IFERROR(__xludf.DUMMYFUNCTION("""COMPUTED_VALUE"""),168.07)</f>
        <v>168.07</v>
      </c>
      <c r="C1240" s="1">
        <f t="shared" si="1"/>
        <v>-2.21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IFERROR(__xludf.DUMMYFUNCTION("""COMPUTED_VALUE"""),166.55)</f>
        <v>166.55</v>
      </c>
      <c r="C1241" s="1">
        <f t="shared" si="1"/>
        <v>-2.52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IFERROR(__xludf.DUMMYFUNCTION("""COMPUTED_VALUE"""),169.24)</f>
        <v>169.24</v>
      </c>
      <c r="C1242" s="1">
        <f t="shared" si="1"/>
        <v>1.69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IFERROR(__xludf.DUMMYFUNCTION("""COMPUTED_VALUE"""),171.64)</f>
        <v>171.64</v>
      </c>
      <c r="C1243" s="1">
        <f t="shared" si="1"/>
        <v>1.4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IFERROR(__xludf.DUMMYFUNCTION("""COMPUTED_VALUE"""),169.39)</f>
        <v>169.39</v>
      </c>
      <c r="C1244" s="1">
        <f t="shared" si="1"/>
        <v>-3.25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IFERROR(__xludf.DUMMYFUNCTION("""COMPUTED_VALUE"""),165.39)</f>
        <v>165.39</v>
      </c>
      <c r="C1245" s="1">
        <f t="shared" si="1"/>
        <v>-5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IFERROR(__xludf.DUMMYFUNCTION("""COMPUTED_VALUE"""),166.08)</f>
        <v>166.08</v>
      </c>
      <c r="C1246" s="1">
        <f t="shared" si="1"/>
        <v>-0.31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IFERROR(__xludf.DUMMYFUNCTION("""COMPUTED_VALUE"""),164.53)</f>
        <v>164.53</v>
      </c>
      <c r="C1247" s="1">
        <f t="shared" si="1"/>
        <v>-2.55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IFERROR(__xludf.DUMMYFUNCTION("""COMPUTED_VALUE"""),159.6)</f>
        <v>159.6</v>
      </c>
      <c r="C1248" s="1">
        <f t="shared" si="1"/>
        <v>-5.93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IFERROR(__xludf.DUMMYFUNCTION("""COMPUTED_VALUE"""),159.44)</f>
        <v>159.44</v>
      </c>
      <c r="C1249" s="1">
        <f t="shared" si="1"/>
        <v>-1.16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IFERROR(__xludf.DUMMYFUNCTION("""COMPUTED_VALUE"""),163.48)</f>
        <v>163.48</v>
      </c>
      <c r="C1250" s="1">
        <f t="shared" si="1"/>
        <v>3.04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IFERROR(__xludf.DUMMYFUNCTION("""COMPUTED_VALUE"""),168.48)</f>
        <v>168.48</v>
      </c>
      <c r="C1251" s="1">
        <f t="shared" si="1"/>
        <v>4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IFERROR(__xludf.DUMMYFUNCTION("""COMPUTED_VALUE"""),170.17)</f>
        <v>170.17</v>
      </c>
      <c r="C1252" s="1">
        <f t="shared" si="1"/>
        <v>0.69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IFERROR(__xludf.DUMMYFUNCTION("""COMPUTED_VALUE"""),164.53)</f>
        <v>164.53</v>
      </c>
      <c r="C1253" s="1">
        <f t="shared" si="1"/>
        <v>-6.64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IFERROR(__xludf.DUMMYFUNCTION("""COMPUTED_VALUE"""),157.52)</f>
        <v>157.52</v>
      </c>
      <c r="C1254" s="1">
        <f t="shared" si="1"/>
        <v>-8.01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IFERROR(__xludf.DUMMYFUNCTION("""COMPUTED_VALUE"""),160.67)</f>
        <v>160.67</v>
      </c>
      <c r="C1255" s="1">
        <f t="shared" si="1"/>
        <v>2.15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IFERROR(__xludf.DUMMYFUNCTION("""COMPUTED_VALUE"""),163.46)</f>
        <v>163.46</v>
      </c>
      <c r="C1256" s="1">
        <f t="shared" si="1"/>
        <v>1.79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IFERROR(__xludf.DUMMYFUNCTION("""COMPUTED_VALUE"""),162.85)</f>
        <v>162.85</v>
      </c>
      <c r="C1257" s="1">
        <f t="shared" si="1"/>
        <v>-1.61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IFERROR(__xludf.DUMMYFUNCTION("""COMPUTED_VALUE"""),160.63)</f>
        <v>160.63</v>
      </c>
      <c r="C1258" s="1">
        <f t="shared" si="1"/>
        <v>-3.22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IFERROR(__xludf.DUMMYFUNCTION("""COMPUTED_VALUE"""),159.29)</f>
        <v>159.29</v>
      </c>
      <c r="C1259" s="1">
        <f t="shared" si="1"/>
        <v>-2.34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IFERROR(__xludf.DUMMYFUNCTION("""COMPUTED_VALUE"""),159.89)</f>
        <v>159.89</v>
      </c>
      <c r="C1260" s="1">
        <f t="shared" si="1"/>
        <v>-0.4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IFERROR(__xludf.DUMMYFUNCTION("""COMPUTED_VALUE"""),157.99)</f>
        <v>157.99</v>
      </c>
      <c r="C1261" s="1">
        <f t="shared" si="1"/>
        <v>-2.9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IFERROR(__xludf.DUMMYFUNCTION("""COMPUTED_VALUE"""),152.9)</f>
        <v>152.9</v>
      </c>
      <c r="C1262" s="1">
        <f t="shared" si="1"/>
        <v>-6.09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IFERROR(__xludf.DUMMYFUNCTION("""COMPUTED_VALUE"""),158.24)</f>
        <v>158.24</v>
      </c>
      <c r="C1263" s="1">
        <f t="shared" si="1"/>
        <v>4.34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IFERROR(__xludf.DUMMYFUNCTION("""COMPUTED_VALUE"""),157.67)</f>
        <v>157.67</v>
      </c>
      <c r="C1264" s="1">
        <f t="shared" si="1"/>
        <v>-1.57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IFERROR(__xludf.DUMMYFUNCTION("""COMPUTED_VALUE"""),155.73)</f>
        <v>155.73</v>
      </c>
      <c r="C1265" s="1">
        <f t="shared" si="1"/>
        <v>-2.94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IFERROR(__xludf.DUMMYFUNCTION("""COMPUTED_VALUE"""),156.22)</f>
        <v>156.22</v>
      </c>
      <c r="C1266" s="1">
        <f t="shared" si="1"/>
        <v>-0.51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IFERROR(__xludf.DUMMYFUNCTION("""COMPUTED_VALUE"""),155.14)</f>
        <v>155.14</v>
      </c>
      <c r="C1267" s="1">
        <f t="shared" si="1"/>
        <v>-2.08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IFERROR(__xludf.DUMMYFUNCTION("""COMPUTED_VALUE"""),155.16)</f>
        <v>155.16</v>
      </c>
      <c r="C1268" s="1">
        <f t="shared" si="1"/>
        <v>-0.98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IFERROR(__xludf.DUMMYFUNCTION("""COMPUTED_VALUE"""),151.92)</f>
        <v>151.92</v>
      </c>
      <c r="C1269" s="1">
        <f t="shared" si="1"/>
        <v>-4.24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IFERROR(__xludf.DUMMYFUNCTION("""COMPUTED_VALUE"""),158.43)</f>
        <v>158.43</v>
      </c>
      <c r="C1270" s="1">
        <f t="shared" si="1"/>
        <v>5.51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IFERROR(__xludf.DUMMYFUNCTION("""COMPUTED_VALUE"""),157.6)</f>
        <v>157.6</v>
      </c>
      <c r="C1271" s="1">
        <f t="shared" si="1"/>
        <v>-1.83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IFERROR(__xludf.DUMMYFUNCTION("""COMPUTED_VALUE"""),157.38)</f>
        <v>157.38</v>
      </c>
      <c r="C1272" s="1">
        <f t="shared" si="1"/>
        <v>-1.22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IFERROR(__xludf.DUMMYFUNCTION("""COMPUTED_VALUE"""),159.57)</f>
        <v>159.57</v>
      </c>
      <c r="C1273" s="1">
        <f t="shared" si="1"/>
        <v>1.19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IFERROR(__xludf.DUMMYFUNCTION("""COMPUTED_VALUE"""),159.81)</f>
        <v>159.81</v>
      </c>
      <c r="C1274" s="1">
        <f t="shared" si="1"/>
        <v>-0.76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IFERROR(__xludf.DUMMYFUNCTION("""COMPUTED_VALUE"""),159.73)</f>
        <v>159.73</v>
      </c>
      <c r="C1275" s="1">
        <f t="shared" si="1"/>
        <v>-1.08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IFERROR(__xludf.DUMMYFUNCTION("""COMPUTED_VALUE"""),158.89)</f>
        <v>158.89</v>
      </c>
      <c r="C1276" s="1">
        <f t="shared" si="1"/>
        <v>-1.84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IFERROR(__xludf.DUMMYFUNCTION("""COMPUTED_VALUE"""),154.64)</f>
        <v>154.64</v>
      </c>
      <c r="C1277" s="1">
        <f t="shared" si="1"/>
        <v>-5.25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IFERROR(__xludf.DUMMYFUNCTION("""COMPUTED_VALUE"""),156.37)</f>
        <v>156.37</v>
      </c>
      <c r="C1278" s="1">
        <f t="shared" si="1"/>
        <v>0.73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IFERROR(__xludf.DUMMYFUNCTION("""COMPUTED_VALUE"""),152.26)</f>
        <v>152.26</v>
      </c>
      <c r="C1279" s="1">
        <f t="shared" si="1"/>
        <v>-5.11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IFERROR(__xludf.DUMMYFUNCTION("""COMPUTED_VALUE"""),152.5)</f>
        <v>152.5</v>
      </c>
      <c r="C1280" s="1">
        <f t="shared" si="1"/>
        <v>-0.76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IFERROR(__xludf.DUMMYFUNCTION("""COMPUTED_VALUE"""),152.23)</f>
        <v>152.23</v>
      </c>
      <c r="C1281" s="1">
        <f t="shared" si="1"/>
        <v>-1.27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IFERROR(__xludf.DUMMYFUNCTION("""COMPUTED_VALUE"""),151.45)</f>
        <v>151.45</v>
      </c>
      <c r="C1282" s="1">
        <f t="shared" si="1"/>
        <v>-1.78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IFERROR(__xludf.DUMMYFUNCTION("""COMPUTED_VALUE"""),153.36)</f>
        <v>153.36</v>
      </c>
      <c r="C1283" s="1">
        <f t="shared" si="1"/>
        <v>0.91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IFERROR(__xludf.DUMMYFUNCTION("""COMPUTED_VALUE"""),151.4)</f>
        <v>151.4</v>
      </c>
      <c r="C1284" s="1">
        <f t="shared" si="1"/>
        <v>-2.96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IFERROR(__xludf.DUMMYFUNCTION("""COMPUTED_VALUE"""),150.01)</f>
        <v>150.01</v>
      </c>
      <c r="C1285" s="1">
        <f t="shared" si="1"/>
        <v>-2.39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IFERROR(__xludf.DUMMYFUNCTION("""COMPUTED_VALUE"""),152.57)</f>
        <v>152.57</v>
      </c>
      <c r="C1286" s="1">
        <f t="shared" si="1"/>
        <v>1.56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IFERROR(__xludf.DUMMYFUNCTION("""COMPUTED_VALUE"""),153.11)</f>
        <v>153.11</v>
      </c>
      <c r="C1287" s="1">
        <f t="shared" si="1"/>
        <v>-0.46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IFERROR(__xludf.DUMMYFUNCTION("""COMPUTED_VALUE"""),153.18)</f>
        <v>153.18</v>
      </c>
      <c r="C1288" s="1">
        <f t="shared" si="1"/>
        <v>-0.93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IFERROR(__xludf.DUMMYFUNCTION("""COMPUTED_VALUE"""),153.48)</f>
        <v>153.48</v>
      </c>
      <c r="C1289" s="1">
        <f t="shared" si="1"/>
        <v>-0.7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IFERROR(__xludf.DUMMYFUNCTION("""COMPUTED_VALUE"""),154.24)</f>
        <v>154.24</v>
      </c>
      <c r="C1290" s="1">
        <f t="shared" si="1"/>
        <v>-0.24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IFERROR(__xludf.DUMMYFUNCTION("""COMPUTED_VALUE"""),155.78)</f>
        <v>155.78</v>
      </c>
      <c r="C1291" s="1">
        <f t="shared" si="1"/>
        <v>0.54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IFERROR(__xludf.DUMMYFUNCTION("""COMPUTED_VALUE"""),156.05)</f>
        <v>156.05</v>
      </c>
      <c r="C1292" s="1">
        <f t="shared" si="1"/>
        <v>-0.73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IFERROR(__xludf.DUMMYFUNCTION("""COMPUTED_VALUE"""),157.66)</f>
        <v>157.66</v>
      </c>
      <c r="C1293" s="1">
        <f t="shared" si="1"/>
        <v>0.61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IFERROR(__xludf.DUMMYFUNCTION("""COMPUTED_VALUE"""),158.42)</f>
        <v>158.42</v>
      </c>
      <c r="C1294" s="1">
        <f t="shared" si="1"/>
        <v>-0.24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IFERROR(__xludf.DUMMYFUNCTION("""COMPUTED_VALUE"""),157.37)</f>
        <v>157.37</v>
      </c>
      <c r="C1295" s="1">
        <f t="shared" si="1"/>
        <v>-2.05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IFERROR(__xludf.DUMMYFUNCTION("""COMPUTED_VALUE"""),158.08)</f>
        <v>158.08</v>
      </c>
      <c r="C1296" s="1">
        <f t="shared" si="1"/>
        <v>-0.29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IFERROR(__xludf.DUMMYFUNCTION("""COMPUTED_VALUE"""),158.97)</f>
        <v>158.97</v>
      </c>
      <c r="C1297" s="1">
        <f t="shared" si="1"/>
        <v>-0.11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IFERROR(__xludf.DUMMYFUNCTION("""COMPUTED_VALUE"""),157.72)</f>
        <v>157.72</v>
      </c>
      <c r="C1298" s="1">
        <f t="shared" si="1"/>
        <v>-2.25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IFERROR(__xludf.DUMMYFUNCTION("""COMPUTED_VALUE"""),159.63)</f>
        <v>159.63</v>
      </c>
      <c r="C1299" s="1">
        <f t="shared" si="1"/>
        <v>0.91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IFERROR(__xludf.DUMMYFUNCTION("""COMPUTED_VALUE"""),158.56)</f>
        <v>158.56</v>
      </c>
      <c r="C1300" s="1">
        <f t="shared" si="1"/>
        <v>-2.07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IFERROR(__xludf.DUMMYFUNCTION("""COMPUTED_VALUE"""),159.19)</f>
        <v>159.19</v>
      </c>
      <c r="C1301" s="1">
        <f t="shared" si="1"/>
        <v>-0.37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IFERROR(__xludf.DUMMYFUNCTION("""COMPUTED_VALUE"""),159.6)</f>
        <v>159.6</v>
      </c>
      <c r="C1302" s="1">
        <f t="shared" si="1"/>
        <v>-0.59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IFERROR(__xludf.DUMMYFUNCTION("""COMPUTED_VALUE"""),154.88)</f>
        <v>154.88</v>
      </c>
      <c r="C1303" s="1">
        <f t="shared" si="1"/>
        <v>-5.72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IFERROR(__xludf.DUMMYFUNCTION("""COMPUTED_VALUE"""),155.01)</f>
        <v>155.01</v>
      </c>
      <c r="C1304" s="1">
        <f t="shared" si="1"/>
        <v>-0.87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IFERROR(__xludf.DUMMYFUNCTION("""COMPUTED_VALUE"""),153.58)</f>
        <v>153.58</v>
      </c>
      <c r="C1305" s="1">
        <f t="shared" si="1"/>
        <v>-2.43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IFERROR(__xludf.DUMMYFUNCTION("""COMPUTED_VALUE"""),152.7)</f>
        <v>152.7</v>
      </c>
      <c r="C1306" s="1">
        <f t="shared" si="1"/>
        <v>-1.88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IFERROR(__xludf.DUMMYFUNCTION("""COMPUTED_VALUE"""),154.25)</f>
        <v>154.25</v>
      </c>
      <c r="C1307" s="1">
        <f t="shared" si="1"/>
        <v>0.55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IFERROR(__xludf.DUMMYFUNCTION("""COMPUTED_VALUE"""),154.26)</f>
        <v>154.26</v>
      </c>
      <c r="C1308" s="1">
        <f t="shared" si="1"/>
        <v>-0.99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IFERROR(__xludf.DUMMYFUNCTION("""COMPUTED_VALUE"""),163.03)</f>
        <v>163.03</v>
      </c>
      <c r="C1309" s="1">
        <f t="shared" si="1"/>
        <v>7.77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IFERROR(__xludf.DUMMYFUNCTION("""COMPUTED_VALUE"""),163.07)</f>
        <v>163.07</v>
      </c>
      <c r="C1310" s="1">
        <f t="shared" si="1"/>
        <v>-0.96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IFERROR(__xludf.DUMMYFUNCTION("""COMPUTED_VALUE"""),166.54)</f>
        <v>166.54</v>
      </c>
      <c r="C1311" s="1">
        <f t="shared" si="1"/>
        <v>2.47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IFERROR(__xludf.DUMMYFUNCTION("""COMPUTED_VALUE"""),169.11)</f>
        <v>169.11</v>
      </c>
      <c r="C1312" s="1">
        <f t="shared" si="1"/>
        <v>1.57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IFERROR(__xludf.DUMMYFUNCTION("""COMPUTED_VALUE"""),170.1)</f>
        <v>170.1</v>
      </c>
      <c r="C1313" s="1">
        <f t="shared" si="1"/>
        <v>-0.01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IFERROR(__xludf.DUMMYFUNCTION("""COMPUTED_VALUE"""),166.54)</f>
        <v>166.54</v>
      </c>
      <c r="C1314" s="1">
        <f t="shared" si="1"/>
        <v>-4.56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IFERROR(__xludf.DUMMYFUNCTION("""COMPUTED_VALUE"""),166.01)</f>
        <v>166.01</v>
      </c>
      <c r="C1315" s="1">
        <f t="shared" si="1"/>
        <v>-1.53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IFERROR(__xludf.DUMMYFUNCTION("""COMPUTED_VALUE"""),160.62)</f>
        <v>160.62</v>
      </c>
      <c r="C1316" s="1">
        <f t="shared" si="1"/>
        <v>-6.39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IFERROR(__xludf.DUMMYFUNCTION("""COMPUTED_VALUE"""),160.55)</f>
        <v>160.55</v>
      </c>
      <c r="C1317" s="1">
        <f t="shared" si="1"/>
        <v>-1.07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IFERROR(__xludf.DUMMYFUNCTION("""COMPUTED_VALUE"""),162.59)</f>
        <v>162.59</v>
      </c>
      <c r="C1318" s="1">
        <f t="shared" si="1"/>
        <v>1.04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IFERROR(__xludf.DUMMYFUNCTION("""COMPUTED_VALUE"""),164.31)</f>
        <v>164.31</v>
      </c>
      <c r="C1319" s="1">
        <f t="shared" si="1"/>
        <v>0.72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IFERROR(__xludf.DUMMYFUNCTION("""COMPUTED_VALUE"""),159.85)</f>
        <v>159.85</v>
      </c>
      <c r="C1320" s="1">
        <f t="shared" si="1"/>
        <v>-5.46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IFERROR(__xludf.DUMMYFUNCTION("""COMPUTED_VALUE"""),157.1)</f>
        <v>157.1</v>
      </c>
      <c r="C1321" s="1">
        <f t="shared" si="1"/>
        <v>-3.75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IFERROR(__xludf.DUMMYFUNCTION("""COMPUTED_VALUE"""),155.88)</f>
        <v>155.88</v>
      </c>
      <c r="C1322" s="1">
        <f t="shared" si="1"/>
        <v>-2.22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IFERROR(__xludf.DUMMYFUNCTION("""COMPUTED_VALUE"""),155.28)</f>
        <v>155.28</v>
      </c>
      <c r="C1323" s="1">
        <f t="shared" si="1"/>
        <v>-1.6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IFERROR(__xludf.DUMMYFUNCTION("""COMPUTED_VALUE"""),157.28)</f>
        <v>157.28</v>
      </c>
      <c r="C1324" s="1">
        <f t="shared" si="1"/>
        <v>1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IFERROR(__xludf.DUMMYFUNCTION("""COMPUTED_VALUE"""),160.33)</f>
        <v>160.33</v>
      </c>
      <c r="C1325" s="1">
        <f t="shared" si="1"/>
        <v>2.05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IFERROR(__xludf.DUMMYFUNCTION("""COMPUTED_VALUE"""),161.49)</f>
        <v>161.49</v>
      </c>
      <c r="C1326" s="1">
        <f t="shared" si="1"/>
        <v>0.16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IFERROR(__xludf.DUMMYFUNCTION("""COMPUTED_VALUE"""),163.38)</f>
        <v>163.38</v>
      </c>
      <c r="C1327" s="1">
        <f t="shared" si="1"/>
        <v>0.89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IFERROR(__xludf.DUMMYFUNCTION("""COMPUTED_VALUE"""),162.49)</f>
        <v>162.49</v>
      </c>
      <c r="C1328" s="1">
        <f t="shared" si="1"/>
        <v>-1.89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IFERROR(__xludf.DUMMYFUNCTION("""COMPUTED_VALUE"""),162.57)</f>
        <v>162.57</v>
      </c>
      <c r="C1329" s="1">
        <f t="shared" si="1"/>
        <v>-0.92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IFERROR(__xludf.DUMMYFUNCTION("""COMPUTED_VALUE"""),165.47)</f>
        <v>165.47</v>
      </c>
      <c r="C1330" s="1">
        <f t="shared" si="1"/>
        <v>1.9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IFERROR(__xludf.DUMMYFUNCTION("""COMPUTED_VALUE"""),166.87)</f>
        <v>166.87</v>
      </c>
      <c r="C1331" s="1">
        <f t="shared" si="1"/>
        <v>0.4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IFERROR(__xludf.DUMMYFUNCTION("""COMPUTED_VALUE"""),163.58)</f>
        <v>163.58</v>
      </c>
      <c r="C1332" s="1">
        <f t="shared" si="1"/>
        <v>-4.29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IFERROR(__xludf.DUMMYFUNCTION("""COMPUTED_VALUE"""),165.97)</f>
        <v>165.97</v>
      </c>
      <c r="C1333" s="1">
        <f t="shared" si="1"/>
        <v>1.39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IFERROR(__xludf.DUMMYFUNCTION("""COMPUTED_VALUE"""),168.46)</f>
        <v>168.46</v>
      </c>
      <c r="C1334" s="1">
        <f t="shared" si="1"/>
        <v>1.49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IFERROR(__xludf.DUMMYFUNCTION("""COMPUTED_VALUE"""),169.1)</f>
        <v>169.1</v>
      </c>
      <c r="C1335" s="1">
        <f t="shared" si="1"/>
        <v>-0.36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IFERROR(__xludf.DUMMYFUNCTION("""COMPUTED_VALUE"""),169.17)</f>
        <v>169.17</v>
      </c>
      <c r="C1336" s="1">
        <f t="shared" si="1"/>
        <v>-0.93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IFERROR(__xludf.DUMMYFUNCTION("""COMPUTED_VALUE"""),167.91)</f>
        <v>167.91</v>
      </c>
      <c r="C1337" s="1">
        <f t="shared" si="1"/>
        <v>-2.26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IFERROR(__xludf.DUMMYFUNCTION("""COMPUTED_VALUE"""),162.38)</f>
        <v>162.38</v>
      </c>
      <c r="C1338" s="1">
        <f t="shared" si="1"/>
        <v>-6.53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IFERROR(__xludf.DUMMYFUNCTION("""COMPUTED_VALUE"""),162.49)</f>
        <v>162.49</v>
      </c>
      <c r="C1339" s="1">
        <f t="shared" si="1"/>
        <v>-0.89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IFERROR(__xludf.DUMMYFUNCTION("""COMPUTED_VALUE"""),160.98)</f>
        <v>160.98</v>
      </c>
      <c r="C1340" s="1">
        <f t="shared" si="1"/>
        <v>-2.51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IFERROR(__xludf.DUMMYFUNCTION("""COMPUTED_VALUE"""),157.91)</f>
        <v>157.91</v>
      </c>
      <c r="C1341" s="1">
        <f t="shared" si="1"/>
        <v>-4.07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IFERROR(__xludf.DUMMYFUNCTION("""COMPUTED_VALUE"""),160.36)</f>
        <v>160.36</v>
      </c>
      <c r="C1342" s="1">
        <f t="shared" si="1"/>
        <v>1.45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IFERROR(__xludf.DUMMYFUNCTION("""COMPUTED_VALUE"""),162.11)</f>
        <v>162.11</v>
      </c>
      <c r="C1343" s="1">
        <f t="shared" si="1"/>
        <v>0.75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IFERROR(__xludf.DUMMYFUNCTION("""COMPUTED_VALUE"""),159.44)</f>
        <v>159.44</v>
      </c>
      <c r="C1344" s="1">
        <f t="shared" si="1"/>
        <v>-3.67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IFERROR(__xludf.DUMMYFUNCTION("""COMPUTED_VALUE"""),158.95)</f>
        <v>158.95</v>
      </c>
      <c r="C1345" s="1">
        <f t="shared" si="1"/>
        <v>-1.49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IFERROR(__xludf.DUMMYFUNCTION("""COMPUTED_VALUE"""),157.9)</f>
        <v>157.9</v>
      </c>
      <c r="C1346" s="1">
        <f t="shared" si="1"/>
        <v>-2.05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IFERROR(__xludf.DUMMYFUNCTION("""COMPUTED_VALUE"""),162.34)</f>
        <v>162.34</v>
      </c>
      <c r="C1347" s="1">
        <f t="shared" si="1"/>
        <v>3.44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IFERROR(__xludf.DUMMYFUNCTION("""COMPUTED_VALUE"""),161.05)</f>
        <v>161.05</v>
      </c>
      <c r="C1348" s="1">
        <f t="shared" si="1"/>
        <v>-2.29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IFERROR(__xludf.DUMMYFUNCTION("""COMPUTED_VALUE"""),158.24)</f>
        <v>158.24</v>
      </c>
      <c r="C1349" s="1">
        <f t="shared" si="1"/>
        <v>-3.81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IFERROR(__xludf.DUMMYFUNCTION("""COMPUTED_VALUE"""),158.39)</f>
        <v>158.39</v>
      </c>
      <c r="C1350" s="1">
        <f t="shared" si="1"/>
        <v>-0.85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IFERROR(__xludf.DUMMYFUNCTION("""COMPUTED_VALUE"""),161.98)</f>
        <v>161.98</v>
      </c>
      <c r="C1351" s="1">
        <f t="shared" si="1"/>
        <v>2.59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IFERROR(__xludf.DUMMYFUNCTION("""COMPUTED_VALUE"""),162.36)</f>
        <v>162.36</v>
      </c>
      <c r="C1352" s="1">
        <f t="shared" si="1"/>
        <v>-0.62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IFERROR(__xludf.DUMMYFUNCTION("""COMPUTED_VALUE"""),163.44)</f>
        <v>163.44</v>
      </c>
      <c r="C1353" s="1">
        <f t="shared" si="1"/>
        <v>0.08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IFERROR(__xludf.DUMMYFUNCTION("""COMPUTED_VALUE"""),163.56)</f>
        <v>163.56</v>
      </c>
      <c r="C1354" s="1">
        <f t="shared" si="1"/>
        <v>-0.88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IFERROR(__xludf.DUMMYFUNCTION("""COMPUTED_VALUE"""),163.98)</f>
        <v>163.98</v>
      </c>
      <c r="C1355" s="1">
        <f t="shared" si="1"/>
        <v>-0.58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IFERROR(__xludf.DUMMYFUNCTION("""COMPUTED_VALUE"""),163.84)</f>
        <v>163.84</v>
      </c>
      <c r="C1356" s="1">
        <f t="shared" si="1"/>
        <v>-1.14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IFERROR(__xludf.DUMMYFUNCTION("""COMPUTED_VALUE"""),163.58)</f>
        <v>163.58</v>
      </c>
      <c r="C1357" s="1">
        <f t="shared" si="1"/>
        <v>-1.26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IFERROR(__xludf.DUMMYFUNCTION("""COMPUTED_VALUE"""),159.01)</f>
        <v>159.01</v>
      </c>
      <c r="C1358" s="1">
        <f t="shared" si="1"/>
        <v>-5.57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IFERROR(__xludf.DUMMYFUNCTION("""COMPUTED_VALUE"""),160.44)</f>
        <v>160.44</v>
      </c>
      <c r="C1359" s="1">
        <f t="shared" si="1"/>
        <v>0.43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IFERROR(__xludf.DUMMYFUNCTION("""COMPUTED_VALUE"""),157.35)</f>
        <v>157.35</v>
      </c>
      <c r="C1360" s="1">
        <f t="shared" si="1"/>
        <v>-4.09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IFERROR(__xludf.DUMMYFUNCTION("""COMPUTED_VALUE"""),156.26)</f>
        <v>156.26</v>
      </c>
      <c r="C1361" s="1">
        <f t="shared" si="1"/>
        <v>-2.09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IFERROR(__xludf.DUMMYFUNCTION("""COMPUTED_VALUE"""),157.03)</f>
        <v>157.03</v>
      </c>
      <c r="C1362" s="1">
        <f t="shared" si="1"/>
        <v>-0.23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IFERROR(__xludf.DUMMYFUNCTION("""COMPUTED_VALUE"""),156.44)</f>
        <v>156.44</v>
      </c>
      <c r="C1363" s="1">
        <f t="shared" si="1"/>
        <v>-1.59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IFERROR(__xludf.DUMMYFUNCTION("""COMPUTED_VALUE"""),157.13)</f>
        <v>157.13</v>
      </c>
      <c r="C1364" s="1">
        <f t="shared" si="1"/>
        <v>-0.31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IFERROR(__xludf.DUMMYFUNCTION("""COMPUTED_VALUE"""),158.09)</f>
        <v>158.09</v>
      </c>
      <c r="C1365" s="1">
        <f t="shared" si="1"/>
        <v>-0.04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IFERROR(__xludf.DUMMYFUNCTION("""COMPUTED_VALUE"""),157.25)</f>
        <v>157.25</v>
      </c>
      <c r="C1366" s="1">
        <f t="shared" si="1"/>
        <v>-1.84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IFERROR(__xludf.DUMMYFUNCTION("""COMPUTED_VALUE"""),156.47)</f>
        <v>156.47</v>
      </c>
      <c r="C1367" s="1">
        <f t="shared" si="1"/>
        <v>-1.78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IFERROR(__xludf.DUMMYFUNCTION("""COMPUTED_VALUE"""),154.8)</f>
        <v>154.8</v>
      </c>
      <c r="C1368" s="1">
        <f t="shared" si="1"/>
        <v>-2.67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IFERROR(__xludf.DUMMYFUNCTION("""COMPUTED_VALUE"""),155.55)</f>
        <v>155.55</v>
      </c>
      <c r="C1369" s="1">
        <f t="shared" si="1"/>
        <v>-0.25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IFERROR(__xludf.DUMMYFUNCTION("""COMPUTED_VALUE"""),157.96)</f>
        <v>157.96</v>
      </c>
      <c r="C1370" s="1">
        <f t="shared" si="1"/>
        <v>1.41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IFERROR(__xludf.DUMMYFUNCTION("""COMPUTED_VALUE"""),156.12)</f>
        <v>156.12</v>
      </c>
      <c r="C1371" s="1">
        <f t="shared" si="1"/>
        <v>-2.84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IFERROR(__xludf.DUMMYFUNCTION("""COMPUTED_VALUE"""),156.1)</f>
        <v>156.1</v>
      </c>
      <c r="C1372" s="1">
        <f t="shared" si="1"/>
        <v>-1.02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IFERROR(__xludf.DUMMYFUNCTION("""COMPUTED_VALUE"""),156.23)</f>
        <v>156.23</v>
      </c>
      <c r="C1373" s="1">
        <f t="shared" si="1"/>
        <v>-0.87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IFERROR(__xludf.DUMMYFUNCTION("""COMPUTED_VALUE"""),155.65)</f>
        <v>155.65</v>
      </c>
      <c r="C1374" s="1">
        <f t="shared" si="1"/>
        <v>-1.58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IFERROR(__xludf.DUMMYFUNCTION("""COMPUTED_VALUE"""),160.12)</f>
        <v>160.12</v>
      </c>
      <c r="C1375" s="1">
        <f t="shared" si="1"/>
        <v>3.47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IFERROR(__xludf.DUMMYFUNCTION("""COMPUTED_VALUE"""),160.72)</f>
        <v>160.72</v>
      </c>
      <c r="C1376" s="1">
        <f t="shared" si="1"/>
        <v>-0.4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IFERROR(__xludf.DUMMYFUNCTION("""COMPUTED_VALUE"""),162.22)</f>
        <v>162.22</v>
      </c>
      <c r="C1377" s="1">
        <f t="shared" si="1"/>
        <v>0.5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IFERROR(__xludf.DUMMYFUNCTION("""COMPUTED_VALUE"""),161.69)</f>
        <v>161.69</v>
      </c>
      <c r="C1378" s="1">
        <f t="shared" si="1"/>
        <v>-1.53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IFERROR(__xludf.DUMMYFUNCTION("""COMPUTED_VALUE"""),159.89)</f>
        <v>159.89</v>
      </c>
      <c r="C1379" s="1">
        <f t="shared" si="1"/>
        <v>-2.8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IFERROR(__xludf.DUMMYFUNCTION("""COMPUTED_VALUE"""),158.76)</f>
        <v>158.76</v>
      </c>
      <c r="C1380" s="1">
        <f t="shared" si="1"/>
        <v>-2.13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IFERROR(__xludf.DUMMYFUNCTION("""COMPUTED_VALUE"""),158.02)</f>
        <v>158.02</v>
      </c>
      <c r="C1381" s="1">
        <f t="shared" si="1"/>
        <v>-1.74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IFERROR(__xludf.DUMMYFUNCTION("""COMPUTED_VALUE"""),151.6)</f>
        <v>151.6</v>
      </c>
      <c r="C1382" s="1">
        <f t="shared" si="1"/>
        <v>-7.42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IFERROR(__xludf.DUMMYFUNCTION("""COMPUTED_VALUE"""),153.52)</f>
        <v>153.52</v>
      </c>
      <c r="C1383" s="1">
        <f t="shared" si="1"/>
        <v>0.92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IFERROR(__xludf.DUMMYFUNCTION("""COMPUTED_VALUE"""),154.99)</f>
        <v>154.99</v>
      </c>
      <c r="C1384" s="1">
        <f t="shared" si="1"/>
        <v>0.47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IFERROR(__xludf.DUMMYFUNCTION("""COMPUTED_VALUE"""),153.26)</f>
        <v>153.26</v>
      </c>
      <c r="C1385" s="1">
        <f t="shared" si="1"/>
        <v>-2.73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IFERROR(__xludf.DUMMYFUNCTION("""COMPUTED_VALUE"""),154.5)</f>
        <v>154.5</v>
      </c>
      <c r="C1386" s="1">
        <f t="shared" si="1"/>
        <v>0.24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IFERROR(__xludf.DUMMYFUNCTION("""COMPUTED_VALUE"""),155.39)</f>
        <v>155.39</v>
      </c>
      <c r="C1387" s="1">
        <f t="shared" si="1"/>
        <v>-0.11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IFERROR(__xludf.DUMMYFUNCTION("""COMPUTED_VALUE"""),152.31)</f>
        <v>152.31</v>
      </c>
      <c r="C1388" s="1">
        <f t="shared" si="1"/>
        <v>-4.08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IFERROR(__xludf.DUMMYFUNCTION("""COMPUTED_VALUE"""),151.31)</f>
        <v>151.31</v>
      </c>
      <c r="C1389" s="1">
        <f t="shared" si="1"/>
        <v>-2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IFERROR(__xludf.DUMMYFUNCTION("""COMPUTED_VALUE"""),154.1)</f>
        <v>154.1</v>
      </c>
      <c r="C1390" s="1">
        <f t="shared" si="1"/>
        <v>1.79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IFERROR(__xludf.DUMMYFUNCTION("""COMPUTED_VALUE"""),155.76)</f>
        <v>155.76</v>
      </c>
      <c r="C1391" s="1">
        <f t="shared" si="1"/>
        <v>0.66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IFERROR(__xludf.DUMMYFUNCTION("""COMPUTED_VALUE"""),159.32)</f>
        <v>159.32</v>
      </c>
      <c r="C1392" s="1">
        <f t="shared" si="1"/>
        <v>2.56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IFERROR(__xludf.DUMMYFUNCTION("""COMPUTED_VALUE"""),160.45)</f>
        <v>160.45</v>
      </c>
      <c r="C1393" s="1">
        <f t="shared" si="1"/>
        <v>0.13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IFERROR(__xludf.DUMMYFUNCTION("""COMPUTED_VALUE"""),163.04)</f>
        <v>163.04</v>
      </c>
      <c r="C1394" s="1">
        <f t="shared" si="1"/>
        <v>1.59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IFERROR(__xludf.DUMMYFUNCTION("""COMPUTED_VALUE"""),163.27)</f>
        <v>163.27</v>
      </c>
      <c r="C1395" s="1">
        <f t="shared" si="1"/>
        <v>-0.77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IFERROR(__xludf.DUMMYFUNCTION("""COMPUTED_VALUE"""),164.34)</f>
        <v>164.34</v>
      </c>
      <c r="C1396" s="1">
        <f t="shared" si="1"/>
        <v>0.07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IFERROR(__xludf.DUMMYFUNCTION("""COMPUTED_VALUE"""),163.7)</f>
        <v>163.7</v>
      </c>
      <c r="C1397" s="1">
        <f t="shared" si="1"/>
        <v>-1.64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IFERROR(__xludf.DUMMYFUNCTION("""COMPUTED_VALUE"""),164.25)</f>
        <v>164.25</v>
      </c>
      <c r="C1398" s="1">
        <f t="shared" si="1"/>
        <v>-0.45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IFERROR(__xludf.DUMMYFUNCTION("""COMPUTED_VALUE"""),164.1)</f>
        <v>164.1</v>
      </c>
      <c r="C1399" s="1">
        <f t="shared" si="1"/>
        <v>-1.15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IFERROR(__xludf.DUMMYFUNCTION("""COMPUTED_VALUE"""),158.59)</f>
        <v>158.59</v>
      </c>
      <c r="C1400" s="1">
        <f t="shared" si="1"/>
        <v>-6.51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IFERROR(__xludf.DUMMYFUNCTION("""COMPUTED_VALUE"""),165.54)</f>
        <v>165.54</v>
      </c>
      <c r="C1401" s="1">
        <f t="shared" si="1"/>
        <v>5.95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IFERROR(__xludf.DUMMYFUNCTION("""COMPUTED_VALUE"""),172.74)</f>
        <v>172.74</v>
      </c>
      <c r="C1402" s="1">
        <f t="shared" si="1"/>
        <v>6.2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IFERROR(__xludf.DUMMYFUNCTION("""COMPUTED_VALUE"""),171.47)</f>
        <v>171.47</v>
      </c>
      <c r="C1403" s="1">
        <f t="shared" si="1"/>
        <v>-2.27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IFERROR(__xludf.DUMMYFUNCTION("""COMPUTED_VALUE"""),171.69)</f>
        <v>171.69</v>
      </c>
      <c r="C1404" s="1">
        <f t="shared" si="1"/>
        <v>-0.78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IFERROR(__xludf.DUMMYFUNCTION("""COMPUTED_VALUE"""),176.59)</f>
        <v>176.59</v>
      </c>
      <c r="C1405" s="1">
        <f t="shared" si="1"/>
        <v>3.9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IFERROR(__xludf.DUMMYFUNCTION("""COMPUTED_VALUE"""),175.59)</f>
        <v>175.59</v>
      </c>
      <c r="C1406" s="1">
        <f t="shared" si="1"/>
        <v>-2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IFERROR(__xludf.DUMMYFUNCTION("""COMPUTED_VALUE"""),174.8)</f>
        <v>174.8</v>
      </c>
      <c r="C1407" s="1">
        <f t="shared" si="1"/>
        <v>-1.79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IFERROR(__xludf.DUMMYFUNCTION("""COMPUTED_VALUE"""),176.44)</f>
        <v>176.44</v>
      </c>
      <c r="C1408" s="1">
        <f t="shared" si="1"/>
        <v>0.64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IFERROR(__xludf.DUMMYFUNCTION("""COMPUTED_VALUE"""),169.66)</f>
        <v>169.66</v>
      </c>
      <c r="C1409" s="1">
        <f t="shared" si="1"/>
        <v>-7.78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IFERROR(__xludf.DUMMYFUNCTION("""COMPUTED_VALUE"""),172.31)</f>
        <v>172.31</v>
      </c>
      <c r="C1410" s="1">
        <f t="shared" si="1"/>
        <v>1.65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IFERROR(__xludf.DUMMYFUNCTION("""COMPUTED_VALUE"""),170.6)</f>
        <v>170.6</v>
      </c>
      <c r="C1411" s="1">
        <f t="shared" si="1"/>
        <v>-2.71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IFERROR(__xludf.DUMMYFUNCTION("""COMPUTED_VALUE"""),168.56)</f>
        <v>168.56</v>
      </c>
      <c r="C1412" s="1">
        <f t="shared" si="1"/>
        <v>-3.04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IFERROR(__xludf.DUMMYFUNCTION("""COMPUTED_VALUE"""),170.62)</f>
        <v>170.62</v>
      </c>
      <c r="C1413" s="1">
        <f t="shared" si="1"/>
        <v>1.06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IFERROR(__xludf.DUMMYFUNCTION("""COMPUTED_VALUE"""),168.58)</f>
        <v>168.58</v>
      </c>
      <c r="C1414" s="1">
        <f t="shared" si="1"/>
        <v>-3.04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IFERROR(__xludf.DUMMYFUNCTION("""COMPUTED_VALUE"""),167.72)</f>
        <v>167.72</v>
      </c>
      <c r="C1415" s="1">
        <f t="shared" si="1"/>
        <v>-1.86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IFERROR(__xludf.DUMMYFUNCTION("""COMPUTED_VALUE"""),169.79)</f>
        <v>169.79</v>
      </c>
      <c r="C1416" s="1">
        <f t="shared" si="1"/>
        <v>1.07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IFERROR(__xludf.DUMMYFUNCTION("""COMPUTED_VALUE"""),167.72)</f>
        <v>167.72</v>
      </c>
      <c r="C1417" s="1">
        <f t="shared" si="1"/>
        <v>-3.07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IFERROR(__xludf.DUMMYFUNCTION("""COMPUTED_VALUE"""),166.57)</f>
        <v>166.57</v>
      </c>
      <c r="C1418" s="1">
        <f t="shared" si="1"/>
        <v>-2.15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IFERROR(__xludf.DUMMYFUNCTION("""COMPUTED_VALUE"""),161.15)</f>
        <v>161.15</v>
      </c>
      <c r="C1419" s="1">
        <f t="shared" si="1"/>
        <v>-6.42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IFERROR(__xludf.DUMMYFUNCTION("""COMPUTED_VALUE"""),155.19)</f>
        <v>155.19</v>
      </c>
      <c r="C1420" s="1">
        <f t="shared" si="1"/>
        <v>-6.96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IFERROR(__xludf.DUMMYFUNCTION("""COMPUTED_VALUE"""),147.64)</f>
        <v>147.64</v>
      </c>
      <c r="C1421" s="1">
        <f t="shared" si="1"/>
        <v>-8.55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IFERROR(__xludf.DUMMYFUNCTION("""COMPUTED_VALUE"""),145.19)</f>
        <v>145.19</v>
      </c>
      <c r="C1422" s="1">
        <f t="shared" si="1"/>
        <v>-3.45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IFERROR(__xludf.DUMMYFUNCTION("""COMPUTED_VALUE"""),153.98)</f>
        <v>153.98</v>
      </c>
      <c r="C1423" s="1">
        <f t="shared" si="1"/>
        <v>7.79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IFERROR(__xludf.DUMMYFUNCTION("""COMPUTED_VALUE"""),155.72)</f>
        <v>155.72</v>
      </c>
      <c r="C1424" s="1">
        <f t="shared" si="1"/>
        <v>0.74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IFERROR(__xludf.DUMMYFUNCTION("""COMPUTED_VALUE"""),155.89)</f>
        <v>155.89</v>
      </c>
      <c r="C1425" s="1">
        <f t="shared" si="1"/>
        <v>-0.83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IFERROR(__xludf.DUMMYFUNCTION("""COMPUTED_VALUE"""),151.78)</f>
        <v>151.78</v>
      </c>
      <c r="C1426" s="1">
        <f t="shared" si="1"/>
        <v>-5.11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IFERROR(__xludf.DUMMYFUNCTION("""COMPUTED_VALUE"""),147.46)</f>
        <v>147.46</v>
      </c>
      <c r="C1427" s="1">
        <f t="shared" si="1"/>
        <v>-5.32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IFERROR(__xludf.DUMMYFUNCTION("""COMPUTED_VALUE"""),152.29)</f>
        <v>152.29</v>
      </c>
      <c r="C1428" s="1">
        <f t="shared" si="1"/>
        <v>3.83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IFERROR(__xludf.DUMMYFUNCTION("""COMPUTED_VALUE"""),149.23)</f>
        <v>149.23</v>
      </c>
      <c r="C1429" s="1">
        <f t="shared" si="1"/>
        <v>-4.06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IFERROR(__xludf.DUMMYFUNCTION("""COMPUTED_VALUE"""),147.02)</f>
        <v>147.02</v>
      </c>
      <c r="C1430" s="1">
        <f t="shared" si="1"/>
        <v>-3.21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IFERROR(__xludf.DUMMYFUNCTION("""COMPUTED_VALUE"""),154.56)</f>
        <v>154.56</v>
      </c>
      <c r="C1431" s="1">
        <f t="shared" si="1"/>
        <v>6.54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IFERROR(__xludf.DUMMYFUNCTION("""COMPUTED_VALUE"""),151.08)</f>
        <v>151.08</v>
      </c>
      <c r="C1432" s="1">
        <f t="shared" si="1"/>
        <v>-4.48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IFERROR(__xludf.DUMMYFUNCTION("""COMPUTED_VALUE"""),153.14)</f>
        <v>153.14</v>
      </c>
      <c r="C1433" s="1">
        <f t="shared" si="1"/>
        <v>1.06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IFERROR(__xludf.DUMMYFUNCTION("""COMPUTED_VALUE"""),153.21)</f>
        <v>153.21</v>
      </c>
      <c r="C1434" s="1">
        <f t="shared" si="1"/>
        <v>-0.93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IFERROR(__xludf.DUMMYFUNCTION("""COMPUTED_VALUE"""),151.0)</f>
        <v>151</v>
      </c>
      <c r="C1435" s="1">
        <f t="shared" si="1"/>
        <v>-3.21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IFERROR(__xludf.DUMMYFUNCTION("""COMPUTED_VALUE"""),152.14)</f>
        <v>152.14</v>
      </c>
      <c r="C1436" s="1">
        <f t="shared" si="1"/>
        <v>0.14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IFERROR(__xludf.DUMMYFUNCTION("""COMPUTED_VALUE"""),151.18)</f>
        <v>151.18</v>
      </c>
      <c r="C1437" s="1">
        <f t="shared" si="1"/>
        <v>-1.96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IFERROR(__xludf.DUMMYFUNCTION("""COMPUTED_VALUE"""),153.91)</f>
        <v>153.91</v>
      </c>
      <c r="C1438" s="1">
        <f t="shared" si="1"/>
        <v>1.73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IFERROR(__xludf.DUMMYFUNCTION("""COMPUTED_VALUE"""),150.59)</f>
        <v>150.59</v>
      </c>
      <c r="C1439" s="1">
        <f t="shared" si="1"/>
        <v>-4.32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IFERROR(__xludf.DUMMYFUNCTION("""COMPUTED_VALUE"""),147.09)</f>
        <v>147.09</v>
      </c>
      <c r="C1440" s="1">
        <f t="shared" si="1"/>
        <v>-4.5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IFERROR(__xludf.DUMMYFUNCTION("""COMPUTED_VALUE"""),145.93)</f>
        <v>145.93</v>
      </c>
      <c r="C1441" s="1">
        <f t="shared" si="1"/>
        <v>-2.16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IFERROR(__xludf.DUMMYFUNCTION("""COMPUTED_VALUE"""),145.72)</f>
        <v>145.72</v>
      </c>
      <c r="C1442" s="1">
        <f t="shared" si="1"/>
        <v>-1.21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IFERROR(__xludf.DUMMYFUNCTION("""COMPUTED_VALUE"""),143.51)</f>
        <v>143.51</v>
      </c>
      <c r="C1443" s="1">
        <f t="shared" si="1"/>
        <v>-3.21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IFERROR(__xludf.DUMMYFUNCTION("""COMPUTED_VALUE"""),138.53)</f>
        <v>138.53</v>
      </c>
      <c r="C1444" s="1">
        <f t="shared" si="1"/>
        <v>-5.98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IFERROR(__xludf.DUMMYFUNCTION("""COMPUTED_VALUE"""),132.24)</f>
        <v>132.24</v>
      </c>
      <c r="C1445" s="1">
        <f t="shared" si="1"/>
        <v>-7.29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IFERROR(__xludf.DUMMYFUNCTION("""COMPUTED_VALUE"""),133.82)</f>
        <v>133.82</v>
      </c>
      <c r="C1446" s="1">
        <f t="shared" si="1"/>
        <v>0.58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IFERROR(__xludf.DUMMYFUNCTION("""COMPUTED_VALUE"""),138.32)</f>
        <v>138.32</v>
      </c>
      <c r="C1447" s="1">
        <f t="shared" si="1"/>
        <v>3.5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IFERROR(__xludf.DUMMYFUNCTION("""COMPUTED_VALUE"""),140.23)</f>
        <v>140.23</v>
      </c>
      <c r="C1448" s="1">
        <f t="shared" si="1"/>
        <v>0.91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IFERROR(__xludf.DUMMYFUNCTION("""COMPUTED_VALUE"""),142.47)</f>
        <v>142.47</v>
      </c>
      <c r="C1449" s="1">
        <f t="shared" si="1"/>
        <v>1.24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IFERROR(__xludf.DUMMYFUNCTION("""COMPUTED_VALUE"""),143.8)</f>
        <v>143.8</v>
      </c>
      <c r="C1450" s="1">
        <f t="shared" si="1"/>
        <v>0.33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IFERROR(__xludf.DUMMYFUNCTION("""COMPUTED_VALUE"""),141.22)</f>
        <v>141.22</v>
      </c>
      <c r="C1451" s="1">
        <f t="shared" si="1"/>
        <v>-3.58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IFERROR(__xludf.DUMMYFUNCTION("""COMPUTED_VALUE"""),148.05)</f>
        <v>148.05</v>
      </c>
      <c r="C1452" s="1">
        <f t="shared" si="1"/>
        <v>5.83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IFERROR(__xludf.DUMMYFUNCTION("""COMPUTED_VALUE"""),149.9)</f>
        <v>149.9</v>
      </c>
      <c r="C1453" s="1">
        <f t="shared" si="1"/>
        <v>0.85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IFERROR(__xludf.DUMMYFUNCTION("""COMPUTED_VALUE"""),149.59)</f>
        <v>149.59</v>
      </c>
      <c r="C1454" s="1">
        <f t="shared" si="1"/>
        <v>-1.31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IFERROR(__xludf.DUMMYFUNCTION("""COMPUTED_VALUE"""),153.03)</f>
        <v>153.03</v>
      </c>
      <c r="C1455" s="1">
        <f t="shared" si="1"/>
        <v>2.44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IFERROR(__xludf.DUMMYFUNCTION("""COMPUTED_VALUE"""),147.58)</f>
        <v>147.58</v>
      </c>
      <c r="C1456" s="1">
        <f t="shared" si="1"/>
        <v>-6.45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IFERROR(__xludf.DUMMYFUNCTION("""COMPUTED_VALUE"""),147.81)</f>
        <v>147.81</v>
      </c>
      <c r="C1457" s="1">
        <f t="shared" si="1"/>
        <v>-0.77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IFERROR(__xludf.DUMMYFUNCTION("""COMPUTED_VALUE"""),152.54)</f>
        <v>152.54</v>
      </c>
      <c r="C1458" s="1">
        <f t="shared" si="1"/>
        <v>3.73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IFERROR(__xludf.DUMMYFUNCTION("""COMPUTED_VALUE"""),152.61)</f>
        <v>152.61</v>
      </c>
      <c r="C1459" s="1">
        <f t="shared" si="1"/>
        <v>-0.93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IFERROR(__xludf.DUMMYFUNCTION("""COMPUTED_VALUE"""),154.47)</f>
        <v>154.47</v>
      </c>
      <c r="C1460" s="1">
        <f t="shared" si="1"/>
        <v>0.86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IFERROR(__xludf.DUMMYFUNCTION("""COMPUTED_VALUE"""),150.45)</f>
        <v>150.45</v>
      </c>
      <c r="C1461" s="1">
        <f t="shared" si="1"/>
        <v>-5.02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IFERROR(__xludf.DUMMYFUNCTION("""COMPUTED_VALUE"""),150.09)</f>
        <v>150.09</v>
      </c>
      <c r="C1462" s="1">
        <f t="shared" si="1"/>
        <v>-1.36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IFERROR(__xludf.DUMMYFUNCTION("""COMPUTED_VALUE"""),152.31)</f>
        <v>152.31</v>
      </c>
      <c r="C1463" s="1">
        <f t="shared" si="1"/>
        <v>1.22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IFERROR(__xludf.DUMMYFUNCTION("""COMPUTED_VALUE"""),155.75)</f>
        <v>155.75</v>
      </c>
      <c r="C1464" s="1">
        <f t="shared" si="1"/>
        <v>2.44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IFERROR(__xludf.DUMMYFUNCTION("""COMPUTED_VALUE"""),158.58)</f>
        <v>158.58</v>
      </c>
      <c r="C1465" s="1">
        <f t="shared" si="1"/>
        <v>1.83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IFERROR(__xludf.DUMMYFUNCTION("""COMPUTED_VALUE"""),161.98)</f>
        <v>161.98</v>
      </c>
      <c r="C1466" s="1">
        <f t="shared" si="1"/>
        <v>2.4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IFERROR(__xludf.DUMMYFUNCTION("""COMPUTED_VALUE"""),162.67)</f>
        <v>162.67</v>
      </c>
      <c r="C1467" s="1">
        <f t="shared" si="1"/>
        <v>-0.31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IFERROR(__xludf.DUMMYFUNCTION("""COMPUTED_VALUE"""),160.58)</f>
        <v>160.58</v>
      </c>
      <c r="C1468" s="1">
        <f t="shared" si="1"/>
        <v>-3.09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IFERROR(__xludf.DUMMYFUNCTION("""COMPUTED_VALUE"""),158.18)</f>
        <v>158.18</v>
      </c>
      <c r="C1469" s="1">
        <f t="shared" si="1"/>
        <v>-3.4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IFERROR(__xludf.DUMMYFUNCTION("""COMPUTED_VALUE"""),162.31)</f>
        <v>162.31</v>
      </c>
      <c r="C1470" s="1">
        <f t="shared" si="1"/>
        <v>3.13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IFERROR(__xludf.DUMMYFUNCTION("""COMPUTED_VALUE"""),162.46)</f>
        <v>162.46</v>
      </c>
      <c r="C1471" s="1">
        <f t="shared" si="1"/>
        <v>-0.85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IFERROR(__xludf.DUMMYFUNCTION("""COMPUTED_VALUE"""),161.88)</f>
        <v>161.88</v>
      </c>
      <c r="C1472" s="1">
        <f t="shared" si="1"/>
        <v>-1.58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IFERROR(__xludf.DUMMYFUNCTION("""COMPUTED_VALUE"""),161.22)</f>
        <v>161.22</v>
      </c>
      <c r="C1473" s="1">
        <f t="shared" si="1"/>
        <v>-1.66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IFERROR(__xludf.DUMMYFUNCTION("""COMPUTED_VALUE"""),160.46)</f>
        <v>160.46</v>
      </c>
      <c r="C1474" s="1">
        <f t="shared" si="1"/>
        <v>-1.76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IFERROR(__xludf.DUMMYFUNCTION("""COMPUTED_VALUE"""),159.63)</f>
        <v>159.63</v>
      </c>
      <c r="C1475" s="1">
        <f t="shared" si="1"/>
        <v>-1.83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IFERROR(__xludf.DUMMYFUNCTION("""COMPUTED_VALUE"""),158.37)</f>
        <v>158.37</v>
      </c>
      <c r="C1476" s="1">
        <f t="shared" si="1"/>
        <v>-2.26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IFERROR(__xludf.DUMMYFUNCTION("""COMPUTED_VALUE"""),156.86)</f>
        <v>156.86</v>
      </c>
      <c r="C1477" s="1">
        <f t="shared" si="1"/>
        <v>-2.51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IFERROR(__xludf.DUMMYFUNCTION("""COMPUTED_VALUE"""),150.98)</f>
        <v>150.98</v>
      </c>
      <c r="C1478" s="1">
        <f t="shared" si="1"/>
        <v>-6.88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IFERROR(__xludf.DUMMYFUNCTION("""COMPUTED_VALUE"""),151.55)</f>
        <v>151.55</v>
      </c>
      <c r="C1479" s="1">
        <f t="shared" si="1"/>
        <v>-0.43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IFERROR(__xludf.DUMMYFUNCTION("""COMPUTED_VALUE"""),154.5)</f>
        <v>154.5</v>
      </c>
      <c r="C1480" s="1">
        <f t="shared" si="1"/>
        <v>1.95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IFERROR(__xludf.DUMMYFUNCTION("""COMPUTED_VALUE"""),157.6)</f>
        <v>157.6</v>
      </c>
      <c r="C1481" s="1">
        <f t="shared" si="1"/>
        <v>2.1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IFERROR(__xludf.DUMMYFUNCTION("""COMPUTED_VALUE"""),160.92)</f>
        <v>160.92</v>
      </c>
      <c r="C1482" s="1">
        <f t="shared" si="1"/>
        <v>2.32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IFERROR(__xludf.DUMMYFUNCTION("""COMPUTED_VALUE"""),159.49)</f>
        <v>159.49</v>
      </c>
      <c r="C1483" s="1">
        <f t="shared" si="1"/>
        <v>-2.43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IFERROR(__xludf.DUMMYFUNCTION("""COMPUTED_VALUE"""),159.91)</f>
        <v>159.91</v>
      </c>
      <c r="C1484" s="1">
        <f t="shared" si="1"/>
        <v>-0.58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IFERROR(__xludf.DUMMYFUNCTION("""COMPUTED_VALUE"""),162.47)</f>
        <v>162.47</v>
      </c>
      <c r="C1485" s="1">
        <f t="shared" si="1"/>
        <v>1.56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IFERROR(__xludf.DUMMYFUNCTION("""COMPUTED_VALUE"""),162.78)</f>
        <v>162.78</v>
      </c>
      <c r="C1486" s="1">
        <f t="shared" si="1"/>
        <v>-0.69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IFERROR(__xludf.DUMMYFUNCTION("""COMPUTED_VALUE"""),163.95)</f>
        <v>163.95</v>
      </c>
      <c r="C1487" s="1">
        <f t="shared" si="1"/>
        <v>0.17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IFERROR(__xludf.DUMMYFUNCTION("""COMPUTED_VALUE"""),163.52)</f>
        <v>163.52</v>
      </c>
      <c r="C1488" s="1">
        <f t="shared" si="1"/>
        <v>-1.43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IFERROR(__xludf.DUMMYFUNCTION("""COMPUTED_VALUE"""),161.1)</f>
        <v>161.1</v>
      </c>
      <c r="C1489" s="1">
        <f t="shared" si="1"/>
        <v>-3.42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IFERROR(__xludf.DUMMYFUNCTION("""COMPUTED_VALUE"""),161.98)</f>
        <v>161.98</v>
      </c>
      <c r="C1490" s="1">
        <f t="shared" si="1"/>
        <v>-0.12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IFERROR(__xludf.DUMMYFUNCTION("""COMPUTED_VALUE"""),160.52)</f>
        <v>160.52</v>
      </c>
      <c r="C1491" s="1">
        <f t="shared" si="1"/>
        <v>-2.46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IFERROR(__xludf.DUMMYFUNCTION("""COMPUTED_VALUE"""),154.65)</f>
        <v>154.65</v>
      </c>
      <c r="C1492" s="1">
        <f t="shared" si="1"/>
        <v>-6.87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IFERROR(__xludf.DUMMYFUNCTION("""COMPUTED_VALUE"""),161.43)</f>
        <v>161.43</v>
      </c>
      <c r="C1493" s="1">
        <f t="shared" si="1"/>
        <v>5.78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IFERROR(__xludf.DUMMYFUNCTION("""COMPUTED_VALUE"""),158.3)</f>
        <v>158.3</v>
      </c>
      <c r="C1494" s="1">
        <f t="shared" si="1"/>
        <v>-4.13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IFERROR(__xludf.DUMMYFUNCTION("""COMPUTED_VALUE"""),159.35)</f>
        <v>159.35</v>
      </c>
      <c r="C1495" s="1">
        <f t="shared" si="1"/>
        <v>0.05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IFERROR(__xludf.DUMMYFUNCTION("""COMPUTED_VALUE"""),157.89)</f>
        <v>157.89</v>
      </c>
      <c r="C1496" s="1">
        <f t="shared" si="1"/>
        <v>-2.46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IFERROR(__xludf.DUMMYFUNCTION("""COMPUTED_VALUE"""),159.67)</f>
        <v>159.67</v>
      </c>
      <c r="C1497" s="1">
        <f t="shared" si="1"/>
        <v>0.78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IFERROR(__xludf.DUMMYFUNCTION("""COMPUTED_VALUE"""),155.15)</f>
        <v>155.15</v>
      </c>
      <c r="C1498" s="1">
        <f t="shared" si="1"/>
        <v>-5.52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IFERROR(__xludf.DUMMYFUNCTION("""COMPUTED_VALUE"""),158.11)</f>
        <v>158.11</v>
      </c>
      <c r="C1499" s="1">
        <f t="shared" si="1"/>
        <v>1.96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IFERROR(__xludf.DUMMYFUNCTION("""COMPUTED_VALUE"""),162.62)</f>
        <v>162.62</v>
      </c>
      <c r="C1500" s="1">
        <f t="shared" si="1"/>
        <v>3.51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IFERROR(__xludf.DUMMYFUNCTION("""COMPUTED_VALUE"""),164.58)</f>
        <v>164.58</v>
      </c>
      <c r="C1501" s="1">
        <f t="shared" si="1"/>
        <v>0.96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IFERROR(__xludf.DUMMYFUNCTION("""COMPUTED_VALUE"""),161.43)</f>
        <v>161.43</v>
      </c>
      <c r="C1502" s="1">
        <f t="shared" si="1"/>
        <v>-4.15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IFERROR(__xludf.DUMMYFUNCTION("""COMPUTED_VALUE"""),158.8)</f>
        <v>158.8</v>
      </c>
      <c r="C1503" s="1">
        <f t="shared" si="1"/>
        <v>-3.63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IFERROR(__xludf.DUMMYFUNCTION("""COMPUTED_VALUE"""),159.28)</f>
        <v>159.28</v>
      </c>
      <c r="C1504" s="1">
        <f t="shared" si="1"/>
        <v>-0.52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IFERROR(__xludf.DUMMYFUNCTION("""COMPUTED_VALUE"""),162.3)</f>
        <v>162.3</v>
      </c>
      <c r="C1505" s="1">
        <f t="shared" si="1"/>
        <v>2.02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IFERROR(__xludf.DUMMYFUNCTION("""COMPUTED_VALUE"""),162.72)</f>
        <v>162.72</v>
      </c>
      <c r="C1506" s="1">
        <f t="shared" si="1"/>
        <v>-0.58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IFERROR(__xludf.DUMMYFUNCTION("""COMPUTED_VALUE"""),163.55)</f>
        <v>163.55</v>
      </c>
      <c r="C1507" s="1">
        <f t="shared" si="1"/>
        <v>-0.17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IFERROR(__xludf.DUMMYFUNCTION("""COMPUTED_VALUE"""),161.73)</f>
        <v>161.73</v>
      </c>
      <c r="C1508" s="1">
        <f t="shared" si="1"/>
        <v>-2.82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IFERROR(__xludf.DUMMYFUNCTION("""COMPUTED_VALUE"""),164.44)</f>
        <v>164.44</v>
      </c>
      <c r="C1509" s="1">
        <f t="shared" si="1"/>
        <v>1.71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IFERROR(__xludf.DUMMYFUNCTION("""COMPUTED_VALUE"""),163.29)</f>
        <v>163.29</v>
      </c>
      <c r="C1510" s="1">
        <f t="shared" si="1"/>
        <v>-2.15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IFERROR(__xludf.DUMMYFUNCTION("""COMPUTED_VALUE"""),162.33)</f>
        <v>162.33</v>
      </c>
      <c r="C1511" s="1">
        <f t="shared" si="1"/>
        <v>-1.96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IFERROR(__xludf.DUMMYFUNCTION("""COMPUTED_VALUE"""),158.34)</f>
        <v>158.34</v>
      </c>
      <c r="C1512" s="1">
        <f t="shared" si="1"/>
        <v>-4.99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IFERROR(__xludf.DUMMYFUNCTION("""COMPUTED_VALUE"""),158.17)</f>
        <v>158.17</v>
      </c>
      <c r="C1513" s="1">
        <f t="shared" si="1"/>
        <v>-1.17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IFERROR(__xludf.DUMMYFUNCTION("""COMPUTED_VALUE"""),156.72)</f>
        <v>156.72</v>
      </c>
      <c r="C1514" s="1">
        <f t="shared" si="1"/>
        <v>-2.45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IFERROR(__xludf.DUMMYFUNCTION("""COMPUTED_VALUE"""),152.98)</f>
        <v>152.98</v>
      </c>
      <c r="C1515" s="1">
        <f t="shared" si="1"/>
        <v>-4.74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IFERROR(__xludf.DUMMYFUNCTION("""COMPUTED_VALUE"""),150.71)</f>
        <v>150.71</v>
      </c>
      <c r="C1516" s="1">
        <f t="shared" si="1"/>
        <v>-3.27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IFERROR(__xludf.DUMMYFUNCTION("""COMPUTED_VALUE"""),147.69)</f>
        <v>147.69</v>
      </c>
      <c r="C1517" s="1">
        <f t="shared" si="1"/>
        <v>-4.02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IFERROR(__xludf.DUMMYFUNCTION("""COMPUTED_VALUE"""),150.79)</f>
        <v>150.79</v>
      </c>
      <c r="C1518" s="1">
        <f t="shared" si="1"/>
        <v>2.1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IFERROR(__xludf.DUMMYFUNCTION("""COMPUTED_VALUE"""),145.46)</f>
        <v>145.46</v>
      </c>
      <c r="C1519" s="1">
        <f t="shared" si="1"/>
        <v>-6.33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IFERROR(__xludf.DUMMYFUNCTION("""COMPUTED_VALUE"""),153.16)</f>
        <v>153.16</v>
      </c>
      <c r="C1520" s="1">
        <f t="shared" si="1"/>
        <v>6.7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IFERROR(__xludf.DUMMYFUNCTION("""COMPUTED_VALUE"""),151.3)</f>
        <v>151.3</v>
      </c>
      <c r="C1521" s="1">
        <f t="shared" si="1"/>
        <v>-2.86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IFERROR(__xludf.DUMMYFUNCTION("""COMPUTED_VALUE"""),151.3)</f>
        <v>151.3</v>
      </c>
      <c r="C1522" s="1">
        <f t="shared" si="1"/>
        <v>-1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IFERROR(__xludf.DUMMYFUNCTION("""COMPUTED_VALUE"""),155.02)</f>
        <v>155.02</v>
      </c>
      <c r="C1523" s="1">
        <f t="shared" si="1"/>
        <v>2.72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IFERROR(__xludf.DUMMYFUNCTION("""COMPUTED_VALUE"""),152.78)</f>
        <v>152.78</v>
      </c>
      <c r="C1524" s="1">
        <f t="shared" si="1"/>
        <v>-3.24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IFERROR(__xludf.DUMMYFUNCTION("""COMPUTED_VALUE"""),156.08)</f>
        <v>156.08</v>
      </c>
      <c r="C1525" s="1">
        <f t="shared" si="1"/>
        <v>2.3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IFERROR(__xludf.DUMMYFUNCTION("""COMPUTED_VALUE"""),153.43)</f>
        <v>153.43</v>
      </c>
      <c r="C1526" s="1">
        <f t="shared" si="1"/>
        <v>-3.65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IFERROR(__xludf.DUMMYFUNCTION("""COMPUTED_VALUE"""),153.78)</f>
        <v>153.78</v>
      </c>
      <c r="C1527" s="1">
        <f t="shared" si="1"/>
        <v>-0.65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IFERROR(__xludf.DUMMYFUNCTION("""COMPUTED_VALUE"""),150.47)</f>
        <v>150.47</v>
      </c>
      <c r="C1528" s="1">
        <f t="shared" si="1"/>
        <v>-4.31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IFERROR(__xludf.DUMMYFUNCTION("""COMPUTED_VALUE"""),148.35)</f>
        <v>148.35</v>
      </c>
      <c r="C1529" s="1">
        <f t="shared" si="1"/>
        <v>-3.12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IFERROR(__xludf.DUMMYFUNCTION("""COMPUTED_VALUE"""),152.73)</f>
        <v>152.73</v>
      </c>
      <c r="C1530" s="1">
        <f t="shared" si="1"/>
        <v>3.38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IFERROR(__xludf.DUMMYFUNCTION("""COMPUTED_VALUE"""),152.75)</f>
        <v>152.75</v>
      </c>
      <c r="C1531" s="1">
        <f t="shared" si="1"/>
        <v>-0.98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IFERROR(__xludf.DUMMYFUNCTION("""COMPUTED_VALUE"""),150.11)</f>
        <v>150.11</v>
      </c>
      <c r="C1532" s="1">
        <f t="shared" si="1"/>
        <v>-3.64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IFERROR(__xludf.DUMMYFUNCTION("""COMPUTED_VALUE"""),150.69)</f>
        <v>150.69</v>
      </c>
      <c r="C1533" s="1">
        <f t="shared" si="1"/>
        <v>-0.42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IFERROR(__xludf.DUMMYFUNCTION("""COMPUTED_VALUE"""),149.91)</f>
        <v>149.91</v>
      </c>
      <c r="C1534" s="1">
        <f t="shared" si="1"/>
        <v>-1.78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IFERROR(__xludf.DUMMYFUNCTION("""COMPUTED_VALUE"""),145.04)</f>
        <v>145.04</v>
      </c>
      <c r="C1535" s="1">
        <f t="shared" si="1"/>
        <v>-5.87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IFERROR(__xludf.DUMMYFUNCTION("""COMPUTED_VALUE"""),143.0)</f>
        <v>143</v>
      </c>
      <c r="C1536" s="1">
        <f t="shared" si="1"/>
        <v>-3.04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IFERROR(__xludf.DUMMYFUNCTION("""COMPUTED_VALUE"""),143.16)</f>
        <v>143.16</v>
      </c>
      <c r="C1537" s="1">
        <f t="shared" si="1"/>
        <v>-0.84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IFERROR(__xludf.DUMMYFUNCTION("""COMPUTED_VALUE"""),144.81)</f>
        <v>144.81</v>
      </c>
      <c r="C1538" s="1">
        <f t="shared" si="1"/>
        <v>0.65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IFERROR(__xludf.DUMMYFUNCTION("""COMPUTED_VALUE"""),141.46)</f>
        <v>141.46</v>
      </c>
      <c r="C1539" s="1">
        <f t="shared" si="1"/>
        <v>-4.35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IFERROR(__xludf.DUMMYFUNCTION("""COMPUTED_VALUE"""),144.72)</f>
        <v>144.72</v>
      </c>
      <c r="C1540" s="1">
        <f t="shared" si="1"/>
        <v>2.26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IFERROR(__xludf.DUMMYFUNCTION("""COMPUTED_VALUE"""),147.15)</f>
        <v>147.15</v>
      </c>
      <c r="C1541" s="1">
        <f t="shared" si="1"/>
        <v>1.43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IFERROR(__xludf.DUMMYFUNCTION("""COMPUTED_VALUE"""),151.07)</f>
        <v>151.07</v>
      </c>
      <c r="C1542" s="1">
        <f t="shared" si="1"/>
        <v>2.92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IFERROR(__xludf.DUMMYFUNCTION("""COMPUTED_VALUE"""),149.3)</f>
        <v>149.3</v>
      </c>
      <c r="C1543" s="1">
        <f t="shared" si="1"/>
        <v>-2.77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IFERROR(__xludf.DUMMYFUNCTION("""COMPUTED_VALUE"""),150.12)</f>
        <v>150.12</v>
      </c>
      <c r="C1544" s="1">
        <f t="shared" si="1"/>
        <v>-0.18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IFERROR(__xludf.DUMMYFUNCTION("""COMPUTED_VALUE"""),148.56)</f>
        <v>148.56</v>
      </c>
      <c r="C1545" s="1">
        <f t="shared" si="1"/>
        <v>-2.56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IFERROR(__xludf.DUMMYFUNCTION("""COMPUTED_VALUE"""),147.26)</f>
        <v>147.26</v>
      </c>
      <c r="C1546" s="1">
        <f t="shared" si="1"/>
        <v>-2.3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IFERROR(__xludf.DUMMYFUNCTION("""COMPUTED_VALUE"""),147.11)</f>
        <v>147.11</v>
      </c>
      <c r="C1547" s="1">
        <f t="shared" si="1"/>
        <v>-1.15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IFERROR(__xludf.DUMMYFUNCTION("""COMPUTED_VALUE"""),146.75)</f>
        <v>146.75</v>
      </c>
      <c r="C1548" s="1">
        <f t="shared" si="1"/>
        <v>-1.36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IFERROR(__xludf.DUMMYFUNCTION("""COMPUTED_VALUE"""),147.6)</f>
        <v>147.6</v>
      </c>
      <c r="C1549" s="1">
        <f t="shared" si="1"/>
        <v>-0.15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IFERROR(__xludf.DUMMYFUNCTION("""COMPUTED_VALUE"""),142.28)</f>
        <v>142.28</v>
      </c>
      <c r="C1550" s="1">
        <f t="shared" si="1"/>
        <v>-6.32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IFERROR(__xludf.DUMMYFUNCTION("""COMPUTED_VALUE"""),148.39)</f>
        <v>148.39</v>
      </c>
      <c r="C1551" s="1">
        <f t="shared" si="1"/>
        <v>5.11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IFERROR(__xludf.DUMMYFUNCTION("""COMPUTED_VALUE"""),147.49)</f>
        <v>147.49</v>
      </c>
      <c r="C1552" s="1">
        <f t="shared" si="1"/>
        <v>-1.9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IFERROR(__xludf.DUMMYFUNCTION("""COMPUTED_VALUE"""),145.84)</f>
        <v>145.84</v>
      </c>
      <c r="C1553" s="1">
        <f t="shared" si="1"/>
        <v>-2.65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IFERROR(__xludf.DUMMYFUNCTION("""COMPUTED_VALUE"""),145.98)</f>
        <v>145.98</v>
      </c>
      <c r="C1554" s="1">
        <f t="shared" si="1"/>
        <v>-0.86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IFERROR(__xludf.DUMMYFUNCTION("""COMPUTED_VALUE"""),147.31)</f>
        <v>147.31</v>
      </c>
      <c r="C1555" s="1">
        <f t="shared" si="1"/>
        <v>0.33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IFERROR(__xludf.DUMMYFUNCTION("""COMPUTED_VALUE"""),144.63)</f>
        <v>144.63</v>
      </c>
      <c r="C1556" s="1">
        <f t="shared" si="1"/>
        <v>-3.68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IFERROR(__xludf.DUMMYFUNCTION("""COMPUTED_VALUE"""),140.9)</f>
        <v>140.9</v>
      </c>
      <c r="C1557" s="1">
        <f t="shared" si="1"/>
        <v>-4.73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IFERROR(__xludf.DUMMYFUNCTION("""COMPUTED_VALUE"""),141.03)</f>
        <v>141.03</v>
      </c>
      <c r="C1558" s="1">
        <f t="shared" si="1"/>
        <v>-0.87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IFERROR(__xludf.DUMMYFUNCTION("""COMPUTED_VALUE"""),144.57)</f>
        <v>144.57</v>
      </c>
      <c r="C1559" s="1">
        <f t="shared" si="1"/>
        <v>2.54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IFERROR(__xludf.DUMMYFUNCTION("""COMPUTED_VALUE"""),144.62)</f>
        <v>144.62</v>
      </c>
      <c r="C1560" s="1">
        <f t="shared" si="1"/>
        <v>-0.95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IFERROR(__xludf.DUMMYFUNCTION("""COMPUTED_VALUE"""),143.21)</f>
        <v>143.21</v>
      </c>
      <c r="C1561" s="1">
        <f t="shared" si="1"/>
        <v>-2.41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IFERROR(__xludf.DUMMYFUNCTION("""COMPUTED_VALUE"""),143.98)</f>
        <v>143.98</v>
      </c>
      <c r="C1562" s="1">
        <f t="shared" si="1"/>
        <v>-0.23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IFERROR(__xludf.DUMMYFUNCTION("""COMPUTED_VALUE"""),144.13)</f>
        <v>144.13</v>
      </c>
      <c r="C1563" s="1">
        <f t="shared" si="1"/>
        <v>-0.85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IFERROR(__xludf.DUMMYFUNCTION("""COMPUTED_VALUE"""),145.51)</f>
        <v>145.51</v>
      </c>
      <c r="C1564" s="1">
        <f t="shared" si="1"/>
        <v>0.38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IFERROR(__xludf.DUMMYFUNCTION("""COMPUTED_VALUE"""),147.01)</f>
        <v>147.01</v>
      </c>
      <c r="C1565" s="1">
        <f t="shared" si="1"/>
        <v>0.5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IFERROR(__xludf.DUMMYFUNCTION("""COMPUTED_VALUE"""),150.62)</f>
        <v>150.62</v>
      </c>
      <c r="C1566" s="1">
        <f t="shared" si="1"/>
        <v>2.61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IFERROR(__xludf.DUMMYFUNCTION("""COMPUTED_VALUE"""),148.76)</f>
        <v>148.76</v>
      </c>
      <c r="C1567" s="1">
        <f t="shared" si="1"/>
        <v>-2.86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IFERROR(__xludf.DUMMYFUNCTION("""COMPUTED_VALUE"""),149.24)</f>
        <v>149.24</v>
      </c>
      <c r="C1568" s="1">
        <f t="shared" si="1"/>
        <v>-0.52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IFERROR(__xludf.DUMMYFUNCTION("""COMPUTED_VALUE"""),148.37)</f>
        <v>148.37</v>
      </c>
      <c r="C1569" s="1">
        <f t="shared" si="1"/>
        <v>-1.87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IFERROR(__xludf.DUMMYFUNCTION("""COMPUTED_VALUE"""),149.49)</f>
        <v>149.49</v>
      </c>
      <c r="C1570" s="1">
        <f t="shared" si="1"/>
        <v>0.12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IFERROR(__xludf.DUMMYFUNCTION("""COMPUTED_VALUE"""),149.48)</f>
        <v>149.48</v>
      </c>
      <c r="C1571" s="1">
        <f t="shared" si="1"/>
        <v>-1.01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IFERROR(__xludf.DUMMYFUNCTION("""COMPUTED_VALUE"""),149.93)</f>
        <v>149.93</v>
      </c>
      <c r="C1572" s="1">
        <f t="shared" si="1"/>
        <v>-0.55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IFERROR(__xludf.DUMMYFUNCTION("""COMPUTED_VALUE"""),154.16)</f>
        <v>154.16</v>
      </c>
      <c r="C1573" s="1">
        <f t="shared" si="1"/>
        <v>3.23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IFERROR(__xludf.DUMMYFUNCTION("""COMPUTED_VALUE"""),154.66)</f>
        <v>154.66</v>
      </c>
      <c r="C1574" s="1">
        <f t="shared" si="1"/>
        <v>-0.5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IFERROR(__xludf.DUMMYFUNCTION("""COMPUTED_VALUE"""),152.95)</f>
        <v>152.95</v>
      </c>
      <c r="C1575" s="1">
        <f t="shared" si="1"/>
        <v>-2.71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IFERROR(__xludf.DUMMYFUNCTION("""COMPUTED_VALUE"""),159.66)</f>
        <v>159.66</v>
      </c>
      <c r="C1576" s="1">
        <f t="shared" si="1"/>
        <v>5.71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IFERROR(__xludf.DUMMYFUNCTION("""COMPUTED_VALUE"""),157.38)</f>
        <v>157.38</v>
      </c>
      <c r="C1577" s="1">
        <f t="shared" si="1"/>
        <v>-3.28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IFERROR(__xludf.DUMMYFUNCTION("""COMPUTED_VALUE"""),156.46)</f>
        <v>156.46</v>
      </c>
      <c r="C1578" s="1">
        <f t="shared" si="1"/>
        <v>-1.92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IFERROR(__xludf.DUMMYFUNCTION("""COMPUTED_VALUE"""),156.39)</f>
        <v>156.39</v>
      </c>
      <c r="C1579" s="1">
        <f t="shared" si="1"/>
        <v>-1.07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IFERROR(__xludf.DUMMYFUNCTION("""COMPUTED_VALUE"""),158.6)</f>
        <v>158.6</v>
      </c>
      <c r="C1580" s="1">
        <f t="shared" si="1"/>
        <v>1.21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IFERROR(__xludf.DUMMYFUNCTION("""COMPUTED_VALUE"""),160.06)</f>
        <v>160.06</v>
      </c>
      <c r="C1581" s="1">
        <f t="shared" si="1"/>
        <v>0.46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IFERROR(__xludf.DUMMYFUNCTION("""COMPUTED_VALUE"""),160.12)</f>
        <v>160.12</v>
      </c>
      <c r="C1582" s="1">
        <f t="shared" si="1"/>
        <v>-0.94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IFERROR(__xludf.DUMMYFUNCTION("""COMPUTED_VALUE"""),160.13)</f>
        <v>160.13</v>
      </c>
      <c r="C1583" s="1">
        <f t="shared" si="1"/>
        <v>-0.99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IFERROR(__xludf.DUMMYFUNCTION("""COMPUTED_VALUE"""),161.7)</f>
        <v>161.7</v>
      </c>
      <c r="C1584" s="1">
        <f t="shared" si="1"/>
        <v>0.57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IFERROR(__xludf.DUMMYFUNCTION("""COMPUTED_VALUE"""),162.1)</f>
        <v>162.1</v>
      </c>
      <c r="C1585" s="1">
        <f t="shared" si="1"/>
        <v>-0.6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IFERROR(__xludf.DUMMYFUNCTION("""COMPUTED_VALUE"""),162.76)</f>
        <v>162.76</v>
      </c>
      <c r="C1586" s="1">
        <f t="shared" si="1"/>
        <v>-0.34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IFERROR(__xludf.DUMMYFUNCTION("""COMPUTED_VALUE"""),164.35)</f>
        <v>164.35</v>
      </c>
      <c r="C1587" s="1">
        <f t="shared" si="1"/>
        <v>0.59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IFERROR(__xludf.DUMMYFUNCTION("""COMPUTED_VALUE"""),163.19)</f>
        <v>163.19</v>
      </c>
      <c r="C1588" s="1">
        <f t="shared" si="1"/>
        <v>-2.16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IFERROR(__xludf.DUMMYFUNCTION("""COMPUTED_VALUE"""),163.46)</f>
        <v>163.46</v>
      </c>
      <c r="C1589" s="1">
        <f t="shared" si="1"/>
        <v>-0.73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IFERROR(__xludf.DUMMYFUNCTION("""COMPUTED_VALUE"""),162.85)</f>
        <v>162.85</v>
      </c>
      <c r="C1590" s="1">
        <f t="shared" si="1"/>
        <v>-1.61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IFERROR(__xludf.DUMMYFUNCTION("""COMPUTED_VALUE"""),161.0)</f>
        <v>161</v>
      </c>
      <c r="C1591" s="1">
        <f t="shared" si="1"/>
        <v>-2.85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IFERROR(__xludf.DUMMYFUNCTION("""COMPUTED_VALUE"""),160.56)</f>
        <v>160.56</v>
      </c>
      <c r="C1592" s="1">
        <f t="shared" si="1"/>
        <v>-1.44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IFERROR(__xludf.DUMMYFUNCTION("""COMPUTED_VALUE"""),158.3)</f>
        <v>158.3</v>
      </c>
      <c r="C1593" s="1">
        <f t="shared" si="1"/>
        <v>-3.26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IFERROR(__xludf.DUMMYFUNCTION("""COMPUTED_VALUE"""),158.99)</f>
        <v>158.99</v>
      </c>
      <c r="C1594" s="1">
        <f t="shared" si="1"/>
        <v>-0.31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IFERROR(__xludf.DUMMYFUNCTION("""COMPUTED_VALUE"""),156.35)</f>
        <v>156.35</v>
      </c>
      <c r="C1595" s="1">
        <f t="shared" si="1"/>
        <v>-3.64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IFERROR(__xludf.DUMMYFUNCTION("""COMPUTED_VALUE"""),154.18)</f>
        <v>154.18</v>
      </c>
      <c r="C1596" s="1">
        <f t="shared" si="1"/>
        <v>-3.17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IFERROR(__xludf.DUMMYFUNCTION("""COMPUTED_VALUE"""),154.25)</f>
        <v>154.25</v>
      </c>
      <c r="C1597" s="1">
        <f t="shared" si="1"/>
        <v>-0.93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IFERROR(__xludf.DUMMYFUNCTION("""COMPUTED_VALUE"""),153.19)</f>
        <v>153.19</v>
      </c>
      <c r="C1598" s="1">
        <f t="shared" si="1"/>
        <v>-2.06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IFERROR(__xludf.DUMMYFUNCTION("""COMPUTED_VALUE"""),155.41)</f>
        <v>155.41</v>
      </c>
      <c r="C1599" s="1">
        <f t="shared" si="1"/>
        <v>1.22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IFERROR(__xludf.DUMMYFUNCTION("""COMPUTED_VALUE"""),157.24)</f>
        <v>157.24</v>
      </c>
      <c r="C1600" s="1">
        <f t="shared" si="1"/>
        <v>0.83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IFERROR(__xludf.DUMMYFUNCTION("""COMPUTED_VALUE"""),154.18)</f>
        <v>154.18</v>
      </c>
      <c r="C1601" s="1">
        <f t="shared" si="1"/>
        <v>-4.06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IFERROR(__xludf.DUMMYFUNCTION("""COMPUTED_VALUE"""),152.9)</f>
        <v>152.9</v>
      </c>
      <c r="C1602" s="1">
        <f t="shared" si="1"/>
        <v>-2.28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IFERROR(__xludf.DUMMYFUNCTION("""COMPUTED_VALUE"""),152.35)</f>
        <v>152.35</v>
      </c>
      <c r="C1603" s="1">
        <f t="shared" si="1"/>
        <v>-1.55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IFERROR(__xludf.DUMMYFUNCTION("""COMPUTED_VALUE"""),153.27)</f>
        <v>153.27</v>
      </c>
      <c r="C1604" s="1">
        <f t="shared" si="1"/>
        <v>-0.08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IFERROR(__xludf.DUMMYFUNCTION("""COMPUTED_VALUE"""),150.11)</f>
        <v>150.11</v>
      </c>
      <c r="C1605" s="1">
        <f t="shared" si="1"/>
        <v>-4.16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IFERROR(__xludf.DUMMYFUNCTION("""COMPUTED_VALUE"""),150.83)</f>
        <v>150.83</v>
      </c>
      <c r="C1606" s="1">
        <f t="shared" si="1"/>
        <v>-0.28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IFERROR(__xludf.DUMMYFUNCTION("""COMPUTED_VALUE"""),148.67)</f>
        <v>148.67</v>
      </c>
      <c r="C1607" s="1">
        <f t="shared" si="1"/>
        <v>-3.16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IFERROR(__xludf.DUMMYFUNCTION("""COMPUTED_VALUE"""),150.18)</f>
        <v>150.18</v>
      </c>
      <c r="C1608" s="1">
        <f t="shared" si="1"/>
        <v>0.51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IFERROR(__xludf.DUMMYFUNCTION("""COMPUTED_VALUE"""),149.3)</f>
        <v>149.3</v>
      </c>
      <c r="C1609" s="1">
        <f t="shared" si="1"/>
        <v>-1.88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IFERROR(__xludf.DUMMYFUNCTION("""COMPUTED_VALUE"""),152.72)</f>
        <v>152.72</v>
      </c>
      <c r="C1610" s="1">
        <f t="shared" si="1"/>
        <v>2.42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IFERROR(__xludf.DUMMYFUNCTION("""COMPUTED_VALUE"""),155.57)</f>
        <v>155.57</v>
      </c>
      <c r="C1611" s="1">
        <f t="shared" si="1"/>
        <v>1.85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IFERROR(__xludf.DUMMYFUNCTION("""COMPUTED_VALUE"""),155.55)</f>
        <v>155.55</v>
      </c>
      <c r="C1612" s="1">
        <f t="shared" si="1"/>
        <v>-1.02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IFERROR(__xludf.DUMMYFUNCTION("""COMPUTED_VALUE"""),156.74)</f>
        <v>156.74</v>
      </c>
      <c r="C1613" s="1">
        <f t="shared" si="1"/>
        <v>0.19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IFERROR(__xludf.DUMMYFUNCTION("""COMPUTED_VALUE"""),157.95)</f>
        <v>157.95</v>
      </c>
      <c r="C1614" s="1">
        <f t="shared" si="1"/>
        <v>0.21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IFERROR(__xludf.DUMMYFUNCTION("""COMPUTED_VALUE"""),158.05)</f>
        <v>158.05</v>
      </c>
      <c r="C1615" s="1">
        <f t="shared" si="1"/>
        <v>-0.9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IFERROR(__xludf.DUMMYFUNCTION("""COMPUTED_VALUE"""),159.87)</f>
        <v>159.87</v>
      </c>
      <c r="C1616" s="1">
        <f t="shared" si="1"/>
        <v>0.82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IFERROR(__xludf.DUMMYFUNCTION("""COMPUTED_VALUE"""),159.19)</f>
        <v>159.19</v>
      </c>
      <c r="C1617" s="1">
        <f t="shared" si="1"/>
        <v>-1.68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IFERROR(__xludf.DUMMYFUNCTION("""COMPUTED_VALUE"""),160.19)</f>
        <v>160.19</v>
      </c>
      <c r="C1618" s="1">
        <f t="shared" si="1"/>
        <v>0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IFERROR(__xludf.DUMMYFUNCTION("""COMPUTED_VALUE"""),158.89)</f>
        <v>158.89</v>
      </c>
      <c r="C1619" s="1">
        <f t="shared" si="1"/>
        <v>-2.3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IFERROR(__xludf.DUMMYFUNCTION("""COMPUTED_VALUE"""),158.0)</f>
        <v>158</v>
      </c>
      <c r="C1620" s="1">
        <f t="shared" si="1"/>
        <v>-1.89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IFERROR(__xludf.DUMMYFUNCTION("""COMPUTED_VALUE"""),156.78)</f>
        <v>156.78</v>
      </c>
      <c r="C1621" s="1">
        <f t="shared" si="1"/>
        <v>-2.22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IFERROR(__xludf.DUMMYFUNCTION("""COMPUTED_VALUE"""),154.78)</f>
        <v>154.78</v>
      </c>
      <c r="C1622" s="1">
        <f t="shared" si="1"/>
        <v>-3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IFERROR(__xludf.DUMMYFUNCTION("""COMPUTED_VALUE"""),153.08)</f>
        <v>153.08</v>
      </c>
      <c r="C1623" s="1">
        <f t="shared" si="1"/>
        <v>-2.7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IFERROR(__xludf.DUMMYFUNCTION("""COMPUTED_VALUE"""),152.99)</f>
        <v>152.99</v>
      </c>
      <c r="C1624" s="1">
        <f t="shared" si="1"/>
        <v>-1.09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IFERROR(__xludf.DUMMYFUNCTION("""COMPUTED_VALUE"""),151.9)</f>
        <v>151.9</v>
      </c>
      <c r="C1625" s="1">
        <f t="shared" si="1"/>
        <v>-2.09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IFERROR(__xludf.DUMMYFUNCTION("""COMPUTED_VALUE"""),152.3)</f>
        <v>152.3</v>
      </c>
      <c r="C1626" s="1">
        <f t="shared" si="1"/>
        <v>-0.6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IFERROR(__xludf.DUMMYFUNCTION("""COMPUTED_VALUE"""),149.62)</f>
        <v>149.62</v>
      </c>
      <c r="C1627" s="1">
        <f t="shared" si="1"/>
        <v>-3.68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IFERROR(__xludf.DUMMYFUNCTION("""COMPUTED_VALUE"""),150.65)</f>
        <v>150.65</v>
      </c>
      <c r="C1628" s="1">
        <f t="shared" si="1"/>
        <v>0.03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IFERROR(__xludf.DUMMYFUNCTION("""COMPUTED_VALUE"""),149.42)</f>
        <v>149.42</v>
      </c>
      <c r="C1629" s="1">
        <f t="shared" si="1"/>
        <v>-2.23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IFERROR(__xludf.DUMMYFUNCTION("""COMPUTED_VALUE"""),149.81)</f>
        <v>149.81</v>
      </c>
      <c r="C1630" s="1">
        <f t="shared" si="1"/>
        <v>-0.61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IFERROR(__xludf.DUMMYFUNCTION("""COMPUTED_VALUE"""),152.27)</f>
        <v>152.27</v>
      </c>
      <c r="C1631" s="1">
        <f t="shared" si="1"/>
        <v>1.46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IFERROR(__xludf.DUMMYFUNCTION("""COMPUTED_VALUE"""),146.45)</f>
        <v>146.45</v>
      </c>
      <c r="C1632" s="1">
        <f t="shared" si="1"/>
        <v>-6.82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IFERROR(__xludf.DUMMYFUNCTION("""COMPUTED_VALUE"""),144.58)</f>
        <v>144.58</v>
      </c>
      <c r="C1633" s="1">
        <f t="shared" si="1"/>
        <v>-2.87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IFERROR(__xludf.DUMMYFUNCTION("""COMPUTED_VALUE"""),148.42)</f>
        <v>148.42</v>
      </c>
      <c r="C1634" s="1">
        <f t="shared" si="1"/>
        <v>2.84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IFERROR(__xludf.DUMMYFUNCTION("""COMPUTED_VALUE"""),150.1)</f>
        <v>150.1</v>
      </c>
      <c r="C1635" s="1">
        <f t="shared" si="1"/>
        <v>0.68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IFERROR(__xludf.DUMMYFUNCTION("""COMPUTED_VALUE"""),152.15)</f>
        <v>152.15</v>
      </c>
      <c r="C1636" s="1">
        <f t="shared" si="1"/>
        <v>1.05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IFERROR(__xludf.DUMMYFUNCTION("""COMPUTED_VALUE"""),154.28)</f>
        <v>154.28</v>
      </c>
      <c r="C1637" s="1">
        <f t="shared" si="1"/>
        <v>1.13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IFERROR(__xludf.DUMMYFUNCTION("""COMPUTED_VALUE"""),154.27)</f>
        <v>154.27</v>
      </c>
      <c r="C1638" s="1">
        <f t="shared" si="1"/>
        <v>-1.01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IFERROR(__xludf.DUMMYFUNCTION("""COMPUTED_VALUE"""),156.05)</f>
        <v>156.05</v>
      </c>
      <c r="C1639" s="1">
        <f t="shared" si="1"/>
        <v>0.78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IFERROR(__xludf.DUMMYFUNCTION("""COMPUTED_VALUE"""),156.59)</f>
        <v>156.59</v>
      </c>
      <c r="C1640" s="1">
        <f t="shared" si="1"/>
        <v>-0.46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IFERROR(__xludf.DUMMYFUNCTION("""COMPUTED_VALUE"""),161.1)</f>
        <v>161.1</v>
      </c>
      <c r="C1641" s="1">
        <f t="shared" si="1"/>
        <v>3.51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IFERROR(__xludf.DUMMYFUNCTION("""COMPUTED_VALUE"""),160.18)</f>
        <v>160.18</v>
      </c>
      <c r="C1642" s="1">
        <f t="shared" si="1"/>
        <v>-1.92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IFERROR(__xludf.DUMMYFUNCTION("""COMPUTED_VALUE"""),161.96)</f>
        <v>161.96</v>
      </c>
      <c r="C1643" s="1">
        <f t="shared" si="1"/>
        <v>0.78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IFERROR(__xludf.DUMMYFUNCTION("""COMPUTED_VALUE"""),160.52)</f>
        <v>160.52</v>
      </c>
      <c r="C1644" s="1">
        <f t="shared" si="1"/>
        <v>-2.44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IFERROR(__xludf.DUMMYFUNCTION("""COMPUTED_VALUE"""),162.74)</f>
        <v>162.74</v>
      </c>
      <c r="C1645" s="1">
        <f t="shared" si="1"/>
        <v>1.22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IFERROR(__xludf.DUMMYFUNCTION("""COMPUTED_VALUE"""),163.28)</f>
        <v>163.28</v>
      </c>
      <c r="C1646" s="1">
        <f t="shared" si="1"/>
        <v>-0.46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IFERROR(__xludf.DUMMYFUNCTION("""COMPUTED_VALUE"""),162.93)</f>
        <v>162.93</v>
      </c>
      <c r="C1647" s="1">
        <f t="shared" si="1"/>
        <v>-1.35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IFERROR(__xludf.DUMMYFUNCTION("""COMPUTED_VALUE"""),162.49)</f>
        <v>162.49</v>
      </c>
      <c r="C1648" s="1">
        <f t="shared" si="1"/>
        <v>-1.44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IFERROR(__xludf.DUMMYFUNCTION("""COMPUTED_VALUE"""),163.25)</f>
        <v>163.25</v>
      </c>
      <c r="C1649" s="1">
        <f t="shared" si="1"/>
        <v>-0.24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IFERROR(__xludf.DUMMYFUNCTION("""COMPUTED_VALUE"""),164.19)</f>
        <v>164.19</v>
      </c>
      <c r="C1650" s="1">
        <f t="shared" si="1"/>
        <v>-0.06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IFERROR(__xludf.DUMMYFUNCTION("""COMPUTED_VALUE"""),165.67)</f>
        <v>165.67</v>
      </c>
      <c r="C1651" s="1">
        <f t="shared" si="1"/>
        <v>0.48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IFERROR(__xludf.DUMMYFUNCTION("""COMPUTED_VALUE"""),166.56)</f>
        <v>166.56</v>
      </c>
      <c r="C1652" s="1">
        <f t="shared" si="1"/>
        <v>-0.11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IFERROR(__xludf.DUMMYFUNCTION("""COMPUTED_VALUE"""),167.67)</f>
        <v>167.67</v>
      </c>
      <c r="C1653" s="1">
        <f t="shared" si="1"/>
        <v>0.11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IFERROR(__xludf.DUMMYFUNCTION("""COMPUTED_VALUE"""),170.68)</f>
        <v>170.68</v>
      </c>
      <c r="C1654" s="1">
        <f t="shared" si="1"/>
        <v>2.01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IFERROR(__xludf.DUMMYFUNCTION("""COMPUTED_VALUE"""),171.28)</f>
        <v>171.28</v>
      </c>
      <c r="C1655" s="1">
        <f t="shared" si="1"/>
        <v>-0.4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IFERROR(__xludf.DUMMYFUNCTION("""COMPUTED_VALUE"""),172.03)</f>
        <v>172.03</v>
      </c>
      <c r="C1656" s="1">
        <f t="shared" si="1"/>
        <v>-0.25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IFERROR(__xludf.DUMMYFUNCTION("""COMPUTED_VALUE"""),174.16)</f>
        <v>174.16</v>
      </c>
      <c r="C1657" s="1">
        <f t="shared" si="1"/>
        <v>1.13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IFERROR(__xludf.DUMMYFUNCTION("""COMPUTED_VALUE"""),174.15)</f>
        <v>174.15</v>
      </c>
      <c r="C1658" s="1">
        <f t="shared" si="1"/>
        <v>-1.01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IFERROR(__xludf.DUMMYFUNCTION("""COMPUTED_VALUE"""),173.43)</f>
        <v>173.43</v>
      </c>
      <c r="C1659" s="1">
        <f t="shared" si="1"/>
        <v>-1.72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IFERROR(__xludf.DUMMYFUNCTION("""COMPUTED_VALUE"""),172.67)</f>
        <v>172.67</v>
      </c>
      <c r="C1660" s="1">
        <f t="shared" si="1"/>
        <v>-1.76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IFERROR(__xludf.DUMMYFUNCTION("""COMPUTED_VALUE"""),173.66)</f>
        <v>173.66</v>
      </c>
      <c r="C1661" s="1">
        <f t="shared" si="1"/>
        <v>-0.01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IFERROR(__xludf.DUMMYFUNCTION("""COMPUTED_VALUE"""),172.34)</f>
        <v>172.34</v>
      </c>
      <c r="C1662" s="1">
        <f t="shared" si="1"/>
        <v>-2.32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IFERROR(__xludf.DUMMYFUNCTION("""COMPUTED_VALUE"""),172.08)</f>
        <v>172.08</v>
      </c>
      <c r="C1663" s="1">
        <f t="shared" si="1"/>
        <v>-1.26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IFERROR(__xludf.DUMMYFUNCTION("""COMPUTED_VALUE"""),171.23)</f>
        <v>171.23</v>
      </c>
      <c r="C1664" s="1">
        <f t="shared" si="1"/>
        <v>-1.85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IFERROR(__xludf.DUMMYFUNCTION("""COMPUTED_VALUE"""),172.43)</f>
        <v>172.43</v>
      </c>
      <c r="C1665" s="1">
        <f t="shared" si="1"/>
        <v>0.2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IFERROR(__xludf.DUMMYFUNCTION("""COMPUTED_VALUE"""),173.02)</f>
        <v>173.02</v>
      </c>
      <c r="C1666" s="1">
        <f t="shared" si="1"/>
        <v>-0.41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IFERROR(__xludf.DUMMYFUNCTION("""COMPUTED_VALUE"""),174.58)</f>
        <v>174.58</v>
      </c>
      <c r="C1667" s="1">
        <f t="shared" si="1"/>
        <v>0.56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IFERROR(__xludf.DUMMYFUNCTION("""COMPUTED_VALUE"""),172.16)</f>
        <v>172.16</v>
      </c>
      <c r="C1668" s="1">
        <f t="shared" si="1"/>
        <v>-3.42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IFERROR(__xludf.DUMMYFUNCTION("""COMPUTED_VALUE"""),174.31)</f>
        <v>174.31</v>
      </c>
      <c r="C1669" s="1">
        <f t="shared" si="1"/>
        <v>1.15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IFERROR(__xludf.DUMMYFUNCTION("""COMPUTED_VALUE"""),174.75)</f>
        <v>174.75</v>
      </c>
      <c r="C1670" s="1">
        <f t="shared" si="1"/>
        <v>-0.56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IFERROR(__xludf.DUMMYFUNCTION("""COMPUTED_VALUE"""),173.62)</f>
        <v>173.62</v>
      </c>
      <c r="C1671" s="1">
        <f t="shared" si="1"/>
        <v>-2.13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IFERROR(__xludf.DUMMYFUNCTION("""COMPUTED_VALUE"""),174.35)</f>
        <v>174.35</v>
      </c>
      <c r="C1672" s="1">
        <f t="shared" si="1"/>
        <v>-0.27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IFERROR(__xludf.DUMMYFUNCTION("""COMPUTED_VALUE"""),174.4)</f>
        <v>174.4</v>
      </c>
      <c r="C1673" s="1">
        <f t="shared" si="1"/>
        <v>-0.95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IFERROR(__xludf.DUMMYFUNCTION("""COMPUTED_VALUE"""),170.84)</f>
        <v>170.84</v>
      </c>
      <c r="C1674" s="1">
        <f t="shared" si="1"/>
        <v>-4.56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IFERROR(__xludf.DUMMYFUNCTION("""COMPUTED_VALUE"""),170.23)</f>
        <v>170.23</v>
      </c>
      <c r="C1675" s="1">
        <f t="shared" si="1"/>
        <v>-1.61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IFERROR(__xludf.DUMMYFUNCTION("""COMPUTED_VALUE"""),171.97)</f>
        <v>171.97</v>
      </c>
      <c r="C1676" s="1">
        <f t="shared" si="1"/>
        <v>0.74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IFERROR(__xludf.DUMMYFUNCTION("""COMPUTED_VALUE"""),171.51)</f>
        <v>171.51</v>
      </c>
      <c r="C1677" s="1">
        <f t="shared" si="1"/>
        <v>-1.46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IFERROR(__xludf.DUMMYFUNCTION("""COMPUTED_VALUE"""),170.76)</f>
        <v>170.76</v>
      </c>
      <c r="C1678" s="1">
        <f t="shared" si="1"/>
        <v>-1.75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IFERROR(__xludf.DUMMYFUNCTION("""COMPUTED_VALUE"""),170.06)</f>
        <v>170.06</v>
      </c>
      <c r="C1679" s="1">
        <f t="shared" si="1"/>
        <v>-1.7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IFERROR(__xludf.DUMMYFUNCTION("""COMPUTED_VALUE"""),170.13)</f>
        <v>170.13</v>
      </c>
      <c r="C1680" s="1">
        <f t="shared" si="1"/>
        <v>-0.93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IFERROR(__xludf.DUMMYFUNCTION("""COMPUTED_VALUE"""),169.77)</f>
        <v>169.77</v>
      </c>
      <c r="C1681" s="1">
        <f t="shared" si="1"/>
        <v>-1.36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IFERROR(__xludf.DUMMYFUNCTION("""COMPUTED_VALUE"""),170.84)</f>
        <v>170.84</v>
      </c>
      <c r="C1682" s="1">
        <f t="shared" si="1"/>
        <v>0.07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IFERROR(__xludf.DUMMYFUNCTION("""COMPUTED_VALUE"""),170.63)</f>
        <v>170.63</v>
      </c>
      <c r="C1683" s="1">
        <f t="shared" si="1"/>
        <v>-1.21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IFERROR(__xludf.DUMMYFUNCTION("""COMPUTED_VALUE"""),170.97)</f>
        <v>170.97</v>
      </c>
      <c r="C1684" s="1">
        <f t="shared" si="1"/>
        <v>-0.66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IFERROR(__xludf.DUMMYFUNCTION("""COMPUTED_VALUE"""),166.55)</f>
        <v>166.55</v>
      </c>
      <c r="C1685" s="1">
        <f t="shared" si="1"/>
        <v>-5.42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IFERROR(__xludf.DUMMYFUNCTION("""COMPUTED_VALUE"""),172.04)</f>
        <v>172.04</v>
      </c>
      <c r="C1686" s="1">
        <f t="shared" si="1"/>
        <v>4.49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IFERROR(__xludf.DUMMYFUNCTION("""COMPUTED_VALUE"""),169.3)</f>
        <v>169.3</v>
      </c>
      <c r="C1687" s="1">
        <f t="shared" si="1"/>
        <v>-3.74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IFERROR(__xludf.DUMMYFUNCTION("""COMPUTED_VALUE"""),170.14)</f>
        <v>170.14</v>
      </c>
      <c r="C1688" s="1">
        <f t="shared" si="1"/>
        <v>-0.16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IFERROR(__xludf.DUMMYFUNCTION("""COMPUTED_VALUE"""),172.64)</f>
        <v>172.64</v>
      </c>
      <c r="C1689" s="1">
        <f t="shared" si="1"/>
        <v>1.5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IFERROR(__xludf.DUMMYFUNCTION("""COMPUTED_VALUE"""),172.96)</f>
        <v>172.96</v>
      </c>
      <c r="C1690" s="1">
        <f t="shared" si="1"/>
        <v>-0.68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IFERROR(__xludf.DUMMYFUNCTION("""COMPUTED_VALUE"""),171.38)</f>
        <v>171.38</v>
      </c>
      <c r="C1691" s="1">
        <f t="shared" si="1"/>
        <v>-2.58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IFERROR(__xludf.DUMMYFUNCTION("""COMPUTED_VALUE"""),173.38)</f>
        <v>173.38</v>
      </c>
      <c r="C1692" s="1">
        <f t="shared" si="1"/>
        <v>1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IFERROR(__xludf.DUMMYFUNCTION("""COMPUTED_VALUE"""),173.85)</f>
        <v>173.85</v>
      </c>
      <c r="C1693" s="1">
        <f t="shared" si="1"/>
        <v>-0.53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IFERROR(__xludf.DUMMYFUNCTION("""COMPUTED_VALUE"""),175.62)</f>
        <v>175.62</v>
      </c>
      <c r="C1694" s="1">
        <f t="shared" si="1"/>
        <v>0.77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IFERROR(__xludf.DUMMYFUNCTION("""COMPUTED_VALUE"""),174.8)</f>
        <v>174.8</v>
      </c>
      <c r="C1695" s="1">
        <f t="shared" si="1"/>
        <v>-1.82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IFERROR(__xludf.DUMMYFUNCTION("""COMPUTED_VALUE"""),173.53)</f>
        <v>173.53</v>
      </c>
      <c r="C1696" s="1">
        <f t="shared" si="1"/>
        <v>-2.27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IFERROR(__xludf.DUMMYFUNCTION("""COMPUTED_VALUE"""),171.63)</f>
        <v>171.63</v>
      </c>
      <c r="C1697" s="1">
        <f t="shared" si="1"/>
        <v>-2.9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IFERROR(__xludf.DUMMYFUNCTION("""COMPUTED_VALUE"""),169.71)</f>
        <v>169.71</v>
      </c>
      <c r="C1698" s="1">
        <f t="shared" si="1"/>
        <v>-2.92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IFERROR(__xludf.DUMMYFUNCTION("""COMPUTED_VALUE"""),165.45)</f>
        <v>165.45</v>
      </c>
      <c r="C1699" s="1">
        <f t="shared" si="1"/>
        <v>-5.26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IFERROR(__xludf.DUMMYFUNCTION("""COMPUTED_VALUE"""),166.81)</f>
        <v>166.81</v>
      </c>
      <c r="C1700" s="1">
        <f t="shared" si="1"/>
        <v>0.36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IFERROR(__xludf.DUMMYFUNCTION("""COMPUTED_VALUE"""),167.34)</f>
        <v>167.34</v>
      </c>
      <c r="C1701" s="1">
        <f t="shared" si="1"/>
        <v>-0.47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IFERROR(__xludf.DUMMYFUNCTION("""COMPUTED_VALUE"""),167.55)</f>
        <v>167.55</v>
      </c>
      <c r="C1702" s="1">
        <f t="shared" si="1"/>
        <v>-0.79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IFERROR(__xludf.DUMMYFUNCTION("""COMPUTED_VALUE"""),167.24)</f>
        <v>167.24</v>
      </c>
      <c r="C1703" s="1">
        <f t="shared" si="1"/>
        <v>-1.31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IFERROR(__xludf.DUMMYFUNCTION("""COMPUTED_VALUE"""),166.9)</f>
        <v>166.9</v>
      </c>
      <c r="C1704" s="1">
        <f t="shared" si="1"/>
        <v>-1.34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IFERROR(__xludf.DUMMYFUNCTION("""COMPUTED_VALUE"""),167.5)</f>
        <v>167.5</v>
      </c>
      <c r="C1705" s="1">
        <f t="shared" si="1"/>
        <v>-0.4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IFERROR(__xludf.DUMMYFUNCTION("""COMPUTED_VALUE"""),168.31)</f>
        <v>168.31</v>
      </c>
      <c r="C1706" s="1">
        <f t="shared" si="1"/>
        <v>-0.19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IFERROR(__xludf.DUMMYFUNCTION("""COMPUTED_VALUE"""),164.32)</f>
        <v>164.32</v>
      </c>
      <c r="C1707" s="1">
        <f t="shared" si="1"/>
        <v>-4.99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IFERROR(__xludf.DUMMYFUNCTION("""COMPUTED_VALUE"""),163.88)</f>
        <v>163.88</v>
      </c>
      <c r="C1708" s="1">
        <f t="shared" si="1"/>
        <v>-1.44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IFERROR(__xludf.DUMMYFUNCTION("""COMPUTED_VALUE"""),164.29)</f>
        <v>164.29</v>
      </c>
      <c r="C1709" s="1">
        <f t="shared" si="1"/>
        <v>-0.59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IFERROR(__xludf.DUMMYFUNCTION("""COMPUTED_VALUE"""),161.9)</f>
        <v>161.9</v>
      </c>
      <c r="C1710" s="1">
        <f t="shared" si="1"/>
        <v>-3.39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IFERROR(__xludf.DUMMYFUNCTION("""COMPUTED_VALUE"""),162.62)</f>
        <v>162.62</v>
      </c>
      <c r="C1711" s="1">
        <f t="shared" si="1"/>
        <v>-0.28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IFERROR(__xludf.DUMMYFUNCTION("""COMPUTED_VALUE"""),162.8)</f>
        <v>162.8</v>
      </c>
      <c r="C1712" s="1">
        <f t="shared" si="1"/>
        <v>-0.82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IFERROR(__xludf.DUMMYFUNCTION("""COMPUTED_VALUE"""),161.08)</f>
        <v>161.08</v>
      </c>
      <c r="C1713" s="1">
        <f t="shared" si="1"/>
        <v>-2.72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IFERROR(__xludf.DUMMYFUNCTION("""COMPUTED_VALUE"""),161.5)</f>
        <v>161.5</v>
      </c>
      <c r="C1714" s="1">
        <f t="shared" si="1"/>
        <v>-0.58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IFERROR(__xludf.DUMMYFUNCTION("""COMPUTED_VALUE"""),158.51)</f>
        <v>158.51</v>
      </c>
      <c r="C1715" s="1">
        <f t="shared" si="1"/>
        <v>-3.99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IFERROR(__xludf.DUMMYFUNCTION("""COMPUTED_VALUE"""),158.76)</f>
        <v>158.76</v>
      </c>
      <c r="C1716" s="1">
        <f t="shared" si="1"/>
        <v>-0.75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IFERROR(__xludf.DUMMYFUNCTION("""COMPUTED_VALUE"""),157.9)</f>
        <v>157.9</v>
      </c>
      <c r="C1717" s="1">
        <f t="shared" si="1"/>
        <v>-1.86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IFERROR(__xludf.DUMMYFUNCTION("""COMPUTED_VALUE"""),158.99)</f>
        <v>158.99</v>
      </c>
      <c r="C1718" s="1">
        <f t="shared" si="1"/>
        <v>0.09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IFERROR(__xludf.DUMMYFUNCTION("""COMPUTED_VALUE"""),160.57)</f>
        <v>160.57</v>
      </c>
      <c r="C1719" s="1">
        <f t="shared" si="1"/>
        <v>0.58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IFERROR(__xludf.DUMMYFUNCTION("""COMPUTED_VALUE"""),145.18)</f>
        <v>145.18</v>
      </c>
      <c r="C1720" s="1">
        <f t="shared" si="1"/>
        <v>-16.39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IFERROR(__xludf.DUMMYFUNCTION("""COMPUTED_VALUE"""),141.16)</f>
        <v>141.16</v>
      </c>
      <c r="C1721" s="1">
        <f t="shared" si="1"/>
        <v>-5.02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IFERROR(__xludf.DUMMYFUNCTION("""COMPUTED_VALUE"""),140.76)</f>
        <v>140.76</v>
      </c>
      <c r="C1722" s="1">
        <f t="shared" si="1"/>
        <v>-1.4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IFERROR(__xludf.DUMMYFUNCTION("""COMPUTED_VALUE"""),138.7)</f>
        <v>138.7</v>
      </c>
      <c r="C1723" s="1">
        <f t="shared" si="1"/>
        <v>-3.06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IFERROR(__xludf.DUMMYFUNCTION("""COMPUTED_VALUE"""),135.22)</f>
        <v>135.22</v>
      </c>
      <c r="C1724" s="1">
        <f t="shared" si="1"/>
        <v>-4.48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IFERROR(__xludf.DUMMYFUNCTION("""COMPUTED_VALUE"""),135.4)</f>
        <v>135.4</v>
      </c>
      <c r="C1725" s="1">
        <f t="shared" si="1"/>
        <v>-0.82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IFERROR(__xludf.DUMMYFUNCTION("""COMPUTED_VALUE"""),139.21)</f>
        <v>139.21</v>
      </c>
      <c r="C1726" s="1">
        <f t="shared" si="1"/>
        <v>2.81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IFERROR(__xludf.DUMMYFUNCTION("""COMPUTED_VALUE"""),138.45)</f>
        <v>138.45</v>
      </c>
      <c r="C1727" s="1">
        <f t="shared" si="1"/>
        <v>-1.76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IFERROR(__xludf.DUMMYFUNCTION("""COMPUTED_VALUE"""),146.42)</f>
        <v>146.42</v>
      </c>
      <c r="C1728" s="1">
        <f t="shared" si="1"/>
        <v>6.97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IFERROR(__xludf.DUMMYFUNCTION("""COMPUTED_VALUE"""),151.57)</f>
        <v>151.57</v>
      </c>
      <c r="C1729" s="1">
        <f t="shared" si="1"/>
        <v>4.15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IFERROR(__xludf.DUMMYFUNCTION("""COMPUTED_VALUE"""),149.04)</f>
        <v>149.04</v>
      </c>
      <c r="C1730" s="1">
        <f t="shared" si="1"/>
        <v>-3.53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IFERROR(__xludf.DUMMYFUNCTION("""COMPUTED_VALUE"""),146.42)</f>
        <v>146.42</v>
      </c>
      <c r="C1731" s="1">
        <f t="shared" si="1"/>
        <v>-3.62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IFERROR(__xludf.DUMMYFUNCTION("""COMPUTED_VALUE"""),147.06)</f>
        <v>147.06</v>
      </c>
      <c r="C1732" s="1">
        <f t="shared" si="1"/>
        <v>-0.36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IFERROR(__xludf.DUMMYFUNCTION("""COMPUTED_VALUE"""),147.23)</f>
        <v>147.23</v>
      </c>
      <c r="C1733" s="1">
        <f t="shared" si="1"/>
        <v>-0.83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IFERROR(__xludf.DUMMYFUNCTION("""COMPUTED_VALUE"""),147.36)</f>
        <v>147.36</v>
      </c>
      <c r="C1734" s="1">
        <f t="shared" si="1"/>
        <v>-0.87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IFERROR(__xludf.DUMMYFUNCTION("""COMPUTED_VALUE"""),145.23)</f>
        <v>145.23</v>
      </c>
      <c r="C1735" s="1">
        <f t="shared" si="1"/>
        <v>-3.13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IFERROR(__xludf.DUMMYFUNCTION("""COMPUTED_VALUE"""),145.55)</f>
        <v>145.55</v>
      </c>
      <c r="C1736" s="1">
        <f t="shared" si="1"/>
        <v>-0.68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IFERROR(__xludf.DUMMYFUNCTION("""COMPUTED_VALUE"""),144.33)</f>
        <v>144.33</v>
      </c>
      <c r="C1737" s="1">
        <f t="shared" si="1"/>
        <v>-2.22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IFERROR(__xludf.DUMMYFUNCTION("""COMPUTED_VALUE"""),145.03)</f>
        <v>145.03</v>
      </c>
      <c r="C1738" s="1">
        <f t="shared" si="1"/>
        <v>-0.3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IFERROR(__xludf.DUMMYFUNCTION("""COMPUTED_VALUE"""),145.43)</f>
        <v>145.43</v>
      </c>
      <c r="C1739" s="1">
        <f t="shared" si="1"/>
        <v>-0.6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IFERROR(__xludf.DUMMYFUNCTION("""COMPUTED_VALUE"""),145.07)</f>
        <v>145.07</v>
      </c>
      <c r="C1740" s="1">
        <f t="shared" si="1"/>
        <v>-1.36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IFERROR(__xludf.DUMMYFUNCTION("""COMPUTED_VALUE"""),146.0)</f>
        <v>146</v>
      </c>
      <c r="C1741" s="1">
        <f t="shared" si="1"/>
        <v>-0.07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IFERROR(__xludf.DUMMYFUNCTION("""COMPUTED_VALUE"""),144.07)</f>
        <v>144.07</v>
      </c>
      <c r="C1742" s="1">
        <f t="shared" si="1"/>
        <v>-2.93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IFERROR(__xludf.DUMMYFUNCTION("""COMPUTED_VALUE"""),142.39)</f>
        <v>142.39</v>
      </c>
      <c r="C1743" s="1">
        <f t="shared" si="1"/>
        <v>-2.68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IFERROR(__xludf.DUMMYFUNCTION("""COMPUTED_VALUE"""),144.01)</f>
        <v>144.01</v>
      </c>
      <c r="C1744" s="1">
        <f t="shared" si="1"/>
        <v>0.62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IFERROR(__xludf.DUMMYFUNCTION("""COMPUTED_VALUE"""),145.29)</f>
        <v>145.29</v>
      </c>
      <c r="C1745" s="1">
        <f t="shared" si="1"/>
        <v>0.28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IFERROR(__xludf.DUMMYFUNCTION("""COMPUTED_VALUE"""),145.11)</f>
        <v>145.11</v>
      </c>
      <c r="C1746" s="1">
        <f t="shared" si="1"/>
        <v>-1.18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IFERROR(__xludf.DUMMYFUNCTION("""COMPUTED_VALUE"""),141.19)</f>
        <v>141.19</v>
      </c>
      <c r="C1747" s="1">
        <f t="shared" si="1"/>
        <v>-4.92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IFERROR(__xludf.DUMMYFUNCTION("""COMPUTED_VALUE"""),140.59)</f>
        <v>140.59</v>
      </c>
      <c r="C1748" s="1">
        <f t="shared" si="1"/>
        <v>-1.6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IFERROR(__xludf.DUMMYFUNCTION("""COMPUTED_VALUE"""),143.45)</f>
        <v>143.45</v>
      </c>
      <c r="C1749" s="1">
        <f t="shared" si="1"/>
        <v>1.86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IFERROR(__xludf.DUMMYFUNCTION("""COMPUTED_VALUE"""),145.76)</f>
        <v>145.76</v>
      </c>
      <c r="C1750" s="1">
        <f t="shared" si="1"/>
        <v>1.31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tr">
        <f>IFERROR(__xludf.DUMMYFUNCTION("GOOGLEFINANCE(""MCD"",""price"",""2010-01-01"",""2016-12-13"",""DAILY"")"),"Date")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IFERROR(__xludf.DUMMYFUNCTION("""COMPUTED_VALUE"""),62.78)</f>
        <v>62.78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IFERROR(__xludf.DUMMYFUNCTION("""COMPUTED_VALUE"""),62.3)</f>
        <v>62.3</v>
      </c>
      <c r="C3" s="1">
        <f t="shared" ref="C3:C1750" si="1">(B3-B2)-1</f>
        <v>-1.48</v>
      </c>
    </row>
    <row r="4">
      <c r="A4" s="3">
        <f>IFERROR(__xludf.DUMMYFUNCTION("""COMPUTED_VALUE"""),40184.666666666664)</f>
        <v>40184.66667</v>
      </c>
      <c r="B4" s="1">
        <f>IFERROR(__xludf.DUMMYFUNCTION("""COMPUTED_VALUE"""),61.45)</f>
        <v>61.45</v>
      </c>
      <c r="C4" s="1">
        <f t="shared" si="1"/>
        <v>-1.85</v>
      </c>
    </row>
    <row r="5">
      <c r="A5" s="3">
        <f>IFERROR(__xludf.DUMMYFUNCTION("""COMPUTED_VALUE"""),40185.666666666664)</f>
        <v>40185.66667</v>
      </c>
      <c r="B5" s="1">
        <f>IFERROR(__xludf.DUMMYFUNCTION("""COMPUTED_VALUE"""),61.9)</f>
        <v>61.9</v>
      </c>
      <c r="C5" s="1">
        <f t="shared" si="1"/>
        <v>-0.55</v>
      </c>
    </row>
    <row r="6">
      <c r="A6" s="3">
        <f>IFERROR(__xludf.DUMMYFUNCTION("""COMPUTED_VALUE"""),40186.666666666664)</f>
        <v>40186.66667</v>
      </c>
      <c r="B6" s="1">
        <f>IFERROR(__xludf.DUMMYFUNCTION("""COMPUTED_VALUE"""),61.84)</f>
        <v>61.84</v>
      </c>
      <c r="C6" s="1">
        <f t="shared" si="1"/>
        <v>-1.06</v>
      </c>
    </row>
    <row r="7">
      <c r="A7" s="3">
        <f>IFERROR(__xludf.DUMMYFUNCTION("""COMPUTED_VALUE"""),40189.666666666664)</f>
        <v>40189.66667</v>
      </c>
      <c r="B7" s="1">
        <f>IFERROR(__xludf.DUMMYFUNCTION("""COMPUTED_VALUE"""),62.32)</f>
        <v>62.32</v>
      </c>
      <c r="C7" s="1">
        <f t="shared" si="1"/>
        <v>-0.52</v>
      </c>
    </row>
    <row r="8">
      <c r="A8" s="3">
        <f>IFERROR(__xludf.DUMMYFUNCTION("""COMPUTED_VALUE"""),40190.666666666664)</f>
        <v>40190.66667</v>
      </c>
      <c r="B8" s="1">
        <f>IFERROR(__xludf.DUMMYFUNCTION("""COMPUTED_VALUE"""),62.66)</f>
        <v>62.66</v>
      </c>
      <c r="C8" s="1">
        <f t="shared" si="1"/>
        <v>-0.66</v>
      </c>
    </row>
    <row r="9">
      <c r="A9" s="3">
        <f>IFERROR(__xludf.DUMMYFUNCTION("""COMPUTED_VALUE"""),40191.666666666664)</f>
        <v>40191.66667</v>
      </c>
      <c r="B9" s="1">
        <f>IFERROR(__xludf.DUMMYFUNCTION("""COMPUTED_VALUE"""),62.59)</f>
        <v>62.59</v>
      </c>
      <c r="C9" s="1">
        <f t="shared" si="1"/>
        <v>-1.07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IFERROR(__xludf.DUMMYFUNCTION("""COMPUTED_VALUE"""),62.65)</f>
        <v>62.65</v>
      </c>
      <c r="C10" s="1">
        <f t="shared" si="1"/>
        <v>-0.94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IFERROR(__xludf.DUMMYFUNCTION("""COMPUTED_VALUE"""),62.28)</f>
        <v>62.28</v>
      </c>
      <c r="C11" s="1">
        <f t="shared" si="1"/>
        <v>-1.37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IFERROR(__xludf.DUMMYFUNCTION("""COMPUTED_VALUE"""),63.48)</f>
        <v>63.48</v>
      </c>
      <c r="C12" s="1">
        <f t="shared" si="1"/>
        <v>0.2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IFERROR(__xludf.DUMMYFUNCTION("""COMPUTED_VALUE"""),63.01)</f>
        <v>63.01</v>
      </c>
      <c r="C13" s="1">
        <f t="shared" si="1"/>
        <v>-1.47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IFERROR(__xludf.DUMMYFUNCTION("""COMPUTED_VALUE"""),63.2)</f>
        <v>63.2</v>
      </c>
      <c r="C14" s="1">
        <f t="shared" si="1"/>
        <v>-0.81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IFERROR(__xludf.DUMMYFUNCTION("""COMPUTED_VALUE"""),63.39)</f>
        <v>63.39</v>
      </c>
      <c r="C15" s="1">
        <f t="shared" si="1"/>
        <v>-0.81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IFERROR(__xludf.DUMMYFUNCTION("""COMPUTED_VALUE"""),63.09)</f>
        <v>63.09</v>
      </c>
      <c r="C16" s="1">
        <f t="shared" si="1"/>
        <v>-1.3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IFERROR(__xludf.DUMMYFUNCTION("""COMPUTED_VALUE"""),63.81)</f>
        <v>63.81</v>
      </c>
      <c r="C17" s="1">
        <f t="shared" si="1"/>
        <v>-0.28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IFERROR(__xludf.DUMMYFUNCTION("""COMPUTED_VALUE"""),63.73)</f>
        <v>63.73</v>
      </c>
      <c r="C18" s="1">
        <f t="shared" si="1"/>
        <v>-1.08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IFERROR(__xludf.DUMMYFUNCTION("""COMPUTED_VALUE"""),62.83)</f>
        <v>62.83</v>
      </c>
      <c r="C19" s="1">
        <f t="shared" si="1"/>
        <v>-1.9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IFERROR(__xludf.DUMMYFUNCTION("""COMPUTED_VALUE"""),62.43)</f>
        <v>62.43</v>
      </c>
      <c r="C20" s="1">
        <f t="shared" si="1"/>
        <v>-1.4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IFERROR(__xludf.DUMMYFUNCTION("""COMPUTED_VALUE"""),63.89)</f>
        <v>63.89</v>
      </c>
      <c r="C21" s="1">
        <f t="shared" si="1"/>
        <v>0.46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IFERROR(__xludf.DUMMYFUNCTION("""COMPUTED_VALUE"""),64.03)</f>
        <v>64.03</v>
      </c>
      <c r="C22" s="1">
        <f t="shared" si="1"/>
        <v>-0.86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IFERROR(__xludf.DUMMYFUNCTION("""COMPUTED_VALUE"""),65.21)</f>
        <v>65.21</v>
      </c>
      <c r="C23" s="1">
        <f t="shared" si="1"/>
        <v>0.18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IFERROR(__xludf.DUMMYFUNCTION("""COMPUTED_VALUE"""),64.06)</f>
        <v>64.06</v>
      </c>
      <c r="C24" s="1">
        <f t="shared" si="1"/>
        <v>-2.15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IFERROR(__xludf.DUMMYFUNCTION("""COMPUTED_VALUE"""),63.37)</f>
        <v>63.37</v>
      </c>
      <c r="C25" s="1">
        <f t="shared" si="1"/>
        <v>-1.69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IFERROR(__xludf.DUMMYFUNCTION("""COMPUTED_VALUE"""),62.92)</f>
        <v>62.92</v>
      </c>
      <c r="C26" s="1">
        <f t="shared" si="1"/>
        <v>-1.45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IFERROR(__xludf.DUMMYFUNCTION("""COMPUTED_VALUE"""),63.57)</f>
        <v>63.57</v>
      </c>
      <c r="C27" s="1">
        <f t="shared" si="1"/>
        <v>-0.35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IFERROR(__xludf.DUMMYFUNCTION("""COMPUTED_VALUE"""),63.25)</f>
        <v>63.25</v>
      </c>
      <c r="C28" s="1">
        <f t="shared" si="1"/>
        <v>-1.32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IFERROR(__xludf.DUMMYFUNCTION("""COMPUTED_VALUE"""),63.79)</f>
        <v>63.79</v>
      </c>
      <c r="C29" s="1">
        <f t="shared" si="1"/>
        <v>-0.46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IFERROR(__xludf.DUMMYFUNCTION("""COMPUTED_VALUE"""),63.59)</f>
        <v>63.59</v>
      </c>
      <c r="C30" s="1">
        <f t="shared" si="1"/>
        <v>-1.2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IFERROR(__xludf.DUMMYFUNCTION("""COMPUTED_VALUE"""),64.01)</f>
        <v>64.01</v>
      </c>
      <c r="C31" s="1">
        <f t="shared" si="1"/>
        <v>-0.58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IFERROR(__xludf.DUMMYFUNCTION("""COMPUTED_VALUE"""),64.26)</f>
        <v>64.26</v>
      </c>
      <c r="C32" s="1">
        <f t="shared" si="1"/>
        <v>-0.75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IFERROR(__xludf.DUMMYFUNCTION("""COMPUTED_VALUE"""),64.48)</f>
        <v>64.48</v>
      </c>
      <c r="C33" s="1">
        <f t="shared" si="1"/>
        <v>-0.78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IFERROR(__xludf.DUMMYFUNCTION("""COMPUTED_VALUE"""),64.74)</f>
        <v>64.74</v>
      </c>
      <c r="C34" s="1">
        <f t="shared" si="1"/>
        <v>-0.74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IFERROR(__xludf.DUMMYFUNCTION("""COMPUTED_VALUE"""),64.77)</f>
        <v>64.77</v>
      </c>
      <c r="C35" s="1">
        <f t="shared" si="1"/>
        <v>-0.97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IFERROR(__xludf.DUMMYFUNCTION("""COMPUTED_VALUE"""),64.87)</f>
        <v>64.87</v>
      </c>
      <c r="C36" s="1">
        <f t="shared" si="1"/>
        <v>-0.9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IFERROR(__xludf.DUMMYFUNCTION("""COMPUTED_VALUE"""),65.26)</f>
        <v>65.26</v>
      </c>
      <c r="C37" s="1">
        <f t="shared" si="1"/>
        <v>-0.61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IFERROR(__xludf.DUMMYFUNCTION("""COMPUTED_VALUE"""),64.38)</f>
        <v>64.38</v>
      </c>
      <c r="C38" s="1">
        <f t="shared" si="1"/>
        <v>-1.88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IFERROR(__xludf.DUMMYFUNCTION("""COMPUTED_VALUE"""),63.85)</f>
        <v>63.85</v>
      </c>
      <c r="C39" s="1">
        <f t="shared" si="1"/>
        <v>-1.53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IFERROR(__xludf.DUMMYFUNCTION("""COMPUTED_VALUE"""),63.98)</f>
        <v>63.98</v>
      </c>
      <c r="C40" s="1">
        <f t="shared" si="1"/>
        <v>-0.87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IFERROR(__xludf.DUMMYFUNCTION("""COMPUTED_VALUE"""),64.07)</f>
        <v>64.07</v>
      </c>
      <c r="C41" s="1">
        <f t="shared" si="1"/>
        <v>-0.91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IFERROR(__xludf.DUMMYFUNCTION("""COMPUTED_VALUE"""),63.63)</f>
        <v>63.63</v>
      </c>
      <c r="C42" s="1">
        <f t="shared" si="1"/>
        <v>-1.44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IFERROR(__xludf.DUMMYFUNCTION("""COMPUTED_VALUE"""),63.43)</f>
        <v>63.43</v>
      </c>
      <c r="C43" s="1">
        <f t="shared" si="1"/>
        <v>-1.2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IFERROR(__xludf.DUMMYFUNCTION("""COMPUTED_VALUE"""),63.67)</f>
        <v>63.67</v>
      </c>
      <c r="C44" s="1">
        <f t="shared" si="1"/>
        <v>-0.76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IFERROR(__xludf.DUMMYFUNCTION("""COMPUTED_VALUE"""),65.12)</f>
        <v>65.12</v>
      </c>
      <c r="C45" s="1">
        <f t="shared" si="1"/>
        <v>0.45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IFERROR(__xludf.DUMMYFUNCTION("""COMPUTED_VALUE"""),65.1)</f>
        <v>65.1</v>
      </c>
      <c r="C46" s="1">
        <f t="shared" si="1"/>
        <v>-1.02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IFERROR(__xludf.DUMMYFUNCTION("""COMPUTED_VALUE"""),64.94)</f>
        <v>64.94</v>
      </c>
      <c r="C47" s="1">
        <f t="shared" si="1"/>
        <v>-1.16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IFERROR(__xludf.DUMMYFUNCTION("""COMPUTED_VALUE"""),65.21)</f>
        <v>65.21</v>
      </c>
      <c r="C48" s="1">
        <f t="shared" si="1"/>
        <v>-0.73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IFERROR(__xludf.DUMMYFUNCTION("""COMPUTED_VALUE"""),65.53)</f>
        <v>65.53</v>
      </c>
      <c r="C49" s="1">
        <f t="shared" si="1"/>
        <v>-0.68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IFERROR(__xludf.DUMMYFUNCTION("""COMPUTED_VALUE"""),65.93)</f>
        <v>65.93</v>
      </c>
      <c r="C50" s="1">
        <f t="shared" si="1"/>
        <v>-0.6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IFERROR(__xludf.DUMMYFUNCTION("""COMPUTED_VALUE"""),66.07)</f>
        <v>66.07</v>
      </c>
      <c r="C51" s="1">
        <f t="shared" si="1"/>
        <v>-0.86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IFERROR(__xludf.DUMMYFUNCTION("""COMPUTED_VALUE"""),66.38)</f>
        <v>66.38</v>
      </c>
      <c r="C52" s="1">
        <f t="shared" si="1"/>
        <v>-0.69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IFERROR(__xludf.DUMMYFUNCTION("""COMPUTED_VALUE"""),66.68)</f>
        <v>66.68</v>
      </c>
      <c r="C53" s="1">
        <f t="shared" si="1"/>
        <v>-0.7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IFERROR(__xludf.DUMMYFUNCTION("""COMPUTED_VALUE"""),66.53)</f>
        <v>66.53</v>
      </c>
      <c r="C54" s="1">
        <f t="shared" si="1"/>
        <v>-1.15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IFERROR(__xludf.DUMMYFUNCTION("""COMPUTED_VALUE"""),67.01)</f>
        <v>67.01</v>
      </c>
      <c r="C55" s="1">
        <f t="shared" si="1"/>
        <v>-0.52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IFERROR(__xludf.DUMMYFUNCTION("""COMPUTED_VALUE"""),67.35)</f>
        <v>67.35</v>
      </c>
      <c r="C56" s="1">
        <f t="shared" si="1"/>
        <v>-0.66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IFERROR(__xludf.DUMMYFUNCTION("""COMPUTED_VALUE"""),66.8)</f>
        <v>66.8</v>
      </c>
      <c r="C57" s="1">
        <f t="shared" si="1"/>
        <v>-1.55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IFERROR(__xludf.DUMMYFUNCTION("""COMPUTED_VALUE"""),66.9)</f>
        <v>66.9</v>
      </c>
      <c r="C58" s="1">
        <f t="shared" si="1"/>
        <v>-0.9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IFERROR(__xludf.DUMMYFUNCTION("""COMPUTED_VALUE"""),67.26)</f>
        <v>67.26</v>
      </c>
      <c r="C59" s="1">
        <f t="shared" si="1"/>
        <v>-0.64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IFERROR(__xludf.DUMMYFUNCTION("""COMPUTED_VALUE"""),67.07)</f>
        <v>67.07</v>
      </c>
      <c r="C60" s="1">
        <f t="shared" si="1"/>
        <v>-1.19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IFERROR(__xludf.DUMMYFUNCTION("""COMPUTED_VALUE"""),67.24)</f>
        <v>67.24</v>
      </c>
      <c r="C61" s="1">
        <f t="shared" si="1"/>
        <v>-0.83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IFERROR(__xludf.DUMMYFUNCTION("""COMPUTED_VALUE"""),66.72)</f>
        <v>66.72</v>
      </c>
      <c r="C62" s="1">
        <f t="shared" si="1"/>
        <v>-1.52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IFERROR(__xludf.DUMMYFUNCTION("""COMPUTED_VALUE"""),67.58)</f>
        <v>67.58</v>
      </c>
      <c r="C63" s="1">
        <f t="shared" si="1"/>
        <v>-0.14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IFERROR(__xludf.DUMMYFUNCTION("""COMPUTED_VALUE"""),68.03)</f>
        <v>68.03</v>
      </c>
      <c r="C64" s="1">
        <f t="shared" si="1"/>
        <v>-0.55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IFERROR(__xludf.DUMMYFUNCTION("""COMPUTED_VALUE"""),67.81)</f>
        <v>67.81</v>
      </c>
      <c r="C65" s="1">
        <f t="shared" si="1"/>
        <v>-1.22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IFERROR(__xludf.DUMMYFUNCTION("""COMPUTED_VALUE"""),67.7)</f>
        <v>67.7</v>
      </c>
      <c r="C66" s="1">
        <f t="shared" si="1"/>
        <v>-1.11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IFERROR(__xludf.DUMMYFUNCTION("""COMPUTED_VALUE"""),68.76)</f>
        <v>68.76</v>
      </c>
      <c r="C67" s="1">
        <f t="shared" si="1"/>
        <v>0.06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IFERROR(__xludf.DUMMYFUNCTION("""COMPUTED_VALUE"""),68.68)</f>
        <v>68.68</v>
      </c>
      <c r="C68" s="1">
        <f t="shared" si="1"/>
        <v>-1.08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IFERROR(__xludf.DUMMYFUNCTION("""COMPUTED_VALUE"""),68.53)</f>
        <v>68.53</v>
      </c>
      <c r="C69" s="1">
        <f t="shared" si="1"/>
        <v>-1.15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IFERROR(__xludf.DUMMYFUNCTION("""COMPUTED_VALUE"""),68.92)</f>
        <v>68.92</v>
      </c>
      <c r="C70" s="1">
        <f t="shared" si="1"/>
        <v>-0.61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IFERROR(__xludf.DUMMYFUNCTION("""COMPUTED_VALUE"""),69.42)</f>
        <v>69.42</v>
      </c>
      <c r="C71" s="1">
        <f t="shared" si="1"/>
        <v>-0.5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IFERROR(__xludf.DUMMYFUNCTION("""COMPUTED_VALUE"""),69.16)</f>
        <v>69.16</v>
      </c>
      <c r="C72" s="1">
        <f t="shared" si="1"/>
        <v>-1.26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IFERROR(__xludf.DUMMYFUNCTION("""COMPUTED_VALUE"""),69.03)</f>
        <v>69.03</v>
      </c>
      <c r="C73" s="1">
        <f t="shared" si="1"/>
        <v>-1.13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IFERROR(__xludf.DUMMYFUNCTION("""COMPUTED_VALUE"""),69.92)</f>
        <v>69.92</v>
      </c>
      <c r="C74" s="1">
        <f t="shared" si="1"/>
        <v>-0.11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IFERROR(__xludf.DUMMYFUNCTION("""COMPUTED_VALUE"""),70.34)</f>
        <v>70.34</v>
      </c>
      <c r="C75" s="1">
        <f t="shared" si="1"/>
        <v>-0.58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IFERROR(__xludf.DUMMYFUNCTION("""COMPUTED_VALUE"""),70.36)</f>
        <v>70.36</v>
      </c>
      <c r="C76" s="1">
        <f t="shared" si="1"/>
        <v>-0.98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IFERROR(__xludf.DUMMYFUNCTION("""COMPUTED_VALUE"""),71.03)</f>
        <v>71.03</v>
      </c>
      <c r="C77" s="1">
        <f t="shared" si="1"/>
        <v>-0.33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IFERROR(__xludf.DUMMYFUNCTION("""COMPUTED_VALUE"""),71.15)</f>
        <v>71.15</v>
      </c>
      <c r="C78" s="1">
        <f t="shared" si="1"/>
        <v>-0.88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IFERROR(__xludf.DUMMYFUNCTION("""COMPUTED_VALUE"""),71.02)</f>
        <v>71.02</v>
      </c>
      <c r="C79" s="1">
        <f t="shared" si="1"/>
        <v>-1.13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IFERROR(__xludf.DUMMYFUNCTION("""COMPUTED_VALUE"""),70.53)</f>
        <v>70.53</v>
      </c>
      <c r="C80" s="1">
        <f t="shared" si="1"/>
        <v>-1.49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IFERROR(__xludf.DUMMYFUNCTION("""COMPUTED_VALUE"""),70.34)</f>
        <v>70.34</v>
      </c>
      <c r="C81" s="1">
        <f t="shared" si="1"/>
        <v>-1.19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IFERROR(__xludf.DUMMYFUNCTION("""COMPUTED_VALUE"""),71.52)</f>
        <v>71.52</v>
      </c>
      <c r="C82" s="1">
        <f t="shared" si="1"/>
        <v>0.18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IFERROR(__xludf.DUMMYFUNCTION("""COMPUTED_VALUE"""),70.59)</f>
        <v>70.59</v>
      </c>
      <c r="C83" s="1">
        <f t="shared" si="1"/>
        <v>-1.93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IFERROR(__xludf.DUMMYFUNCTION("""COMPUTED_VALUE"""),71.42)</f>
        <v>71.42</v>
      </c>
      <c r="C84" s="1">
        <f t="shared" si="1"/>
        <v>-0.17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IFERROR(__xludf.DUMMYFUNCTION("""COMPUTED_VALUE"""),70.64)</f>
        <v>70.64</v>
      </c>
      <c r="C85" s="1">
        <f t="shared" si="1"/>
        <v>-1.78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IFERROR(__xludf.DUMMYFUNCTION("""COMPUTED_VALUE"""),70.66)</f>
        <v>70.66</v>
      </c>
      <c r="C86" s="1">
        <f t="shared" si="1"/>
        <v>-0.98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IFERROR(__xludf.DUMMYFUNCTION("""COMPUTED_VALUE"""),69.42)</f>
        <v>69.42</v>
      </c>
      <c r="C87" s="1">
        <f t="shared" si="1"/>
        <v>-2.24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IFERROR(__xludf.DUMMYFUNCTION("""COMPUTED_VALUE"""),68.01)</f>
        <v>68.01</v>
      </c>
      <c r="C88" s="1">
        <f t="shared" si="1"/>
        <v>-2.41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IFERROR(__xludf.DUMMYFUNCTION("""COMPUTED_VALUE"""),70.58)</f>
        <v>70.58</v>
      </c>
      <c r="C89" s="1">
        <f t="shared" si="1"/>
        <v>1.57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IFERROR(__xludf.DUMMYFUNCTION("""COMPUTED_VALUE"""),70.48)</f>
        <v>70.48</v>
      </c>
      <c r="C90" s="1">
        <f t="shared" si="1"/>
        <v>-1.1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IFERROR(__xludf.DUMMYFUNCTION("""COMPUTED_VALUE"""),70.67)</f>
        <v>70.67</v>
      </c>
      <c r="C91" s="1">
        <f t="shared" si="1"/>
        <v>-0.81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IFERROR(__xludf.DUMMYFUNCTION("""COMPUTED_VALUE"""),70.5)</f>
        <v>70.5</v>
      </c>
      <c r="C92" s="1">
        <f t="shared" si="1"/>
        <v>-1.17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IFERROR(__xludf.DUMMYFUNCTION("""COMPUTED_VALUE"""),69.59)</f>
        <v>69.59</v>
      </c>
      <c r="C93" s="1">
        <f t="shared" si="1"/>
        <v>-1.91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IFERROR(__xludf.DUMMYFUNCTION("""COMPUTED_VALUE"""),70.14)</f>
        <v>70.14</v>
      </c>
      <c r="C94" s="1">
        <f t="shared" si="1"/>
        <v>-0.45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IFERROR(__xludf.DUMMYFUNCTION("""COMPUTED_VALUE"""),70.02)</f>
        <v>70.02</v>
      </c>
      <c r="C95" s="1">
        <f t="shared" si="1"/>
        <v>-1.12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IFERROR(__xludf.DUMMYFUNCTION("""COMPUTED_VALUE"""),69.4)</f>
        <v>69.4</v>
      </c>
      <c r="C96" s="1">
        <f t="shared" si="1"/>
        <v>-1.62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IFERROR(__xludf.DUMMYFUNCTION("""COMPUTED_VALUE"""),67.66)</f>
        <v>67.66</v>
      </c>
      <c r="C97" s="1">
        <f t="shared" si="1"/>
        <v>-2.74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IFERROR(__xludf.DUMMYFUNCTION("""COMPUTED_VALUE"""),67.86)</f>
        <v>67.86</v>
      </c>
      <c r="C98" s="1">
        <f t="shared" si="1"/>
        <v>-0.8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IFERROR(__xludf.DUMMYFUNCTION("""COMPUTED_VALUE"""),67.66)</f>
        <v>67.66</v>
      </c>
      <c r="C99" s="1">
        <f t="shared" si="1"/>
        <v>-1.2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IFERROR(__xludf.DUMMYFUNCTION("""COMPUTED_VALUE"""),67.84)</f>
        <v>67.84</v>
      </c>
      <c r="C100" s="1">
        <f t="shared" si="1"/>
        <v>-0.82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IFERROR(__xludf.DUMMYFUNCTION("""COMPUTED_VALUE"""),66.01)</f>
        <v>66.01</v>
      </c>
      <c r="C101" s="1">
        <f t="shared" si="1"/>
        <v>-2.83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IFERROR(__xludf.DUMMYFUNCTION("""COMPUTED_VALUE"""),67.2)</f>
        <v>67.2</v>
      </c>
      <c r="C102" s="1">
        <f t="shared" si="1"/>
        <v>0.19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IFERROR(__xludf.DUMMYFUNCTION("""COMPUTED_VALUE"""),66.87)</f>
        <v>66.87</v>
      </c>
      <c r="C103" s="1">
        <f t="shared" si="1"/>
        <v>-1.33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IFERROR(__xludf.DUMMYFUNCTION("""COMPUTED_VALUE"""),66.36)</f>
        <v>66.36</v>
      </c>
      <c r="C104" s="1">
        <f t="shared" si="1"/>
        <v>-1.51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IFERROR(__xludf.DUMMYFUNCTION("""COMPUTED_VALUE"""),67.77)</f>
        <v>67.77</v>
      </c>
      <c r="C105" s="1">
        <f t="shared" si="1"/>
        <v>0.41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IFERROR(__xludf.DUMMYFUNCTION("""COMPUTED_VALUE"""),67.85)</f>
        <v>67.85</v>
      </c>
      <c r="C106" s="1">
        <f t="shared" si="1"/>
        <v>-0.92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IFERROR(__xludf.DUMMYFUNCTION("""COMPUTED_VALUE"""),66.7)</f>
        <v>66.7</v>
      </c>
      <c r="C107" s="1">
        <f t="shared" si="1"/>
        <v>-2.15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IFERROR(__xludf.DUMMYFUNCTION("""COMPUTED_VALUE"""),66.75)</f>
        <v>66.75</v>
      </c>
      <c r="C108" s="1">
        <f t="shared" si="1"/>
        <v>-0.95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IFERROR(__xludf.DUMMYFUNCTION("""COMPUTED_VALUE"""),68.38)</f>
        <v>68.38</v>
      </c>
      <c r="C109" s="1">
        <f t="shared" si="1"/>
        <v>0.63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IFERROR(__xludf.DUMMYFUNCTION("""COMPUTED_VALUE"""),68.26)</f>
        <v>68.26</v>
      </c>
      <c r="C110" s="1">
        <f t="shared" si="1"/>
        <v>-1.12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IFERROR(__xludf.DUMMYFUNCTION("""COMPUTED_VALUE"""),69.37)</f>
        <v>69.37</v>
      </c>
      <c r="C111" s="1">
        <f t="shared" si="1"/>
        <v>0.11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IFERROR(__xludf.DUMMYFUNCTION("""COMPUTED_VALUE"""),69.54)</f>
        <v>69.54</v>
      </c>
      <c r="C112" s="1">
        <f t="shared" si="1"/>
        <v>-0.83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IFERROR(__xludf.DUMMYFUNCTION("""COMPUTED_VALUE"""),69.3)</f>
        <v>69.3</v>
      </c>
      <c r="C113" s="1">
        <f t="shared" si="1"/>
        <v>-1.24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IFERROR(__xludf.DUMMYFUNCTION("""COMPUTED_VALUE"""),70.4)</f>
        <v>70.4</v>
      </c>
      <c r="C114" s="1">
        <f t="shared" si="1"/>
        <v>0.1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IFERROR(__xludf.DUMMYFUNCTION("""COMPUTED_VALUE"""),70.29)</f>
        <v>70.29</v>
      </c>
      <c r="C115" s="1">
        <f t="shared" si="1"/>
        <v>-1.11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IFERROR(__xludf.DUMMYFUNCTION("""COMPUTED_VALUE"""),70.05)</f>
        <v>70.05</v>
      </c>
      <c r="C116" s="1">
        <f t="shared" si="1"/>
        <v>-1.24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IFERROR(__xludf.DUMMYFUNCTION("""COMPUTED_VALUE"""),69.88)</f>
        <v>69.88</v>
      </c>
      <c r="C117" s="1">
        <f t="shared" si="1"/>
        <v>-1.17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IFERROR(__xludf.DUMMYFUNCTION("""COMPUTED_VALUE"""),69.92)</f>
        <v>69.92</v>
      </c>
      <c r="C118" s="1">
        <f t="shared" si="1"/>
        <v>-0.96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IFERROR(__xludf.DUMMYFUNCTION("""COMPUTED_VALUE"""),68.64)</f>
        <v>68.64</v>
      </c>
      <c r="C119" s="1">
        <f t="shared" si="1"/>
        <v>-2.28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IFERROR(__xludf.DUMMYFUNCTION("""COMPUTED_VALUE"""),68.63)</f>
        <v>68.63</v>
      </c>
      <c r="C120" s="1">
        <f t="shared" si="1"/>
        <v>-1.01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IFERROR(__xludf.DUMMYFUNCTION("""COMPUTED_VALUE"""),67.73)</f>
        <v>67.73</v>
      </c>
      <c r="C121" s="1">
        <f t="shared" si="1"/>
        <v>-1.9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IFERROR(__xludf.DUMMYFUNCTION("""COMPUTED_VALUE"""),67.42)</f>
        <v>67.42</v>
      </c>
      <c r="C122" s="1">
        <f t="shared" si="1"/>
        <v>-1.31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IFERROR(__xludf.DUMMYFUNCTION("""COMPUTED_VALUE"""),67.33)</f>
        <v>67.33</v>
      </c>
      <c r="C123" s="1">
        <f t="shared" si="1"/>
        <v>-1.09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IFERROR(__xludf.DUMMYFUNCTION("""COMPUTED_VALUE"""),66.46)</f>
        <v>66.46</v>
      </c>
      <c r="C124" s="1">
        <f t="shared" si="1"/>
        <v>-1.87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IFERROR(__xludf.DUMMYFUNCTION("""COMPUTED_VALUE"""),65.87)</f>
        <v>65.87</v>
      </c>
      <c r="C125" s="1">
        <f t="shared" si="1"/>
        <v>-1.59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IFERROR(__xludf.DUMMYFUNCTION("""COMPUTED_VALUE"""),66.71)</f>
        <v>66.71</v>
      </c>
      <c r="C126" s="1">
        <f t="shared" si="1"/>
        <v>-0.16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IFERROR(__xludf.DUMMYFUNCTION("""COMPUTED_VALUE"""),66.14)</f>
        <v>66.14</v>
      </c>
      <c r="C127" s="1">
        <f t="shared" si="1"/>
        <v>-1.57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IFERROR(__xludf.DUMMYFUNCTION("""COMPUTED_VALUE"""),66.11)</f>
        <v>66.11</v>
      </c>
      <c r="C128" s="1">
        <f t="shared" si="1"/>
        <v>-1.03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IFERROR(__xludf.DUMMYFUNCTION("""COMPUTED_VALUE"""),67.31)</f>
        <v>67.31</v>
      </c>
      <c r="C129" s="1">
        <f t="shared" si="1"/>
        <v>0.2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IFERROR(__xludf.DUMMYFUNCTION("""COMPUTED_VALUE"""),69.02)</f>
        <v>69.02</v>
      </c>
      <c r="C130" s="1">
        <f t="shared" si="1"/>
        <v>0.71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IFERROR(__xludf.DUMMYFUNCTION("""COMPUTED_VALUE"""),69.22)</f>
        <v>69.22</v>
      </c>
      <c r="C131" s="1">
        <f t="shared" si="1"/>
        <v>-0.8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IFERROR(__xludf.DUMMYFUNCTION("""COMPUTED_VALUE"""),69.94)</f>
        <v>69.94</v>
      </c>
      <c r="C132" s="1">
        <f t="shared" si="1"/>
        <v>-0.28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IFERROR(__xludf.DUMMYFUNCTION("""COMPUTED_VALUE"""),70.84)</f>
        <v>70.84</v>
      </c>
      <c r="C133" s="1">
        <f t="shared" si="1"/>
        <v>-0.1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IFERROR(__xludf.DUMMYFUNCTION("""COMPUTED_VALUE"""),70.9)</f>
        <v>70.9</v>
      </c>
      <c r="C134" s="1">
        <f t="shared" si="1"/>
        <v>-0.94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IFERROR(__xludf.DUMMYFUNCTION("""COMPUTED_VALUE"""),71.33)</f>
        <v>71.33</v>
      </c>
      <c r="C135" s="1">
        <f t="shared" si="1"/>
        <v>-0.57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IFERROR(__xludf.DUMMYFUNCTION("""COMPUTED_VALUE"""),69.94)</f>
        <v>69.94</v>
      </c>
      <c r="C136" s="1">
        <f t="shared" si="1"/>
        <v>-2.39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IFERROR(__xludf.DUMMYFUNCTION("""COMPUTED_VALUE"""),69.91)</f>
        <v>69.91</v>
      </c>
      <c r="C137" s="1">
        <f t="shared" si="1"/>
        <v>-1.03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IFERROR(__xludf.DUMMYFUNCTION("""COMPUTED_VALUE"""),70.87)</f>
        <v>70.87</v>
      </c>
      <c r="C138" s="1">
        <f t="shared" si="1"/>
        <v>-0.04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IFERROR(__xludf.DUMMYFUNCTION("""COMPUTED_VALUE"""),70.11)</f>
        <v>70.11</v>
      </c>
      <c r="C139" s="1">
        <f t="shared" si="1"/>
        <v>-1.76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IFERROR(__xludf.DUMMYFUNCTION("""COMPUTED_VALUE"""),71.4)</f>
        <v>71.4</v>
      </c>
      <c r="C140" s="1">
        <f t="shared" si="1"/>
        <v>0.29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IFERROR(__xludf.DUMMYFUNCTION("""COMPUTED_VALUE"""),69.9)</f>
        <v>69.9</v>
      </c>
      <c r="C141" s="1">
        <f t="shared" si="1"/>
        <v>-2.5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IFERROR(__xludf.DUMMYFUNCTION("""COMPUTED_VALUE"""),70.87)</f>
        <v>70.87</v>
      </c>
      <c r="C142" s="1">
        <f t="shared" si="1"/>
        <v>-0.03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IFERROR(__xludf.DUMMYFUNCTION("""COMPUTED_VALUE"""),70.4)</f>
        <v>70.4</v>
      </c>
      <c r="C143" s="1">
        <f t="shared" si="1"/>
        <v>-1.47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IFERROR(__xludf.DUMMYFUNCTION("""COMPUTED_VALUE"""),69.77)</f>
        <v>69.77</v>
      </c>
      <c r="C144" s="1">
        <f t="shared" si="1"/>
        <v>-1.63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IFERROR(__xludf.DUMMYFUNCTION("""COMPUTED_VALUE"""),69.38)</f>
        <v>69.38</v>
      </c>
      <c r="C145" s="1">
        <f t="shared" si="1"/>
        <v>-1.39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IFERROR(__xludf.DUMMYFUNCTION("""COMPUTED_VALUE"""),69.73)</f>
        <v>69.73</v>
      </c>
      <c r="C146" s="1">
        <f t="shared" si="1"/>
        <v>-0.65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IFERROR(__xludf.DUMMYFUNCTION("""COMPUTED_VALUE"""),70.25)</f>
        <v>70.25</v>
      </c>
      <c r="C147" s="1">
        <f t="shared" si="1"/>
        <v>-0.48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IFERROR(__xludf.DUMMYFUNCTION("""COMPUTED_VALUE"""),70.45)</f>
        <v>70.45</v>
      </c>
      <c r="C148" s="1">
        <f t="shared" si="1"/>
        <v>-0.8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IFERROR(__xludf.DUMMYFUNCTION("""COMPUTED_VALUE"""),70.69)</f>
        <v>70.69</v>
      </c>
      <c r="C149" s="1">
        <f t="shared" si="1"/>
        <v>-0.76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IFERROR(__xludf.DUMMYFUNCTION("""COMPUTED_VALUE"""),70.45)</f>
        <v>70.45</v>
      </c>
      <c r="C150" s="1">
        <f t="shared" si="1"/>
        <v>-1.24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IFERROR(__xludf.DUMMYFUNCTION("""COMPUTED_VALUE"""),71.74)</f>
        <v>71.74</v>
      </c>
      <c r="C151" s="1">
        <f t="shared" si="1"/>
        <v>0.29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IFERROR(__xludf.DUMMYFUNCTION("""COMPUTED_VALUE"""),72.92)</f>
        <v>72.92</v>
      </c>
      <c r="C152" s="1">
        <f t="shared" si="1"/>
        <v>0.18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IFERROR(__xludf.DUMMYFUNCTION("""COMPUTED_VALUE"""),72.84)</f>
        <v>72.84</v>
      </c>
      <c r="C153" s="1">
        <f t="shared" si="1"/>
        <v>-1.08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IFERROR(__xludf.DUMMYFUNCTION("""COMPUTED_VALUE"""),71.57)</f>
        <v>71.57</v>
      </c>
      <c r="C154" s="1">
        <f t="shared" si="1"/>
        <v>-2.27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IFERROR(__xludf.DUMMYFUNCTION("""COMPUTED_VALUE"""),72.06)</f>
        <v>72.06</v>
      </c>
      <c r="C155" s="1">
        <f t="shared" si="1"/>
        <v>-0.51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IFERROR(__xludf.DUMMYFUNCTION("""COMPUTED_VALUE"""),71.89)</f>
        <v>71.89</v>
      </c>
      <c r="C156" s="1">
        <f t="shared" si="1"/>
        <v>-1.17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IFERROR(__xludf.DUMMYFUNCTION("""COMPUTED_VALUE"""),71.79)</f>
        <v>71.79</v>
      </c>
      <c r="C157" s="1">
        <f t="shared" si="1"/>
        <v>-1.1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IFERROR(__xludf.DUMMYFUNCTION("""COMPUTED_VALUE"""),73.22)</f>
        <v>73.22</v>
      </c>
      <c r="C158" s="1">
        <f t="shared" si="1"/>
        <v>0.43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IFERROR(__xludf.DUMMYFUNCTION("""COMPUTED_VALUE"""),73.25)</f>
        <v>73.25</v>
      </c>
      <c r="C159" s="1">
        <f t="shared" si="1"/>
        <v>-0.97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IFERROR(__xludf.DUMMYFUNCTION("""COMPUTED_VALUE"""),72.97)</f>
        <v>72.97</v>
      </c>
      <c r="C160" s="1">
        <f t="shared" si="1"/>
        <v>-1.28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IFERROR(__xludf.DUMMYFUNCTION("""COMPUTED_VALUE"""),73.08)</f>
        <v>73.08</v>
      </c>
      <c r="C161" s="1">
        <f t="shared" si="1"/>
        <v>-0.89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IFERROR(__xludf.DUMMYFUNCTION("""COMPUTED_VALUE"""),73.34)</f>
        <v>73.34</v>
      </c>
      <c r="C162" s="1">
        <f t="shared" si="1"/>
        <v>-0.74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IFERROR(__xludf.DUMMYFUNCTION("""COMPUTED_VALUE"""),72.72)</f>
        <v>72.72</v>
      </c>
      <c r="C163" s="1">
        <f t="shared" si="1"/>
        <v>-1.62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IFERROR(__xludf.DUMMYFUNCTION("""COMPUTED_VALUE"""),73.19)</f>
        <v>73.19</v>
      </c>
      <c r="C164" s="1">
        <f t="shared" si="1"/>
        <v>-0.53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IFERROR(__xludf.DUMMYFUNCTION("""COMPUTED_VALUE"""),73.16)</f>
        <v>73.16</v>
      </c>
      <c r="C165" s="1">
        <f t="shared" si="1"/>
        <v>-1.03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IFERROR(__xludf.DUMMYFUNCTION("""COMPUTED_VALUE"""),73.99)</f>
        <v>73.99</v>
      </c>
      <c r="C166" s="1">
        <f t="shared" si="1"/>
        <v>-0.17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IFERROR(__xludf.DUMMYFUNCTION("""COMPUTED_VALUE"""),72.74)</f>
        <v>72.74</v>
      </c>
      <c r="C167" s="1">
        <f t="shared" si="1"/>
        <v>-2.25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IFERROR(__xludf.DUMMYFUNCTION("""COMPUTED_VALUE"""),73.06)</f>
        <v>73.06</v>
      </c>
      <c r="C168" s="1">
        <f t="shared" si="1"/>
        <v>-0.68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IFERROR(__xludf.DUMMYFUNCTION("""COMPUTED_VALUE"""),74.54)</f>
        <v>74.54</v>
      </c>
      <c r="C169" s="1">
        <f t="shared" si="1"/>
        <v>0.48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IFERROR(__xludf.DUMMYFUNCTION("""COMPUTED_VALUE"""),75.02)</f>
        <v>75.02</v>
      </c>
      <c r="C170" s="1">
        <f t="shared" si="1"/>
        <v>-0.52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IFERROR(__xludf.DUMMYFUNCTION("""COMPUTED_VALUE"""),75.09)</f>
        <v>75.09</v>
      </c>
      <c r="C171" s="1">
        <f t="shared" si="1"/>
        <v>-0.93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IFERROR(__xludf.DUMMYFUNCTION("""COMPUTED_VALUE"""),75.8)</f>
        <v>75.8</v>
      </c>
      <c r="C172" s="1">
        <f t="shared" si="1"/>
        <v>-0.29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IFERROR(__xludf.DUMMYFUNCTION("""COMPUTED_VALUE"""),76.08)</f>
        <v>76.08</v>
      </c>
      <c r="C173" s="1">
        <f t="shared" si="1"/>
        <v>-0.72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IFERROR(__xludf.DUMMYFUNCTION("""COMPUTED_VALUE"""),74.37)</f>
        <v>74.37</v>
      </c>
      <c r="C174" s="1">
        <f t="shared" si="1"/>
        <v>-2.71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IFERROR(__xludf.DUMMYFUNCTION("""COMPUTED_VALUE"""),75.01)</f>
        <v>75.01</v>
      </c>
      <c r="C175" s="1">
        <f t="shared" si="1"/>
        <v>-0.36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IFERROR(__xludf.DUMMYFUNCTION("""COMPUTED_VALUE"""),74.57)</f>
        <v>74.57</v>
      </c>
      <c r="C176" s="1">
        <f t="shared" si="1"/>
        <v>-1.44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IFERROR(__xludf.DUMMYFUNCTION("""COMPUTED_VALUE"""),73.94)</f>
        <v>73.94</v>
      </c>
      <c r="C177" s="1">
        <f t="shared" si="1"/>
        <v>-1.63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IFERROR(__xludf.DUMMYFUNCTION("""COMPUTED_VALUE"""),74.71)</f>
        <v>74.71</v>
      </c>
      <c r="C178" s="1">
        <f t="shared" si="1"/>
        <v>-0.23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IFERROR(__xludf.DUMMYFUNCTION("""COMPUTED_VALUE"""),74.8)</f>
        <v>74.8</v>
      </c>
      <c r="C179" s="1">
        <f t="shared" si="1"/>
        <v>-0.91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IFERROR(__xludf.DUMMYFUNCTION("""COMPUTED_VALUE"""),74.32)</f>
        <v>74.32</v>
      </c>
      <c r="C180" s="1">
        <f t="shared" si="1"/>
        <v>-1.48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IFERROR(__xludf.DUMMYFUNCTION("""COMPUTED_VALUE"""),75.11)</f>
        <v>75.11</v>
      </c>
      <c r="C181" s="1">
        <f t="shared" si="1"/>
        <v>-0.21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IFERROR(__xludf.DUMMYFUNCTION("""COMPUTED_VALUE"""),75.51)</f>
        <v>75.51</v>
      </c>
      <c r="C182" s="1">
        <f t="shared" si="1"/>
        <v>-0.6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IFERROR(__xludf.DUMMYFUNCTION("""COMPUTED_VALUE"""),75.13)</f>
        <v>75.13</v>
      </c>
      <c r="C183" s="1">
        <f t="shared" si="1"/>
        <v>-1.38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IFERROR(__xludf.DUMMYFUNCTION("""COMPUTED_VALUE"""),74.64)</f>
        <v>74.64</v>
      </c>
      <c r="C184" s="1">
        <f t="shared" si="1"/>
        <v>-1.49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IFERROR(__xludf.DUMMYFUNCTION("""COMPUTED_VALUE"""),75.1)</f>
        <v>75.1</v>
      </c>
      <c r="C185" s="1">
        <f t="shared" si="1"/>
        <v>-0.54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IFERROR(__xludf.DUMMYFUNCTION("""COMPUTED_VALUE"""),74.76)</f>
        <v>74.76</v>
      </c>
      <c r="C186" s="1">
        <f t="shared" si="1"/>
        <v>-1.34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IFERROR(__xludf.DUMMYFUNCTION("""COMPUTED_VALUE"""),74.63)</f>
        <v>74.63</v>
      </c>
      <c r="C187" s="1">
        <f t="shared" si="1"/>
        <v>-1.13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IFERROR(__xludf.DUMMYFUNCTION("""COMPUTED_VALUE"""),74.45)</f>
        <v>74.45</v>
      </c>
      <c r="C188" s="1">
        <f t="shared" si="1"/>
        <v>-1.18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IFERROR(__xludf.DUMMYFUNCTION("""COMPUTED_VALUE"""),74.51)</f>
        <v>74.51</v>
      </c>
      <c r="C189" s="1">
        <f t="shared" si="1"/>
        <v>-0.94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IFERROR(__xludf.DUMMYFUNCTION("""COMPUTED_VALUE"""),74.92)</f>
        <v>74.92</v>
      </c>
      <c r="C190" s="1">
        <f t="shared" si="1"/>
        <v>-0.59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IFERROR(__xludf.DUMMYFUNCTION("""COMPUTED_VALUE"""),74.95)</f>
        <v>74.95</v>
      </c>
      <c r="C191" s="1">
        <f t="shared" si="1"/>
        <v>-0.97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IFERROR(__xludf.DUMMYFUNCTION("""COMPUTED_VALUE"""),75.82)</f>
        <v>75.82</v>
      </c>
      <c r="C192" s="1">
        <f t="shared" si="1"/>
        <v>-0.13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IFERROR(__xludf.DUMMYFUNCTION("""COMPUTED_VALUE"""),75.4)</f>
        <v>75.4</v>
      </c>
      <c r="C193" s="1">
        <f t="shared" si="1"/>
        <v>-1.42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IFERROR(__xludf.DUMMYFUNCTION("""COMPUTED_VALUE"""),75.86)</f>
        <v>75.86</v>
      </c>
      <c r="C194" s="1">
        <f t="shared" si="1"/>
        <v>-0.54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IFERROR(__xludf.DUMMYFUNCTION("""COMPUTED_VALUE"""),76.1)</f>
        <v>76.1</v>
      </c>
      <c r="C195" s="1">
        <f t="shared" si="1"/>
        <v>-0.76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IFERROR(__xludf.DUMMYFUNCTION("""COMPUTED_VALUE"""),75.59)</f>
        <v>75.59</v>
      </c>
      <c r="C196" s="1">
        <f t="shared" si="1"/>
        <v>-1.51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IFERROR(__xludf.DUMMYFUNCTION("""COMPUTED_VALUE"""),75.58)</f>
        <v>75.58</v>
      </c>
      <c r="C197" s="1">
        <f t="shared" si="1"/>
        <v>-1.01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IFERROR(__xludf.DUMMYFUNCTION("""COMPUTED_VALUE"""),75.75)</f>
        <v>75.75</v>
      </c>
      <c r="C198" s="1">
        <f t="shared" si="1"/>
        <v>-0.83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IFERROR(__xludf.DUMMYFUNCTION("""COMPUTED_VALUE"""),77.04)</f>
        <v>77.04</v>
      </c>
      <c r="C199" s="1">
        <f t="shared" si="1"/>
        <v>0.29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IFERROR(__xludf.DUMMYFUNCTION("""COMPUTED_VALUE"""),77.48)</f>
        <v>77.48</v>
      </c>
      <c r="C200" s="1">
        <f t="shared" si="1"/>
        <v>-0.56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IFERROR(__xludf.DUMMYFUNCTION("""COMPUTED_VALUE"""),77.32)</f>
        <v>77.32</v>
      </c>
      <c r="C201" s="1">
        <f t="shared" si="1"/>
        <v>-1.16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IFERROR(__xludf.DUMMYFUNCTION("""COMPUTED_VALUE"""),76.99)</f>
        <v>76.99</v>
      </c>
      <c r="C202" s="1">
        <f t="shared" si="1"/>
        <v>-1.33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IFERROR(__xludf.DUMMYFUNCTION("""COMPUTED_VALUE"""),77.41)</f>
        <v>77.41</v>
      </c>
      <c r="C203" s="1">
        <f t="shared" si="1"/>
        <v>-0.58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IFERROR(__xludf.DUMMYFUNCTION("""COMPUTED_VALUE"""),78.44)</f>
        <v>78.44</v>
      </c>
      <c r="C204" s="1">
        <f t="shared" si="1"/>
        <v>0.03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IFERROR(__xludf.DUMMYFUNCTION("""COMPUTED_VALUE"""),78.55)</f>
        <v>78.55</v>
      </c>
      <c r="C205" s="1">
        <f t="shared" si="1"/>
        <v>-0.89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IFERROR(__xludf.DUMMYFUNCTION("""COMPUTED_VALUE"""),78.7)</f>
        <v>78.7</v>
      </c>
      <c r="C206" s="1">
        <f t="shared" si="1"/>
        <v>-0.85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IFERROR(__xludf.DUMMYFUNCTION("""COMPUTED_VALUE"""),78.76)</f>
        <v>78.76</v>
      </c>
      <c r="C207" s="1">
        <f t="shared" si="1"/>
        <v>-0.94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IFERROR(__xludf.DUMMYFUNCTION("""COMPUTED_VALUE"""),77.48)</f>
        <v>77.48</v>
      </c>
      <c r="C208" s="1">
        <f t="shared" si="1"/>
        <v>-2.28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IFERROR(__xludf.DUMMYFUNCTION("""COMPUTED_VALUE"""),77.48)</f>
        <v>77.48</v>
      </c>
      <c r="C209" s="1">
        <f t="shared" si="1"/>
        <v>-1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IFERROR(__xludf.DUMMYFUNCTION("""COMPUTED_VALUE"""),77.77)</f>
        <v>77.77</v>
      </c>
      <c r="C210" s="1">
        <f t="shared" si="1"/>
        <v>-0.71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IFERROR(__xludf.DUMMYFUNCTION("""COMPUTED_VALUE"""),77.88)</f>
        <v>77.88</v>
      </c>
      <c r="C211" s="1">
        <f t="shared" si="1"/>
        <v>-0.89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IFERROR(__xludf.DUMMYFUNCTION("""COMPUTED_VALUE"""),78.4)</f>
        <v>78.4</v>
      </c>
      <c r="C212" s="1">
        <f t="shared" si="1"/>
        <v>-0.48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IFERROR(__xludf.DUMMYFUNCTION("""COMPUTED_VALUE"""),78.5)</f>
        <v>78.5</v>
      </c>
      <c r="C213" s="1">
        <f t="shared" si="1"/>
        <v>-0.9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IFERROR(__xludf.DUMMYFUNCTION("""COMPUTED_VALUE"""),79.18)</f>
        <v>79.18</v>
      </c>
      <c r="C214" s="1">
        <f t="shared" si="1"/>
        <v>-0.32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IFERROR(__xludf.DUMMYFUNCTION("""COMPUTED_VALUE"""),79.3)</f>
        <v>79.3</v>
      </c>
      <c r="C215" s="1">
        <f t="shared" si="1"/>
        <v>-0.88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IFERROR(__xludf.DUMMYFUNCTION("""COMPUTED_VALUE"""),79.31)</f>
        <v>79.31</v>
      </c>
      <c r="C216" s="1">
        <f t="shared" si="1"/>
        <v>-0.99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IFERROR(__xludf.DUMMYFUNCTION("""COMPUTED_VALUE"""),79.1)</f>
        <v>79.1</v>
      </c>
      <c r="C217" s="1">
        <f t="shared" si="1"/>
        <v>-1.21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IFERROR(__xludf.DUMMYFUNCTION("""COMPUTED_VALUE"""),79.5)</f>
        <v>79.5</v>
      </c>
      <c r="C218" s="1">
        <f t="shared" si="1"/>
        <v>-0.6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IFERROR(__xludf.DUMMYFUNCTION("""COMPUTED_VALUE"""),79.7)</f>
        <v>79.7</v>
      </c>
      <c r="C219" s="1">
        <f t="shared" si="1"/>
        <v>-0.8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IFERROR(__xludf.DUMMYFUNCTION("""COMPUTED_VALUE"""),78.85)</f>
        <v>78.85</v>
      </c>
      <c r="C220" s="1">
        <f t="shared" si="1"/>
        <v>-1.85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IFERROR(__xludf.DUMMYFUNCTION("""COMPUTED_VALUE"""),79.07)</f>
        <v>79.07</v>
      </c>
      <c r="C221" s="1">
        <f t="shared" si="1"/>
        <v>-0.78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IFERROR(__xludf.DUMMYFUNCTION("""COMPUTED_VALUE"""),77.42)</f>
        <v>77.42</v>
      </c>
      <c r="C222" s="1">
        <f t="shared" si="1"/>
        <v>-2.65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IFERROR(__xludf.DUMMYFUNCTION("""COMPUTED_VALUE"""),78.37)</f>
        <v>78.37</v>
      </c>
      <c r="C223" s="1">
        <f t="shared" si="1"/>
        <v>-0.05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IFERROR(__xludf.DUMMYFUNCTION("""COMPUTED_VALUE"""),79.02)</f>
        <v>79.02</v>
      </c>
      <c r="C224" s="1">
        <f t="shared" si="1"/>
        <v>-0.35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IFERROR(__xludf.DUMMYFUNCTION("""COMPUTED_VALUE"""),79.64)</f>
        <v>79.64</v>
      </c>
      <c r="C225" s="1">
        <f t="shared" si="1"/>
        <v>-0.38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IFERROR(__xludf.DUMMYFUNCTION("""COMPUTED_VALUE"""),79.52)</f>
        <v>79.52</v>
      </c>
      <c r="C226" s="1">
        <f t="shared" si="1"/>
        <v>-1.12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IFERROR(__xludf.DUMMYFUNCTION("""COMPUTED_VALUE"""),79.01)</f>
        <v>79.01</v>
      </c>
      <c r="C227" s="1">
        <f t="shared" si="1"/>
        <v>-1.51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IFERROR(__xludf.DUMMYFUNCTION("""COMPUTED_VALUE"""),79.48)</f>
        <v>79.48</v>
      </c>
      <c r="C228" s="1">
        <f t="shared" si="1"/>
        <v>-0.53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IFERROR(__xludf.DUMMYFUNCTION("""COMPUTED_VALUE"""),78.54)</f>
        <v>78.54</v>
      </c>
      <c r="C229" s="1">
        <f t="shared" si="1"/>
        <v>-1.94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IFERROR(__xludf.DUMMYFUNCTION("""COMPUTED_VALUE"""),78.26)</f>
        <v>78.26</v>
      </c>
      <c r="C230" s="1">
        <f t="shared" si="1"/>
        <v>-1.28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IFERROR(__xludf.DUMMYFUNCTION("""COMPUTED_VALUE"""),78.3)</f>
        <v>78.3</v>
      </c>
      <c r="C231" s="1">
        <f t="shared" si="1"/>
        <v>-0.96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IFERROR(__xludf.DUMMYFUNCTION("""COMPUTED_VALUE"""),79.29)</f>
        <v>79.29</v>
      </c>
      <c r="C232" s="1">
        <f t="shared" si="1"/>
        <v>-0.01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IFERROR(__xludf.DUMMYFUNCTION("""COMPUTED_VALUE"""),79.38)</f>
        <v>79.38</v>
      </c>
      <c r="C233" s="1">
        <f t="shared" si="1"/>
        <v>-0.91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IFERROR(__xludf.DUMMYFUNCTION("""COMPUTED_VALUE"""),79.76)</f>
        <v>79.76</v>
      </c>
      <c r="C234" s="1">
        <f t="shared" si="1"/>
        <v>-0.62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IFERROR(__xludf.DUMMYFUNCTION("""COMPUTED_VALUE"""),79.58)</f>
        <v>79.58</v>
      </c>
      <c r="C235" s="1">
        <f t="shared" si="1"/>
        <v>-1.18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IFERROR(__xludf.DUMMYFUNCTION("""COMPUTED_VALUE"""),80.34)</f>
        <v>80.34</v>
      </c>
      <c r="C236" s="1">
        <f t="shared" si="1"/>
        <v>-0.24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IFERROR(__xludf.DUMMYFUNCTION("""COMPUTED_VALUE"""),78.74)</f>
        <v>78.74</v>
      </c>
      <c r="C237" s="1">
        <f t="shared" si="1"/>
        <v>-2.6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IFERROR(__xludf.DUMMYFUNCTION("""COMPUTED_VALUE"""),77.61)</f>
        <v>77.61</v>
      </c>
      <c r="C238" s="1">
        <f t="shared" si="1"/>
        <v>-2.13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IFERROR(__xludf.DUMMYFUNCTION("""COMPUTED_VALUE"""),77.56)</f>
        <v>77.56</v>
      </c>
      <c r="C239" s="1">
        <f t="shared" si="1"/>
        <v>-1.05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IFERROR(__xludf.DUMMYFUNCTION("""COMPUTED_VALUE"""),77.11)</f>
        <v>77.11</v>
      </c>
      <c r="C240" s="1">
        <f t="shared" si="1"/>
        <v>-1.45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IFERROR(__xludf.DUMMYFUNCTION("""COMPUTED_VALUE"""),77.11)</f>
        <v>77.11</v>
      </c>
      <c r="C241" s="1">
        <f t="shared" si="1"/>
        <v>-1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IFERROR(__xludf.DUMMYFUNCTION("""COMPUTED_VALUE"""),76.98)</f>
        <v>76.98</v>
      </c>
      <c r="C242" s="1">
        <f t="shared" si="1"/>
        <v>-1.13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IFERROR(__xludf.DUMMYFUNCTION("""COMPUTED_VALUE"""),76.71)</f>
        <v>76.71</v>
      </c>
      <c r="C243" s="1">
        <f t="shared" si="1"/>
        <v>-1.27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IFERROR(__xludf.DUMMYFUNCTION("""COMPUTED_VALUE"""),76.81)</f>
        <v>76.81</v>
      </c>
      <c r="C244" s="1">
        <f t="shared" si="1"/>
        <v>-0.9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IFERROR(__xludf.DUMMYFUNCTION("""COMPUTED_VALUE"""),76.92)</f>
        <v>76.92</v>
      </c>
      <c r="C245" s="1">
        <f t="shared" si="1"/>
        <v>-0.89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IFERROR(__xludf.DUMMYFUNCTION("""COMPUTED_VALUE"""),76.86)</f>
        <v>76.86</v>
      </c>
      <c r="C246" s="1">
        <f t="shared" si="1"/>
        <v>-1.06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IFERROR(__xludf.DUMMYFUNCTION("""COMPUTED_VALUE"""),77.01)</f>
        <v>77.01</v>
      </c>
      <c r="C247" s="1">
        <f t="shared" si="1"/>
        <v>-0.85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IFERROR(__xludf.DUMMYFUNCTION("""COMPUTED_VALUE"""),76.96)</f>
        <v>76.96</v>
      </c>
      <c r="C248" s="1">
        <f t="shared" si="1"/>
        <v>-1.05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IFERROR(__xludf.DUMMYFUNCTION("""COMPUTED_VALUE"""),76.43)</f>
        <v>76.43</v>
      </c>
      <c r="C249" s="1">
        <f t="shared" si="1"/>
        <v>-1.53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IFERROR(__xludf.DUMMYFUNCTION("""COMPUTED_VALUE"""),76.43)</f>
        <v>76.43</v>
      </c>
      <c r="C250" s="1">
        <f t="shared" si="1"/>
        <v>-1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IFERROR(__xludf.DUMMYFUNCTION("""COMPUTED_VALUE"""),76.99)</f>
        <v>76.99</v>
      </c>
      <c r="C251" s="1">
        <f t="shared" si="1"/>
        <v>-0.44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IFERROR(__xludf.DUMMYFUNCTION("""COMPUTED_VALUE"""),76.76)</f>
        <v>76.76</v>
      </c>
      <c r="C252" s="1">
        <f t="shared" si="1"/>
        <v>-1.23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IFERROR(__xludf.DUMMYFUNCTION("""COMPUTED_VALUE"""),76.76)</f>
        <v>76.76</v>
      </c>
      <c r="C253" s="1">
        <f t="shared" si="1"/>
        <v>-1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IFERROR(__xludf.DUMMYFUNCTION("""COMPUTED_VALUE"""),76.6)</f>
        <v>76.6</v>
      </c>
      <c r="C254" s="1">
        <f t="shared" si="1"/>
        <v>-1.16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IFERROR(__xludf.DUMMYFUNCTION("""COMPUTED_VALUE"""),74.31)</f>
        <v>74.31</v>
      </c>
      <c r="C255" s="1">
        <f t="shared" si="1"/>
        <v>-3.29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IFERROR(__xludf.DUMMYFUNCTION("""COMPUTED_VALUE"""),74.66)</f>
        <v>74.66</v>
      </c>
      <c r="C256" s="1">
        <f t="shared" si="1"/>
        <v>-0.65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IFERROR(__xludf.DUMMYFUNCTION("""COMPUTED_VALUE"""),74.21)</f>
        <v>74.21</v>
      </c>
      <c r="C257" s="1">
        <f t="shared" si="1"/>
        <v>-1.45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IFERROR(__xludf.DUMMYFUNCTION("""COMPUTED_VALUE"""),74.37)</f>
        <v>74.37</v>
      </c>
      <c r="C258" s="1">
        <f t="shared" si="1"/>
        <v>-0.84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IFERROR(__xludf.DUMMYFUNCTION("""COMPUTED_VALUE"""),73.56)</f>
        <v>73.56</v>
      </c>
      <c r="C259" s="1">
        <f t="shared" si="1"/>
        <v>-1.81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IFERROR(__xludf.DUMMYFUNCTION("""COMPUTED_VALUE"""),73.9)</f>
        <v>73.9</v>
      </c>
      <c r="C260" s="1">
        <f t="shared" si="1"/>
        <v>-0.66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IFERROR(__xludf.DUMMYFUNCTION("""COMPUTED_VALUE"""),73.6)</f>
        <v>73.6</v>
      </c>
      <c r="C261" s="1">
        <f t="shared" si="1"/>
        <v>-1.3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IFERROR(__xludf.DUMMYFUNCTION("""COMPUTED_VALUE"""),72.67)</f>
        <v>72.67</v>
      </c>
      <c r="C262" s="1">
        <f t="shared" si="1"/>
        <v>-1.93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IFERROR(__xludf.DUMMYFUNCTION("""COMPUTED_VALUE"""),74.06)</f>
        <v>74.06</v>
      </c>
      <c r="C263" s="1">
        <f t="shared" si="1"/>
        <v>0.39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IFERROR(__xludf.DUMMYFUNCTION("""COMPUTED_VALUE"""),74.68)</f>
        <v>74.68</v>
      </c>
      <c r="C264" s="1">
        <f t="shared" si="1"/>
        <v>-0.38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IFERROR(__xludf.DUMMYFUNCTION("""COMPUTED_VALUE"""),75.35)</f>
        <v>75.35</v>
      </c>
      <c r="C265" s="1">
        <f t="shared" si="1"/>
        <v>-0.33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IFERROR(__xludf.DUMMYFUNCTION("""COMPUTED_VALUE"""),75.16)</f>
        <v>75.16</v>
      </c>
      <c r="C266" s="1">
        <f t="shared" si="1"/>
        <v>-1.19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IFERROR(__xludf.DUMMYFUNCTION("""COMPUTED_VALUE"""),75.01)</f>
        <v>75.01</v>
      </c>
      <c r="C267" s="1">
        <f t="shared" si="1"/>
        <v>-1.15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IFERROR(__xludf.DUMMYFUNCTION("""COMPUTED_VALUE"""),75.38)</f>
        <v>75.38</v>
      </c>
      <c r="C268" s="1">
        <f t="shared" si="1"/>
        <v>-0.63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IFERROR(__xludf.DUMMYFUNCTION("""COMPUTED_VALUE"""),75.48)</f>
        <v>75.48</v>
      </c>
      <c r="C269" s="1">
        <f t="shared" si="1"/>
        <v>-0.9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IFERROR(__xludf.DUMMYFUNCTION("""COMPUTED_VALUE"""),75.17)</f>
        <v>75.17</v>
      </c>
      <c r="C270" s="1">
        <f t="shared" si="1"/>
        <v>-1.31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IFERROR(__xludf.DUMMYFUNCTION("""COMPUTED_VALUE"""),74.35)</f>
        <v>74.35</v>
      </c>
      <c r="C271" s="1">
        <f t="shared" si="1"/>
        <v>-1.82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IFERROR(__xludf.DUMMYFUNCTION("""COMPUTED_VALUE"""),73.28)</f>
        <v>73.28</v>
      </c>
      <c r="C272" s="1">
        <f t="shared" si="1"/>
        <v>-2.07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IFERROR(__xludf.DUMMYFUNCTION("""COMPUTED_VALUE"""),73.67)</f>
        <v>73.67</v>
      </c>
      <c r="C273" s="1">
        <f t="shared" si="1"/>
        <v>-0.61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IFERROR(__xludf.DUMMYFUNCTION("""COMPUTED_VALUE"""),73.47)</f>
        <v>73.47</v>
      </c>
      <c r="C274" s="1">
        <f t="shared" si="1"/>
        <v>-1.2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IFERROR(__xludf.DUMMYFUNCTION("""COMPUTED_VALUE"""),73.64)</f>
        <v>73.64</v>
      </c>
      <c r="C275" s="1">
        <f t="shared" si="1"/>
        <v>-0.83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IFERROR(__xludf.DUMMYFUNCTION("""COMPUTED_VALUE"""),73.83)</f>
        <v>73.83</v>
      </c>
      <c r="C276" s="1">
        <f t="shared" si="1"/>
        <v>-0.81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IFERROR(__xludf.DUMMYFUNCTION("""COMPUTED_VALUE"""),74.05)</f>
        <v>74.05</v>
      </c>
      <c r="C277" s="1">
        <f t="shared" si="1"/>
        <v>-0.78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IFERROR(__xludf.DUMMYFUNCTION("""COMPUTED_VALUE"""),73.45)</f>
        <v>73.45</v>
      </c>
      <c r="C278" s="1">
        <f t="shared" si="1"/>
        <v>-1.6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IFERROR(__xludf.DUMMYFUNCTION("""COMPUTED_VALUE"""),75.36)</f>
        <v>75.36</v>
      </c>
      <c r="C279" s="1">
        <f t="shared" si="1"/>
        <v>0.91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IFERROR(__xludf.DUMMYFUNCTION("""COMPUTED_VALUE"""),75.93)</f>
        <v>75.93</v>
      </c>
      <c r="C280" s="1">
        <f t="shared" si="1"/>
        <v>-0.43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IFERROR(__xludf.DUMMYFUNCTION("""COMPUTED_VALUE"""),75.76)</f>
        <v>75.76</v>
      </c>
      <c r="C281" s="1">
        <f t="shared" si="1"/>
        <v>-1.17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IFERROR(__xludf.DUMMYFUNCTION("""COMPUTED_VALUE"""),76.14)</f>
        <v>76.14</v>
      </c>
      <c r="C282" s="1">
        <f t="shared" si="1"/>
        <v>-0.62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IFERROR(__xludf.DUMMYFUNCTION("""COMPUTED_VALUE"""),76.24)</f>
        <v>76.24</v>
      </c>
      <c r="C283" s="1">
        <f t="shared" si="1"/>
        <v>-0.9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IFERROR(__xludf.DUMMYFUNCTION("""COMPUTED_VALUE"""),76.15)</f>
        <v>76.15</v>
      </c>
      <c r="C284" s="1">
        <f t="shared" si="1"/>
        <v>-1.09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IFERROR(__xludf.DUMMYFUNCTION("""COMPUTED_VALUE"""),76.02)</f>
        <v>76.02</v>
      </c>
      <c r="C285" s="1">
        <f t="shared" si="1"/>
        <v>-1.13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IFERROR(__xludf.DUMMYFUNCTION("""COMPUTED_VALUE"""),75.98)</f>
        <v>75.98</v>
      </c>
      <c r="C286" s="1">
        <f t="shared" si="1"/>
        <v>-1.04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IFERROR(__xludf.DUMMYFUNCTION("""COMPUTED_VALUE"""),76.13)</f>
        <v>76.13</v>
      </c>
      <c r="C287" s="1">
        <f t="shared" si="1"/>
        <v>-0.85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IFERROR(__xludf.DUMMYFUNCTION("""COMPUTED_VALUE"""),75.7)</f>
        <v>75.7</v>
      </c>
      <c r="C288" s="1">
        <f t="shared" si="1"/>
        <v>-1.43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IFERROR(__xludf.DUMMYFUNCTION("""COMPUTED_VALUE"""),75.19)</f>
        <v>75.19</v>
      </c>
      <c r="C289" s="1">
        <f t="shared" si="1"/>
        <v>-1.51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IFERROR(__xludf.DUMMYFUNCTION("""COMPUTED_VALUE"""),75.21)</f>
        <v>75.21</v>
      </c>
      <c r="C290" s="1">
        <f t="shared" si="1"/>
        <v>-0.98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IFERROR(__xludf.DUMMYFUNCTION("""COMPUTED_VALUE"""),74.44)</f>
        <v>74.44</v>
      </c>
      <c r="C291" s="1">
        <f t="shared" si="1"/>
        <v>-1.77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IFERROR(__xludf.DUMMYFUNCTION("""COMPUTED_VALUE"""),75.68)</f>
        <v>75.68</v>
      </c>
      <c r="C292" s="1">
        <f t="shared" si="1"/>
        <v>0.24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IFERROR(__xludf.DUMMYFUNCTION("""COMPUTED_VALUE"""),74.89)</f>
        <v>74.89</v>
      </c>
      <c r="C293" s="1">
        <f t="shared" si="1"/>
        <v>-1.79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IFERROR(__xludf.DUMMYFUNCTION("""COMPUTED_VALUE"""),74.69)</f>
        <v>74.69</v>
      </c>
      <c r="C294" s="1">
        <f t="shared" si="1"/>
        <v>-1.2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IFERROR(__xludf.DUMMYFUNCTION("""COMPUTED_VALUE"""),76.24)</f>
        <v>76.24</v>
      </c>
      <c r="C295" s="1">
        <f t="shared" si="1"/>
        <v>0.55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IFERROR(__xludf.DUMMYFUNCTION("""COMPUTED_VALUE"""),76.03)</f>
        <v>76.03</v>
      </c>
      <c r="C296" s="1">
        <f t="shared" si="1"/>
        <v>-1.21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IFERROR(__xludf.DUMMYFUNCTION("""COMPUTED_VALUE"""),76.29)</f>
        <v>76.29</v>
      </c>
      <c r="C297" s="1">
        <f t="shared" si="1"/>
        <v>-0.74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IFERROR(__xludf.DUMMYFUNCTION("""COMPUTED_VALUE"""),75.54)</f>
        <v>75.54</v>
      </c>
      <c r="C298" s="1">
        <f t="shared" si="1"/>
        <v>-1.75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IFERROR(__xludf.DUMMYFUNCTION("""COMPUTED_VALUE"""),75.78)</f>
        <v>75.78</v>
      </c>
      <c r="C299" s="1">
        <f t="shared" si="1"/>
        <v>-0.76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IFERROR(__xludf.DUMMYFUNCTION("""COMPUTED_VALUE"""),76.68)</f>
        <v>76.68</v>
      </c>
      <c r="C300" s="1">
        <f t="shared" si="1"/>
        <v>-0.1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IFERROR(__xludf.DUMMYFUNCTION("""COMPUTED_VALUE"""),76.73)</f>
        <v>76.73</v>
      </c>
      <c r="C301" s="1">
        <f t="shared" si="1"/>
        <v>-0.95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IFERROR(__xludf.DUMMYFUNCTION("""COMPUTED_VALUE"""),75.67)</f>
        <v>75.67</v>
      </c>
      <c r="C302" s="1">
        <f t="shared" si="1"/>
        <v>-2.06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IFERROR(__xludf.DUMMYFUNCTION("""COMPUTED_VALUE"""),75.12)</f>
        <v>75.12</v>
      </c>
      <c r="C303" s="1">
        <f t="shared" si="1"/>
        <v>-1.55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IFERROR(__xludf.DUMMYFUNCTION("""COMPUTED_VALUE"""),73.38)</f>
        <v>73.38</v>
      </c>
      <c r="C304" s="1">
        <f t="shared" si="1"/>
        <v>-2.74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IFERROR(__xludf.DUMMYFUNCTION("""COMPUTED_VALUE"""),73.4)</f>
        <v>73.4</v>
      </c>
      <c r="C305" s="1">
        <f t="shared" si="1"/>
        <v>-0.98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IFERROR(__xludf.DUMMYFUNCTION("""COMPUTED_VALUE"""),72.99)</f>
        <v>72.99</v>
      </c>
      <c r="C306" s="1">
        <f t="shared" si="1"/>
        <v>-1.41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IFERROR(__xludf.DUMMYFUNCTION("""COMPUTED_VALUE"""),73.76)</f>
        <v>73.76</v>
      </c>
      <c r="C307" s="1">
        <f t="shared" si="1"/>
        <v>-0.23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IFERROR(__xludf.DUMMYFUNCTION("""COMPUTED_VALUE"""),73.87)</f>
        <v>73.87</v>
      </c>
      <c r="C308" s="1">
        <f t="shared" si="1"/>
        <v>-0.89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IFERROR(__xludf.DUMMYFUNCTION("""COMPUTED_VALUE"""),74.53)</f>
        <v>74.53</v>
      </c>
      <c r="C309" s="1">
        <f t="shared" si="1"/>
        <v>-0.34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IFERROR(__xludf.DUMMYFUNCTION("""COMPUTED_VALUE"""),74.93)</f>
        <v>74.93</v>
      </c>
      <c r="C310" s="1">
        <f t="shared" si="1"/>
        <v>-0.6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IFERROR(__xludf.DUMMYFUNCTION("""COMPUTED_VALUE"""),75.25)</f>
        <v>75.25</v>
      </c>
      <c r="C311" s="1">
        <f t="shared" si="1"/>
        <v>-0.68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IFERROR(__xludf.DUMMYFUNCTION("""COMPUTED_VALUE"""),75.0)</f>
        <v>75</v>
      </c>
      <c r="C312" s="1">
        <f t="shared" si="1"/>
        <v>-1.25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IFERROR(__xludf.DUMMYFUNCTION("""COMPUTED_VALUE"""),75.37)</f>
        <v>75.37</v>
      </c>
      <c r="C313" s="1">
        <f t="shared" si="1"/>
        <v>-0.63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IFERROR(__xludf.DUMMYFUNCTION("""COMPUTED_VALUE"""),75.81)</f>
        <v>75.81</v>
      </c>
      <c r="C314" s="1">
        <f t="shared" si="1"/>
        <v>-0.56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IFERROR(__xludf.DUMMYFUNCTION("""COMPUTED_VALUE"""),76.09)</f>
        <v>76.09</v>
      </c>
      <c r="C315" s="1">
        <f t="shared" si="1"/>
        <v>-0.72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IFERROR(__xludf.DUMMYFUNCTION("""COMPUTED_VALUE"""),75.99)</f>
        <v>75.99</v>
      </c>
      <c r="C316" s="1">
        <f t="shared" si="1"/>
        <v>-1.1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IFERROR(__xludf.DUMMYFUNCTION("""COMPUTED_VALUE"""),76.39)</f>
        <v>76.39</v>
      </c>
      <c r="C317" s="1">
        <f t="shared" si="1"/>
        <v>-0.6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IFERROR(__xludf.DUMMYFUNCTION("""COMPUTED_VALUE"""),76.6)</f>
        <v>76.6</v>
      </c>
      <c r="C318" s="1">
        <f t="shared" si="1"/>
        <v>-0.79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IFERROR(__xludf.DUMMYFUNCTION("""COMPUTED_VALUE"""),76.72)</f>
        <v>76.72</v>
      </c>
      <c r="C319" s="1">
        <f t="shared" si="1"/>
        <v>-0.88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IFERROR(__xludf.DUMMYFUNCTION("""COMPUTED_VALUE"""),76.01)</f>
        <v>76.01</v>
      </c>
      <c r="C320" s="1">
        <f t="shared" si="1"/>
        <v>-1.71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IFERROR(__xludf.DUMMYFUNCTION("""COMPUTED_VALUE"""),76.04)</f>
        <v>76.04</v>
      </c>
      <c r="C321" s="1">
        <f t="shared" si="1"/>
        <v>-0.97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IFERROR(__xludf.DUMMYFUNCTION("""COMPUTED_VALUE"""),76.25)</f>
        <v>76.25</v>
      </c>
      <c r="C322" s="1">
        <f t="shared" si="1"/>
        <v>-0.79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IFERROR(__xludf.DUMMYFUNCTION("""COMPUTED_VALUE"""),76.66)</f>
        <v>76.66</v>
      </c>
      <c r="C323" s="1">
        <f t="shared" si="1"/>
        <v>-0.59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IFERROR(__xludf.DUMMYFUNCTION("""COMPUTED_VALUE"""),76.89)</f>
        <v>76.89</v>
      </c>
      <c r="C324" s="1">
        <f t="shared" si="1"/>
        <v>-0.77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IFERROR(__xludf.DUMMYFUNCTION("""COMPUTED_VALUE"""),77.07)</f>
        <v>77.07</v>
      </c>
      <c r="C325" s="1">
        <f t="shared" si="1"/>
        <v>-0.82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IFERROR(__xludf.DUMMYFUNCTION("""COMPUTED_VALUE"""),77.38)</f>
        <v>77.38</v>
      </c>
      <c r="C326" s="1">
        <f t="shared" si="1"/>
        <v>-0.69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IFERROR(__xludf.DUMMYFUNCTION("""COMPUTED_VALUE"""),77.0)</f>
        <v>77</v>
      </c>
      <c r="C327" s="1">
        <f t="shared" si="1"/>
        <v>-1.38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IFERROR(__xludf.DUMMYFUNCTION("""COMPUTED_VALUE"""),76.6)</f>
        <v>76.6</v>
      </c>
      <c r="C328" s="1">
        <f t="shared" si="1"/>
        <v>-1.4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IFERROR(__xludf.DUMMYFUNCTION("""COMPUTED_VALUE"""),78.4)</f>
        <v>78.4</v>
      </c>
      <c r="C329" s="1">
        <f t="shared" si="1"/>
        <v>0.8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IFERROR(__xludf.DUMMYFUNCTION("""COMPUTED_VALUE"""),76.91)</f>
        <v>76.91</v>
      </c>
      <c r="C330" s="1">
        <f t="shared" si="1"/>
        <v>-2.49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IFERROR(__xludf.DUMMYFUNCTION("""COMPUTED_VALUE"""),77.13)</f>
        <v>77.13</v>
      </c>
      <c r="C331" s="1">
        <f t="shared" si="1"/>
        <v>-0.78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IFERROR(__xludf.DUMMYFUNCTION("""COMPUTED_VALUE"""),76.94)</f>
        <v>76.94</v>
      </c>
      <c r="C332" s="1">
        <f t="shared" si="1"/>
        <v>-1.19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IFERROR(__xludf.DUMMYFUNCTION("""COMPUTED_VALUE"""),77.87)</f>
        <v>77.87</v>
      </c>
      <c r="C333" s="1">
        <f t="shared" si="1"/>
        <v>-0.07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IFERROR(__xludf.DUMMYFUNCTION("""COMPUTED_VALUE"""),78.03)</f>
        <v>78.03</v>
      </c>
      <c r="C334" s="1">
        <f t="shared" si="1"/>
        <v>-0.84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IFERROR(__xludf.DUMMYFUNCTION("""COMPUTED_VALUE"""),78.31)</f>
        <v>78.31</v>
      </c>
      <c r="C335" s="1">
        <f t="shared" si="1"/>
        <v>-0.72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IFERROR(__xludf.DUMMYFUNCTION("""COMPUTED_VALUE"""),78.64)</f>
        <v>78.64</v>
      </c>
      <c r="C336" s="1">
        <f t="shared" si="1"/>
        <v>-0.67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IFERROR(__xludf.DUMMYFUNCTION("""COMPUTED_VALUE"""),78.94)</f>
        <v>78.94</v>
      </c>
      <c r="C337" s="1">
        <f t="shared" si="1"/>
        <v>-0.7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IFERROR(__xludf.DUMMYFUNCTION("""COMPUTED_VALUE"""),79.07)</f>
        <v>79.07</v>
      </c>
      <c r="C338" s="1">
        <f t="shared" si="1"/>
        <v>-0.87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IFERROR(__xludf.DUMMYFUNCTION("""COMPUTED_VALUE"""),78.6)</f>
        <v>78.6</v>
      </c>
      <c r="C339" s="1">
        <f t="shared" si="1"/>
        <v>-1.47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IFERROR(__xludf.DUMMYFUNCTION("""COMPUTED_VALUE"""),78.7)</f>
        <v>78.7</v>
      </c>
      <c r="C340" s="1">
        <f t="shared" si="1"/>
        <v>-0.9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IFERROR(__xludf.DUMMYFUNCTION("""COMPUTED_VALUE"""),79.31)</f>
        <v>79.31</v>
      </c>
      <c r="C341" s="1">
        <f t="shared" si="1"/>
        <v>-0.39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IFERROR(__xludf.DUMMYFUNCTION("""COMPUTED_VALUE"""),79.71)</f>
        <v>79.71</v>
      </c>
      <c r="C342" s="1">
        <f t="shared" si="1"/>
        <v>-0.6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IFERROR(__xludf.DUMMYFUNCTION("""COMPUTED_VALUE"""),79.51)</f>
        <v>79.51</v>
      </c>
      <c r="C343" s="1">
        <f t="shared" si="1"/>
        <v>-1.2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IFERROR(__xludf.DUMMYFUNCTION("""COMPUTED_VALUE"""),80.66)</f>
        <v>80.66</v>
      </c>
      <c r="C344" s="1">
        <f t="shared" si="1"/>
        <v>0.15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IFERROR(__xludf.DUMMYFUNCTION("""COMPUTED_VALUE"""),80.74)</f>
        <v>80.74</v>
      </c>
      <c r="C345" s="1">
        <f t="shared" si="1"/>
        <v>-0.92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IFERROR(__xludf.DUMMYFUNCTION("""COMPUTED_VALUE"""),81.14)</f>
        <v>81.14</v>
      </c>
      <c r="C346" s="1">
        <f t="shared" si="1"/>
        <v>-0.6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IFERROR(__xludf.DUMMYFUNCTION("""COMPUTED_VALUE"""),80.93)</f>
        <v>80.93</v>
      </c>
      <c r="C347" s="1">
        <f t="shared" si="1"/>
        <v>-1.21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IFERROR(__xludf.DUMMYFUNCTION("""COMPUTED_VALUE"""),81.5)</f>
        <v>81.5</v>
      </c>
      <c r="C348" s="1">
        <f t="shared" si="1"/>
        <v>-0.43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IFERROR(__xludf.DUMMYFUNCTION("""COMPUTED_VALUE"""),82.51)</f>
        <v>82.51</v>
      </c>
      <c r="C349" s="1">
        <f t="shared" si="1"/>
        <v>0.01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IFERROR(__xludf.DUMMYFUNCTION("""COMPUTED_VALUE"""),82.33)</f>
        <v>82.33</v>
      </c>
      <c r="C350" s="1">
        <f t="shared" si="1"/>
        <v>-1.18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IFERROR(__xludf.DUMMYFUNCTION("""COMPUTED_VALUE"""),82.5)</f>
        <v>82.5</v>
      </c>
      <c r="C351" s="1">
        <f t="shared" si="1"/>
        <v>-0.83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IFERROR(__xludf.DUMMYFUNCTION("""COMPUTED_VALUE"""),82.64)</f>
        <v>82.64</v>
      </c>
      <c r="C352" s="1">
        <f t="shared" si="1"/>
        <v>-0.86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IFERROR(__xludf.DUMMYFUNCTION("""COMPUTED_VALUE"""),82.72)</f>
        <v>82.72</v>
      </c>
      <c r="C353" s="1">
        <f t="shared" si="1"/>
        <v>-0.92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IFERROR(__xludf.DUMMYFUNCTION("""COMPUTED_VALUE"""),82.43)</f>
        <v>82.43</v>
      </c>
      <c r="C354" s="1">
        <f t="shared" si="1"/>
        <v>-1.29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IFERROR(__xludf.DUMMYFUNCTION("""COMPUTED_VALUE"""),81.62)</f>
        <v>81.62</v>
      </c>
      <c r="C355" s="1">
        <f t="shared" si="1"/>
        <v>-1.81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IFERROR(__xludf.DUMMYFUNCTION("""COMPUTED_VALUE"""),81.54)</f>
        <v>81.54</v>
      </c>
      <c r="C356" s="1">
        <f t="shared" si="1"/>
        <v>-1.08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IFERROR(__xludf.DUMMYFUNCTION("""COMPUTED_VALUE"""),80.98)</f>
        <v>80.98</v>
      </c>
      <c r="C357" s="1">
        <f t="shared" si="1"/>
        <v>-1.56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IFERROR(__xludf.DUMMYFUNCTION("""COMPUTED_VALUE"""),80.75)</f>
        <v>80.75</v>
      </c>
      <c r="C358" s="1">
        <f t="shared" si="1"/>
        <v>-1.23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IFERROR(__xludf.DUMMYFUNCTION("""COMPUTED_VALUE"""),80.54)</f>
        <v>80.54</v>
      </c>
      <c r="C359" s="1">
        <f t="shared" si="1"/>
        <v>-1.21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IFERROR(__xludf.DUMMYFUNCTION("""COMPUTED_VALUE"""),80.7)</f>
        <v>80.7</v>
      </c>
      <c r="C360" s="1">
        <f t="shared" si="1"/>
        <v>-0.84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IFERROR(__xludf.DUMMYFUNCTION("""COMPUTED_VALUE"""),81.14)</f>
        <v>81.14</v>
      </c>
      <c r="C361" s="1">
        <f t="shared" si="1"/>
        <v>-0.56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IFERROR(__xludf.DUMMYFUNCTION("""COMPUTED_VALUE"""),81.15)</f>
        <v>81.15</v>
      </c>
      <c r="C362" s="1">
        <f t="shared" si="1"/>
        <v>-0.99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IFERROR(__xludf.DUMMYFUNCTION("""COMPUTED_VALUE"""),81.26)</f>
        <v>81.26</v>
      </c>
      <c r="C363" s="1">
        <f t="shared" si="1"/>
        <v>-0.89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IFERROR(__xludf.DUMMYFUNCTION("""COMPUTED_VALUE"""),80.36)</f>
        <v>80.36</v>
      </c>
      <c r="C364" s="1">
        <f t="shared" si="1"/>
        <v>-1.9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IFERROR(__xludf.DUMMYFUNCTION("""COMPUTED_VALUE"""),80.73)</f>
        <v>80.73</v>
      </c>
      <c r="C365" s="1">
        <f t="shared" si="1"/>
        <v>-0.63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IFERROR(__xludf.DUMMYFUNCTION("""COMPUTED_VALUE"""),81.47)</f>
        <v>81.47</v>
      </c>
      <c r="C366" s="1">
        <f t="shared" si="1"/>
        <v>-0.26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IFERROR(__xludf.DUMMYFUNCTION("""COMPUTED_VALUE"""),81.24)</f>
        <v>81.24</v>
      </c>
      <c r="C367" s="1">
        <f t="shared" si="1"/>
        <v>-1.23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IFERROR(__xludf.DUMMYFUNCTION("""COMPUTED_VALUE"""),81.81)</f>
        <v>81.81</v>
      </c>
      <c r="C368" s="1">
        <f t="shared" si="1"/>
        <v>-0.43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IFERROR(__xludf.DUMMYFUNCTION("""COMPUTED_VALUE"""),82.52)</f>
        <v>82.52</v>
      </c>
      <c r="C369" s="1">
        <f t="shared" si="1"/>
        <v>-0.29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IFERROR(__xludf.DUMMYFUNCTION("""COMPUTED_VALUE"""),82.69)</f>
        <v>82.69</v>
      </c>
      <c r="C370" s="1">
        <f t="shared" si="1"/>
        <v>-0.83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IFERROR(__xludf.DUMMYFUNCTION("""COMPUTED_VALUE"""),82.8)</f>
        <v>82.8</v>
      </c>
      <c r="C371" s="1">
        <f t="shared" si="1"/>
        <v>-0.89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IFERROR(__xludf.DUMMYFUNCTION("""COMPUTED_VALUE"""),82.65)</f>
        <v>82.65</v>
      </c>
      <c r="C372" s="1">
        <f t="shared" si="1"/>
        <v>-1.15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IFERROR(__xludf.DUMMYFUNCTION("""COMPUTED_VALUE"""),82.29)</f>
        <v>82.29</v>
      </c>
      <c r="C373" s="1">
        <f t="shared" si="1"/>
        <v>-1.36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IFERROR(__xludf.DUMMYFUNCTION("""COMPUTED_VALUE"""),81.84)</f>
        <v>81.84</v>
      </c>
      <c r="C374" s="1">
        <f t="shared" si="1"/>
        <v>-1.45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IFERROR(__xludf.DUMMYFUNCTION("""COMPUTED_VALUE"""),82.32)</f>
        <v>82.32</v>
      </c>
      <c r="C375" s="1">
        <f t="shared" si="1"/>
        <v>-0.52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IFERROR(__xludf.DUMMYFUNCTION("""COMPUTED_VALUE"""),84.35)</f>
        <v>84.35</v>
      </c>
      <c r="C376" s="1">
        <f t="shared" si="1"/>
        <v>1.03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IFERROR(__xludf.DUMMYFUNCTION("""COMPUTED_VALUE"""),84.57)</f>
        <v>84.57</v>
      </c>
      <c r="C377" s="1">
        <f t="shared" si="1"/>
        <v>-0.78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IFERROR(__xludf.DUMMYFUNCTION("""COMPUTED_VALUE"""),84.32)</f>
        <v>84.32</v>
      </c>
      <c r="C378" s="1">
        <f t="shared" si="1"/>
        <v>-1.25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IFERROR(__xludf.DUMMYFUNCTION("""COMPUTED_VALUE"""),85.65)</f>
        <v>85.65</v>
      </c>
      <c r="C379" s="1">
        <f t="shared" si="1"/>
        <v>0.33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IFERROR(__xludf.DUMMYFUNCTION("""COMPUTED_VALUE"""),85.64)</f>
        <v>85.64</v>
      </c>
      <c r="C380" s="1">
        <f t="shared" si="1"/>
        <v>-1.01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IFERROR(__xludf.DUMMYFUNCTION("""COMPUTED_VALUE"""),85.86)</f>
        <v>85.86</v>
      </c>
      <c r="C381" s="1">
        <f t="shared" si="1"/>
        <v>-0.78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IFERROR(__xludf.DUMMYFUNCTION("""COMPUTED_VALUE"""),86.06)</f>
        <v>86.06</v>
      </c>
      <c r="C382" s="1">
        <f t="shared" si="1"/>
        <v>-0.8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IFERROR(__xludf.DUMMYFUNCTION("""COMPUTED_VALUE"""),85.6)</f>
        <v>85.6</v>
      </c>
      <c r="C383" s="1">
        <f t="shared" si="1"/>
        <v>-1.46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IFERROR(__xludf.DUMMYFUNCTION("""COMPUTED_VALUE"""),85.35)</f>
        <v>85.35</v>
      </c>
      <c r="C384" s="1">
        <f t="shared" si="1"/>
        <v>-1.25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IFERROR(__xludf.DUMMYFUNCTION("""COMPUTED_VALUE"""),84.99)</f>
        <v>84.99</v>
      </c>
      <c r="C385" s="1">
        <f t="shared" si="1"/>
        <v>-1.36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IFERROR(__xludf.DUMMYFUNCTION("""COMPUTED_VALUE"""),84.96)</f>
        <v>84.96</v>
      </c>
      <c r="C386" s="1">
        <f t="shared" si="1"/>
        <v>-1.03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IFERROR(__xludf.DUMMYFUNCTION("""COMPUTED_VALUE"""),85.81)</f>
        <v>85.81</v>
      </c>
      <c r="C387" s="1">
        <f t="shared" si="1"/>
        <v>-0.15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IFERROR(__xludf.DUMMYFUNCTION("""COMPUTED_VALUE"""),85.48)</f>
        <v>85.48</v>
      </c>
      <c r="C388" s="1">
        <f t="shared" si="1"/>
        <v>-1.33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IFERROR(__xludf.DUMMYFUNCTION("""COMPUTED_VALUE"""),85.4)</f>
        <v>85.4</v>
      </c>
      <c r="C389" s="1">
        <f t="shared" si="1"/>
        <v>-1.08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IFERROR(__xludf.DUMMYFUNCTION("""COMPUTED_VALUE"""),86.21)</f>
        <v>86.21</v>
      </c>
      <c r="C390" s="1">
        <f t="shared" si="1"/>
        <v>-0.19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IFERROR(__xludf.DUMMYFUNCTION("""COMPUTED_VALUE"""),86.27)</f>
        <v>86.27</v>
      </c>
      <c r="C391" s="1">
        <f t="shared" si="1"/>
        <v>-0.94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IFERROR(__xludf.DUMMYFUNCTION("""COMPUTED_VALUE"""),86.54)</f>
        <v>86.54</v>
      </c>
      <c r="C392" s="1">
        <f t="shared" si="1"/>
        <v>-0.73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IFERROR(__xludf.DUMMYFUNCTION("""COMPUTED_VALUE"""),88.56)</f>
        <v>88.56</v>
      </c>
      <c r="C393" s="1">
        <f t="shared" si="1"/>
        <v>1.02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IFERROR(__xludf.DUMMYFUNCTION("""COMPUTED_VALUE"""),88.12)</f>
        <v>88.12</v>
      </c>
      <c r="C394" s="1">
        <f t="shared" si="1"/>
        <v>-1.44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IFERROR(__xludf.DUMMYFUNCTION("""COMPUTED_VALUE"""),88.02)</f>
        <v>88.02</v>
      </c>
      <c r="C395" s="1">
        <f t="shared" si="1"/>
        <v>-1.1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IFERROR(__xludf.DUMMYFUNCTION("""COMPUTED_VALUE"""),87.09)</f>
        <v>87.09</v>
      </c>
      <c r="C396" s="1">
        <f t="shared" si="1"/>
        <v>-1.93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IFERROR(__xludf.DUMMYFUNCTION("""COMPUTED_VALUE"""),86.78)</f>
        <v>86.78</v>
      </c>
      <c r="C397" s="1">
        <f t="shared" si="1"/>
        <v>-1.31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IFERROR(__xludf.DUMMYFUNCTION("""COMPUTED_VALUE"""),86.48)</f>
        <v>86.48</v>
      </c>
      <c r="C398" s="1">
        <f t="shared" si="1"/>
        <v>-1.3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IFERROR(__xludf.DUMMYFUNCTION("""COMPUTED_VALUE"""),86.39)</f>
        <v>86.39</v>
      </c>
      <c r="C399" s="1">
        <f t="shared" si="1"/>
        <v>-1.09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IFERROR(__xludf.DUMMYFUNCTION("""COMPUTED_VALUE"""),85.06)</f>
        <v>85.06</v>
      </c>
      <c r="C400" s="1">
        <f t="shared" si="1"/>
        <v>-2.33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IFERROR(__xludf.DUMMYFUNCTION("""COMPUTED_VALUE"""),85.54)</f>
        <v>85.54</v>
      </c>
      <c r="C401" s="1">
        <f t="shared" si="1"/>
        <v>-0.52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IFERROR(__xludf.DUMMYFUNCTION("""COMPUTED_VALUE"""),84.28)</f>
        <v>84.28</v>
      </c>
      <c r="C402" s="1">
        <f t="shared" si="1"/>
        <v>-2.26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IFERROR(__xludf.DUMMYFUNCTION("""COMPUTED_VALUE"""),85.08)</f>
        <v>85.08</v>
      </c>
      <c r="C403" s="1">
        <f t="shared" si="1"/>
        <v>-0.2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IFERROR(__xludf.DUMMYFUNCTION("""COMPUTED_VALUE"""),82.11)</f>
        <v>82.11</v>
      </c>
      <c r="C404" s="1">
        <f t="shared" si="1"/>
        <v>-3.97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IFERROR(__xludf.DUMMYFUNCTION("""COMPUTED_VALUE"""),85.96)</f>
        <v>85.96</v>
      </c>
      <c r="C405" s="1">
        <f t="shared" si="1"/>
        <v>2.85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IFERROR(__xludf.DUMMYFUNCTION("""COMPUTED_VALUE"""),84.08)</f>
        <v>84.08</v>
      </c>
      <c r="C406" s="1">
        <f t="shared" si="1"/>
        <v>-2.88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IFERROR(__xludf.DUMMYFUNCTION("""COMPUTED_VALUE"""),86.28)</f>
        <v>86.28</v>
      </c>
      <c r="C407" s="1">
        <f t="shared" si="1"/>
        <v>1.2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IFERROR(__xludf.DUMMYFUNCTION("""COMPUTED_VALUE"""),86.5)</f>
        <v>86.5</v>
      </c>
      <c r="C408" s="1">
        <f t="shared" si="1"/>
        <v>-0.78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IFERROR(__xludf.DUMMYFUNCTION("""COMPUTED_VALUE"""),86.82)</f>
        <v>86.82</v>
      </c>
      <c r="C409" s="1">
        <f t="shared" si="1"/>
        <v>-0.68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IFERROR(__xludf.DUMMYFUNCTION("""COMPUTED_VALUE"""),86.67)</f>
        <v>86.67</v>
      </c>
      <c r="C410" s="1">
        <f t="shared" si="1"/>
        <v>-1.15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IFERROR(__xludf.DUMMYFUNCTION("""COMPUTED_VALUE"""),87.5)</f>
        <v>87.5</v>
      </c>
      <c r="C411" s="1">
        <f t="shared" si="1"/>
        <v>-0.17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IFERROR(__xludf.DUMMYFUNCTION("""COMPUTED_VALUE"""),85.61)</f>
        <v>85.61</v>
      </c>
      <c r="C412" s="1">
        <f t="shared" si="1"/>
        <v>-2.89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IFERROR(__xludf.DUMMYFUNCTION("""COMPUTED_VALUE"""),87.23)</f>
        <v>87.23</v>
      </c>
      <c r="C413" s="1">
        <f t="shared" si="1"/>
        <v>0.62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IFERROR(__xludf.DUMMYFUNCTION("""COMPUTED_VALUE"""),87.76)</f>
        <v>87.76</v>
      </c>
      <c r="C414" s="1">
        <f t="shared" si="1"/>
        <v>-0.47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IFERROR(__xludf.DUMMYFUNCTION("""COMPUTED_VALUE"""),89.53)</f>
        <v>89.53</v>
      </c>
      <c r="C415" s="1">
        <f t="shared" si="1"/>
        <v>0.77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IFERROR(__xludf.DUMMYFUNCTION("""COMPUTED_VALUE"""),90.13)</f>
        <v>90.13</v>
      </c>
      <c r="C416" s="1">
        <f t="shared" si="1"/>
        <v>-0.4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IFERROR(__xludf.DUMMYFUNCTION("""COMPUTED_VALUE"""),88.71)</f>
        <v>88.71</v>
      </c>
      <c r="C417" s="1">
        <f t="shared" si="1"/>
        <v>-2.42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IFERROR(__xludf.DUMMYFUNCTION("""COMPUTED_VALUE"""),89.93)</f>
        <v>89.93</v>
      </c>
      <c r="C418" s="1">
        <f t="shared" si="1"/>
        <v>0.22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IFERROR(__xludf.DUMMYFUNCTION("""COMPUTED_VALUE"""),90.79)</f>
        <v>90.79</v>
      </c>
      <c r="C419" s="1">
        <f t="shared" si="1"/>
        <v>-0.14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IFERROR(__xludf.DUMMYFUNCTION("""COMPUTED_VALUE"""),90.78)</f>
        <v>90.78</v>
      </c>
      <c r="C420" s="1">
        <f t="shared" si="1"/>
        <v>-1.01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IFERROR(__xludf.DUMMYFUNCTION("""COMPUTED_VALUE"""),90.41)</f>
        <v>90.41</v>
      </c>
      <c r="C421" s="1">
        <f t="shared" si="1"/>
        <v>-1.37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IFERROR(__xludf.DUMMYFUNCTION("""COMPUTED_VALUE"""),90.07)</f>
        <v>90.07</v>
      </c>
      <c r="C422" s="1">
        <f t="shared" si="1"/>
        <v>-1.34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IFERROR(__xludf.DUMMYFUNCTION("""COMPUTED_VALUE"""),89.09)</f>
        <v>89.09</v>
      </c>
      <c r="C423" s="1">
        <f t="shared" si="1"/>
        <v>-1.98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IFERROR(__xludf.DUMMYFUNCTION("""COMPUTED_VALUE"""),88.82)</f>
        <v>88.82</v>
      </c>
      <c r="C424" s="1">
        <f t="shared" si="1"/>
        <v>-1.27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IFERROR(__xludf.DUMMYFUNCTION("""COMPUTED_VALUE"""),89.29)</f>
        <v>89.29</v>
      </c>
      <c r="C425" s="1">
        <f t="shared" si="1"/>
        <v>-0.53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IFERROR(__xludf.DUMMYFUNCTION("""COMPUTED_VALUE"""),88.61)</f>
        <v>88.61</v>
      </c>
      <c r="C426" s="1">
        <f t="shared" si="1"/>
        <v>-1.68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IFERROR(__xludf.DUMMYFUNCTION("""COMPUTED_VALUE"""),85.03)</f>
        <v>85.03</v>
      </c>
      <c r="C427" s="1">
        <f t="shared" si="1"/>
        <v>-4.58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IFERROR(__xludf.DUMMYFUNCTION("""COMPUTED_VALUE"""),86.19)</f>
        <v>86.19</v>
      </c>
      <c r="C428" s="1">
        <f t="shared" si="1"/>
        <v>0.16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IFERROR(__xludf.DUMMYFUNCTION("""COMPUTED_VALUE"""),86.12)</f>
        <v>86.12</v>
      </c>
      <c r="C429" s="1">
        <f t="shared" si="1"/>
        <v>-1.07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IFERROR(__xludf.DUMMYFUNCTION("""COMPUTED_VALUE"""),86.75)</f>
        <v>86.75</v>
      </c>
      <c r="C430" s="1">
        <f t="shared" si="1"/>
        <v>-0.37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IFERROR(__xludf.DUMMYFUNCTION("""COMPUTED_VALUE"""),88.07)</f>
        <v>88.07</v>
      </c>
      <c r="C431" s="1">
        <f t="shared" si="1"/>
        <v>0.32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IFERROR(__xludf.DUMMYFUNCTION("""COMPUTED_VALUE"""),88.29)</f>
        <v>88.29</v>
      </c>
      <c r="C432" s="1">
        <f t="shared" si="1"/>
        <v>-0.78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IFERROR(__xludf.DUMMYFUNCTION("""COMPUTED_VALUE"""),88.81)</f>
        <v>88.81</v>
      </c>
      <c r="C433" s="1">
        <f t="shared" si="1"/>
        <v>-0.48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IFERROR(__xludf.DUMMYFUNCTION("""COMPUTED_VALUE"""),89.31)</f>
        <v>89.31</v>
      </c>
      <c r="C434" s="1">
        <f t="shared" si="1"/>
        <v>-0.5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IFERROR(__xludf.DUMMYFUNCTION("""COMPUTED_VALUE"""),87.52)</f>
        <v>87.52</v>
      </c>
      <c r="C435" s="1">
        <f t="shared" si="1"/>
        <v>-2.79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IFERROR(__xludf.DUMMYFUNCTION("""COMPUTED_VALUE"""),85.99)</f>
        <v>85.99</v>
      </c>
      <c r="C436" s="1">
        <f t="shared" si="1"/>
        <v>-2.53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IFERROR(__xludf.DUMMYFUNCTION("""COMPUTED_VALUE"""),87.37)</f>
        <v>87.37</v>
      </c>
      <c r="C437" s="1">
        <f t="shared" si="1"/>
        <v>0.38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IFERROR(__xludf.DUMMYFUNCTION("""COMPUTED_VALUE"""),89.34)</f>
        <v>89.34</v>
      </c>
      <c r="C438" s="1">
        <f t="shared" si="1"/>
        <v>0.97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IFERROR(__xludf.DUMMYFUNCTION("""COMPUTED_VALUE"""),89.74)</f>
        <v>89.74</v>
      </c>
      <c r="C439" s="1">
        <f t="shared" si="1"/>
        <v>-0.6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IFERROR(__xludf.DUMMYFUNCTION("""COMPUTED_VALUE"""),88.03)</f>
        <v>88.03</v>
      </c>
      <c r="C440" s="1">
        <f t="shared" si="1"/>
        <v>-2.71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IFERROR(__xludf.DUMMYFUNCTION("""COMPUTED_VALUE"""),88.78)</f>
        <v>88.78</v>
      </c>
      <c r="C441" s="1">
        <f t="shared" si="1"/>
        <v>-0.25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IFERROR(__xludf.DUMMYFUNCTION("""COMPUTED_VALUE"""),87.82)</f>
        <v>87.82</v>
      </c>
      <c r="C442" s="1">
        <f t="shared" si="1"/>
        <v>-1.96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IFERROR(__xludf.DUMMYFUNCTION("""COMPUTED_VALUE"""),86.02)</f>
        <v>86.02</v>
      </c>
      <c r="C443" s="1">
        <f t="shared" si="1"/>
        <v>-2.8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IFERROR(__xludf.DUMMYFUNCTION("""COMPUTED_VALUE"""),86.48)</f>
        <v>86.48</v>
      </c>
      <c r="C444" s="1">
        <f t="shared" si="1"/>
        <v>-0.54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IFERROR(__xludf.DUMMYFUNCTION("""COMPUTED_VALUE"""),85.83)</f>
        <v>85.83</v>
      </c>
      <c r="C445" s="1">
        <f t="shared" si="1"/>
        <v>-1.65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IFERROR(__xludf.DUMMYFUNCTION("""COMPUTED_VALUE"""),87.11)</f>
        <v>87.11</v>
      </c>
      <c r="C446" s="1">
        <f t="shared" si="1"/>
        <v>0.28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IFERROR(__xludf.DUMMYFUNCTION("""COMPUTED_VALUE"""),87.2)</f>
        <v>87.2</v>
      </c>
      <c r="C447" s="1">
        <f t="shared" si="1"/>
        <v>-0.91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IFERROR(__xludf.DUMMYFUNCTION("""COMPUTED_VALUE"""),88.51)</f>
        <v>88.51</v>
      </c>
      <c r="C448" s="1">
        <f t="shared" si="1"/>
        <v>0.31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IFERROR(__xludf.DUMMYFUNCTION("""COMPUTED_VALUE"""),89.34)</f>
        <v>89.34</v>
      </c>
      <c r="C449" s="1">
        <f t="shared" si="1"/>
        <v>-0.17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IFERROR(__xludf.DUMMYFUNCTION("""COMPUTED_VALUE"""),88.36)</f>
        <v>88.36</v>
      </c>
      <c r="C450" s="1">
        <f t="shared" si="1"/>
        <v>-1.98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IFERROR(__xludf.DUMMYFUNCTION("""COMPUTED_VALUE"""),89.31)</f>
        <v>89.31</v>
      </c>
      <c r="C451" s="1">
        <f t="shared" si="1"/>
        <v>-0.05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IFERROR(__xludf.DUMMYFUNCTION("""COMPUTED_VALUE"""),89.94)</f>
        <v>89.94</v>
      </c>
      <c r="C452" s="1">
        <f t="shared" si="1"/>
        <v>-0.37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IFERROR(__xludf.DUMMYFUNCTION("""COMPUTED_VALUE"""),88.66)</f>
        <v>88.66</v>
      </c>
      <c r="C453" s="1">
        <f t="shared" si="1"/>
        <v>-2.28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IFERROR(__xludf.DUMMYFUNCTION("""COMPUTED_VALUE"""),89.64)</f>
        <v>89.64</v>
      </c>
      <c r="C454" s="1">
        <f t="shared" si="1"/>
        <v>-0.02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IFERROR(__xludf.DUMMYFUNCTION("""COMPUTED_VALUE"""),89.62)</f>
        <v>89.62</v>
      </c>
      <c r="C455" s="1">
        <f t="shared" si="1"/>
        <v>-1.02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IFERROR(__xludf.DUMMYFUNCTION("""COMPUTED_VALUE"""),89.01)</f>
        <v>89.01</v>
      </c>
      <c r="C456" s="1">
        <f t="shared" si="1"/>
        <v>-1.61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IFERROR(__xludf.DUMMYFUNCTION("""COMPUTED_VALUE"""),92.32)</f>
        <v>92.32</v>
      </c>
      <c r="C457" s="1">
        <f t="shared" si="1"/>
        <v>2.31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IFERROR(__xludf.DUMMYFUNCTION("""COMPUTED_VALUE"""),92.01)</f>
        <v>92.01</v>
      </c>
      <c r="C458" s="1">
        <f t="shared" si="1"/>
        <v>-1.31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IFERROR(__xludf.DUMMYFUNCTION("""COMPUTED_VALUE"""),91.77)</f>
        <v>91.77</v>
      </c>
      <c r="C459" s="1">
        <f t="shared" si="1"/>
        <v>-1.24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IFERROR(__xludf.DUMMYFUNCTION("""COMPUTED_VALUE"""),91.78)</f>
        <v>91.78</v>
      </c>
      <c r="C460" s="1">
        <f t="shared" si="1"/>
        <v>-0.99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IFERROR(__xludf.DUMMYFUNCTION("""COMPUTED_VALUE"""),93.51)</f>
        <v>93.51</v>
      </c>
      <c r="C461" s="1">
        <f t="shared" si="1"/>
        <v>0.73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IFERROR(__xludf.DUMMYFUNCTION("""COMPUTED_VALUE"""),93.29)</f>
        <v>93.29</v>
      </c>
      <c r="C462" s="1">
        <f t="shared" si="1"/>
        <v>-1.22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IFERROR(__xludf.DUMMYFUNCTION("""COMPUTED_VALUE"""),92.85)</f>
        <v>92.85</v>
      </c>
      <c r="C463" s="1">
        <f t="shared" si="1"/>
        <v>-1.44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IFERROR(__xludf.DUMMYFUNCTION("""COMPUTED_VALUE"""),91.91)</f>
        <v>91.91</v>
      </c>
      <c r="C464" s="1">
        <f t="shared" si="1"/>
        <v>-1.94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IFERROR(__xludf.DUMMYFUNCTION("""COMPUTED_VALUE"""),92.53)</f>
        <v>92.53</v>
      </c>
      <c r="C465" s="1">
        <f t="shared" si="1"/>
        <v>-0.38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IFERROR(__xludf.DUMMYFUNCTION("""COMPUTED_VALUE"""),93.0)</f>
        <v>93</v>
      </c>
      <c r="C466" s="1">
        <f t="shared" si="1"/>
        <v>-0.53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IFERROR(__xludf.DUMMYFUNCTION("""COMPUTED_VALUE"""),93.81)</f>
        <v>93.81</v>
      </c>
      <c r="C467" s="1">
        <f t="shared" si="1"/>
        <v>-0.19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IFERROR(__xludf.DUMMYFUNCTION("""COMPUTED_VALUE"""),94.62)</f>
        <v>94.62</v>
      </c>
      <c r="C468" s="1">
        <f t="shared" si="1"/>
        <v>-0.19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IFERROR(__xludf.DUMMYFUNCTION("""COMPUTED_VALUE"""),94.6)</f>
        <v>94.6</v>
      </c>
      <c r="C469" s="1">
        <f t="shared" si="1"/>
        <v>-1.02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IFERROR(__xludf.DUMMYFUNCTION("""COMPUTED_VALUE"""),92.65)</f>
        <v>92.65</v>
      </c>
      <c r="C470" s="1">
        <f t="shared" si="1"/>
        <v>-2.95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IFERROR(__xludf.DUMMYFUNCTION("""COMPUTED_VALUE"""),93.26)</f>
        <v>93.26</v>
      </c>
      <c r="C471" s="1">
        <f t="shared" si="1"/>
        <v>-0.39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IFERROR(__xludf.DUMMYFUNCTION("""COMPUTED_VALUE"""),94.76)</f>
        <v>94.76</v>
      </c>
      <c r="C472" s="1">
        <f t="shared" si="1"/>
        <v>0.5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IFERROR(__xludf.DUMMYFUNCTION("""COMPUTED_VALUE"""),94.06)</f>
        <v>94.06</v>
      </c>
      <c r="C473" s="1">
        <f t="shared" si="1"/>
        <v>-1.7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IFERROR(__xludf.DUMMYFUNCTION("""COMPUTED_VALUE"""),94.47)</f>
        <v>94.47</v>
      </c>
      <c r="C474" s="1">
        <f t="shared" si="1"/>
        <v>-0.59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IFERROR(__xludf.DUMMYFUNCTION("""COMPUTED_VALUE"""),93.15)</f>
        <v>93.15</v>
      </c>
      <c r="C475" s="1">
        <f t="shared" si="1"/>
        <v>-2.32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IFERROR(__xludf.DUMMYFUNCTION("""COMPUTED_VALUE"""),92.29)</f>
        <v>92.29</v>
      </c>
      <c r="C476" s="1">
        <f t="shared" si="1"/>
        <v>-1.86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IFERROR(__xludf.DUMMYFUNCTION("""COMPUTED_VALUE"""),92.74)</f>
        <v>92.74</v>
      </c>
      <c r="C477" s="1">
        <f t="shared" si="1"/>
        <v>-0.55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IFERROR(__xludf.DUMMYFUNCTION("""COMPUTED_VALUE"""),92.28)</f>
        <v>92.28</v>
      </c>
      <c r="C478" s="1">
        <f t="shared" si="1"/>
        <v>-1.46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IFERROR(__xludf.DUMMYFUNCTION("""COMPUTED_VALUE"""),92.65)</f>
        <v>92.65</v>
      </c>
      <c r="C479" s="1">
        <f t="shared" si="1"/>
        <v>-0.63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IFERROR(__xludf.DUMMYFUNCTION("""COMPUTED_VALUE"""),91.87)</f>
        <v>91.87</v>
      </c>
      <c r="C480" s="1">
        <f t="shared" si="1"/>
        <v>-1.78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IFERROR(__xludf.DUMMYFUNCTION("""COMPUTED_VALUE"""),92.1)</f>
        <v>92.1</v>
      </c>
      <c r="C481" s="1">
        <f t="shared" si="1"/>
        <v>-0.77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IFERROR(__xludf.DUMMYFUNCTION("""COMPUTED_VALUE"""),93.76)</f>
        <v>93.76</v>
      </c>
      <c r="C482" s="1">
        <f t="shared" si="1"/>
        <v>0.66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IFERROR(__xludf.DUMMYFUNCTION("""COMPUTED_VALUE"""),93.46)</f>
        <v>93.46</v>
      </c>
      <c r="C483" s="1">
        <f t="shared" si="1"/>
        <v>-1.3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IFERROR(__xludf.DUMMYFUNCTION("""COMPUTED_VALUE"""),95.52)</f>
        <v>95.52</v>
      </c>
      <c r="C484" s="1">
        <f t="shared" si="1"/>
        <v>1.06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IFERROR(__xludf.DUMMYFUNCTION("""COMPUTED_VALUE"""),95.5)</f>
        <v>95.5</v>
      </c>
      <c r="C485" s="1">
        <f t="shared" si="1"/>
        <v>-1.02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IFERROR(__xludf.DUMMYFUNCTION("""COMPUTED_VALUE"""),95.7)</f>
        <v>95.7</v>
      </c>
      <c r="C486" s="1">
        <f t="shared" si="1"/>
        <v>-0.8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IFERROR(__xludf.DUMMYFUNCTION("""COMPUTED_VALUE"""),95.35)</f>
        <v>95.35</v>
      </c>
      <c r="C487" s="1">
        <f t="shared" si="1"/>
        <v>-1.35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IFERROR(__xludf.DUMMYFUNCTION("""COMPUTED_VALUE"""),96.01)</f>
        <v>96.01</v>
      </c>
      <c r="C488" s="1">
        <f t="shared" si="1"/>
        <v>-0.34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IFERROR(__xludf.DUMMYFUNCTION("""COMPUTED_VALUE"""),96.45)</f>
        <v>96.45</v>
      </c>
      <c r="C489" s="1">
        <f t="shared" si="1"/>
        <v>-0.56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IFERROR(__xludf.DUMMYFUNCTION("""COMPUTED_VALUE"""),96.92)</f>
        <v>96.92</v>
      </c>
      <c r="C490" s="1">
        <f t="shared" si="1"/>
        <v>-0.53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IFERROR(__xludf.DUMMYFUNCTION("""COMPUTED_VALUE"""),98.03)</f>
        <v>98.03</v>
      </c>
      <c r="C491" s="1">
        <f t="shared" si="1"/>
        <v>0.11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IFERROR(__xludf.DUMMYFUNCTION("""COMPUTED_VALUE"""),98.48)</f>
        <v>98.48</v>
      </c>
      <c r="C492" s="1">
        <f t="shared" si="1"/>
        <v>-0.55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IFERROR(__xludf.DUMMYFUNCTION("""COMPUTED_VALUE"""),98.0)</f>
        <v>98</v>
      </c>
      <c r="C493" s="1">
        <f t="shared" si="1"/>
        <v>-1.48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IFERROR(__xludf.DUMMYFUNCTION("""COMPUTED_VALUE"""),97.61)</f>
        <v>97.61</v>
      </c>
      <c r="C494" s="1">
        <f t="shared" si="1"/>
        <v>-1.39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IFERROR(__xludf.DUMMYFUNCTION("""COMPUTED_VALUE"""),98.14)</f>
        <v>98.14</v>
      </c>
      <c r="C495" s="1">
        <f t="shared" si="1"/>
        <v>-0.47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IFERROR(__xludf.DUMMYFUNCTION("""COMPUTED_VALUE"""),97.49)</f>
        <v>97.49</v>
      </c>
      <c r="C496" s="1">
        <f t="shared" si="1"/>
        <v>-1.65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IFERROR(__xludf.DUMMYFUNCTION("""COMPUTED_VALUE"""),97.24)</f>
        <v>97.24</v>
      </c>
      <c r="C497" s="1">
        <f t="shared" si="1"/>
        <v>-1.25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IFERROR(__xludf.DUMMYFUNCTION("""COMPUTED_VALUE"""),98.82)</f>
        <v>98.82</v>
      </c>
      <c r="C498" s="1">
        <f t="shared" si="1"/>
        <v>0.58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IFERROR(__xludf.DUMMYFUNCTION("""COMPUTED_VALUE"""),99.2)</f>
        <v>99.2</v>
      </c>
      <c r="C499" s="1">
        <f t="shared" si="1"/>
        <v>-0.62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IFERROR(__xludf.DUMMYFUNCTION("""COMPUTED_VALUE"""),98.6)</f>
        <v>98.6</v>
      </c>
      <c r="C500" s="1">
        <f t="shared" si="1"/>
        <v>-1.6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IFERROR(__xludf.DUMMYFUNCTION("""COMPUTED_VALUE"""),100.15)</f>
        <v>100.15</v>
      </c>
      <c r="C501" s="1">
        <f t="shared" si="1"/>
        <v>0.55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IFERROR(__xludf.DUMMYFUNCTION("""COMPUTED_VALUE"""),100.55)</f>
        <v>100.55</v>
      </c>
      <c r="C502" s="1">
        <f t="shared" si="1"/>
        <v>-0.6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IFERROR(__xludf.DUMMYFUNCTION("""COMPUTED_VALUE"""),99.58)</f>
        <v>99.58</v>
      </c>
      <c r="C503" s="1">
        <f t="shared" si="1"/>
        <v>-1.97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IFERROR(__xludf.DUMMYFUNCTION("""COMPUTED_VALUE"""),100.81)</f>
        <v>100.81</v>
      </c>
      <c r="C504" s="1">
        <f t="shared" si="1"/>
        <v>0.23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IFERROR(__xludf.DUMMYFUNCTION("""COMPUTED_VALUE"""),100.33)</f>
        <v>100.33</v>
      </c>
      <c r="C505" s="1">
        <f t="shared" si="1"/>
        <v>-1.48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IFERROR(__xludf.DUMMYFUNCTION("""COMPUTED_VALUE"""),98.84)</f>
        <v>98.84</v>
      </c>
      <c r="C506" s="1">
        <f t="shared" si="1"/>
        <v>-2.49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IFERROR(__xludf.DUMMYFUNCTION("""COMPUTED_VALUE"""),99.39)</f>
        <v>99.39</v>
      </c>
      <c r="C507" s="1">
        <f t="shared" si="1"/>
        <v>-0.45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IFERROR(__xludf.DUMMYFUNCTION("""COMPUTED_VALUE"""),99.83)</f>
        <v>99.83</v>
      </c>
      <c r="C508" s="1">
        <f t="shared" si="1"/>
        <v>-0.56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IFERROR(__xludf.DUMMYFUNCTION("""COMPUTED_VALUE"""),100.6)</f>
        <v>100.6</v>
      </c>
      <c r="C509" s="1">
        <f t="shared" si="1"/>
        <v>-0.23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IFERROR(__xludf.DUMMYFUNCTION("""COMPUTED_VALUE"""),99.64)</f>
        <v>99.64</v>
      </c>
      <c r="C510" s="1">
        <f t="shared" si="1"/>
        <v>-1.96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IFERROR(__xludf.DUMMYFUNCTION("""COMPUTED_VALUE"""),99.7)</f>
        <v>99.7</v>
      </c>
      <c r="C511" s="1">
        <f t="shared" si="1"/>
        <v>-0.94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IFERROR(__xludf.DUMMYFUNCTION("""COMPUTED_VALUE"""),99.93)</f>
        <v>99.93</v>
      </c>
      <c r="C512" s="1">
        <f t="shared" si="1"/>
        <v>-0.77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IFERROR(__xludf.DUMMYFUNCTION("""COMPUTED_VALUE"""),100.57)</f>
        <v>100.57</v>
      </c>
      <c r="C513" s="1">
        <f t="shared" si="1"/>
        <v>-0.36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IFERROR(__xludf.DUMMYFUNCTION("""COMPUTED_VALUE"""),100.35)</f>
        <v>100.35</v>
      </c>
      <c r="C514" s="1">
        <f t="shared" si="1"/>
        <v>-1.22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IFERROR(__xludf.DUMMYFUNCTION("""COMPUTED_VALUE"""),100.55)</f>
        <v>100.55</v>
      </c>
      <c r="C515" s="1">
        <f t="shared" si="1"/>
        <v>-0.8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IFERROR(__xludf.DUMMYFUNCTION("""COMPUTED_VALUE"""),101.56)</f>
        <v>101.56</v>
      </c>
      <c r="C516" s="1">
        <f t="shared" si="1"/>
        <v>0.01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IFERROR(__xludf.DUMMYFUNCTION("""COMPUTED_VALUE"""),101.26)</f>
        <v>101.26</v>
      </c>
      <c r="C517" s="1">
        <f t="shared" si="1"/>
        <v>-1.3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IFERROR(__xludf.DUMMYFUNCTION("""COMPUTED_VALUE"""),101.74)</f>
        <v>101.74</v>
      </c>
      <c r="C518" s="1">
        <f t="shared" si="1"/>
        <v>-0.52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IFERROR(__xludf.DUMMYFUNCTION("""COMPUTED_VALUE"""),100.95)</f>
        <v>100.95</v>
      </c>
      <c r="C519" s="1">
        <f t="shared" si="1"/>
        <v>-1.79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IFERROR(__xludf.DUMMYFUNCTION("""COMPUTED_VALUE"""),98.75)</f>
        <v>98.75</v>
      </c>
      <c r="C520" s="1">
        <f t="shared" si="1"/>
        <v>-3.2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IFERROR(__xludf.DUMMYFUNCTION("""COMPUTED_VALUE"""),99.23)</f>
        <v>99.23</v>
      </c>
      <c r="C521" s="1">
        <f t="shared" si="1"/>
        <v>-0.52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IFERROR(__xludf.DUMMYFUNCTION("""COMPUTED_VALUE"""),99.18)</f>
        <v>99.18</v>
      </c>
      <c r="C522" s="1">
        <f t="shared" si="1"/>
        <v>-1.05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IFERROR(__xludf.DUMMYFUNCTION("""COMPUTED_VALUE"""),98.69)</f>
        <v>98.69</v>
      </c>
      <c r="C523" s="1">
        <f t="shared" si="1"/>
        <v>-1.49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IFERROR(__xludf.DUMMYFUNCTION("""COMPUTED_VALUE"""),98.69)</f>
        <v>98.69</v>
      </c>
      <c r="C524" s="1">
        <f t="shared" si="1"/>
        <v>-1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IFERROR(__xludf.DUMMYFUNCTION("""COMPUTED_VALUE"""),99.05)</f>
        <v>99.05</v>
      </c>
      <c r="C525" s="1">
        <f t="shared" si="1"/>
        <v>-0.64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IFERROR(__xludf.DUMMYFUNCTION("""COMPUTED_VALUE"""),98.4)</f>
        <v>98.4</v>
      </c>
      <c r="C526" s="1">
        <f t="shared" si="1"/>
        <v>-1.65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IFERROR(__xludf.DUMMYFUNCTION("""COMPUTED_VALUE"""),98.62)</f>
        <v>98.62</v>
      </c>
      <c r="C527" s="1">
        <f t="shared" si="1"/>
        <v>-0.78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IFERROR(__xludf.DUMMYFUNCTION("""COMPUTED_VALUE"""),100.01)</f>
        <v>100.01</v>
      </c>
      <c r="C528" s="1">
        <f t="shared" si="1"/>
        <v>0.39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IFERROR(__xludf.DUMMYFUNCTION("""COMPUTED_VALUE"""),99.49)</f>
        <v>99.49</v>
      </c>
      <c r="C529" s="1">
        <f t="shared" si="1"/>
        <v>-1.52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IFERROR(__xludf.DUMMYFUNCTION("""COMPUTED_VALUE"""),100.91)</f>
        <v>100.91</v>
      </c>
      <c r="C530" s="1">
        <f t="shared" si="1"/>
        <v>0.42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IFERROR(__xludf.DUMMYFUNCTION("""COMPUTED_VALUE"""),100.05)</f>
        <v>100.05</v>
      </c>
      <c r="C531" s="1">
        <f t="shared" si="1"/>
        <v>-1.86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IFERROR(__xludf.DUMMYFUNCTION("""COMPUTED_VALUE"""),99.99)</f>
        <v>99.99</v>
      </c>
      <c r="C532" s="1">
        <f t="shared" si="1"/>
        <v>-1.06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IFERROR(__xludf.DUMMYFUNCTION("""COMPUTED_VALUE"""),99.47)</f>
        <v>99.47</v>
      </c>
      <c r="C533" s="1">
        <f t="shared" si="1"/>
        <v>-1.52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IFERROR(__xludf.DUMMYFUNCTION("""COMPUTED_VALUE"""),99.65)</f>
        <v>99.65</v>
      </c>
      <c r="C534" s="1">
        <f t="shared" si="1"/>
        <v>-0.82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IFERROR(__xludf.DUMMYFUNCTION("""COMPUTED_VALUE"""),99.55)</f>
        <v>99.55</v>
      </c>
      <c r="C535" s="1">
        <f t="shared" si="1"/>
        <v>-1.1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IFERROR(__xludf.DUMMYFUNCTION("""COMPUTED_VALUE"""),98.61)</f>
        <v>98.61</v>
      </c>
      <c r="C536" s="1">
        <f t="shared" si="1"/>
        <v>-1.94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IFERROR(__xludf.DUMMYFUNCTION("""COMPUTED_VALUE"""),99.26)</f>
        <v>99.26</v>
      </c>
      <c r="C537" s="1">
        <f t="shared" si="1"/>
        <v>-0.35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IFERROR(__xludf.DUMMYFUNCTION("""COMPUTED_VALUE"""),99.99)</f>
        <v>99.99</v>
      </c>
      <c r="C538" s="1">
        <f t="shared" si="1"/>
        <v>-0.27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IFERROR(__xludf.DUMMYFUNCTION("""COMPUTED_VALUE"""),100.49)</f>
        <v>100.49</v>
      </c>
      <c r="C539" s="1">
        <f t="shared" si="1"/>
        <v>-0.5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IFERROR(__xludf.DUMMYFUNCTION("""COMPUTED_VALUE"""),100.66)</f>
        <v>100.66</v>
      </c>
      <c r="C540" s="1">
        <f t="shared" si="1"/>
        <v>-0.83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IFERROR(__xludf.DUMMYFUNCTION("""COMPUTED_VALUE"""),100.81)</f>
        <v>100.81</v>
      </c>
      <c r="C541" s="1">
        <f t="shared" si="1"/>
        <v>-0.85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IFERROR(__xludf.DUMMYFUNCTION("""COMPUTED_VALUE"""),100.32)</f>
        <v>100.32</v>
      </c>
      <c r="C542" s="1">
        <f t="shared" si="1"/>
        <v>-1.49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IFERROR(__xludf.DUMMYFUNCTION("""COMPUTED_VALUE"""),100.36)</f>
        <v>100.36</v>
      </c>
      <c r="C543" s="1">
        <f t="shared" si="1"/>
        <v>-0.96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IFERROR(__xludf.DUMMYFUNCTION("""COMPUTED_VALUE"""),99.78)</f>
        <v>99.78</v>
      </c>
      <c r="C544" s="1">
        <f t="shared" si="1"/>
        <v>-1.58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IFERROR(__xludf.DUMMYFUNCTION("""COMPUTED_VALUE"""),99.28)</f>
        <v>99.28</v>
      </c>
      <c r="C545" s="1">
        <f t="shared" si="1"/>
        <v>-1.5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IFERROR(__xludf.DUMMYFUNCTION("""COMPUTED_VALUE"""),99.25)</f>
        <v>99.25</v>
      </c>
      <c r="C546" s="1">
        <f t="shared" si="1"/>
        <v>-1.03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IFERROR(__xludf.DUMMYFUNCTION("""COMPUTED_VALUE"""),99.5)</f>
        <v>99.5</v>
      </c>
      <c r="C547" s="1">
        <f t="shared" si="1"/>
        <v>-0.75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IFERROR(__xludf.DUMMYFUNCTION("""COMPUTED_VALUE"""),99.94)</f>
        <v>99.94</v>
      </c>
      <c r="C548" s="1">
        <f t="shared" si="1"/>
        <v>-0.56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IFERROR(__xludf.DUMMYFUNCTION("""COMPUTED_VALUE"""),99.89)</f>
        <v>99.89</v>
      </c>
      <c r="C549" s="1">
        <f t="shared" si="1"/>
        <v>-1.05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IFERROR(__xludf.DUMMYFUNCTION("""COMPUTED_VALUE"""),100.18)</f>
        <v>100.18</v>
      </c>
      <c r="C550" s="1">
        <f t="shared" si="1"/>
        <v>-0.71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IFERROR(__xludf.DUMMYFUNCTION("""COMPUTED_VALUE"""),96.96)</f>
        <v>96.96</v>
      </c>
      <c r="C551" s="1">
        <f t="shared" si="1"/>
        <v>-4.22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IFERROR(__xludf.DUMMYFUNCTION("""COMPUTED_VALUE"""),96.84)</f>
        <v>96.84</v>
      </c>
      <c r="C552" s="1">
        <f t="shared" si="1"/>
        <v>-1.12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IFERROR(__xludf.DUMMYFUNCTION("""COMPUTED_VALUE"""),96.66)</f>
        <v>96.66</v>
      </c>
      <c r="C553" s="1">
        <f t="shared" si="1"/>
        <v>-1.18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IFERROR(__xludf.DUMMYFUNCTION("""COMPUTED_VALUE"""),96.78)</f>
        <v>96.78</v>
      </c>
      <c r="C554" s="1">
        <f t="shared" si="1"/>
        <v>-0.88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IFERROR(__xludf.DUMMYFUNCTION("""COMPUTED_VALUE"""),97.29)</f>
        <v>97.29</v>
      </c>
      <c r="C555" s="1">
        <f t="shared" si="1"/>
        <v>-0.49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IFERROR(__xludf.DUMMYFUNCTION("""COMPUTED_VALUE"""),98.04)</f>
        <v>98.04</v>
      </c>
      <c r="C556" s="1">
        <f t="shared" si="1"/>
        <v>-0.25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IFERROR(__xludf.DUMMYFUNCTION("""COMPUTED_VALUE"""),97.66)</f>
        <v>97.66</v>
      </c>
      <c r="C557" s="1">
        <f t="shared" si="1"/>
        <v>-1.38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IFERROR(__xludf.DUMMYFUNCTION("""COMPUTED_VALUE"""),97.73)</f>
        <v>97.73</v>
      </c>
      <c r="C558" s="1">
        <f t="shared" si="1"/>
        <v>-0.93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IFERROR(__xludf.DUMMYFUNCTION("""COMPUTED_VALUE"""),97.65)</f>
        <v>97.65</v>
      </c>
      <c r="C559" s="1">
        <f t="shared" si="1"/>
        <v>-1.08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IFERROR(__xludf.DUMMYFUNCTION("""COMPUTED_VALUE"""),96.72)</f>
        <v>96.72</v>
      </c>
      <c r="C560" s="1">
        <f t="shared" si="1"/>
        <v>-1.93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IFERROR(__xludf.DUMMYFUNCTION("""COMPUTED_VALUE"""),95.8)</f>
        <v>95.8</v>
      </c>
      <c r="C561" s="1">
        <f t="shared" si="1"/>
        <v>-1.92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IFERROR(__xludf.DUMMYFUNCTION("""COMPUTED_VALUE"""),95.55)</f>
        <v>95.55</v>
      </c>
      <c r="C562" s="1">
        <f t="shared" si="1"/>
        <v>-1.25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IFERROR(__xludf.DUMMYFUNCTION("""COMPUTED_VALUE"""),96.97)</f>
        <v>96.97</v>
      </c>
      <c r="C563" s="1">
        <f t="shared" si="1"/>
        <v>0.42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IFERROR(__xludf.DUMMYFUNCTION("""COMPUTED_VALUE"""),97.34)</f>
        <v>97.34</v>
      </c>
      <c r="C564" s="1">
        <f t="shared" si="1"/>
        <v>-0.63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IFERROR(__xludf.DUMMYFUNCTION("""COMPUTED_VALUE"""),97.08)</f>
        <v>97.08</v>
      </c>
      <c r="C565" s="1">
        <f t="shared" si="1"/>
        <v>-1.26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IFERROR(__xludf.DUMMYFUNCTION("""COMPUTED_VALUE"""),97.64)</f>
        <v>97.64</v>
      </c>
      <c r="C566" s="1">
        <f t="shared" si="1"/>
        <v>-0.44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IFERROR(__xludf.DUMMYFUNCTION("""COMPUTED_VALUE"""),98.1)</f>
        <v>98.1</v>
      </c>
      <c r="C567" s="1">
        <f t="shared" si="1"/>
        <v>-0.54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IFERROR(__xludf.DUMMYFUNCTION("""COMPUTED_VALUE"""),98.36)</f>
        <v>98.36</v>
      </c>
      <c r="C568" s="1">
        <f t="shared" si="1"/>
        <v>-0.74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IFERROR(__xludf.DUMMYFUNCTION("""COMPUTED_VALUE"""),99.4)</f>
        <v>99.4</v>
      </c>
      <c r="C569" s="1">
        <f t="shared" si="1"/>
        <v>0.04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IFERROR(__xludf.DUMMYFUNCTION("""COMPUTED_VALUE"""),97.48)</f>
        <v>97.48</v>
      </c>
      <c r="C570" s="1">
        <f t="shared" si="1"/>
        <v>-2.92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IFERROR(__xludf.DUMMYFUNCTION("""COMPUTED_VALUE"""),98.62)</f>
        <v>98.62</v>
      </c>
      <c r="C571" s="1">
        <f t="shared" si="1"/>
        <v>0.14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IFERROR(__xludf.DUMMYFUNCTION("""COMPUTED_VALUE"""),98.88)</f>
        <v>98.88</v>
      </c>
      <c r="C572" s="1">
        <f t="shared" si="1"/>
        <v>-0.74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IFERROR(__xludf.DUMMYFUNCTION("""COMPUTED_VALUE"""),97.67)</f>
        <v>97.67</v>
      </c>
      <c r="C573" s="1">
        <f t="shared" si="1"/>
        <v>-2.21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IFERROR(__xludf.DUMMYFUNCTION("""COMPUTED_VALUE"""),98.56)</f>
        <v>98.56</v>
      </c>
      <c r="C574" s="1">
        <f t="shared" si="1"/>
        <v>-0.11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IFERROR(__xludf.DUMMYFUNCTION("""COMPUTED_VALUE"""),97.64)</f>
        <v>97.64</v>
      </c>
      <c r="C575" s="1">
        <f t="shared" si="1"/>
        <v>-1.92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IFERROR(__xludf.DUMMYFUNCTION("""COMPUTED_VALUE"""),96.97)</f>
        <v>96.97</v>
      </c>
      <c r="C576" s="1">
        <f t="shared" si="1"/>
        <v>-1.67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IFERROR(__xludf.DUMMYFUNCTION("""COMPUTED_VALUE"""),96.58)</f>
        <v>96.58</v>
      </c>
      <c r="C577" s="1">
        <f t="shared" si="1"/>
        <v>-1.39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IFERROR(__xludf.DUMMYFUNCTION("""COMPUTED_VALUE"""),97.11)</f>
        <v>97.11</v>
      </c>
      <c r="C578" s="1">
        <f t="shared" si="1"/>
        <v>-0.47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IFERROR(__xludf.DUMMYFUNCTION("""COMPUTED_VALUE"""),97.34)</f>
        <v>97.34</v>
      </c>
      <c r="C579" s="1">
        <f t="shared" si="1"/>
        <v>-0.77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IFERROR(__xludf.DUMMYFUNCTION("""COMPUTED_VALUE"""),95.28)</f>
        <v>95.28</v>
      </c>
      <c r="C580" s="1">
        <f t="shared" si="1"/>
        <v>-3.06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IFERROR(__xludf.DUMMYFUNCTION("""COMPUTED_VALUE"""),95.94)</f>
        <v>95.94</v>
      </c>
      <c r="C581" s="1">
        <f t="shared" si="1"/>
        <v>-0.34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IFERROR(__xludf.DUMMYFUNCTION("""COMPUTED_VALUE"""),95.19)</f>
        <v>95.19</v>
      </c>
      <c r="C582" s="1">
        <f t="shared" si="1"/>
        <v>-1.75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IFERROR(__xludf.DUMMYFUNCTION("""COMPUTED_VALUE"""),94.59)</f>
        <v>94.59</v>
      </c>
      <c r="C583" s="1">
        <f t="shared" si="1"/>
        <v>-1.6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IFERROR(__xludf.DUMMYFUNCTION("""COMPUTED_VALUE"""),95.22)</f>
        <v>95.22</v>
      </c>
      <c r="C584" s="1">
        <f t="shared" si="1"/>
        <v>-0.37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IFERROR(__xludf.DUMMYFUNCTION("""COMPUTED_VALUE"""),95.83)</f>
        <v>95.83</v>
      </c>
      <c r="C585" s="1">
        <f t="shared" si="1"/>
        <v>-0.39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IFERROR(__xludf.DUMMYFUNCTION("""COMPUTED_VALUE"""),97.38)</f>
        <v>97.38</v>
      </c>
      <c r="C586" s="1">
        <f t="shared" si="1"/>
        <v>0.55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IFERROR(__xludf.DUMMYFUNCTION("""COMPUTED_VALUE"""),97.45)</f>
        <v>97.45</v>
      </c>
      <c r="C587" s="1">
        <f t="shared" si="1"/>
        <v>-0.93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IFERROR(__xludf.DUMMYFUNCTION("""COMPUTED_VALUE"""),97.2)</f>
        <v>97.2</v>
      </c>
      <c r="C588" s="1">
        <f t="shared" si="1"/>
        <v>-1.25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IFERROR(__xludf.DUMMYFUNCTION("""COMPUTED_VALUE"""),97.51)</f>
        <v>97.51</v>
      </c>
      <c r="C589" s="1">
        <f t="shared" si="1"/>
        <v>-0.69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IFERROR(__xludf.DUMMYFUNCTION("""COMPUTED_VALUE"""),97.04)</f>
        <v>97.04</v>
      </c>
      <c r="C590" s="1">
        <f t="shared" si="1"/>
        <v>-1.47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IFERROR(__xludf.DUMMYFUNCTION("""COMPUTED_VALUE"""),95.87)</f>
        <v>95.87</v>
      </c>
      <c r="C591" s="1">
        <f t="shared" si="1"/>
        <v>-2.17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IFERROR(__xludf.DUMMYFUNCTION("""COMPUTED_VALUE"""),95.51)</f>
        <v>95.51</v>
      </c>
      <c r="C592" s="1">
        <f t="shared" si="1"/>
        <v>-1.36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IFERROR(__xludf.DUMMYFUNCTION("""COMPUTED_VALUE"""),93.55)</f>
        <v>93.55</v>
      </c>
      <c r="C593" s="1">
        <f t="shared" si="1"/>
        <v>-2.96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IFERROR(__xludf.DUMMYFUNCTION("""COMPUTED_VALUE"""),91.93)</f>
        <v>91.93</v>
      </c>
      <c r="C594" s="1">
        <f t="shared" si="1"/>
        <v>-2.62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IFERROR(__xludf.DUMMYFUNCTION("""COMPUTED_VALUE"""),91.87)</f>
        <v>91.87</v>
      </c>
      <c r="C595" s="1">
        <f t="shared" si="1"/>
        <v>-1.06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IFERROR(__xludf.DUMMYFUNCTION("""COMPUTED_VALUE"""),91.9)</f>
        <v>91.9</v>
      </c>
      <c r="C596" s="1">
        <f t="shared" si="1"/>
        <v>-0.97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IFERROR(__xludf.DUMMYFUNCTION("""COMPUTED_VALUE"""),90.88)</f>
        <v>90.88</v>
      </c>
      <c r="C597" s="1">
        <f t="shared" si="1"/>
        <v>-2.02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IFERROR(__xludf.DUMMYFUNCTION("""COMPUTED_VALUE"""),91.01)</f>
        <v>91.01</v>
      </c>
      <c r="C598" s="1">
        <f t="shared" si="1"/>
        <v>-0.87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IFERROR(__xludf.DUMMYFUNCTION("""COMPUTED_VALUE"""),91.43)</f>
        <v>91.43</v>
      </c>
      <c r="C599" s="1">
        <f t="shared" si="1"/>
        <v>-0.58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IFERROR(__xludf.DUMMYFUNCTION("""COMPUTED_VALUE"""),89.62)</f>
        <v>89.62</v>
      </c>
      <c r="C600" s="1">
        <f t="shared" si="1"/>
        <v>-2.81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IFERROR(__xludf.DUMMYFUNCTION("""COMPUTED_VALUE"""),89.85)</f>
        <v>89.85</v>
      </c>
      <c r="C601" s="1">
        <f t="shared" si="1"/>
        <v>-0.77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IFERROR(__xludf.DUMMYFUNCTION("""COMPUTED_VALUE"""),91.27)</f>
        <v>91.27</v>
      </c>
      <c r="C602" s="1">
        <f t="shared" si="1"/>
        <v>0.42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IFERROR(__xludf.DUMMYFUNCTION("""COMPUTED_VALUE"""),91.34)</f>
        <v>91.34</v>
      </c>
      <c r="C603" s="1">
        <f t="shared" si="1"/>
        <v>-0.93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IFERROR(__xludf.DUMMYFUNCTION("""COMPUTED_VALUE"""),91.34)</f>
        <v>91.34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IFERROR(__xludf.DUMMYFUNCTION("""COMPUTED_VALUE"""),91.53)</f>
        <v>91.53</v>
      </c>
      <c r="C605" s="1">
        <f t="shared" si="1"/>
        <v>-0.81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IFERROR(__xludf.DUMMYFUNCTION("""COMPUTED_VALUE"""),91.05)</f>
        <v>91.05</v>
      </c>
      <c r="C606" s="1">
        <f t="shared" si="1"/>
        <v>-1.48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IFERROR(__xludf.DUMMYFUNCTION("""COMPUTED_VALUE"""),90.9)</f>
        <v>90.9</v>
      </c>
      <c r="C607" s="1">
        <f t="shared" si="1"/>
        <v>-1.15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IFERROR(__xludf.DUMMYFUNCTION("""COMPUTED_VALUE"""),90.11)</f>
        <v>90.11</v>
      </c>
      <c r="C608" s="1">
        <f t="shared" si="1"/>
        <v>-1.79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IFERROR(__xludf.DUMMYFUNCTION("""COMPUTED_VALUE"""),89.34)</f>
        <v>89.34</v>
      </c>
      <c r="C609" s="1">
        <f t="shared" si="1"/>
        <v>-1.77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IFERROR(__xludf.DUMMYFUNCTION("""COMPUTED_VALUE"""),86.71)</f>
        <v>86.71</v>
      </c>
      <c r="C610" s="1">
        <f t="shared" si="1"/>
        <v>-3.63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IFERROR(__xludf.DUMMYFUNCTION("""COMPUTED_VALUE"""),86.32)</f>
        <v>86.32</v>
      </c>
      <c r="C611" s="1">
        <f t="shared" si="1"/>
        <v>-1.39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IFERROR(__xludf.DUMMYFUNCTION("""COMPUTED_VALUE"""),87.08)</f>
        <v>87.08</v>
      </c>
      <c r="C612" s="1">
        <f t="shared" si="1"/>
        <v>-0.24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IFERROR(__xludf.DUMMYFUNCTION("""COMPUTED_VALUE"""),88.66)</f>
        <v>88.66</v>
      </c>
      <c r="C613" s="1">
        <f t="shared" si="1"/>
        <v>0.58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IFERROR(__xludf.DUMMYFUNCTION("""COMPUTED_VALUE"""),88.38)</f>
        <v>88.38</v>
      </c>
      <c r="C614" s="1">
        <f t="shared" si="1"/>
        <v>-1.28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IFERROR(__xludf.DUMMYFUNCTION("""COMPUTED_VALUE"""),87.75)</f>
        <v>87.75</v>
      </c>
      <c r="C615" s="1">
        <f t="shared" si="1"/>
        <v>-1.63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IFERROR(__xludf.DUMMYFUNCTION("""COMPUTED_VALUE"""),86.59)</f>
        <v>86.59</v>
      </c>
      <c r="C616" s="1">
        <f t="shared" si="1"/>
        <v>-2.16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IFERROR(__xludf.DUMMYFUNCTION("""COMPUTED_VALUE"""),87.51)</f>
        <v>87.51</v>
      </c>
      <c r="C617" s="1">
        <f t="shared" si="1"/>
        <v>-0.08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IFERROR(__xludf.DUMMYFUNCTION("""COMPUTED_VALUE"""),87.97)</f>
        <v>87.97</v>
      </c>
      <c r="C618" s="1">
        <f t="shared" si="1"/>
        <v>-0.54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IFERROR(__xludf.DUMMYFUNCTION("""COMPUTED_VALUE"""),89.72)</f>
        <v>89.72</v>
      </c>
      <c r="C619" s="1">
        <f t="shared" si="1"/>
        <v>0.75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IFERROR(__xludf.DUMMYFUNCTION("""COMPUTED_VALUE"""),90.5)</f>
        <v>90.5</v>
      </c>
      <c r="C620" s="1">
        <f t="shared" si="1"/>
        <v>-0.22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IFERROR(__xludf.DUMMYFUNCTION("""COMPUTED_VALUE"""),90.24)</f>
        <v>90.24</v>
      </c>
      <c r="C621" s="1">
        <f t="shared" si="1"/>
        <v>-1.26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IFERROR(__xludf.DUMMYFUNCTION("""COMPUTED_VALUE"""),89.6)</f>
        <v>89.6</v>
      </c>
      <c r="C622" s="1">
        <f t="shared" si="1"/>
        <v>-1.64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IFERROR(__xludf.DUMMYFUNCTION("""COMPUTED_VALUE"""),88.65)</f>
        <v>88.65</v>
      </c>
      <c r="C623" s="1">
        <f t="shared" si="1"/>
        <v>-1.95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IFERROR(__xludf.DUMMYFUNCTION("""COMPUTED_VALUE"""),87.64)</f>
        <v>87.64</v>
      </c>
      <c r="C624" s="1">
        <f t="shared" si="1"/>
        <v>-2.01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IFERROR(__xludf.DUMMYFUNCTION("""COMPUTED_VALUE"""),88.35)</f>
        <v>88.35</v>
      </c>
      <c r="C625" s="1">
        <f t="shared" si="1"/>
        <v>-0.29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IFERROR(__xludf.DUMMYFUNCTION("""COMPUTED_VALUE"""),88.12)</f>
        <v>88.12</v>
      </c>
      <c r="C626" s="1">
        <f t="shared" si="1"/>
        <v>-1.23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IFERROR(__xludf.DUMMYFUNCTION("""COMPUTED_VALUE"""),89.1)</f>
        <v>89.1</v>
      </c>
      <c r="C627" s="1">
        <f t="shared" si="1"/>
        <v>-0.02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IFERROR(__xludf.DUMMYFUNCTION("""COMPUTED_VALUE"""),88.33)</f>
        <v>88.33</v>
      </c>
      <c r="C628" s="1">
        <f t="shared" si="1"/>
        <v>-1.77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IFERROR(__xludf.DUMMYFUNCTION("""COMPUTED_VALUE"""),88.18)</f>
        <v>88.18</v>
      </c>
      <c r="C629" s="1">
        <f t="shared" si="1"/>
        <v>-1.15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IFERROR(__xludf.DUMMYFUNCTION("""COMPUTED_VALUE"""),88.53)</f>
        <v>88.53</v>
      </c>
      <c r="C630" s="1">
        <f t="shared" si="1"/>
        <v>-0.65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IFERROR(__xludf.DUMMYFUNCTION("""COMPUTED_VALUE"""),88.08)</f>
        <v>88.08</v>
      </c>
      <c r="C631" s="1">
        <f t="shared" si="1"/>
        <v>-1.45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IFERROR(__xludf.DUMMYFUNCTION("""COMPUTED_VALUE"""),88.58)</f>
        <v>88.58</v>
      </c>
      <c r="C632" s="1">
        <f t="shared" si="1"/>
        <v>-0.5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IFERROR(__xludf.DUMMYFUNCTION("""COMPUTED_VALUE"""),89.3)</f>
        <v>89.3</v>
      </c>
      <c r="C633" s="1">
        <f t="shared" si="1"/>
        <v>-0.28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IFERROR(__xludf.DUMMYFUNCTION("""COMPUTED_VALUE"""),89.66)</f>
        <v>89.66</v>
      </c>
      <c r="C634" s="1">
        <f t="shared" si="1"/>
        <v>-0.64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IFERROR(__xludf.DUMMYFUNCTION("""COMPUTED_VALUE"""),89.8)</f>
        <v>89.8</v>
      </c>
      <c r="C635" s="1">
        <f t="shared" si="1"/>
        <v>-0.86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IFERROR(__xludf.DUMMYFUNCTION("""COMPUTED_VALUE"""),90.25)</f>
        <v>90.25</v>
      </c>
      <c r="C636" s="1">
        <f t="shared" si="1"/>
        <v>-0.55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IFERROR(__xludf.DUMMYFUNCTION("""COMPUTED_VALUE"""),89.53)</f>
        <v>89.53</v>
      </c>
      <c r="C637" s="1">
        <f t="shared" si="1"/>
        <v>-1.72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IFERROR(__xludf.DUMMYFUNCTION("""COMPUTED_VALUE"""),91.93)</f>
        <v>91.93</v>
      </c>
      <c r="C638" s="1">
        <f t="shared" si="1"/>
        <v>1.4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IFERROR(__xludf.DUMMYFUNCTION("""COMPUTED_VALUE"""),92.29)</f>
        <v>92.29</v>
      </c>
      <c r="C639" s="1">
        <f t="shared" si="1"/>
        <v>-0.64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IFERROR(__xludf.DUMMYFUNCTION("""COMPUTED_VALUE"""),91.65)</f>
        <v>91.65</v>
      </c>
      <c r="C640" s="1">
        <f t="shared" si="1"/>
        <v>-1.64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IFERROR(__xludf.DUMMYFUNCTION("""COMPUTED_VALUE"""),91.89)</f>
        <v>91.89</v>
      </c>
      <c r="C641" s="1">
        <f t="shared" si="1"/>
        <v>-0.76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IFERROR(__xludf.DUMMYFUNCTION("""COMPUTED_VALUE"""),92.22)</f>
        <v>92.22</v>
      </c>
      <c r="C642" s="1">
        <f t="shared" si="1"/>
        <v>-0.67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IFERROR(__xludf.DUMMYFUNCTION("""COMPUTED_VALUE"""),92.76)</f>
        <v>92.76</v>
      </c>
      <c r="C643" s="1">
        <f t="shared" si="1"/>
        <v>-0.46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IFERROR(__xludf.DUMMYFUNCTION("""COMPUTED_VALUE"""),91.58)</f>
        <v>91.58</v>
      </c>
      <c r="C644" s="1">
        <f t="shared" si="1"/>
        <v>-2.18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IFERROR(__xludf.DUMMYFUNCTION("""COMPUTED_VALUE"""),88.94)</f>
        <v>88.94</v>
      </c>
      <c r="C645" s="1">
        <f t="shared" si="1"/>
        <v>-3.64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IFERROR(__xludf.DUMMYFUNCTION("""COMPUTED_VALUE"""),88.06)</f>
        <v>88.06</v>
      </c>
      <c r="C646" s="1">
        <f t="shared" si="1"/>
        <v>-1.88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IFERROR(__xludf.DUMMYFUNCTION("""COMPUTED_VALUE"""),88.04)</f>
        <v>88.04</v>
      </c>
      <c r="C647" s="1">
        <f t="shared" si="1"/>
        <v>-1.02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IFERROR(__xludf.DUMMYFUNCTION("""COMPUTED_VALUE"""),89.0)</f>
        <v>89</v>
      </c>
      <c r="C648" s="1">
        <f t="shared" si="1"/>
        <v>-0.04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IFERROR(__xludf.DUMMYFUNCTION("""COMPUTED_VALUE"""),89.19)</f>
        <v>89.19</v>
      </c>
      <c r="C649" s="1">
        <f t="shared" si="1"/>
        <v>-0.81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IFERROR(__xludf.DUMMYFUNCTION("""COMPUTED_VALUE"""),89.33)</f>
        <v>89.33</v>
      </c>
      <c r="C650" s="1">
        <f t="shared" si="1"/>
        <v>-0.86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IFERROR(__xludf.DUMMYFUNCTION("""COMPUTED_VALUE"""),89.36)</f>
        <v>89.36</v>
      </c>
      <c r="C651" s="1">
        <f t="shared" si="1"/>
        <v>-0.97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IFERROR(__xludf.DUMMYFUNCTION("""COMPUTED_VALUE"""),89.43)</f>
        <v>89.43</v>
      </c>
      <c r="C652" s="1">
        <f t="shared" si="1"/>
        <v>-0.93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IFERROR(__xludf.DUMMYFUNCTION("""COMPUTED_VALUE"""),89.59)</f>
        <v>89.59</v>
      </c>
      <c r="C653" s="1">
        <f t="shared" si="1"/>
        <v>-0.84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IFERROR(__xludf.DUMMYFUNCTION("""COMPUTED_VALUE"""),89.59)</f>
        <v>89.59</v>
      </c>
      <c r="C654" s="1">
        <f t="shared" si="1"/>
        <v>-1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IFERROR(__xludf.DUMMYFUNCTION("""COMPUTED_VALUE"""),89.69)</f>
        <v>89.69</v>
      </c>
      <c r="C655" s="1">
        <f t="shared" si="1"/>
        <v>-0.9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IFERROR(__xludf.DUMMYFUNCTION("""COMPUTED_VALUE"""),89.01)</f>
        <v>89.01</v>
      </c>
      <c r="C656" s="1">
        <f t="shared" si="1"/>
        <v>-1.68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IFERROR(__xludf.DUMMYFUNCTION("""COMPUTED_VALUE"""),87.53)</f>
        <v>87.53</v>
      </c>
      <c r="C657" s="1">
        <f t="shared" si="1"/>
        <v>-2.48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IFERROR(__xludf.DUMMYFUNCTION("""COMPUTED_VALUE"""),87.15)</f>
        <v>87.15</v>
      </c>
      <c r="C658" s="1">
        <f t="shared" si="1"/>
        <v>-1.38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IFERROR(__xludf.DUMMYFUNCTION("""COMPUTED_VALUE"""),88.2)</f>
        <v>88.2</v>
      </c>
      <c r="C659" s="1">
        <f t="shared" si="1"/>
        <v>0.05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IFERROR(__xludf.DUMMYFUNCTION("""COMPUTED_VALUE"""),87.9)</f>
        <v>87.9</v>
      </c>
      <c r="C660" s="1">
        <f t="shared" si="1"/>
        <v>-1.3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IFERROR(__xludf.DUMMYFUNCTION("""COMPUTED_VALUE"""),88.12)</f>
        <v>88.12</v>
      </c>
      <c r="C661" s="1">
        <f t="shared" si="1"/>
        <v>-0.78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IFERROR(__xludf.DUMMYFUNCTION("""COMPUTED_VALUE"""),87.81)</f>
        <v>87.81</v>
      </c>
      <c r="C662" s="1">
        <f t="shared" si="1"/>
        <v>-1.31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IFERROR(__xludf.DUMMYFUNCTION("""COMPUTED_VALUE"""),87.46)</f>
        <v>87.46</v>
      </c>
      <c r="C663" s="1">
        <f t="shared" si="1"/>
        <v>-1.35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IFERROR(__xludf.DUMMYFUNCTION("""COMPUTED_VALUE"""),87.36)</f>
        <v>87.36</v>
      </c>
      <c r="C664" s="1">
        <f t="shared" si="1"/>
        <v>-1.1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IFERROR(__xludf.DUMMYFUNCTION("""COMPUTED_VALUE"""),88.17)</f>
        <v>88.17</v>
      </c>
      <c r="C665" s="1">
        <f t="shared" si="1"/>
        <v>-0.19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IFERROR(__xludf.DUMMYFUNCTION("""COMPUTED_VALUE"""),88.52)</f>
        <v>88.52</v>
      </c>
      <c r="C666" s="1">
        <f t="shared" si="1"/>
        <v>-0.65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IFERROR(__xludf.DUMMYFUNCTION("""COMPUTED_VALUE"""),88.55)</f>
        <v>88.55</v>
      </c>
      <c r="C667" s="1">
        <f t="shared" si="1"/>
        <v>-0.97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IFERROR(__xludf.DUMMYFUNCTION("""COMPUTED_VALUE"""),88.25)</f>
        <v>88.25</v>
      </c>
      <c r="C668" s="1">
        <f t="shared" si="1"/>
        <v>-1.3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IFERROR(__xludf.DUMMYFUNCTION("""COMPUTED_VALUE"""),88.92)</f>
        <v>88.92</v>
      </c>
      <c r="C669" s="1">
        <f t="shared" si="1"/>
        <v>-0.33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IFERROR(__xludf.DUMMYFUNCTION("""COMPUTED_VALUE"""),89.54)</f>
        <v>89.54</v>
      </c>
      <c r="C670" s="1">
        <f t="shared" si="1"/>
        <v>-0.38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IFERROR(__xludf.DUMMYFUNCTION("""COMPUTED_VALUE"""),89.14)</f>
        <v>89.14</v>
      </c>
      <c r="C671" s="1">
        <f t="shared" si="1"/>
        <v>-1.4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IFERROR(__xludf.DUMMYFUNCTION("""COMPUTED_VALUE"""),89.65)</f>
        <v>89.65</v>
      </c>
      <c r="C672" s="1">
        <f t="shared" si="1"/>
        <v>-0.49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IFERROR(__xludf.DUMMYFUNCTION("""COMPUTED_VALUE"""),88.7)</f>
        <v>88.7</v>
      </c>
      <c r="C673" s="1">
        <f t="shared" si="1"/>
        <v>-1.95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IFERROR(__xludf.DUMMYFUNCTION("""COMPUTED_VALUE"""),89.49)</f>
        <v>89.49</v>
      </c>
      <c r="C674" s="1">
        <f t="shared" si="1"/>
        <v>-0.21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IFERROR(__xludf.DUMMYFUNCTION("""COMPUTED_VALUE"""),89.05)</f>
        <v>89.05</v>
      </c>
      <c r="C675" s="1">
        <f t="shared" si="1"/>
        <v>-1.44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IFERROR(__xludf.DUMMYFUNCTION("""COMPUTED_VALUE"""),89.06)</f>
        <v>89.06</v>
      </c>
      <c r="C676" s="1">
        <f t="shared" si="1"/>
        <v>-0.99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IFERROR(__xludf.DUMMYFUNCTION("""COMPUTED_VALUE"""),90.67)</f>
        <v>90.67</v>
      </c>
      <c r="C677" s="1">
        <f t="shared" si="1"/>
        <v>0.61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IFERROR(__xludf.DUMMYFUNCTION("""COMPUTED_VALUE"""),91.02)</f>
        <v>91.02</v>
      </c>
      <c r="C678" s="1">
        <f t="shared" si="1"/>
        <v>-0.65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IFERROR(__xludf.DUMMYFUNCTION("""COMPUTED_VALUE"""),91.3)</f>
        <v>91.3</v>
      </c>
      <c r="C679" s="1">
        <f t="shared" si="1"/>
        <v>-0.72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IFERROR(__xludf.DUMMYFUNCTION("""COMPUTED_VALUE"""),91.2)</f>
        <v>91.2</v>
      </c>
      <c r="C680" s="1">
        <f t="shared" si="1"/>
        <v>-1.1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IFERROR(__xludf.DUMMYFUNCTION("""COMPUTED_VALUE"""),90.82)</f>
        <v>90.82</v>
      </c>
      <c r="C681" s="1">
        <f t="shared" si="1"/>
        <v>-1.38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IFERROR(__xludf.DUMMYFUNCTION("""COMPUTED_VALUE"""),91.57)</f>
        <v>91.57</v>
      </c>
      <c r="C682" s="1">
        <f t="shared" si="1"/>
        <v>-0.25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IFERROR(__xludf.DUMMYFUNCTION("""COMPUTED_VALUE"""),91.7)</f>
        <v>91.7</v>
      </c>
      <c r="C683" s="1">
        <f t="shared" si="1"/>
        <v>-0.87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IFERROR(__xludf.DUMMYFUNCTION("""COMPUTED_VALUE"""),92.14)</f>
        <v>92.14</v>
      </c>
      <c r="C684" s="1">
        <f t="shared" si="1"/>
        <v>-0.56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IFERROR(__xludf.DUMMYFUNCTION("""COMPUTED_VALUE"""),93.08)</f>
        <v>93.08</v>
      </c>
      <c r="C685" s="1">
        <f t="shared" si="1"/>
        <v>-0.06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IFERROR(__xludf.DUMMYFUNCTION("""COMPUTED_VALUE"""),92.83)</f>
        <v>92.83</v>
      </c>
      <c r="C686" s="1">
        <f t="shared" si="1"/>
        <v>-1.25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IFERROR(__xludf.DUMMYFUNCTION("""COMPUTED_VALUE"""),93.15)</f>
        <v>93.15</v>
      </c>
      <c r="C687" s="1">
        <f t="shared" si="1"/>
        <v>-0.68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IFERROR(__xludf.DUMMYFUNCTION("""COMPUTED_VALUE"""),93.71)</f>
        <v>93.71</v>
      </c>
      <c r="C688" s="1">
        <f t="shared" si="1"/>
        <v>-0.44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IFERROR(__xludf.DUMMYFUNCTION("""COMPUTED_VALUE"""),93.71)</f>
        <v>93.71</v>
      </c>
      <c r="C689" s="1">
        <f t="shared" si="1"/>
        <v>-1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IFERROR(__xludf.DUMMYFUNCTION("""COMPUTED_VALUE"""),92.86)</f>
        <v>92.86</v>
      </c>
      <c r="C690" s="1">
        <f t="shared" si="1"/>
        <v>-1.85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IFERROR(__xludf.DUMMYFUNCTION("""COMPUTED_VALUE"""),93.2)</f>
        <v>93.2</v>
      </c>
      <c r="C691" s="1">
        <f t="shared" si="1"/>
        <v>-0.66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IFERROR(__xludf.DUMMYFUNCTION("""COMPUTED_VALUE"""),93.27)</f>
        <v>93.27</v>
      </c>
      <c r="C692" s="1">
        <f t="shared" si="1"/>
        <v>-0.93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IFERROR(__xludf.DUMMYFUNCTION("""COMPUTED_VALUE"""),91.75)</f>
        <v>91.75</v>
      </c>
      <c r="C693" s="1">
        <f t="shared" si="1"/>
        <v>-2.52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IFERROR(__xludf.DUMMYFUNCTION("""COMPUTED_VALUE"""),91.99)</f>
        <v>91.99</v>
      </c>
      <c r="C694" s="1">
        <f t="shared" si="1"/>
        <v>-0.76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IFERROR(__xludf.DUMMYFUNCTION("""COMPUTED_VALUE"""),90.93)</f>
        <v>90.93</v>
      </c>
      <c r="C695" s="1">
        <f t="shared" si="1"/>
        <v>-2.06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IFERROR(__xludf.DUMMYFUNCTION("""COMPUTED_VALUE"""),90.35)</f>
        <v>90.35</v>
      </c>
      <c r="C696" s="1">
        <f t="shared" si="1"/>
        <v>-1.58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IFERROR(__xludf.DUMMYFUNCTION("""COMPUTED_VALUE"""),91.03)</f>
        <v>91.03</v>
      </c>
      <c r="C697" s="1">
        <f t="shared" si="1"/>
        <v>-0.32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IFERROR(__xludf.DUMMYFUNCTION("""COMPUTED_VALUE"""),91.0)</f>
        <v>91</v>
      </c>
      <c r="C698" s="1">
        <f t="shared" si="1"/>
        <v>-1.03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IFERROR(__xludf.DUMMYFUNCTION("""COMPUTED_VALUE"""),91.54)</f>
        <v>91.54</v>
      </c>
      <c r="C699" s="1">
        <f t="shared" si="1"/>
        <v>-0.46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IFERROR(__xludf.DUMMYFUNCTION("""COMPUTED_VALUE"""),92.11)</f>
        <v>92.11</v>
      </c>
      <c r="C700" s="1">
        <f t="shared" si="1"/>
        <v>-0.43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IFERROR(__xludf.DUMMYFUNCTION("""COMPUTED_VALUE"""),92.4)</f>
        <v>92.4</v>
      </c>
      <c r="C701" s="1">
        <f t="shared" si="1"/>
        <v>-0.71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IFERROR(__xludf.DUMMYFUNCTION("""COMPUTED_VALUE"""),92.36)</f>
        <v>92.36</v>
      </c>
      <c r="C702" s="1">
        <f t="shared" si="1"/>
        <v>-1.04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IFERROR(__xludf.DUMMYFUNCTION("""COMPUTED_VALUE"""),92.51)</f>
        <v>92.51</v>
      </c>
      <c r="C703" s="1">
        <f t="shared" si="1"/>
        <v>-0.85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IFERROR(__xludf.DUMMYFUNCTION("""COMPUTED_VALUE"""),93.5)</f>
        <v>93.5</v>
      </c>
      <c r="C704" s="1">
        <f t="shared" si="1"/>
        <v>-0.01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IFERROR(__xludf.DUMMYFUNCTION("""COMPUTED_VALUE"""),94.09)</f>
        <v>94.09</v>
      </c>
      <c r="C705" s="1">
        <f t="shared" si="1"/>
        <v>-0.41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IFERROR(__xludf.DUMMYFUNCTION("""COMPUTED_VALUE"""),93.68)</f>
        <v>93.68</v>
      </c>
      <c r="C706" s="1">
        <f t="shared" si="1"/>
        <v>-1.41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IFERROR(__xludf.DUMMYFUNCTION("""COMPUTED_VALUE"""),92.86)</f>
        <v>92.86</v>
      </c>
      <c r="C707" s="1">
        <f t="shared" si="1"/>
        <v>-1.82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IFERROR(__xludf.DUMMYFUNCTION("""COMPUTED_VALUE"""),88.72)</f>
        <v>88.72</v>
      </c>
      <c r="C708" s="1">
        <f t="shared" si="1"/>
        <v>-5.14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IFERROR(__xludf.DUMMYFUNCTION("""COMPUTED_VALUE"""),88.45)</f>
        <v>88.45</v>
      </c>
      <c r="C709" s="1">
        <f t="shared" si="1"/>
        <v>-1.27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IFERROR(__xludf.DUMMYFUNCTION("""COMPUTED_VALUE"""),87.96)</f>
        <v>87.96</v>
      </c>
      <c r="C710" s="1">
        <f t="shared" si="1"/>
        <v>-1.49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IFERROR(__xludf.DUMMYFUNCTION("""COMPUTED_VALUE"""),87.28)</f>
        <v>87.28</v>
      </c>
      <c r="C711" s="1">
        <f t="shared" si="1"/>
        <v>-1.68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IFERROR(__xludf.DUMMYFUNCTION("""COMPUTED_VALUE"""),87.33)</f>
        <v>87.33</v>
      </c>
      <c r="C712" s="1">
        <f t="shared" si="1"/>
        <v>-0.95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IFERROR(__xludf.DUMMYFUNCTION("""COMPUTED_VALUE"""),86.71)</f>
        <v>86.71</v>
      </c>
      <c r="C713" s="1">
        <f t="shared" si="1"/>
        <v>-1.62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IFERROR(__xludf.DUMMYFUNCTION("""COMPUTED_VALUE"""),86.8)</f>
        <v>86.8</v>
      </c>
      <c r="C714" s="1">
        <f t="shared" si="1"/>
        <v>-0.91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IFERROR(__xludf.DUMMYFUNCTION("""COMPUTED_VALUE"""),86.8)</f>
        <v>86.8</v>
      </c>
      <c r="C715" s="1">
        <f t="shared" si="1"/>
        <v>-1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IFERROR(__xludf.DUMMYFUNCTION("""COMPUTED_VALUE"""),86.86)</f>
        <v>86.86</v>
      </c>
      <c r="C716" s="1">
        <f t="shared" si="1"/>
        <v>-0.94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IFERROR(__xludf.DUMMYFUNCTION("""COMPUTED_VALUE"""),87.46)</f>
        <v>87.46</v>
      </c>
      <c r="C717" s="1">
        <f t="shared" si="1"/>
        <v>-0.4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IFERROR(__xludf.DUMMYFUNCTION("""COMPUTED_VALUE"""),87.97)</f>
        <v>87.97</v>
      </c>
      <c r="C718" s="1">
        <f t="shared" si="1"/>
        <v>-0.49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IFERROR(__xludf.DUMMYFUNCTION("""COMPUTED_VALUE"""),86.86)</f>
        <v>86.86</v>
      </c>
      <c r="C719" s="1">
        <f t="shared" si="1"/>
        <v>-2.11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IFERROR(__xludf.DUMMYFUNCTION("""COMPUTED_VALUE"""),85.13)</f>
        <v>85.13</v>
      </c>
      <c r="C720" s="1">
        <f t="shared" si="1"/>
        <v>-2.73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IFERROR(__xludf.DUMMYFUNCTION("""COMPUTED_VALUE"""),84.74)</f>
        <v>84.74</v>
      </c>
      <c r="C721" s="1">
        <f t="shared" si="1"/>
        <v>-1.39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IFERROR(__xludf.DUMMYFUNCTION("""COMPUTED_VALUE"""),84.88)</f>
        <v>84.88</v>
      </c>
      <c r="C722" s="1">
        <f t="shared" si="1"/>
        <v>-0.86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IFERROR(__xludf.DUMMYFUNCTION("""COMPUTED_VALUE"""),84.64)</f>
        <v>84.64</v>
      </c>
      <c r="C723" s="1">
        <f t="shared" si="1"/>
        <v>-1.24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IFERROR(__xludf.DUMMYFUNCTION("""COMPUTED_VALUE"""),84.62)</f>
        <v>84.62</v>
      </c>
      <c r="C724" s="1">
        <f t="shared" si="1"/>
        <v>-1.02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IFERROR(__xludf.DUMMYFUNCTION("""COMPUTED_VALUE"""),84.05)</f>
        <v>84.05</v>
      </c>
      <c r="C725" s="1">
        <f t="shared" si="1"/>
        <v>-1.57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IFERROR(__xludf.DUMMYFUNCTION("""COMPUTED_VALUE"""),84.12)</f>
        <v>84.12</v>
      </c>
      <c r="C726" s="1">
        <f t="shared" si="1"/>
        <v>-0.93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IFERROR(__xludf.DUMMYFUNCTION("""COMPUTED_VALUE"""),85.04)</f>
        <v>85.04</v>
      </c>
      <c r="C727" s="1">
        <f t="shared" si="1"/>
        <v>-0.08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IFERROR(__xludf.DUMMYFUNCTION("""COMPUTED_VALUE"""),85.68)</f>
        <v>85.68</v>
      </c>
      <c r="C728" s="1">
        <f t="shared" si="1"/>
        <v>-0.36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IFERROR(__xludf.DUMMYFUNCTION("""COMPUTED_VALUE"""),86.01)</f>
        <v>86.01</v>
      </c>
      <c r="C729" s="1">
        <f t="shared" si="1"/>
        <v>-0.67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IFERROR(__xludf.DUMMYFUNCTION("""COMPUTED_VALUE"""),87.05)</f>
        <v>87.05</v>
      </c>
      <c r="C730" s="1">
        <f t="shared" si="1"/>
        <v>0.04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IFERROR(__xludf.DUMMYFUNCTION("""COMPUTED_VALUE"""),86.24)</f>
        <v>86.24</v>
      </c>
      <c r="C731" s="1">
        <f t="shared" si="1"/>
        <v>-1.81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IFERROR(__xludf.DUMMYFUNCTION("""COMPUTED_VALUE"""),85.92)</f>
        <v>85.92</v>
      </c>
      <c r="C732" s="1">
        <f t="shared" si="1"/>
        <v>-1.32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IFERROR(__xludf.DUMMYFUNCTION("""COMPUTED_VALUE"""),86.52)</f>
        <v>86.52</v>
      </c>
      <c r="C733" s="1">
        <f t="shared" si="1"/>
        <v>-0.4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IFERROR(__xludf.DUMMYFUNCTION("""COMPUTED_VALUE"""),86.49)</f>
        <v>86.49</v>
      </c>
      <c r="C734" s="1">
        <f t="shared" si="1"/>
        <v>-1.03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IFERROR(__xludf.DUMMYFUNCTION("""COMPUTED_VALUE"""),87.04)</f>
        <v>87.04</v>
      </c>
      <c r="C735" s="1">
        <f t="shared" si="1"/>
        <v>-0.45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IFERROR(__xludf.DUMMYFUNCTION("""COMPUTED_VALUE"""),87.06)</f>
        <v>87.06</v>
      </c>
      <c r="C736" s="1">
        <f t="shared" si="1"/>
        <v>-0.98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IFERROR(__xludf.DUMMYFUNCTION("""COMPUTED_VALUE"""),87.2)</f>
        <v>87.2</v>
      </c>
      <c r="C737" s="1">
        <f t="shared" si="1"/>
        <v>-0.86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IFERROR(__xludf.DUMMYFUNCTION("""COMPUTED_VALUE"""),86.97)</f>
        <v>86.97</v>
      </c>
      <c r="C738" s="1">
        <f t="shared" si="1"/>
        <v>-1.23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IFERROR(__xludf.DUMMYFUNCTION("""COMPUTED_VALUE"""),88.09)</f>
        <v>88.09</v>
      </c>
      <c r="C739" s="1">
        <f t="shared" si="1"/>
        <v>0.12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IFERROR(__xludf.DUMMYFUNCTION("""COMPUTED_VALUE"""),88.48)</f>
        <v>88.48</v>
      </c>
      <c r="C740" s="1">
        <f t="shared" si="1"/>
        <v>-0.61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IFERROR(__xludf.DUMMYFUNCTION("""COMPUTED_VALUE"""),89.41)</f>
        <v>89.41</v>
      </c>
      <c r="C741" s="1">
        <f t="shared" si="1"/>
        <v>-0.07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IFERROR(__xludf.DUMMYFUNCTION("""COMPUTED_VALUE"""),89.62)</f>
        <v>89.62</v>
      </c>
      <c r="C742" s="1">
        <f t="shared" si="1"/>
        <v>-0.79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IFERROR(__xludf.DUMMYFUNCTION("""COMPUTED_VALUE"""),89.31)</f>
        <v>89.31</v>
      </c>
      <c r="C743" s="1">
        <f t="shared" si="1"/>
        <v>-1.31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IFERROR(__xludf.DUMMYFUNCTION("""COMPUTED_VALUE"""),89.17)</f>
        <v>89.17</v>
      </c>
      <c r="C744" s="1">
        <f t="shared" si="1"/>
        <v>-1.14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IFERROR(__xludf.DUMMYFUNCTION("""COMPUTED_VALUE"""),88.88)</f>
        <v>88.88</v>
      </c>
      <c r="C745" s="1">
        <f t="shared" si="1"/>
        <v>-1.29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IFERROR(__xludf.DUMMYFUNCTION("""COMPUTED_VALUE"""),89.91)</f>
        <v>89.91</v>
      </c>
      <c r="C746" s="1">
        <f t="shared" si="1"/>
        <v>0.03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IFERROR(__xludf.DUMMYFUNCTION("""COMPUTED_VALUE"""),90.52)</f>
        <v>90.52</v>
      </c>
      <c r="C747" s="1">
        <f t="shared" si="1"/>
        <v>-0.39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IFERROR(__xludf.DUMMYFUNCTION("""COMPUTED_VALUE"""),89.71)</f>
        <v>89.71</v>
      </c>
      <c r="C748" s="1">
        <f t="shared" si="1"/>
        <v>-1.81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IFERROR(__xludf.DUMMYFUNCTION("""COMPUTED_VALUE"""),90.04)</f>
        <v>90.04</v>
      </c>
      <c r="C749" s="1">
        <f t="shared" si="1"/>
        <v>-0.67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IFERROR(__xludf.DUMMYFUNCTION("""COMPUTED_VALUE"""),90.18)</f>
        <v>90.18</v>
      </c>
      <c r="C750" s="1">
        <f t="shared" si="1"/>
        <v>-0.86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IFERROR(__xludf.DUMMYFUNCTION("""COMPUTED_VALUE"""),89.29)</f>
        <v>89.29</v>
      </c>
      <c r="C751" s="1">
        <f t="shared" si="1"/>
        <v>-1.89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IFERROR(__xludf.DUMMYFUNCTION("""COMPUTED_VALUE"""),88.74)</f>
        <v>88.74</v>
      </c>
      <c r="C752" s="1">
        <f t="shared" si="1"/>
        <v>-1.55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IFERROR(__xludf.DUMMYFUNCTION("""COMPUTED_VALUE"""),88.72)</f>
        <v>88.72</v>
      </c>
      <c r="C753" s="1">
        <f t="shared" si="1"/>
        <v>-1.02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IFERROR(__xludf.DUMMYFUNCTION("""COMPUTED_VALUE"""),87.58)</f>
        <v>87.58</v>
      </c>
      <c r="C754" s="1">
        <f t="shared" si="1"/>
        <v>-2.14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IFERROR(__xludf.DUMMYFUNCTION("""COMPUTED_VALUE"""),88.21)</f>
        <v>88.21</v>
      </c>
      <c r="C755" s="1">
        <f t="shared" si="1"/>
        <v>-0.37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IFERROR(__xludf.DUMMYFUNCTION("""COMPUTED_VALUE"""),90.12)</f>
        <v>90.12</v>
      </c>
      <c r="C756" s="1">
        <f t="shared" si="1"/>
        <v>0.91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IFERROR(__xludf.DUMMYFUNCTION("""COMPUTED_VALUE"""),90.63)</f>
        <v>90.63</v>
      </c>
      <c r="C757" s="1">
        <f t="shared" si="1"/>
        <v>-0.49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IFERROR(__xludf.DUMMYFUNCTION("""COMPUTED_VALUE"""),89.85)</f>
        <v>89.85</v>
      </c>
      <c r="C758" s="1">
        <f t="shared" si="1"/>
        <v>-1.78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IFERROR(__xludf.DUMMYFUNCTION("""COMPUTED_VALUE"""),90.91)</f>
        <v>90.91</v>
      </c>
      <c r="C759" s="1">
        <f t="shared" si="1"/>
        <v>0.06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IFERROR(__xludf.DUMMYFUNCTION("""COMPUTED_VALUE"""),90.94)</f>
        <v>90.94</v>
      </c>
      <c r="C760" s="1">
        <f t="shared" si="1"/>
        <v>-0.97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IFERROR(__xludf.DUMMYFUNCTION("""COMPUTED_VALUE"""),90.81)</f>
        <v>90.81</v>
      </c>
      <c r="C761" s="1">
        <f t="shared" si="1"/>
        <v>-1.13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IFERROR(__xludf.DUMMYFUNCTION("""COMPUTED_VALUE"""),91.4)</f>
        <v>91.4</v>
      </c>
      <c r="C762" s="1">
        <f t="shared" si="1"/>
        <v>-0.41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IFERROR(__xludf.DUMMYFUNCTION("""COMPUTED_VALUE"""),91.73)</f>
        <v>91.73</v>
      </c>
      <c r="C763" s="1">
        <f t="shared" si="1"/>
        <v>-0.67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IFERROR(__xludf.DUMMYFUNCTION("""COMPUTED_VALUE"""),91.53)</f>
        <v>91.53</v>
      </c>
      <c r="C764" s="1">
        <f t="shared" si="1"/>
        <v>-1.2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IFERROR(__xludf.DUMMYFUNCTION("""COMPUTED_VALUE"""),91.51)</f>
        <v>91.51</v>
      </c>
      <c r="C765" s="1">
        <f t="shared" si="1"/>
        <v>-1.02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IFERROR(__xludf.DUMMYFUNCTION("""COMPUTED_VALUE"""),91.1)</f>
        <v>91.1</v>
      </c>
      <c r="C766" s="1">
        <f t="shared" si="1"/>
        <v>-1.41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IFERROR(__xludf.DUMMYFUNCTION("""COMPUTED_VALUE"""),91.76)</f>
        <v>91.76</v>
      </c>
      <c r="C767" s="1">
        <f t="shared" si="1"/>
        <v>-0.34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IFERROR(__xludf.DUMMYFUNCTION("""COMPUTED_VALUE"""),92.26)</f>
        <v>92.26</v>
      </c>
      <c r="C768" s="1">
        <f t="shared" si="1"/>
        <v>-0.5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IFERROR(__xludf.DUMMYFUNCTION("""COMPUTED_VALUE"""),92.95)</f>
        <v>92.95</v>
      </c>
      <c r="C769" s="1">
        <f t="shared" si="1"/>
        <v>-0.31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IFERROR(__xludf.DUMMYFUNCTION("""COMPUTED_VALUE"""),93.48)</f>
        <v>93.48</v>
      </c>
      <c r="C770" s="1">
        <f t="shared" si="1"/>
        <v>-0.47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IFERROR(__xludf.DUMMYFUNCTION("""COMPUTED_VALUE"""),93.31)</f>
        <v>93.31</v>
      </c>
      <c r="C771" s="1">
        <f t="shared" si="1"/>
        <v>-1.17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IFERROR(__xludf.DUMMYFUNCTION("""COMPUTED_VALUE"""),93.72)</f>
        <v>93.72</v>
      </c>
      <c r="C772" s="1">
        <f t="shared" si="1"/>
        <v>-0.59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IFERROR(__xludf.DUMMYFUNCTION("""COMPUTED_VALUE"""),94.36)</f>
        <v>94.36</v>
      </c>
      <c r="C773" s="1">
        <f t="shared" si="1"/>
        <v>-0.36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IFERROR(__xludf.DUMMYFUNCTION("""COMPUTED_VALUE"""),94.92)</f>
        <v>94.92</v>
      </c>
      <c r="C774" s="1">
        <f t="shared" si="1"/>
        <v>-0.44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IFERROR(__xludf.DUMMYFUNCTION("""COMPUTED_VALUE"""),94.67)</f>
        <v>94.67</v>
      </c>
      <c r="C775" s="1">
        <f t="shared" si="1"/>
        <v>-1.25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IFERROR(__xludf.DUMMYFUNCTION("""COMPUTED_VALUE"""),95.29)</f>
        <v>95.29</v>
      </c>
      <c r="C776" s="1">
        <f t="shared" si="1"/>
        <v>-0.38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IFERROR(__xludf.DUMMYFUNCTION("""COMPUTED_VALUE"""),95.95)</f>
        <v>95.95</v>
      </c>
      <c r="C777" s="1">
        <f t="shared" si="1"/>
        <v>-0.34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IFERROR(__xludf.DUMMYFUNCTION("""COMPUTED_VALUE"""),94.6)</f>
        <v>94.6</v>
      </c>
      <c r="C778" s="1">
        <f t="shared" si="1"/>
        <v>-2.35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IFERROR(__xludf.DUMMYFUNCTION("""COMPUTED_VALUE"""),94.91)</f>
        <v>94.91</v>
      </c>
      <c r="C779" s="1">
        <f t="shared" si="1"/>
        <v>-0.69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IFERROR(__xludf.DUMMYFUNCTION("""COMPUTED_VALUE"""),95.07)</f>
        <v>95.07</v>
      </c>
      <c r="C780" s="1">
        <f t="shared" si="1"/>
        <v>-0.84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IFERROR(__xludf.DUMMYFUNCTION("""COMPUTED_VALUE"""),94.63)</f>
        <v>94.63</v>
      </c>
      <c r="C781" s="1">
        <f t="shared" si="1"/>
        <v>-1.44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IFERROR(__xludf.DUMMYFUNCTION("""COMPUTED_VALUE"""),94.87)</f>
        <v>94.87</v>
      </c>
      <c r="C782" s="1">
        <f t="shared" si="1"/>
        <v>-0.76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IFERROR(__xludf.DUMMYFUNCTION("""COMPUTED_VALUE"""),95.17)</f>
        <v>95.17</v>
      </c>
      <c r="C783" s="1">
        <f t="shared" si="1"/>
        <v>-0.7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IFERROR(__xludf.DUMMYFUNCTION("""COMPUTED_VALUE"""),95.1)</f>
        <v>95.1</v>
      </c>
      <c r="C784" s="1">
        <f t="shared" si="1"/>
        <v>-1.07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IFERROR(__xludf.DUMMYFUNCTION("""COMPUTED_VALUE"""),94.0)</f>
        <v>94</v>
      </c>
      <c r="C785" s="1">
        <f t="shared" si="1"/>
        <v>-2.1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IFERROR(__xludf.DUMMYFUNCTION("""COMPUTED_VALUE"""),93.56)</f>
        <v>93.56</v>
      </c>
      <c r="C786" s="1">
        <f t="shared" si="1"/>
        <v>-1.44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IFERROR(__xludf.DUMMYFUNCTION("""COMPUTED_VALUE"""),93.9)</f>
        <v>93.9</v>
      </c>
      <c r="C787" s="1">
        <f t="shared" si="1"/>
        <v>-0.66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IFERROR(__xludf.DUMMYFUNCTION("""COMPUTED_VALUE"""),93.85)</f>
        <v>93.85</v>
      </c>
      <c r="C788" s="1">
        <f t="shared" si="1"/>
        <v>-1.05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IFERROR(__xludf.DUMMYFUNCTION("""COMPUTED_VALUE"""),93.91)</f>
        <v>93.91</v>
      </c>
      <c r="C789" s="1">
        <f t="shared" si="1"/>
        <v>-0.94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IFERROR(__xludf.DUMMYFUNCTION("""COMPUTED_VALUE"""),94.14)</f>
        <v>94.14</v>
      </c>
      <c r="C790" s="1">
        <f t="shared" si="1"/>
        <v>-0.77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IFERROR(__xludf.DUMMYFUNCTION("""COMPUTED_VALUE"""),95.25)</f>
        <v>95.25</v>
      </c>
      <c r="C791" s="1">
        <f t="shared" si="1"/>
        <v>0.11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IFERROR(__xludf.DUMMYFUNCTION("""COMPUTED_VALUE"""),96.14)</f>
        <v>96.14</v>
      </c>
      <c r="C792" s="1">
        <f t="shared" si="1"/>
        <v>-0.11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IFERROR(__xludf.DUMMYFUNCTION("""COMPUTED_VALUE"""),96.22)</f>
        <v>96.22</v>
      </c>
      <c r="C793" s="1">
        <f t="shared" si="1"/>
        <v>-0.92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IFERROR(__xludf.DUMMYFUNCTION("""COMPUTED_VALUE"""),95.73)</f>
        <v>95.73</v>
      </c>
      <c r="C794" s="1">
        <f t="shared" si="1"/>
        <v>-1.49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IFERROR(__xludf.DUMMYFUNCTION("""COMPUTED_VALUE"""),95.9)</f>
        <v>95.9</v>
      </c>
      <c r="C795" s="1">
        <f t="shared" si="1"/>
        <v>-0.83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IFERROR(__xludf.DUMMYFUNCTION("""COMPUTED_VALUE"""),95.68)</f>
        <v>95.68</v>
      </c>
      <c r="C796" s="1">
        <f t="shared" si="1"/>
        <v>-1.22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IFERROR(__xludf.DUMMYFUNCTION("""COMPUTED_VALUE"""),95.07)</f>
        <v>95.07</v>
      </c>
      <c r="C797" s="1">
        <f t="shared" si="1"/>
        <v>-1.61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IFERROR(__xludf.DUMMYFUNCTION("""COMPUTED_VALUE"""),95.81)</f>
        <v>95.81</v>
      </c>
      <c r="C798" s="1">
        <f t="shared" si="1"/>
        <v>-0.26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IFERROR(__xludf.DUMMYFUNCTION("""COMPUTED_VALUE"""),96.81)</f>
        <v>96.81</v>
      </c>
      <c r="C799" s="1">
        <f t="shared" si="1"/>
        <v>0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IFERROR(__xludf.DUMMYFUNCTION("""COMPUTED_VALUE"""),97.09)</f>
        <v>97.09</v>
      </c>
      <c r="C800" s="1">
        <f t="shared" si="1"/>
        <v>-0.72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IFERROR(__xludf.DUMMYFUNCTION("""COMPUTED_VALUE"""),98.71)</f>
        <v>98.71</v>
      </c>
      <c r="C801" s="1">
        <f t="shared" si="1"/>
        <v>0.62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IFERROR(__xludf.DUMMYFUNCTION("""COMPUTED_VALUE"""),98.89)</f>
        <v>98.89</v>
      </c>
      <c r="C802" s="1">
        <f t="shared" si="1"/>
        <v>-0.82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IFERROR(__xludf.DUMMYFUNCTION("""COMPUTED_VALUE"""),98.76)</f>
        <v>98.76</v>
      </c>
      <c r="C803" s="1">
        <f t="shared" si="1"/>
        <v>-1.13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IFERROR(__xludf.DUMMYFUNCTION("""COMPUTED_VALUE"""),99.38)</f>
        <v>99.38</v>
      </c>
      <c r="C804" s="1">
        <f t="shared" si="1"/>
        <v>-0.38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IFERROR(__xludf.DUMMYFUNCTION("""COMPUTED_VALUE"""),99.31)</f>
        <v>99.31</v>
      </c>
      <c r="C805" s="1">
        <f t="shared" si="1"/>
        <v>-1.07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IFERROR(__xludf.DUMMYFUNCTION("""COMPUTED_VALUE"""),99.67)</f>
        <v>99.67</v>
      </c>
      <c r="C806" s="1">
        <f t="shared" si="1"/>
        <v>-0.64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IFERROR(__xludf.DUMMYFUNCTION("""COMPUTED_VALUE"""),98.57)</f>
        <v>98.57</v>
      </c>
      <c r="C807" s="1">
        <f t="shared" si="1"/>
        <v>-2.1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IFERROR(__xludf.DUMMYFUNCTION("""COMPUTED_VALUE"""),98.4)</f>
        <v>98.4</v>
      </c>
      <c r="C808" s="1">
        <f t="shared" si="1"/>
        <v>-1.17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IFERROR(__xludf.DUMMYFUNCTION("""COMPUTED_VALUE"""),98.77)</f>
        <v>98.77</v>
      </c>
      <c r="C809" s="1">
        <f t="shared" si="1"/>
        <v>-0.63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IFERROR(__xludf.DUMMYFUNCTION("""COMPUTED_VALUE"""),98.53)</f>
        <v>98.53</v>
      </c>
      <c r="C810" s="1">
        <f t="shared" si="1"/>
        <v>-1.24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IFERROR(__xludf.DUMMYFUNCTION("""COMPUTED_VALUE"""),99.27)</f>
        <v>99.27</v>
      </c>
      <c r="C811" s="1">
        <f t="shared" si="1"/>
        <v>-0.26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IFERROR(__xludf.DUMMYFUNCTION("""COMPUTED_VALUE"""),98.24)</f>
        <v>98.24</v>
      </c>
      <c r="C812" s="1">
        <f t="shared" si="1"/>
        <v>-2.03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IFERROR(__xludf.DUMMYFUNCTION("""COMPUTED_VALUE"""),98.5)</f>
        <v>98.5</v>
      </c>
      <c r="C813" s="1">
        <f t="shared" si="1"/>
        <v>-0.74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IFERROR(__xludf.DUMMYFUNCTION("""COMPUTED_VALUE"""),98.9)</f>
        <v>98.9</v>
      </c>
      <c r="C814" s="1">
        <f t="shared" si="1"/>
        <v>-0.6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IFERROR(__xludf.DUMMYFUNCTION("""COMPUTED_VALUE"""),99.69)</f>
        <v>99.69</v>
      </c>
      <c r="C815" s="1">
        <f t="shared" si="1"/>
        <v>-0.21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IFERROR(__xludf.DUMMYFUNCTION("""COMPUTED_VALUE"""),99.05)</f>
        <v>99.05</v>
      </c>
      <c r="C816" s="1">
        <f t="shared" si="1"/>
        <v>-1.64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IFERROR(__xludf.DUMMYFUNCTION("""COMPUTED_VALUE"""),100.26)</f>
        <v>100.26</v>
      </c>
      <c r="C817" s="1">
        <f t="shared" si="1"/>
        <v>0.21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IFERROR(__xludf.DUMMYFUNCTION("""COMPUTED_VALUE"""),99.25)</f>
        <v>99.25</v>
      </c>
      <c r="C818" s="1">
        <f t="shared" si="1"/>
        <v>-2.01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IFERROR(__xludf.DUMMYFUNCTION("""COMPUTED_VALUE"""),100.63)</f>
        <v>100.63</v>
      </c>
      <c r="C819" s="1">
        <f t="shared" si="1"/>
        <v>0.38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IFERROR(__xludf.DUMMYFUNCTION("""COMPUTED_VALUE"""),101.42)</f>
        <v>101.42</v>
      </c>
      <c r="C820" s="1">
        <f t="shared" si="1"/>
        <v>-0.21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IFERROR(__xludf.DUMMYFUNCTION("""COMPUTED_VALUE"""),101.5)</f>
        <v>101.5</v>
      </c>
      <c r="C821" s="1">
        <f t="shared" si="1"/>
        <v>-0.92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IFERROR(__xludf.DUMMYFUNCTION("""COMPUTED_VALUE"""),101.06)</f>
        <v>101.06</v>
      </c>
      <c r="C822" s="1">
        <f t="shared" si="1"/>
        <v>-1.44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IFERROR(__xludf.DUMMYFUNCTION("""COMPUTED_VALUE"""),101.49)</f>
        <v>101.49</v>
      </c>
      <c r="C823" s="1">
        <f t="shared" si="1"/>
        <v>-0.57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IFERROR(__xludf.DUMMYFUNCTION("""COMPUTED_VALUE"""),101.99)</f>
        <v>101.99</v>
      </c>
      <c r="C824" s="1">
        <f t="shared" si="1"/>
        <v>-0.5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IFERROR(__xludf.DUMMYFUNCTION("""COMPUTED_VALUE"""),103.59)</f>
        <v>103.59</v>
      </c>
      <c r="C825" s="1">
        <f t="shared" si="1"/>
        <v>0.6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IFERROR(__xludf.DUMMYFUNCTION("""COMPUTED_VALUE"""),102.15)</f>
        <v>102.15</v>
      </c>
      <c r="C826" s="1">
        <f t="shared" si="1"/>
        <v>-2.44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IFERROR(__xludf.DUMMYFUNCTION("""COMPUTED_VALUE"""),103.04)</f>
        <v>103.04</v>
      </c>
      <c r="C827" s="1">
        <f t="shared" si="1"/>
        <v>-0.11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IFERROR(__xludf.DUMMYFUNCTION("""COMPUTED_VALUE"""),102.54)</f>
        <v>102.54</v>
      </c>
      <c r="C828" s="1">
        <f t="shared" si="1"/>
        <v>-1.5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IFERROR(__xludf.DUMMYFUNCTION("""COMPUTED_VALUE"""),101.91)</f>
        <v>101.91</v>
      </c>
      <c r="C829" s="1">
        <f t="shared" si="1"/>
        <v>-1.63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IFERROR(__xludf.DUMMYFUNCTION("""COMPUTED_VALUE"""),99.92)</f>
        <v>99.92</v>
      </c>
      <c r="C830" s="1">
        <f t="shared" si="1"/>
        <v>-2.99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IFERROR(__xludf.DUMMYFUNCTION("""COMPUTED_VALUE"""),99.32)</f>
        <v>99.32</v>
      </c>
      <c r="C831" s="1">
        <f t="shared" si="1"/>
        <v>-1.6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IFERROR(__xludf.DUMMYFUNCTION("""COMPUTED_VALUE"""),99.76)</f>
        <v>99.76</v>
      </c>
      <c r="C832" s="1">
        <f t="shared" si="1"/>
        <v>-0.56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IFERROR(__xludf.DUMMYFUNCTION("""COMPUTED_VALUE"""),101.02)</f>
        <v>101.02</v>
      </c>
      <c r="C833" s="1">
        <f t="shared" si="1"/>
        <v>0.26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IFERROR(__xludf.DUMMYFUNCTION("""COMPUTED_VALUE"""),100.94)</f>
        <v>100.94</v>
      </c>
      <c r="C834" s="1">
        <f t="shared" si="1"/>
        <v>-1.08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IFERROR(__xludf.DUMMYFUNCTION("""COMPUTED_VALUE"""),100.89)</f>
        <v>100.89</v>
      </c>
      <c r="C835" s="1">
        <f t="shared" si="1"/>
        <v>-1.05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IFERROR(__xludf.DUMMYFUNCTION("""COMPUTED_VALUE"""),102.18)</f>
        <v>102.18</v>
      </c>
      <c r="C836" s="1">
        <f t="shared" si="1"/>
        <v>0.29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IFERROR(__xludf.DUMMYFUNCTION("""COMPUTED_VALUE"""),102.14)</f>
        <v>102.14</v>
      </c>
      <c r="C837" s="1">
        <f t="shared" si="1"/>
        <v>-1.04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IFERROR(__xludf.DUMMYFUNCTION("""COMPUTED_VALUE"""),101.38)</f>
        <v>101.38</v>
      </c>
      <c r="C838" s="1">
        <f t="shared" si="1"/>
        <v>-1.76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IFERROR(__xludf.DUMMYFUNCTION("""COMPUTED_VALUE"""),102.06)</f>
        <v>102.06</v>
      </c>
      <c r="C839" s="1">
        <f t="shared" si="1"/>
        <v>-0.32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IFERROR(__xludf.DUMMYFUNCTION("""COMPUTED_VALUE"""),102.92)</f>
        <v>102.92</v>
      </c>
      <c r="C840" s="1">
        <f t="shared" si="1"/>
        <v>-0.14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IFERROR(__xludf.DUMMYFUNCTION("""COMPUTED_VALUE"""),102.07)</f>
        <v>102.07</v>
      </c>
      <c r="C841" s="1">
        <f t="shared" si="1"/>
        <v>-1.85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IFERROR(__xludf.DUMMYFUNCTION("""COMPUTED_VALUE"""),102.29)</f>
        <v>102.29</v>
      </c>
      <c r="C842" s="1">
        <f t="shared" si="1"/>
        <v>-0.78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IFERROR(__xludf.DUMMYFUNCTION("""COMPUTED_VALUE"""),100.95)</f>
        <v>100.95</v>
      </c>
      <c r="C843" s="1">
        <f t="shared" si="1"/>
        <v>-2.34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IFERROR(__xludf.DUMMYFUNCTION("""COMPUTED_VALUE"""),99.69)</f>
        <v>99.69</v>
      </c>
      <c r="C844" s="1">
        <f t="shared" si="1"/>
        <v>-2.26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IFERROR(__xludf.DUMMYFUNCTION("""COMPUTED_VALUE"""),100.2)</f>
        <v>100.2</v>
      </c>
      <c r="C845" s="1">
        <f t="shared" si="1"/>
        <v>-0.49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IFERROR(__xludf.DUMMYFUNCTION("""COMPUTED_VALUE"""),100.38)</f>
        <v>100.38</v>
      </c>
      <c r="C846" s="1">
        <f t="shared" si="1"/>
        <v>-0.82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IFERROR(__xludf.DUMMYFUNCTION("""COMPUTED_VALUE"""),101.2)</f>
        <v>101.2</v>
      </c>
      <c r="C847" s="1">
        <f t="shared" si="1"/>
        <v>-0.18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IFERROR(__xludf.DUMMYFUNCTION("""COMPUTED_VALUE"""),101.95)</f>
        <v>101.95</v>
      </c>
      <c r="C848" s="1">
        <f t="shared" si="1"/>
        <v>-0.25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IFERROR(__xludf.DUMMYFUNCTION("""COMPUTED_VALUE"""),101.12)</f>
        <v>101.12</v>
      </c>
      <c r="C849" s="1">
        <f t="shared" si="1"/>
        <v>-1.83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IFERROR(__xludf.DUMMYFUNCTION("""COMPUTED_VALUE"""),101.54)</f>
        <v>101.54</v>
      </c>
      <c r="C850" s="1">
        <f t="shared" si="1"/>
        <v>-0.58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IFERROR(__xludf.DUMMYFUNCTION("""COMPUTED_VALUE"""),101.54)</f>
        <v>101.54</v>
      </c>
      <c r="C851" s="1">
        <f t="shared" si="1"/>
        <v>-1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IFERROR(__xludf.DUMMYFUNCTION("""COMPUTED_VALUE"""),102.14)</f>
        <v>102.14</v>
      </c>
      <c r="C852" s="1">
        <f t="shared" si="1"/>
        <v>-0.4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IFERROR(__xludf.DUMMYFUNCTION("""COMPUTED_VALUE"""),101.74)</f>
        <v>101.74</v>
      </c>
      <c r="C853" s="1">
        <f t="shared" si="1"/>
        <v>-1.4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IFERROR(__xludf.DUMMYFUNCTION("""COMPUTED_VALUE"""),101.03)</f>
        <v>101.03</v>
      </c>
      <c r="C854" s="1">
        <f t="shared" si="1"/>
        <v>-1.71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IFERROR(__xludf.DUMMYFUNCTION("""COMPUTED_VALUE"""),100.29)</f>
        <v>100.29</v>
      </c>
      <c r="C855" s="1">
        <f t="shared" si="1"/>
        <v>-1.74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IFERROR(__xludf.DUMMYFUNCTION("""COMPUTED_VALUE"""),101.24)</f>
        <v>101.24</v>
      </c>
      <c r="C856" s="1">
        <f t="shared" si="1"/>
        <v>-0.05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IFERROR(__xludf.DUMMYFUNCTION("""COMPUTED_VALUE"""),99.05)</f>
        <v>99.05</v>
      </c>
      <c r="C857" s="1">
        <f t="shared" si="1"/>
        <v>-3.19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IFERROR(__xludf.DUMMYFUNCTION("""COMPUTED_VALUE"""),97.07)</f>
        <v>97.07</v>
      </c>
      <c r="C858" s="1">
        <f t="shared" si="1"/>
        <v>-2.98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IFERROR(__xludf.DUMMYFUNCTION("""COMPUTED_VALUE"""),96.57)</f>
        <v>96.57</v>
      </c>
      <c r="C859" s="1">
        <f t="shared" si="1"/>
        <v>-1.5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IFERROR(__xludf.DUMMYFUNCTION("""COMPUTED_VALUE"""),97.96)</f>
        <v>97.96</v>
      </c>
      <c r="C860" s="1">
        <f t="shared" si="1"/>
        <v>0.39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IFERROR(__xludf.DUMMYFUNCTION("""COMPUTED_VALUE"""),98.37)</f>
        <v>98.37</v>
      </c>
      <c r="C861" s="1">
        <f t="shared" si="1"/>
        <v>-0.59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IFERROR(__xludf.DUMMYFUNCTION("""COMPUTED_VALUE"""),96.42)</f>
        <v>96.42</v>
      </c>
      <c r="C862" s="1">
        <f t="shared" si="1"/>
        <v>-2.95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IFERROR(__xludf.DUMMYFUNCTION("""COMPUTED_VALUE"""),96.68)</f>
        <v>96.68</v>
      </c>
      <c r="C863" s="1">
        <f t="shared" si="1"/>
        <v>-0.74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IFERROR(__xludf.DUMMYFUNCTION("""COMPUTED_VALUE"""),98.28)</f>
        <v>98.28</v>
      </c>
      <c r="C864" s="1">
        <f t="shared" si="1"/>
        <v>0.6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IFERROR(__xludf.DUMMYFUNCTION("""COMPUTED_VALUE"""),99.53)</f>
        <v>99.53</v>
      </c>
      <c r="C865" s="1">
        <f t="shared" si="1"/>
        <v>0.25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IFERROR(__xludf.DUMMYFUNCTION("""COMPUTED_VALUE"""),98.23)</f>
        <v>98.23</v>
      </c>
      <c r="C866" s="1">
        <f t="shared" si="1"/>
        <v>-2.3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IFERROR(__xludf.DUMMYFUNCTION("""COMPUTED_VALUE"""),98.24)</f>
        <v>98.24</v>
      </c>
      <c r="C867" s="1">
        <f t="shared" si="1"/>
        <v>-0.99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IFERROR(__xludf.DUMMYFUNCTION("""COMPUTED_VALUE"""),98.88)</f>
        <v>98.88</v>
      </c>
      <c r="C868" s="1">
        <f t="shared" si="1"/>
        <v>-0.36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IFERROR(__xludf.DUMMYFUNCTION("""COMPUTED_VALUE"""),98.42)</f>
        <v>98.42</v>
      </c>
      <c r="C869" s="1">
        <f t="shared" si="1"/>
        <v>-1.46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IFERROR(__xludf.DUMMYFUNCTION("""COMPUTED_VALUE"""),98.74)</f>
        <v>98.74</v>
      </c>
      <c r="C870" s="1">
        <f t="shared" si="1"/>
        <v>-0.68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IFERROR(__xludf.DUMMYFUNCTION("""COMPUTED_VALUE"""),99.75)</f>
        <v>99.75</v>
      </c>
      <c r="C871" s="1">
        <f t="shared" si="1"/>
        <v>0.01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IFERROR(__xludf.DUMMYFUNCTION("""COMPUTED_VALUE"""),98.81)</f>
        <v>98.81</v>
      </c>
      <c r="C872" s="1">
        <f t="shared" si="1"/>
        <v>-1.94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IFERROR(__xludf.DUMMYFUNCTION("""COMPUTED_VALUE"""),96.79)</f>
        <v>96.79</v>
      </c>
      <c r="C873" s="1">
        <f t="shared" si="1"/>
        <v>-3.02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IFERROR(__xludf.DUMMYFUNCTION("""COMPUTED_VALUE"""),97.23)</f>
        <v>97.23</v>
      </c>
      <c r="C874" s="1">
        <f t="shared" si="1"/>
        <v>-0.56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IFERROR(__xludf.DUMMYFUNCTION("""COMPUTED_VALUE"""),97.29)</f>
        <v>97.29</v>
      </c>
      <c r="C875" s="1">
        <f t="shared" si="1"/>
        <v>-0.94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IFERROR(__xludf.DUMMYFUNCTION("""COMPUTED_VALUE"""),97.52)</f>
        <v>97.52</v>
      </c>
      <c r="C876" s="1">
        <f t="shared" si="1"/>
        <v>-0.77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IFERROR(__xludf.DUMMYFUNCTION("""COMPUTED_VALUE"""),98.84)</f>
        <v>98.84</v>
      </c>
      <c r="C877" s="1">
        <f t="shared" si="1"/>
        <v>0.32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IFERROR(__xludf.DUMMYFUNCTION("""COMPUTED_VALUE"""),99.65)</f>
        <v>99.65</v>
      </c>
      <c r="C878" s="1">
        <f t="shared" si="1"/>
        <v>-0.19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IFERROR(__xludf.DUMMYFUNCTION("""COMPUTED_VALUE"""),99.0)</f>
        <v>99</v>
      </c>
      <c r="C879" s="1">
        <f t="shared" si="1"/>
        <v>-1.65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IFERROR(__xludf.DUMMYFUNCTION("""COMPUTED_VALUE"""),99.82)</f>
        <v>99.82</v>
      </c>
      <c r="C880" s="1">
        <f t="shared" si="1"/>
        <v>-0.18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IFERROR(__xludf.DUMMYFUNCTION("""COMPUTED_VALUE"""),99.93)</f>
        <v>99.93</v>
      </c>
      <c r="C881" s="1">
        <f t="shared" si="1"/>
        <v>-0.89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IFERROR(__xludf.DUMMYFUNCTION("""COMPUTED_VALUE"""),100.35)</f>
        <v>100.35</v>
      </c>
      <c r="C882" s="1">
        <f t="shared" si="1"/>
        <v>-0.58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IFERROR(__xludf.DUMMYFUNCTION("""COMPUTED_VALUE"""),99.86)</f>
        <v>99.86</v>
      </c>
      <c r="C883" s="1">
        <f t="shared" si="1"/>
        <v>-1.49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IFERROR(__xludf.DUMMYFUNCTION("""COMPUTED_VALUE"""),99.88)</f>
        <v>99.88</v>
      </c>
      <c r="C884" s="1">
        <f t="shared" si="1"/>
        <v>-0.98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IFERROR(__xludf.DUMMYFUNCTION("""COMPUTED_VALUE"""),99.99)</f>
        <v>99.99</v>
      </c>
      <c r="C885" s="1">
        <f t="shared" si="1"/>
        <v>-0.89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IFERROR(__xludf.DUMMYFUNCTION("""COMPUTED_VALUE"""),99.98)</f>
        <v>99.98</v>
      </c>
      <c r="C886" s="1">
        <f t="shared" si="1"/>
        <v>-1.01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IFERROR(__xludf.DUMMYFUNCTION("""COMPUTED_VALUE"""),100.79)</f>
        <v>100.79</v>
      </c>
      <c r="C887" s="1">
        <f t="shared" si="1"/>
        <v>-0.19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IFERROR(__xludf.DUMMYFUNCTION("""COMPUTED_VALUE"""),101.58)</f>
        <v>101.58</v>
      </c>
      <c r="C888" s="1">
        <f t="shared" si="1"/>
        <v>-0.21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IFERROR(__xludf.DUMMYFUNCTION("""COMPUTED_VALUE"""),100.75)</f>
        <v>100.75</v>
      </c>
      <c r="C889" s="1">
        <f t="shared" si="1"/>
        <v>-1.83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IFERROR(__xludf.DUMMYFUNCTION("""COMPUTED_VALUE"""),100.88)</f>
        <v>100.88</v>
      </c>
      <c r="C890" s="1">
        <f t="shared" si="1"/>
        <v>-0.87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IFERROR(__xludf.DUMMYFUNCTION("""COMPUTED_VALUE"""),100.1)</f>
        <v>100.1</v>
      </c>
      <c r="C891" s="1">
        <f t="shared" si="1"/>
        <v>-1.78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IFERROR(__xludf.DUMMYFUNCTION("""COMPUTED_VALUE"""),100.18)</f>
        <v>100.18</v>
      </c>
      <c r="C892" s="1">
        <f t="shared" si="1"/>
        <v>-0.92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IFERROR(__xludf.DUMMYFUNCTION("""COMPUTED_VALUE"""),100.27)</f>
        <v>100.27</v>
      </c>
      <c r="C893" s="1">
        <f t="shared" si="1"/>
        <v>-0.91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IFERROR(__xludf.DUMMYFUNCTION("""COMPUTED_VALUE"""),97.58)</f>
        <v>97.58</v>
      </c>
      <c r="C894" s="1">
        <f t="shared" si="1"/>
        <v>-3.69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IFERROR(__xludf.DUMMYFUNCTION("""COMPUTED_VALUE"""),96.76)</f>
        <v>96.76</v>
      </c>
      <c r="C895" s="1">
        <f t="shared" si="1"/>
        <v>-1.82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IFERROR(__xludf.DUMMYFUNCTION("""COMPUTED_VALUE"""),96.66)</f>
        <v>96.66</v>
      </c>
      <c r="C896" s="1">
        <f t="shared" si="1"/>
        <v>-1.1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IFERROR(__xludf.DUMMYFUNCTION("""COMPUTED_VALUE"""),97.49)</f>
        <v>97.49</v>
      </c>
      <c r="C897" s="1">
        <f t="shared" si="1"/>
        <v>-0.17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IFERROR(__xludf.DUMMYFUNCTION("""COMPUTED_VALUE"""),98.03)</f>
        <v>98.03</v>
      </c>
      <c r="C898" s="1">
        <f t="shared" si="1"/>
        <v>-0.46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IFERROR(__xludf.DUMMYFUNCTION("""COMPUTED_VALUE"""),97.87)</f>
        <v>97.87</v>
      </c>
      <c r="C899" s="1">
        <f t="shared" si="1"/>
        <v>-1.16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IFERROR(__xludf.DUMMYFUNCTION("""COMPUTED_VALUE"""),98.37)</f>
        <v>98.37</v>
      </c>
      <c r="C900" s="1">
        <f t="shared" si="1"/>
        <v>-0.5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IFERROR(__xludf.DUMMYFUNCTION("""COMPUTED_VALUE"""),98.08)</f>
        <v>98.08</v>
      </c>
      <c r="C901" s="1">
        <f t="shared" si="1"/>
        <v>-1.29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IFERROR(__xludf.DUMMYFUNCTION("""COMPUTED_VALUE"""),99.0)</f>
        <v>99</v>
      </c>
      <c r="C902" s="1">
        <f t="shared" si="1"/>
        <v>-0.08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IFERROR(__xludf.DUMMYFUNCTION("""COMPUTED_VALUE"""),99.2)</f>
        <v>99.2</v>
      </c>
      <c r="C903" s="1">
        <f t="shared" si="1"/>
        <v>-0.8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IFERROR(__xludf.DUMMYFUNCTION("""COMPUTED_VALUE"""),99.31)</f>
        <v>99.31</v>
      </c>
      <c r="C904" s="1">
        <f t="shared" si="1"/>
        <v>-0.89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IFERROR(__xludf.DUMMYFUNCTION("""COMPUTED_VALUE"""),98.69)</f>
        <v>98.69</v>
      </c>
      <c r="C905" s="1">
        <f t="shared" si="1"/>
        <v>-1.62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IFERROR(__xludf.DUMMYFUNCTION("""COMPUTED_VALUE"""),98.33)</f>
        <v>98.33</v>
      </c>
      <c r="C906" s="1">
        <f t="shared" si="1"/>
        <v>-1.36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IFERROR(__xludf.DUMMYFUNCTION("""COMPUTED_VALUE"""),98.04)</f>
        <v>98.04</v>
      </c>
      <c r="C907" s="1">
        <f t="shared" si="1"/>
        <v>-1.29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IFERROR(__xludf.DUMMYFUNCTION("""COMPUTED_VALUE"""),97.62)</f>
        <v>97.62</v>
      </c>
      <c r="C908" s="1">
        <f t="shared" si="1"/>
        <v>-1.42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IFERROR(__xludf.DUMMYFUNCTION("""COMPUTED_VALUE"""),97.04)</f>
        <v>97.04</v>
      </c>
      <c r="C909" s="1">
        <f t="shared" si="1"/>
        <v>-1.58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IFERROR(__xludf.DUMMYFUNCTION("""COMPUTED_VALUE"""),96.45)</f>
        <v>96.45</v>
      </c>
      <c r="C910" s="1">
        <f t="shared" si="1"/>
        <v>-1.59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IFERROR(__xludf.DUMMYFUNCTION("""COMPUTED_VALUE"""),96.11)</f>
        <v>96.11</v>
      </c>
      <c r="C911" s="1">
        <f t="shared" si="1"/>
        <v>-1.34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IFERROR(__xludf.DUMMYFUNCTION("""COMPUTED_VALUE"""),95.39)</f>
        <v>95.39</v>
      </c>
      <c r="C912" s="1">
        <f t="shared" si="1"/>
        <v>-1.72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IFERROR(__xludf.DUMMYFUNCTION("""COMPUTED_VALUE"""),95.03)</f>
        <v>95.03</v>
      </c>
      <c r="C913" s="1">
        <f t="shared" si="1"/>
        <v>-1.36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IFERROR(__xludf.DUMMYFUNCTION("""COMPUTED_VALUE"""),95.48)</f>
        <v>95.48</v>
      </c>
      <c r="C914" s="1">
        <f t="shared" si="1"/>
        <v>-0.55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IFERROR(__xludf.DUMMYFUNCTION("""COMPUTED_VALUE"""),95.5)</f>
        <v>95.5</v>
      </c>
      <c r="C915" s="1">
        <f t="shared" si="1"/>
        <v>-0.98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IFERROR(__xludf.DUMMYFUNCTION("""COMPUTED_VALUE"""),95.11)</f>
        <v>95.11</v>
      </c>
      <c r="C916" s="1">
        <f t="shared" si="1"/>
        <v>-1.39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IFERROR(__xludf.DUMMYFUNCTION("""COMPUTED_VALUE"""),95.46)</f>
        <v>95.46</v>
      </c>
      <c r="C917" s="1">
        <f t="shared" si="1"/>
        <v>-0.65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IFERROR(__xludf.DUMMYFUNCTION("""COMPUTED_VALUE"""),95.13)</f>
        <v>95.13</v>
      </c>
      <c r="C918" s="1">
        <f t="shared" si="1"/>
        <v>-1.33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IFERROR(__xludf.DUMMYFUNCTION("""COMPUTED_VALUE"""),95.31)</f>
        <v>95.31</v>
      </c>
      <c r="C919" s="1">
        <f t="shared" si="1"/>
        <v>-0.82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IFERROR(__xludf.DUMMYFUNCTION("""COMPUTED_VALUE"""),94.84)</f>
        <v>94.84</v>
      </c>
      <c r="C920" s="1">
        <f t="shared" si="1"/>
        <v>-1.47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IFERROR(__xludf.DUMMYFUNCTION("""COMPUTED_VALUE"""),96.08)</f>
        <v>96.08</v>
      </c>
      <c r="C921" s="1">
        <f t="shared" si="1"/>
        <v>0.24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IFERROR(__xludf.DUMMYFUNCTION("""COMPUTED_VALUE"""),94.86)</f>
        <v>94.86</v>
      </c>
      <c r="C922" s="1">
        <f t="shared" si="1"/>
        <v>-2.22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IFERROR(__xludf.DUMMYFUNCTION("""COMPUTED_VALUE"""),94.36)</f>
        <v>94.36</v>
      </c>
      <c r="C923" s="1">
        <f t="shared" si="1"/>
        <v>-1.5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IFERROR(__xludf.DUMMYFUNCTION("""COMPUTED_VALUE"""),94.52)</f>
        <v>94.52</v>
      </c>
      <c r="C924" s="1">
        <f t="shared" si="1"/>
        <v>-0.84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IFERROR(__xludf.DUMMYFUNCTION("""COMPUTED_VALUE"""),95.16)</f>
        <v>95.16</v>
      </c>
      <c r="C925" s="1">
        <f t="shared" si="1"/>
        <v>-0.36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IFERROR(__xludf.DUMMYFUNCTION("""COMPUTED_VALUE"""),95.66)</f>
        <v>95.66</v>
      </c>
      <c r="C926" s="1">
        <f t="shared" si="1"/>
        <v>-0.5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IFERROR(__xludf.DUMMYFUNCTION("""COMPUTED_VALUE"""),96.26)</f>
        <v>96.26</v>
      </c>
      <c r="C927" s="1">
        <f t="shared" si="1"/>
        <v>-0.4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IFERROR(__xludf.DUMMYFUNCTION("""COMPUTED_VALUE"""),96.45)</f>
        <v>96.45</v>
      </c>
      <c r="C928" s="1">
        <f t="shared" si="1"/>
        <v>-0.81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IFERROR(__xludf.DUMMYFUNCTION("""COMPUTED_VALUE"""),96.89)</f>
        <v>96.89</v>
      </c>
      <c r="C929" s="1">
        <f t="shared" si="1"/>
        <v>-0.56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IFERROR(__xludf.DUMMYFUNCTION("""COMPUTED_VALUE"""),97.46)</f>
        <v>97.46</v>
      </c>
      <c r="C930" s="1">
        <f t="shared" si="1"/>
        <v>-0.43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IFERROR(__xludf.DUMMYFUNCTION("""COMPUTED_VALUE"""),97.18)</f>
        <v>97.18</v>
      </c>
      <c r="C931" s="1">
        <f t="shared" si="1"/>
        <v>-1.28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IFERROR(__xludf.DUMMYFUNCTION("""COMPUTED_VALUE"""),97.35)</f>
        <v>97.35</v>
      </c>
      <c r="C932" s="1">
        <f t="shared" si="1"/>
        <v>-0.83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IFERROR(__xludf.DUMMYFUNCTION("""COMPUTED_VALUE"""),97.71)</f>
        <v>97.71</v>
      </c>
      <c r="C933" s="1">
        <f t="shared" si="1"/>
        <v>-0.64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IFERROR(__xludf.DUMMYFUNCTION("""COMPUTED_VALUE"""),97.92)</f>
        <v>97.92</v>
      </c>
      <c r="C934" s="1">
        <f t="shared" si="1"/>
        <v>-0.79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IFERROR(__xludf.DUMMYFUNCTION("""COMPUTED_VALUE"""),98.7)</f>
        <v>98.7</v>
      </c>
      <c r="C935" s="1">
        <f t="shared" si="1"/>
        <v>-0.22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IFERROR(__xludf.DUMMYFUNCTION("""COMPUTED_VALUE"""),97.92)</f>
        <v>97.92</v>
      </c>
      <c r="C936" s="1">
        <f t="shared" si="1"/>
        <v>-1.78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IFERROR(__xludf.DUMMYFUNCTION("""COMPUTED_VALUE"""),96.9)</f>
        <v>96.9</v>
      </c>
      <c r="C937" s="1">
        <f t="shared" si="1"/>
        <v>-2.02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IFERROR(__xludf.DUMMYFUNCTION("""COMPUTED_VALUE"""),97.28)</f>
        <v>97.28</v>
      </c>
      <c r="C938" s="1">
        <f t="shared" si="1"/>
        <v>-0.62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IFERROR(__xludf.DUMMYFUNCTION("""COMPUTED_VALUE"""),97.78)</f>
        <v>97.78</v>
      </c>
      <c r="C939" s="1">
        <f t="shared" si="1"/>
        <v>-0.5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IFERROR(__xludf.DUMMYFUNCTION("""COMPUTED_VALUE"""),97.62)</f>
        <v>97.62</v>
      </c>
      <c r="C940" s="1">
        <f t="shared" si="1"/>
        <v>-1.16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IFERROR(__xludf.DUMMYFUNCTION("""COMPUTED_VALUE"""),98.19)</f>
        <v>98.19</v>
      </c>
      <c r="C941" s="1">
        <f t="shared" si="1"/>
        <v>-0.43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IFERROR(__xludf.DUMMYFUNCTION("""COMPUTED_VALUE"""),97.12)</f>
        <v>97.12</v>
      </c>
      <c r="C942" s="1">
        <f t="shared" si="1"/>
        <v>-2.07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IFERROR(__xludf.DUMMYFUNCTION("""COMPUTED_VALUE"""),96.21)</f>
        <v>96.21</v>
      </c>
      <c r="C943" s="1">
        <f t="shared" si="1"/>
        <v>-1.91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IFERROR(__xludf.DUMMYFUNCTION("""COMPUTED_VALUE"""),96.13)</f>
        <v>96.13</v>
      </c>
      <c r="C944" s="1">
        <f t="shared" si="1"/>
        <v>-1.08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IFERROR(__xludf.DUMMYFUNCTION("""COMPUTED_VALUE"""),95.28)</f>
        <v>95.28</v>
      </c>
      <c r="C945" s="1">
        <f t="shared" si="1"/>
        <v>-1.85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IFERROR(__xludf.DUMMYFUNCTION("""COMPUTED_VALUE"""),94.67)</f>
        <v>94.67</v>
      </c>
      <c r="C946" s="1">
        <f t="shared" si="1"/>
        <v>-1.61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IFERROR(__xludf.DUMMYFUNCTION("""COMPUTED_VALUE"""),94.7)</f>
        <v>94.7</v>
      </c>
      <c r="C947" s="1">
        <f t="shared" si="1"/>
        <v>-0.97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IFERROR(__xludf.DUMMYFUNCTION("""COMPUTED_VALUE"""),94.36)</f>
        <v>94.36</v>
      </c>
      <c r="C948" s="1">
        <f t="shared" si="1"/>
        <v>-1.34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IFERROR(__xludf.DUMMYFUNCTION("""COMPUTED_VALUE"""),93.94)</f>
        <v>93.94</v>
      </c>
      <c r="C949" s="1">
        <f t="shared" si="1"/>
        <v>-1.42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IFERROR(__xludf.DUMMYFUNCTION("""COMPUTED_VALUE"""),93.27)</f>
        <v>93.27</v>
      </c>
      <c r="C950" s="1">
        <f t="shared" si="1"/>
        <v>-1.67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IFERROR(__xludf.DUMMYFUNCTION("""COMPUTED_VALUE"""),94.44)</f>
        <v>94.44</v>
      </c>
      <c r="C951" s="1">
        <f t="shared" si="1"/>
        <v>0.17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IFERROR(__xludf.DUMMYFUNCTION("""COMPUTED_VALUE"""),94.74)</f>
        <v>94.74</v>
      </c>
      <c r="C952" s="1">
        <f t="shared" si="1"/>
        <v>-0.7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IFERROR(__xludf.DUMMYFUNCTION("""COMPUTED_VALUE"""),94.72)</f>
        <v>94.72</v>
      </c>
      <c r="C953" s="1">
        <f t="shared" si="1"/>
        <v>-1.02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IFERROR(__xludf.DUMMYFUNCTION("""COMPUTED_VALUE"""),93.8)</f>
        <v>93.8</v>
      </c>
      <c r="C954" s="1">
        <f t="shared" si="1"/>
        <v>-1.92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IFERROR(__xludf.DUMMYFUNCTION("""COMPUTED_VALUE"""),95.22)</f>
        <v>95.22</v>
      </c>
      <c r="C955" s="1">
        <f t="shared" si="1"/>
        <v>0.42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IFERROR(__xludf.DUMMYFUNCTION("""COMPUTED_VALUE"""),95.47)</f>
        <v>95.47</v>
      </c>
      <c r="C956" s="1">
        <f t="shared" si="1"/>
        <v>-0.75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IFERROR(__xludf.DUMMYFUNCTION("""COMPUTED_VALUE"""),95.2)</f>
        <v>95.2</v>
      </c>
      <c r="C957" s="1">
        <f t="shared" si="1"/>
        <v>-1.27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IFERROR(__xludf.DUMMYFUNCTION("""COMPUTED_VALUE"""),94.59)</f>
        <v>94.59</v>
      </c>
      <c r="C958" s="1">
        <f t="shared" si="1"/>
        <v>-1.61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IFERROR(__xludf.DUMMYFUNCTION("""COMPUTED_VALUE"""),95.12)</f>
        <v>95.12</v>
      </c>
      <c r="C959" s="1">
        <f t="shared" si="1"/>
        <v>-0.47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IFERROR(__xludf.DUMMYFUNCTION("""COMPUTED_VALUE"""),94.21)</f>
        <v>94.21</v>
      </c>
      <c r="C960" s="1">
        <f t="shared" si="1"/>
        <v>-1.91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IFERROR(__xludf.DUMMYFUNCTION("""COMPUTED_VALUE"""),94.68)</f>
        <v>94.68</v>
      </c>
      <c r="C961" s="1">
        <f t="shared" si="1"/>
        <v>-0.53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IFERROR(__xludf.DUMMYFUNCTION("""COMPUTED_VALUE"""),94.78)</f>
        <v>94.78</v>
      </c>
      <c r="C962" s="1">
        <f t="shared" si="1"/>
        <v>-0.9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IFERROR(__xludf.DUMMYFUNCTION("""COMPUTED_VALUE"""),95.37)</f>
        <v>95.37</v>
      </c>
      <c r="C963" s="1">
        <f t="shared" si="1"/>
        <v>-0.41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IFERROR(__xludf.DUMMYFUNCTION("""COMPUTED_VALUE"""),96.05)</f>
        <v>96.05</v>
      </c>
      <c r="C964" s="1">
        <f t="shared" si="1"/>
        <v>-0.32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IFERROR(__xludf.DUMMYFUNCTION("""COMPUTED_VALUE"""),96.03)</f>
        <v>96.03</v>
      </c>
      <c r="C965" s="1">
        <f t="shared" si="1"/>
        <v>-1.02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IFERROR(__xludf.DUMMYFUNCTION("""COMPUTED_VALUE"""),96.52)</f>
        <v>96.52</v>
      </c>
      <c r="C966" s="1">
        <f t="shared" si="1"/>
        <v>-0.51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IFERROR(__xludf.DUMMYFUNCTION("""COMPUTED_VALUE"""),97.24)</f>
        <v>97.24</v>
      </c>
      <c r="C967" s="1">
        <f t="shared" si="1"/>
        <v>-0.28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IFERROR(__xludf.DUMMYFUNCTION("""COMPUTED_VALUE"""),97.31)</f>
        <v>97.31</v>
      </c>
      <c r="C968" s="1">
        <f t="shared" si="1"/>
        <v>-0.93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IFERROR(__xludf.DUMMYFUNCTION("""COMPUTED_VALUE"""),97.41)</f>
        <v>97.41</v>
      </c>
      <c r="C969" s="1">
        <f t="shared" si="1"/>
        <v>-0.9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IFERROR(__xludf.DUMMYFUNCTION("""COMPUTED_VALUE"""),97.9)</f>
        <v>97.9</v>
      </c>
      <c r="C970" s="1">
        <f t="shared" si="1"/>
        <v>-0.51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IFERROR(__xludf.DUMMYFUNCTION("""COMPUTED_VALUE"""),97.2)</f>
        <v>97.2</v>
      </c>
      <c r="C971" s="1">
        <f t="shared" si="1"/>
        <v>-1.7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IFERROR(__xludf.DUMMYFUNCTION("""COMPUTED_VALUE"""),97.01)</f>
        <v>97.01</v>
      </c>
      <c r="C972" s="1">
        <f t="shared" si="1"/>
        <v>-1.19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IFERROR(__xludf.DUMMYFUNCTION("""COMPUTED_VALUE"""),97.09)</f>
        <v>97.09</v>
      </c>
      <c r="C973" s="1">
        <f t="shared" si="1"/>
        <v>-0.92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IFERROR(__xludf.DUMMYFUNCTION("""COMPUTED_VALUE"""),97.66)</f>
        <v>97.66</v>
      </c>
      <c r="C974" s="1">
        <f t="shared" si="1"/>
        <v>-0.43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IFERROR(__xludf.DUMMYFUNCTION("""COMPUTED_VALUE"""),98.11)</f>
        <v>98.11</v>
      </c>
      <c r="C975" s="1">
        <f t="shared" si="1"/>
        <v>-0.55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IFERROR(__xludf.DUMMYFUNCTION("""COMPUTED_VALUE"""),97.56)</f>
        <v>97.56</v>
      </c>
      <c r="C976" s="1">
        <f t="shared" si="1"/>
        <v>-1.55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IFERROR(__xludf.DUMMYFUNCTION("""COMPUTED_VALUE"""),96.92)</f>
        <v>96.92</v>
      </c>
      <c r="C977" s="1">
        <f t="shared" si="1"/>
        <v>-1.64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IFERROR(__xludf.DUMMYFUNCTION("""COMPUTED_VALUE"""),97.65)</f>
        <v>97.65</v>
      </c>
      <c r="C978" s="1">
        <f t="shared" si="1"/>
        <v>-0.27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IFERROR(__xludf.DUMMYFUNCTION("""COMPUTED_VALUE"""),97.98)</f>
        <v>97.98</v>
      </c>
      <c r="C979" s="1">
        <f t="shared" si="1"/>
        <v>-0.67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IFERROR(__xludf.DUMMYFUNCTION("""COMPUTED_VALUE"""),97.54)</f>
        <v>97.54</v>
      </c>
      <c r="C980" s="1">
        <f t="shared" si="1"/>
        <v>-1.44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IFERROR(__xludf.DUMMYFUNCTION("""COMPUTED_VALUE"""),97.7)</f>
        <v>97.7</v>
      </c>
      <c r="C981" s="1">
        <f t="shared" si="1"/>
        <v>-0.84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IFERROR(__xludf.DUMMYFUNCTION("""COMPUTED_VALUE"""),98.27)</f>
        <v>98.27</v>
      </c>
      <c r="C982" s="1">
        <f t="shared" si="1"/>
        <v>-0.43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IFERROR(__xludf.DUMMYFUNCTION("""COMPUTED_VALUE"""),98.92)</f>
        <v>98.92</v>
      </c>
      <c r="C983" s="1">
        <f t="shared" si="1"/>
        <v>-0.35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IFERROR(__xludf.DUMMYFUNCTION("""COMPUTED_VALUE"""),98.2)</f>
        <v>98.2</v>
      </c>
      <c r="C984" s="1">
        <f t="shared" si="1"/>
        <v>-1.72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IFERROR(__xludf.DUMMYFUNCTION("""COMPUTED_VALUE"""),97.06)</f>
        <v>97.06</v>
      </c>
      <c r="C985" s="1">
        <f t="shared" si="1"/>
        <v>-2.14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IFERROR(__xludf.DUMMYFUNCTION("""COMPUTED_VALUE"""),97.37)</f>
        <v>97.37</v>
      </c>
      <c r="C986" s="1">
        <f t="shared" si="1"/>
        <v>-0.69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IFERROR(__xludf.DUMMYFUNCTION("""COMPUTED_VALUE"""),96.51)</f>
        <v>96.51</v>
      </c>
      <c r="C987" s="1">
        <f t="shared" si="1"/>
        <v>-1.86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IFERROR(__xludf.DUMMYFUNCTION("""COMPUTED_VALUE"""),96.38)</f>
        <v>96.38</v>
      </c>
      <c r="C988" s="1">
        <f t="shared" si="1"/>
        <v>-1.13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IFERROR(__xludf.DUMMYFUNCTION("""COMPUTED_VALUE"""),95.71)</f>
        <v>95.71</v>
      </c>
      <c r="C989" s="1">
        <f t="shared" si="1"/>
        <v>-1.67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IFERROR(__xludf.DUMMYFUNCTION("""COMPUTED_VALUE"""),95.43)</f>
        <v>95.43</v>
      </c>
      <c r="C990" s="1">
        <f t="shared" si="1"/>
        <v>-1.28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IFERROR(__xludf.DUMMYFUNCTION("""COMPUTED_VALUE"""),96.8)</f>
        <v>96.8</v>
      </c>
      <c r="C991" s="1">
        <f t="shared" si="1"/>
        <v>0.37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IFERROR(__xludf.DUMMYFUNCTION("""COMPUTED_VALUE"""),95.72)</f>
        <v>95.72</v>
      </c>
      <c r="C992" s="1">
        <f t="shared" si="1"/>
        <v>-2.08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IFERROR(__xludf.DUMMYFUNCTION("""COMPUTED_VALUE"""),95.43)</f>
        <v>95.43</v>
      </c>
      <c r="C993" s="1">
        <f t="shared" si="1"/>
        <v>-1.29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IFERROR(__xludf.DUMMYFUNCTION("""COMPUTED_VALUE"""),95.26)</f>
        <v>95.26</v>
      </c>
      <c r="C994" s="1">
        <f t="shared" si="1"/>
        <v>-1.17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IFERROR(__xludf.DUMMYFUNCTION("""COMPUTED_VALUE"""),94.1)</f>
        <v>94.1</v>
      </c>
      <c r="C995" s="1">
        <f t="shared" si="1"/>
        <v>-2.16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IFERROR(__xludf.DUMMYFUNCTION("""COMPUTED_VALUE"""),94.44)</f>
        <v>94.44</v>
      </c>
      <c r="C996" s="1">
        <f t="shared" si="1"/>
        <v>-0.66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IFERROR(__xludf.DUMMYFUNCTION("""COMPUTED_VALUE"""),95.45)</f>
        <v>95.45</v>
      </c>
      <c r="C997" s="1">
        <f t="shared" si="1"/>
        <v>0.01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IFERROR(__xludf.DUMMYFUNCTION("""COMPUTED_VALUE"""),94.38)</f>
        <v>94.38</v>
      </c>
      <c r="C998" s="1">
        <f t="shared" si="1"/>
        <v>-2.07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IFERROR(__xludf.DUMMYFUNCTION("""COMPUTED_VALUE"""),95.93)</f>
        <v>95.93</v>
      </c>
      <c r="C999" s="1">
        <f t="shared" si="1"/>
        <v>0.55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IFERROR(__xludf.DUMMYFUNCTION("""COMPUTED_VALUE"""),95.14)</f>
        <v>95.14</v>
      </c>
      <c r="C1000" s="1">
        <f t="shared" si="1"/>
        <v>-1.79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IFERROR(__xludf.DUMMYFUNCTION("""COMPUTED_VALUE"""),96.51)</f>
        <v>96.51</v>
      </c>
      <c r="C1001" s="1">
        <f t="shared" si="1"/>
        <v>0.37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IFERROR(__xludf.DUMMYFUNCTION("""COMPUTED_VALUE"""),96.3)</f>
        <v>96.3</v>
      </c>
      <c r="C1002" s="1">
        <f t="shared" si="1"/>
        <v>-1.21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IFERROR(__xludf.DUMMYFUNCTION("""COMPUTED_VALUE"""),96.54)</f>
        <v>96.54</v>
      </c>
      <c r="C1003" s="1">
        <f t="shared" si="1"/>
        <v>-0.76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IFERROR(__xludf.DUMMYFUNCTION("""COMPUTED_VALUE"""),96.84)</f>
        <v>96.84</v>
      </c>
      <c r="C1004" s="1">
        <f t="shared" si="1"/>
        <v>-0.7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IFERROR(__xludf.DUMMYFUNCTION("""COMPUTED_VALUE"""),96.91)</f>
        <v>96.91</v>
      </c>
      <c r="C1005" s="1">
        <f t="shared" si="1"/>
        <v>-0.93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IFERROR(__xludf.DUMMYFUNCTION("""COMPUTED_VALUE"""),97.01)</f>
        <v>97.01</v>
      </c>
      <c r="C1006" s="1">
        <f t="shared" si="1"/>
        <v>-0.9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IFERROR(__xludf.DUMMYFUNCTION("""COMPUTED_VALUE"""),97.03)</f>
        <v>97.03</v>
      </c>
      <c r="C1007" s="1">
        <f t="shared" si="1"/>
        <v>-0.98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IFERROR(__xludf.DUMMYFUNCTION("""COMPUTED_VALUE"""),96.41)</f>
        <v>96.41</v>
      </c>
      <c r="C1008" s="1">
        <f t="shared" si="1"/>
        <v>-1.62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IFERROR(__xludf.DUMMYFUNCTION("""COMPUTED_VALUE"""),96.54)</f>
        <v>96.54</v>
      </c>
      <c r="C1009" s="1">
        <f t="shared" si="1"/>
        <v>-0.87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IFERROR(__xludf.DUMMYFUNCTION("""COMPUTED_VALUE"""),95.85)</f>
        <v>95.85</v>
      </c>
      <c r="C1010" s="1">
        <f t="shared" si="1"/>
        <v>-1.69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IFERROR(__xludf.DUMMYFUNCTION("""COMPUTED_VALUE"""),96.38)</f>
        <v>96.38</v>
      </c>
      <c r="C1011" s="1">
        <f t="shared" si="1"/>
        <v>-0.47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IFERROR(__xludf.DUMMYFUNCTION("""COMPUTED_VALUE"""),95.41)</f>
        <v>95.41</v>
      </c>
      <c r="C1012" s="1">
        <f t="shared" si="1"/>
        <v>-1.97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IFERROR(__xludf.DUMMYFUNCTION("""COMPUTED_VALUE"""),95.46)</f>
        <v>95.46</v>
      </c>
      <c r="C1013" s="1">
        <f t="shared" si="1"/>
        <v>-0.95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IFERROR(__xludf.DUMMYFUNCTION("""COMPUTED_VALUE"""),95.8)</f>
        <v>95.8</v>
      </c>
      <c r="C1014" s="1">
        <f t="shared" si="1"/>
        <v>-0.66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IFERROR(__xludf.DUMMYFUNCTION("""COMPUTED_VALUE"""),94.83)</f>
        <v>94.83</v>
      </c>
      <c r="C1015" s="1">
        <f t="shared" si="1"/>
        <v>-1.97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IFERROR(__xludf.DUMMYFUNCTION("""COMPUTED_VALUE"""),95.22)</f>
        <v>95.22</v>
      </c>
      <c r="C1016" s="1">
        <f t="shared" si="1"/>
        <v>-0.61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IFERROR(__xludf.DUMMYFUNCTION("""COMPUTED_VALUE"""),95.46)</f>
        <v>95.46</v>
      </c>
      <c r="C1017" s="1">
        <f t="shared" si="1"/>
        <v>-0.76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IFERROR(__xludf.DUMMYFUNCTION("""COMPUTED_VALUE"""),96.06)</f>
        <v>96.06</v>
      </c>
      <c r="C1018" s="1">
        <f t="shared" si="1"/>
        <v>-0.4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IFERROR(__xludf.DUMMYFUNCTION("""COMPUTED_VALUE"""),94.93)</f>
        <v>94.93</v>
      </c>
      <c r="C1019" s="1">
        <f t="shared" si="1"/>
        <v>-2.13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IFERROR(__xludf.DUMMYFUNCTION("""COMPUTED_VALUE"""),95.08)</f>
        <v>95.08</v>
      </c>
      <c r="C1020" s="1">
        <f t="shared" si="1"/>
        <v>-0.85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IFERROR(__xludf.DUMMYFUNCTION("""COMPUTED_VALUE"""),94.88)</f>
        <v>94.88</v>
      </c>
      <c r="C1021" s="1">
        <f t="shared" si="1"/>
        <v>-1.2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IFERROR(__xludf.DUMMYFUNCTION("""COMPUTED_VALUE"""),95.32)</f>
        <v>95.32</v>
      </c>
      <c r="C1022" s="1">
        <f t="shared" si="1"/>
        <v>-0.56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IFERROR(__xludf.DUMMYFUNCTION("""COMPUTED_VALUE"""),94.43)</f>
        <v>94.43</v>
      </c>
      <c r="C1023" s="1">
        <f t="shared" si="1"/>
        <v>-1.89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IFERROR(__xludf.DUMMYFUNCTION("""COMPUTED_VALUE"""),94.07)</f>
        <v>94.07</v>
      </c>
      <c r="C1024" s="1">
        <f t="shared" si="1"/>
        <v>-1.36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IFERROR(__xludf.DUMMYFUNCTION("""COMPUTED_VALUE"""),94.18)</f>
        <v>94.18</v>
      </c>
      <c r="C1025" s="1">
        <f t="shared" si="1"/>
        <v>-0.89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IFERROR(__xludf.DUMMYFUNCTION("""COMPUTED_VALUE"""),93.15)</f>
        <v>93.15</v>
      </c>
      <c r="C1026" s="1">
        <f t="shared" si="1"/>
        <v>-2.03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IFERROR(__xludf.DUMMYFUNCTION("""COMPUTED_VALUE"""),93.8)</f>
        <v>93.8</v>
      </c>
      <c r="C1027" s="1">
        <f t="shared" si="1"/>
        <v>-0.35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IFERROR(__xludf.DUMMYFUNCTION("""COMPUTED_VALUE"""),94.17)</f>
        <v>94.17</v>
      </c>
      <c r="C1028" s="1">
        <f t="shared" si="1"/>
        <v>-0.63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IFERROR(__xludf.DUMMYFUNCTION("""COMPUTED_VALUE"""),93.02)</f>
        <v>93.02</v>
      </c>
      <c r="C1029" s="1">
        <f t="shared" si="1"/>
        <v>-2.15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IFERROR(__xludf.DUMMYFUNCTION("""COMPUTED_VALUE"""),93.09)</f>
        <v>93.09</v>
      </c>
      <c r="C1030" s="1">
        <f t="shared" si="1"/>
        <v>-0.93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IFERROR(__xludf.DUMMYFUNCTION("""COMPUTED_VALUE"""),93.58)</f>
        <v>93.58</v>
      </c>
      <c r="C1031" s="1">
        <f t="shared" si="1"/>
        <v>-0.51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IFERROR(__xludf.DUMMYFUNCTION("""COMPUTED_VALUE"""),94.94)</f>
        <v>94.94</v>
      </c>
      <c r="C1032" s="1">
        <f t="shared" si="1"/>
        <v>0.36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IFERROR(__xludf.DUMMYFUNCTION("""COMPUTED_VALUE"""),95.92)</f>
        <v>95.92</v>
      </c>
      <c r="C1033" s="1">
        <f t="shared" si="1"/>
        <v>-0.02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IFERROR(__xludf.DUMMYFUNCTION("""COMPUTED_VALUE"""),94.86)</f>
        <v>94.86</v>
      </c>
      <c r="C1034" s="1">
        <f t="shared" si="1"/>
        <v>-2.06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IFERROR(__xludf.DUMMYFUNCTION("""COMPUTED_VALUE"""),95.34)</f>
        <v>95.34</v>
      </c>
      <c r="C1035" s="1">
        <f t="shared" si="1"/>
        <v>-0.52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IFERROR(__xludf.DUMMYFUNCTION("""COMPUTED_VALUE"""),94.89)</f>
        <v>94.89</v>
      </c>
      <c r="C1036" s="1">
        <f t="shared" si="1"/>
        <v>-1.45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IFERROR(__xludf.DUMMYFUNCTION("""COMPUTED_VALUE"""),95.46)</f>
        <v>95.46</v>
      </c>
      <c r="C1037" s="1">
        <f t="shared" si="1"/>
        <v>-0.43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IFERROR(__xludf.DUMMYFUNCTION("""COMPUTED_VALUE"""),95.78)</f>
        <v>95.78</v>
      </c>
      <c r="C1038" s="1">
        <f t="shared" si="1"/>
        <v>-0.68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IFERROR(__xludf.DUMMYFUNCTION("""COMPUTED_VALUE"""),96.02)</f>
        <v>96.02</v>
      </c>
      <c r="C1039" s="1">
        <f t="shared" si="1"/>
        <v>-0.76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IFERROR(__xludf.DUMMYFUNCTION("""COMPUTED_VALUE"""),95.55)</f>
        <v>95.55</v>
      </c>
      <c r="C1040" s="1">
        <f t="shared" si="1"/>
        <v>-1.47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IFERROR(__xludf.DUMMYFUNCTION("""COMPUTED_VALUE"""),95.75)</f>
        <v>95.75</v>
      </c>
      <c r="C1041" s="1">
        <f t="shared" si="1"/>
        <v>-0.8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IFERROR(__xludf.DUMMYFUNCTION("""COMPUTED_VALUE"""),96.45)</f>
        <v>96.45</v>
      </c>
      <c r="C1042" s="1">
        <f t="shared" si="1"/>
        <v>-0.3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IFERROR(__xludf.DUMMYFUNCTION("""COMPUTED_VALUE"""),96.5)</f>
        <v>96.5</v>
      </c>
      <c r="C1043" s="1">
        <f t="shared" si="1"/>
        <v>-0.95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IFERROR(__xludf.DUMMYFUNCTION("""COMPUTED_VALUE"""),96.62)</f>
        <v>96.62</v>
      </c>
      <c r="C1044" s="1">
        <f t="shared" si="1"/>
        <v>-0.88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IFERROR(__xludf.DUMMYFUNCTION("""COMPUTED_VALUE"""),95.89)</f>
        <v>95.89</v>
      </c>
      <c r="C1045" s="1">
        <f t="shared" si="1"/>
        <v>-1.73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IFERROR(__xludf.DUMMYFUNCTION("""COMPUTED_VALUE"""),95.08)</f>
        <v>95.08</v>
      </c>
      <c r="C1046" s="1">
        <f t="shared" si="1"/>
        <v>-1.81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IFERROR(__xludf.DUMMYFUNCTION("""COMPUTED_VALUE"""),95.15)</f>
        <v>95.15</v>
      </c>
      <c r="C1047" s="1">
        <f t="shared" si="1"/>
        <v>-0.93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IFERROR(__xludf.DUMMYFUNCTION("""COMPUTED_VALUE"""),94.32)</f>
        <v>94.32</v>
      </c>
      <c r="C1048" s="1">
        <f t="shared" si="1"/>
        <v>-1.83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IFERROR(__xludf.DUMMYFUNCTION("""COMPUTED_VALUE"""),94.98)</f>
        <v>94.98</v>
      </c>
      <c r="C1049" s="1">
        <f t="shared" si="1"/>
        <v>-0.34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IFERROR(__xludf.DUMMYFUNCTION("""COMPUTED_VALUE"""),95.02)</f>
        <v>95.02</v>
      </c>
      <c r="C1050" s="1">
        <f t="shared" si="1"/>
        <v>-0.96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IFERROR(__xludf.DUMMYFUNCTION("""COMPUTED_VALUE"""),95.58)</f>
        <v>95.58</v>
      </c>
      <c r="C1051" s="1">
        <f t="shared" si="1"/>
        <v>-0.44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IFERROR(__xludf.DUMMYFUNCTION("""COMPUTED_VALUE"""),95.5)</f>
        <v>95.5</v>
      </c>
      <c r="C1052" s="1">
        <f t="shared" si="1"/>
        <v>-1.08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IFERROR(__xludf.DUMMYFUNCTION("""COMPUTED_VALUE"""),95.2)</f>
        <v>95.2</v>
      </c>
      <c r="C1053" s="1">
        <f t="shared" si="1"/>
        <v>-1.3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IFERROR(__xludf.DUMMYFUNCTION("""COMPUTED_VALUE"""),98.78)</f>
        <v>98.78</v>
      </c>
      <c r="C1054" s="1">
        <f t="shared" si="1"/>
        <v>2.58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IFERROR(__xludf.DUMMYFUNCTION("""COMPUTED_VALUE"""),98.71)</f>
        <v>98.71</v>
      </c>
      <c r="C1055" s="1">
        <f t="shared" si="1"/>
        <v>-1.07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IFERROR(__xludf.DUMMYFUNCTION("""COMPUTED_VALUE"""),97.37)</f>
        <v>97.37</v>
      </c>
      <c r="C1056" s="1">
        <f t="shared" si="1"/>
        <v>-2.34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IFERROR(__xludf.DUMMYFUNCTION("""COMPUTED_VALUE"""),97.58)</f>
        <v>97.58</v>
      </c>
      <c r="C1057" s="1">
        <f t="shared" si="1"/>
        <v>-0.79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IFERROR(__xludf.DUMMYFUNCTION("""COMPUTED_VALUE"""),97.6)</f>
        <v>97.6</v>
      </c>
      <c r="C1058" s="1">
        <f t="shared" si="1"/>
        <v>-0.98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IFERROR(__xludf.DUMMYFUNCTION("""COMPUTED_VALUE"""),97.31)</f>
        <v>97.31</v>
      </c>
      <c r="C1059" s="1">
        <f t="shared" si="1"/>
        <v>-1.29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IFERROR(__xludf.DUMMYFUNCTION("""COMPUTED_VALUE"""),96.1)</f>
        <v>96.1</v>
      </c>
      <c r="C1060" s="1">
        <f t="shared" si="1"/>
        <v>-2.21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IFERROR(__xludf.DUMMYFUNCTION("""COMPUTED_VALUE"""),96.6)</f>
        <v>96.6</v>
      </c>
      <c r="C1061" s="1">
        <f t="shared" si="1"/>
        <v>-0.5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IFERROR(__xludf.DUMMYFUNCTION("""COMPUTED_VALUE"""),95.47)</f>
        <v>95.47</v>
      </c>
      <c r="C1062" s="1">
        <f t="shared" si="1"/>
        <v>-2.13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IFERROR(__xludf.DUMMYFUNCTION("""COMPUTED_VALUE"""),96.18)</f>
        <v>96.18</v>
      </c>
      <c r="C1063" s="1">
        <f t="shared" si="1"/>
        <v>-0.29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IFERROR(__xludf.DUMMYFUNCTION("""COMPUTED_VALUE"""),95.91)</f>
        <v>95.91</v>
      </c>
      <c r="C1064" s="1">
        <f t="shared" si="1"/>
        <v>-1.27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IFERROR(__xludf.DUMMYFUNCTION("""COMPUTED_VALUE"""),95.84)</f>
        <v>95.84</v>
      </c>
      <c r="C1065" s="1">
        <f t="shared" si="1"/>
        <v>-1.07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IFERROR(__xludf.DUMMYFUNCTION("""COMPUTED_VALUE"""),96.16)</f>
        <v>96.16</v>
      </c>
      <c r="C1066" s="1">
        <f t="shared" si="1"/>
        <v>-0.68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IFERROR(__xludf.DUMMYFUNCTION("""COMPUTED_VALUE"""),97.24)</f>
        <v>97.24</v>
      </c>
      <c r="C1067" s="1">
        <f t="shared" si="1"/>
        <v>0.08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IFERROR(__xludf.DUMMYFUNCTION("""COMPUTED_VALUE"""),98.03)</f>
        <v>98.03</v>
      </c>
      <c r="C1068" s="1">
        <f t="shared" si="1"/>
        <v>-0.21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IFERROR(__xludf.DUMMYFUNCTION("""COMPUTED_VALUE"""),97.9)</f>
        <v>97.9</v>
      </c>
      <c r="C1069" s="1">
        <f t="shared" si="1"/>
        <v>-1.13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IFERROR(__xludf.DUMMYFUNCTION("""COMPUTED_VALUE"""),97.59)</f>
        <v>97.59</v>
      </c>
      <c r="C1070" s="1">
        <f t="shared" si="1"/>
        <v>-1.31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IFERROR(__xludf.DUMMYFUNCTION("""COMPUTED_VALUE"""),97.66)</f>
        <v>97.66</v>
      </c>
      <c r="C1071" s="1">
        <f t="shared" si="1"/>
        <v>-0.93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IFERROR(__xludf.DUMMYFUNCTION("""COMPUTED_VALUE"""),97.87)</f>
        <v>97.87</v>
      </c>
      <c r="C1072" s="1">
        <f t="shared" si="1"/>
        <v>-0.79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IFERROR(__xludf.DUMMYFUNCTION("""COMPUTED_VALUE"""),97.01)</f>
        <v>97.01</v>
      </c>
      <c r="C1073" s="1">
        <f t="shared" si="1"/>
        <v>-1.86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IFERROR(__xludf.DUMMYFUNCTION("""COMPUTED_VALUE"""),98.08)</f>
        <v>98.08</v>
      </c>
      <c r="C1074" s="1">
        <f t="shared" si="1"/>
        <v>0.07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IFERROR(__xludf.DUMMYFUNCTION("""COMPUTED_VALUE"""),98.35)</f>
        <v>98.35</v>
      </c>
      <c r="C1075" s="1">
        <f t="shared" si="1"/>
        <v>-0.73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IFERROR(__xludf.DUMMYFUNCTION("""COMPUTED_VALUE"""),99.43)</f>
        <v>99.43</v>
      </c>
      <c r="C1076" s="1">
        <f t="shared" si="1"/>
        <v>0.08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IFERROR(__xludf.DUMMYFUNCTION("""COMPUTED_VALUE"""),99.29)</f>
        <v>99.29</v>
      </c>
      <c r="C1077" s="1">
        <f t="shared" si="1"/>
        <v>-1.14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IFERROR(__xludf.DUMMYFUNCTION("""COMPUTED_VALUE"""),100.11)</f>
        <v>100.11</v>
      </c>
      <c r="C1078" s="1">
        <f t="shared" si="1"/>
        <v>-0.18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IFERROR(__xludf.DUMMYFUNCTION("""COMPUTED_VALUE"""),100.83)</f>
        <v>100.83</v>
      </c>
      <c r="C1079" s="1">
        <f t="shared" si="1"/>
        <v>-0.28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IFERROR(__xludf.DUMMYFUNCTION("""COMPUTED_VALUE"""),100.83)</f>
        <v>100.83</v>
      </c>
      <c r="C1080" s="1">
        <f t="shared" si="1"/>
        <v>-1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IFERROR(__xludf.DUMMYFUNCTION("""COMPUTED_VALUE"""),100.25)</f>
        <v>100.25</v>
      </c>
      <c r="C1081" s="1">
        <f t="shared" si="1"/>
        <v>-1.58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IFERROR(__xludf.DUMMYFUNCTION("""COMPUTED_VALUE"""),99.67)</f>
        <v>99.67</v>
      </c>
      <c r="C1082" s="1">
        <f t="shared" si="1"/>
        <v>-1.58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IFERROR(__xludf.DUMMYFUNCTION("""COMPUTED_VALUE"""),99.32)</f>
        <v>99.32</v>
      </c>
      <c r="C1083" s="1">
        <f t="shared" si="1"/>
        <v>-1.35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IFERROR(__xludf.DUMMYFUNCTION("""COMPUTED_VALUE"""),99.13)</f>
        <v>99.13</v>
      </c>
      <c r="C1084" s="1">
        <f t="shared" si="1"/>
        <v>-1.19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IFERROR(__xludf.DUMMYFUNCTION("""COMPUTED_VALUE"""),99.84)</f>
        <v>99.84</v>
      </c>
      <c r="C1085" s="1">
        <f t="shared" si="1"/>
        <v>-0.29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IFERROR(__xludf.DUMMYFUNCTION("""COMPUTED_VALUE"""),100.73)</f>
        <v>100.73</v>
      </c>
      <c r="C1086" s="1">
        <f t="shared" si="1"/>
        <v>-0.11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IFERROR(__xludf.DUMMYFUNCTION("""COMPUTED_VALUE"""),100.31)</f>
        <v>100.31</v>
      </c>
      <c r="C1087" s="1">
        <f t="shared" si="1"/>
        <v>-1.42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IFERROR(__xludf.DUMMYFUNCTION("""COMPUTED_VALUE"""),101.5)</f>
        <v>101.5</v>
      </c>
      <c r="C1088" s="1">
        <f t="shared" si="1"/>
        <v>0.19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IFERROR(__xludf.DUMMYFUNCTION("""COMPUTED_VALUE"""),101.38)</f>
        <v>101.38</v>
      </c>
      <c r="C1089" s="1">
        <f t="shared" si="1"/>
        <v>-1.12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IFERROR(__xludf.DUMMYFUNCTION("""COMPUTED_VALUE"""),100.96)</f>
        <v>100.96</v>
      </c>
      <c r="C1090" s="1">
        <f t="shared" si="1"/>
        <v>-1.42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IFERROR(__xludf.DUMMYFUNCTION("""COMPUTED_VALUE"""),101.43)</f>
        <v>101.43</v>
      </c>
      <c r="C1091" s="1">
        <f t="shared" si="1"/>
        <v>-0.53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IFERROR(__xludf.DUMMYFUNCTION("""COMPUTED_VALUE"""),101.14)</f>
        <v>101.14</v>
      </c>
      <c r="C1092" s="1">
        <f t="shared" si="1"/>
        <v>-1.29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IFERROR(__xludf.DUMMYFUNCTION("""COMPUTED_VALUE"""),100.95)</f>
        <v>100.95</v>
      </c>
      <c r="C1093" s="1">
        <f t="shared" si="1"/>
        <v>-1.19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IFERROR(__xludf.DUMMYFUNCTION("""COMPUTED_VALUE"""),101.96)</f>
        <v>101.96</v>
      </c>
      <c r="C1094" s="1">
        <f t="shared" si="1"/>
        <v>0.01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IFERROR(__xludf.DUMMYFUNCTION("""COMPUTED_VALUE"""),101.95)</f>
        <v>101.95</v>
      </c>
      <c r="C1095" s="1">
        <f t="shared" si="1"/>
        <v>-1.01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IFERROR(__xludf.DUMMYFUNCTION("""COMPUTED_VALUE"""),102.93)</f>
        <v>102.93</v>
      </c>
      <c r="C1096" s="1">
        <f t="shared" si="1"/>
        <v>-0.02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IFERROR(__xludf.DUMMYFUNCTION("""COMPUTED_VALUE"""),102.86)</f>
        <v>102.86</v>
      </c>
      <c r="C1097" s="1">
        <f t="shared" si="1"/>
        <v>-1.07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IFERROR(__xludf.DUMMYFUNCTION("""COMPUTED_VALUE"""),103.53)</f>
        <v>103.53</v>
      </c>
      <c r="C1098" s="1">
        <f t="shared" si="1"/>
        <v>-0.33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IFERROR(__xludf.DUMMYFUNCTION("""COMPUTED_VALUE"""),103.03)</f>
        <v>103.03</v>
      </c>
      <c r="C1099" s="1">
        <f t="shared" si="1"/>
        <v>-1.5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IFERROR(__xludf.DUMMYFUNCTION("""COMPUTED_VALUE"""),102.5)</f>
        <v>102.5</v>
      </c>
      <c r="C1100" s="1">
        <f t="shared" si="1"/>
        <v>-1.53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IFERROR(__xludf.DUMMYFUNCTION("""COMPUTED_VALUE"""),103.14)</f>
        <v>103.14</v>
      </c>
      <c r="C1101" s="1">
        <f t="shared" si="1"/>
        <v>-0.36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IFERROR(__xludf.DUMMYFUNCTION("""COMPUTED_VALUE"""),102.09)</f>
        <v>102.09</v>
      </c>
      <c r="C1102" s="1">
        <f t="shared" si="1"/>
        <v>-2.05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IFERROR(__xludf.DUMMYFUNCTION("""COMPUTED_VALUE"""),101.53)</f>
        <v>101.53</v>
      </c>
      <c r="C1103" s="1">
        <f t="shared" si="1"/>
        <v>-1.56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IFERROR(__xludf.DUMMYFUNCTION("""COMPUTED_VALUE"""),102.56)</f>
        <v>102.56</v>
      </c>
      <c r="C1104" s="1">
        <f t="shared" si="1"/>
        <v>0.03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IFERROR(__xludf.DUMMYFUNCTION("""COMPUTED_VALUE"""),102.45)</f>
        <v>102.45</v>
      </c>
      <c r="C1105" s="1">
        <f t="shared" si="1"/>
        <v>-1.11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IFERROR(__xludf.DUMMYFUNCTION("""COMPUTED_VALUE"""),102.0)</f>
        <v>102</v>
      </c>
      <c r="C1106" s="1">
        <f t="shared" si="1"/>
        <v>-1.45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IFERROR(__xludf.DUMMYFUNCTION("""COMPUTED_VALUE"""),102.36)</f>
        <v>102.36</v>
      </c>
      <c r="C1107" s="1">
        <f t="shared" si="1"/>
        <v>-0.64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IFERROR(__xludf.DUMMYFUNCTION("""COMPUTED_VALUE"""),101.3)</f>
        <v>101.3</v>
      </c>
      <c r="C1108" s="1">
        <f t="shared" si="1"/>
        <v>-2.06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IFERROR(__xludf.DUMMYFUNCTION("""COMPUTED_VALUE"""),101.34)</f>
        <v>101.34</v>
      </c>
      <c r="C1109" s="1">
        <f t="shared" si="1"/>
        <v>-0.96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IFERROR(__xludf.DUMMYFUNCTION("""COMPUTED_VALUE"""),101.43)</f>
        <v>101.43</v>
      </c>
      <c r="C1110" s="1">
        <f t="shared" si="1"/>
        <v>-0.91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IFERROR(__xludf.DUMMYFUNCTION("""COMPUTED_VALUE"""),102.03)</f>
        <v>102.03</v>
      </c>
      <c r="C1111" s="1">
        <f t="shared" si="1"/>
        <v>-0.4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IFERROR(__xludf.DUMMYFUNCTION("""COMPUTED_VALUE"""),101.45)</f>
        <v>101.45</v>
      </c>
      <c r="C1112" s="1">
        <f t="shared" si="1"/>
        <v>-1.58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IFERROR(__xludf.DUMMYFUNCTION("""COMPUTED_VALUE"""),102.44)</f>
        <v>102.44</v>
      </c>
      <c r="C1113" s="1">
        <f t="shared" si="1"/>
        <v>-0.01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IFERROR(__xludf.DUMMYFUNCTION("""COMPUTED_VALUE"""),102.45)</f>
        <v>102.45</v>
      </c>
      <c r="C1114" s="1">
        <f t="shared" si="1"/>
        <v>-0.99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IFERROR(__xludf.DUMMYFUNCTION("""COMPUTED_VALUE"""),101.96)</f>
        <v>101.96</v>
      </c>
      <c r="C1115" s="1">
        <f t="shared" si="1"/>
        <v>-1.49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IFERROR(__xludf.DUMMYFUNCTION("""COMPUTED_VALUE"""),101.38)</f>
        <v>101.38</v>
      </c>
      <c r="C1116" s="1">
        <f t="shared" si="1"/>
        <v>-1.58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IFERROR(__xludf.DUMMYFUNCTION("""COMPUTED_VALUE"""),100.88)</f>
        <v>100.88</v>
      </c>
      <c r="C1117" s="1">
        <f t="shared" si="1"/>
        <v>-1.5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IFERROR(__xludf.DUMMYFUNCTION("""COMPUTED_VALUE"""),100.42)</f>
        <v>100.42</v>
      </c>
      <c r="C1118" s="1">
        <f t="shared" si="1"/>
        <v>-1.46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IFERROR(__xludf.DUMMYFUNCTION("""COMPUTED_VALUE"""),99.76)</f>
        <v>99.76</v>
      </c>
      <c r="C1119" s="1">
        <f t="shared" si="1"/>
        <v>-1.66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IFERROR(__xludf.DUMMYFUNCTION("""COMPUTED_VALUE"""),100.49)</f>
        <v>100.49</v>
      </c>
      <c r="C1120" s="1">
        <f t="shared" si="1"/>
        <v>-0.27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IFERROR(__xludf.DUMMYFUNCTION("""COMPUTED_VALUE"""),101.1)</f>
        <v>101.1</v>
      </c>
      <c r="C1121" s="1">
        <f t="shared" si="1"/>
        <v>-0.39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IFERROR(__xludf.DUMMYFUNCTION("""COMPUTED_VALUE"""),101.27)</f>
        <v>101.27</v>
      </c>
      <c r="C1122" s="1">
        <f t="shared" si="1"/>
        <v>-0.83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IFERROR(__xludf.DUMMYFUNCTION("""COMPUTED_VALUE"""),101.35)</f>
        <v>101.35</v>
      </c>
      <c r="C1123" s="1">
        <f t="shared" si="1"/>
        <v>-0.92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IFERROR(__xludf.DUMMYFUNCTION("""COMPUTED_VALUE"""),101.91)</f>
        <v>101.91</v>
      </c>
      <c r="C1124" s="1">
        <f t="shared" si="1"/>
        <v>-0.44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IFERROR(__xludf.DUMMYFUNCTION("""COMPUTED_VALUE"""),101.92)</f>
        <v>101.92</v>
      </c>
      <c r="C1125" s="1">
        <f t="shared" si="1"/>
        <v>-0.99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IFERROR(__xludf.DUMMYFUNCTION("""COMPUTED_VALUE"""),101.91)</f>
        <v>101.91</v>
      </c>
      <c r="C1126" s="1">
        <f t="shared" si="1"/>
        <v>-1.01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IFERROR(__xludf.DUMMYFUNCTION("""COMPUTED_VALUE"""),101.47)</f>
        <v>101.47</v>
      </c>
      <c r="C1127" s="1">
        <f t="shared" si="1"/>
        <v>-1.44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IFERROR(__xludf.DUMMYFUNCTION("""COMPUTED_VALUE"""),101.61)</f>
        <v>101.61</v>
      </c>
      <c r="C1128" s="1">
        <f t="shared" si="1"/>
        <v>-0.86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IFERROR(__xludf.DUMMYFUNCTION("""COMPUTED_VALUE"""),101.51)</f>
        <v>101.51</v>
      </c>
      <c r="C1129" s="1">
        <f t="shared" si="1"/>
        <v>-1.1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IFERROR(__xludf.DUMMYFUNCTION("""COMPUTED_VALUE"""),101.46)</f>
        <v>101.46</v>
      </c>
      <c r="C1130" s="1">
        <f t="shared" si="1"/>
        <v>-1.05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IFERROR(__xludf.DUMMYFUNCTION("""COMPUTED_VALUE"""),100.74)</f>
        <v>100.74</v>
      </c>
      <c r="C1131" s="1">
        <f t="shared" si="1"/>
        <v>-1.72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IFERROR(__xludf.DUMMYFUNCTION("""COMPUTED_VALUE"""),101.0)</f>
        <v>101</v>
      </c>
      <c r="C1132" s="1">
        <f t="shared" si="1"/>
        <v>-0.74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IFERROR(__xludf.DUMMYFUNCTION("""COMPUTED_VALUE"""),100.53)</f>
        <v>100.53</v>
      </c>
      <c r="C1133" s="1">
        <f t="shared" si="1"/>
        <v>-1.47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IFERROR(__xludf.DUMMYFUNCTION("""COMPUTED_VALUE"""),100.98)</f>
        <v>100.98</v>
      </c>
      <c r="C1134" s="1">
        <f t="shared" si="1"/>
        <v>-0.55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IFERROR(__xludf.DUMMYFUNCTION("""COMPUTED_VALUE"""),100.17)</f>
        <v>100.17</v>
      </c>
      <c r="C1135" s="1">
        <f t="shared" si="1"/>
        <v>-1.81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IFERROR(__xludf.DUMMYFUNCTION("""COMPUTED_VALUE"""),100.09)</f>
        <v>100.09</v>
      </c>
      <c r="C1136" s="1">
        <f t="shared" si="1"/>
        <v>-1.08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IFERROR(__xludf.DUMMYFUNCTION("""COMPUTED_VALUE"""),101.07)</f>
        <v>101.07</v>
      </c>
      <c r="C1137" s="1">
        <f t="shared" si="1"/>
        <v>-0.02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IFERROR(__xludf.DUMMYFUNCTION("""COMPUTED_VALUE"""),100.58)</f>
        <v>100.58</v>
      </c>
      <c r="C1138" s="1">
        <f t="shared" si="1"/>
        <v>-1.49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IFERROR(__xludf.DUMMYFUNCTION("""COMPUTED_VALUE"""),100.37)</f>
        <v>100.37</v>
      </c>
      <c r="C1139" s="1">
        <f t="shared" si="1"/>
        <v>-1.21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IFERROR(__xludf.DUMMYFUNCTION("""COMPUTED_VALUE"""),100.47)</f>
        <v>100.47</v>
      </c>
      <c r="C1140" s="1">
        <f t="shared" si="1"/>
        <v>-0.9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IFERROR(__xludf.DUMMYFUNCTION("""COMPUTED_VALUE"""),100.3)</f>
        <v>100.3</v>
      </c>
      <c r="C1141" s="1">
        <f t="shared" si="1"/>
        <v>-1.17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IFERROR(__xludf.DUMMYFUNCTION("""COMPUTED_VALUE"""),99.27)</f>
        <v>99.27</v>
      </c>
      <c r="C1142" s="1">
        <f t="shared" si="1"/>
        <v>-2.03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IFERROR(__xludf.DUMMYFUNCTION("""COMPUTED_VALUE"""),98.37)</f>
        <v>98.37</v>
      </c>
      <c r="C1143" s="1">
        <f t="shared" si="1"/>
        <v>-1.9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IFERROR(__xludf.DUMMYFUNCTION("""COMPUTED_VALUE"""),98.99)</f>
        <v>98.99</v>
      </c>
      <c r="C1144" s="1">
        <f t="shared" si="1"/>
        <v>-0.38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IFERROR(__xludf.DUMMYFUNCTION("""COMPUTED_VALUE"""),97.55)</f>
        <v>97.55</v>
      </c>
      <c r="C1145" s="1">
        <f t="shared" si="1"/>
        <v>-2.44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IFERROR(__xludf.DUMMYFUNCTION("""COMPUTED_VALUE"""),96.27)</f>
        <v>96.27</v>
      </c>
      <c r="C1146" s="1">
        <f t="shared" si="1"/>
        <v>-2.28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IFERROR(__xludf.DUMMYFUNCTION("""COMPUTED_VALUE"""),95.35)</f>
        <v>95.35</v>
      </c>
      <c r="C1147" s="1">
        <f t="shared" si="1"/>
        <v>-1.92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IFERROR(__xludf.DUMMYFUNCTION("""COMPUTED_VALUE"""),95.35)</f>
        <v>95.35</v>
      </c>
      <c r="C1148" s="1">
        <f t="shared" si="1"/>
        <v>-1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IFERROR(__xludf.DUMMYFUNCTION("""COMPUTED_VALUE"""),95.72)</f>
        <v>95.72</v>
      </c>
      <c r="C1149" s="1">
        <f t="shared" si="1"/>
        <v>-0.63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IFERROR(__xludf.DUMMYFUNCTION("""COMPUTED_VALUE"""),95.78)</f>
        <v>95.78</v>
      </c>
      <c r="C1150" s="1">
        <f t="shared" si="1"/>
        <v>-0.94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IFERROR(__xludf.DUMMYFUNCTION("""COMPUTED_VALUE"""),95.82)</f>
        <v>95.82</v>
      </c>
      <c r="C1151" s="1">
        <f t="shared" si="1"/>
        <v>-0.96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IFERROR(__xludf.DUMMYFUNCTION("""COMPUTED_VALUE"""),95.95)</f>
        <v>95.95</v>
      </c>
      <c r="C1152" s="1">
        <f t="shared" si="1"/>
        <v>-0.87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IFERROR(__xludf.DUMMYFUNCTION("""COMPUTED_VALUE"""),94.56)</f>
        <v>94.56</v>
      </c>
      <c r="C1153" s="1">
        <f t="shared" si="1"/>
        <v>-2.39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IFERROR(__xludf.DUMMYFUNCTION("""COMPUTED_VALUE"""),94.3)</f>
        <v>94.3</v>
      </c>
      <c r="C1154" s="1">
        <f t="shared" si="1"/>
        <v>-1.26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IFERROR(__xludf.DUMMYFUNCTION("""COMPUTED_VALUE"""),94.31)</f>
        <v>94.31</v>
      </c>
      <c r="C1155" s="1">
        <f t="shared" si="1"/>
        <v>-0.99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IFERROR(__xludf.DUMMYFUNCTION("""COMPUTED_VALUE"""),93.43)</f>
        <v>93.43</v>
      </c>
      <c r="C1156" s="1">
        <f t="shared" si="1"/>
        <v>-1.88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IFERROR(__xludf.DUMMYFUNCTION("""COMPUTED_VALUE"""),93.47)</f>
        <v>93.47</v>
      </c>
      <c r="C1157" s="1">
        <f t="shared" si="1"/>
        <v>-0.96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IFERROR(__xludf.DUMMYFUNCTION("""COMPUTED_VALUE"""),93.31)</f>
        <v>93.31</v>
      </c>
      <c r="C1158" s="1">
        <f t="shared" si="1"/>
        <v>-1.16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IFERROR(__xludf.DUMMYFUNCTION("""COMPUTED_VALUE"""),93.55)</f>
        <v>93.55</v>
      </c>
      <c r="C1159" s="1">
        <f t="shared" si="1"/>
        <v>-0.76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IFERROR(__xludf.DUMMYFUNCTION("""COMPUTED_VALUE"""),93.53)</f>
        <v>93.53</v>
      </c>
      <c r="C1160" s="1">
        <f t="shared" si="1"/>
        <v>-1.02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IFERROR(__xludf.DUMMYFUNCTION("""COMPUTED_VALUE"""),93.56)</f>
        <v>93.56</v>
      </c>
      <c r="C1161" s="1">
        <f t="shared" si="1"/>
        <v>-0.97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IFERROR(__xludf.DUMMYFUNCTION("""COMPUTED_VALUE"""),93.96)</f>
        <v>93.96</v>
      </c>
      <c r="C1162" s="1">
        <f t="shared" si="1"/>
        <v>-0.6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IFERROR(__xludf.DUMMYFUNCTION("""COMPUTED_VALUE"""),93.66)</f>
        <v>93.66</v>
      </c>
      <c r="C1163" s="1">
        <f t="shared" si="1"/>
        <v>-1.3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IFERROR(__xludf.DUMMYFUNCTION("""COMPUTED_VALUE"""),93.79)</f>
        <v>93.79</v>
      </c>
      <c r="C1164" s="1">
        <f t="shared" si="1"/>
        <v>-0.87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IFERROR(__xludf.DUMMYFUNCTION("""COMPUTED_VALUE"""),94.25)</f>
        <v>94.25</v>
      </c>
      <c r="C1165" s="1">
        <f t="shared" si="1"/>
        <v>-0.54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IFERROR(__xludf.DUMMYFUNCTION("""COMPUTED_VALUE"""),94.45)</f>
        <v>94.45</v>
      </c>
      <c r="C1166" s="1">
        <f t="shared" si="1"/>
        <v>-0.8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IFERROR(__xludf.DUMMYFUNCTION("""COMPUTED_VALUE"""),94.19)</f>
        <v>94.19</v>
      </c>
      <c r="C1167" s="1">
        <f t="shared" si="1"/>
        <v>-1.26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IFERROR(__xludf.DUMMYFUNCTION("""COMPUTED_VALUE"""),94.53)</f>
        <v>94.53</v>
      </c>
      <c r="C1168" s="1">
        <f t="shared" si="1"/>
        <v>-0.66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IFERROR(__xludf.DUMMYFUNCTION("""COMPUTED_VALUE"""),94.45)</f>
        <v>94.45</v>
      </c>
      <c r="C1169" s="1">
        <f t="shared" si="1"/>
        <v>-1.08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IFERROR(__xludf.DUMMYFUNCTION("""COMPUTED_VALUE"""),94.44)</f>
        <v>94.44</v>
      </c>
      <c r="C1170" s="1">
        <f t="shared" si="1"/>
        <v>-1.01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IFERROR(__xludf.DUMMYFUNCTION("""COMPUTED_VALUE"""),94.11)</f>
        <v>94.11</v>
      </c>
      <c r="C1171" s="1">
        <f t="shared" si="1"/>
        <v>-1.33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IFERROR(__xludf.DUMMYFUNCTION("""COMPUTED_VALUE"""),94.65)</f>
        <v>94.65</v>
      </c>
      <c r="C1172" s="1">
        <f t="shared" si="1"/>
        <v>-0.46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IFERROR(__xludf.DUMMYFUNCTION("""COMPUTED_VALUE"""),94.14)</f>
        <v>94.14</v>
      </c>
      <c r="C1173" s="1">
        <f t="shared" si="1"/>
        <v>-1.51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IFERROR(__xludf.DUMMYFUNCTION("""COMPUTED_VALUE"""),93.72)</f>
        <v>93.72</v>
      </c>
      <c r="C1174" s="1">
        <f t="shared" si="1"/>
        <v>-1.42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IFERROR(__xludf.DUMMYFUNCTION("""COMPUTED_VALUE"""),92.8)</f>
        <v>92.8</v>
      </c>
      <c r="C1175" s="1">
        <f t="shared" si="1"/>
        <v>-1.92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IFERROR(__xludf.DUMMYFUNCTION("""COMPUTED_VALUE"""),93.14)</f>
        <v>93.14</v>
      </c>
      <c r="C1176" s="1">
        <f t="shared" si="1"/>
        <v>-0.66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IFERROR(__xludf.DUMMYFUNCTION("""COMPUTED_VALUE"""),93.01)</f>
        <v>93.01</v>
      </c>
      <c r="C1177" s="1">
        <f t="shared" si="1"/>
        <v>-1.13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IFERROR(__xludf.DUMMYFUNCTION("""COMPUTED_VALUE"""),93.07)</f>
        <v>93.07</v>
      </c>
      <c r="C1178" s="1">
        <f t="shared" si="1"/>
        <v>-0.94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IFERROR(__xludf.DUMMYFUNCTION("""COMPUTED_VALUE"""),92.5)</f>
        <v>92.5</v>
      </c>
      <c r="C1179" s="1">
        <f t="shared" si="1"/>
        <v>-1.57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IFERROR(__xludf.DUMMYFUNCTION("""COMPUTED_VALUE"""),91.09)</f>
        <v>91.09</v>
      </c>
      <c r="C1180" s="1">
        <f t="shared" si="1"/>
        <v>-2.41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IFERROR(__xludf.DUMMYFUNCTION("""COMPUTED_VALUE"""),93.0)</f>
        <v>93</v>
      </c>
      <c r="C1181" s="1">
        <f t="shared" si="1"/>
        <v>0.91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IFERROR(__xludf.DUMMYFUNCTION("""COMPUTED_VALUE"""),92.96)</f>
        <v>92.96</v>
      </c>
      <c r="C1182" s="1">
        <f t="shared" si="1"/>
        <v>-1.04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IFERROR(__xludf.DUMMYFUNCTION("""COMPUTED_VALUE"""),93.34)</f>
        <v>93.34</v>
      </c>
      <c r="C1183" s="1">
        <f t="shared" si="1"/>
        <v>-0.62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IFERROR(__xludf.DUMMYFUNCTION("""COMPUTED_VALUE"""),93.47)</f>
        <v>93.47</v>
      </c>
      <c r="C1184" s="1">
        <f t="shared" si="1"/>
        <v>-0.87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IFERROR(__xludf.DUMMYFUNCTION("""COMPUTED_VALUE"""),93.75)</f>
        <v>93.75</v>
      </c>
      <c r="C1185" s="1">
        <f t="shared" si="1"/>
        <v>-0.72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IFERROR(__xludf.DUMMYFUNCTION("""COMPUTED_VALUE"""),93.53)</f>
        <v>93.53</v>
      </c>
      <c r="C1186" s="1">
        <f t="shared" si="1"/>
        <v>-1.22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IFERROR(__xludf.DUMMYFUNCTION("""COMPUTED_VALUE"""),93.48)</f>
        <v>93.48</v>
      </c>
      <c r="C1187" s="1">
        <f t="shared" si="1"/>
        <v>-1.05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IFERROR(__xludf.DUMMYFUNCTION("""COMPUTED_VALUE"""),94.36)</f>
        <v>94.36</v>
      </c>
      <c r="C1188" s="1">
        <f t="shared" si="1"/>
        <v>-0.12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IFERROR(__xludf.DUMMYFUNCTION("""COMPUTED_VALUE"""),93.93)</f>
        <v>93.93</v>
      </c>
      <c r="C1189" s="1">
        <f t="shared" si="1"/>
        <v>-1.43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IFERROR(__xludf.DUMMYFUNCTION("""COMPUTED_VALUE"""),93.51)</f>
        <v>93.51</v>
      </c>
      <c r="C1190" s="1">
        <f t="shared" si="1"/>
        <v>-1.42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IFERROR(__xludf.DUMMYFUNCTION("""COMPUTED_VALUE"""),95.0)</f>
        <v>95</v>
      </c>
      <c r="C1191" s="1">
        <f t="shared" si="1"/>
        <v>0.49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IFERROR(__xludf.DUMMYFUNCTION("""COMPUTED_VALUE"""),94.16)</f>
        <v>94.16</v>
      </c>
      <c r="C1192" s="1">
        <f t="shared" si="1"/>
        <v>-1.84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IFERROR(__xludf.DUMMYFUNCTION("""COMPUTED_VALUE"""),94.7)</f>
        <v>94.7</v>
      </c>
      <c r="C1193" s="1">
        <f t="shared" si="1"/>
        <v>-0.46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IFERROR(__xludf.DUMMYFUNCTION("""COMPUTED_VALUE"""),96.22)</f>
        <v>96.22</v>
      </c>
      <c r="C1194" s="1">
        <f t="shared" si="1"/>
        <v>0.52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IFERROR(__xludf.DUMMYFUNCTION("""COMPUTED_VALUE"""),94.81)</f>
        <v>94.81</v>
      </c>
      <c r="C1195" s="1">
        <f t="shared" si="1"/>
        <v>-2.41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IFERROR(__xludf.DUMMYFUNCTION("""COMPUTED_VALUE"""),94.19)</f>
        <v>94.19</v>
      </c>
      <c r="C1196" s="1">
        <f t="shared" si="1"/>
        <v>-1.62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IFERROR(__xludf.DUMMYFUNCTION("""COMPUTED_VALUE"""),94.12)</f>
        <v>94.12</v>
      </c>
      <c r="C1197" s="1">
        <f t="shared" si="1"/>
        <v>-1.07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IFERROR(__xludf.DUMMYFUNCTION("""COMPUTED_VALUE"""),94.86)</f>
        <v>94.86</v>
      </c>
      <c r="C1198" s="1">
        <f t="shared" si="1"/>
        <v>-0.26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IFERROR(__xludf.DUMMYFUNCTION("""COMPUTED_VALUE"""),93.84)</f>
        <v>93.84</v>
      </c>
      <c r="C1199" s="1">
        <f t="shared" si="1"/>
        <v>-2.02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IFERROR(__xludf.DUMMYFUNCTION("""COMPUTED_VALUE"""),92.81)</f>
        <v>92.81</v>
      </c>
      <c r="C1200" s="1">
        <f t="shared" si="1"/>
        <v>-2.03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IFERROR(__xludf.DUMMYFUNCTION("""COMPUTED_VALUE"""),93.83)</f>
        <v>93.83</v>
      </c>
      <c r="C1201" s="1">
        <f t="shared" si="1"/>
        <v>0.02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IFERROR(__xludf.DUMMYFUNCTION("""COMPUTED_VALUE"""),92.72)</f>
        <v>92.72</v>
      </c>
      <c r="C1202" s="1">
        <f t="shared" si="1"/>
        <v>-2.11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IFERROR(__xludf.DUMMYFUNCTION("""COMPUTED_VALUE"""),92.3)</f>
        <v>92.3</v>
      </c>
      <c r="C1203" s="1">
        <f t="shared" si="1"/>
        <v>-1.42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IFERROR(__xludf.DUMMYFUNCTION("""COMPUTED_VALUE"""),90.73)</f>
        <v>90.73</v>
      </c>
      <c r="C1204" s="1">
        <f t="shared" si="1"/>
        <v>-2.57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IFERROR(__xludf.DUMMYFUNCTION("""COMPUTED_VALUE"""),91.1)</f>
        <v>91.1</v>
      </c>
      <c r="C1205" s="1">
        <f t="shared" si="1"/>
        <v>-0.63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IFERROR(__xludf.DUMMYFUNCTION("""COMPUTED_VALUE"""),90.44)</f>
        <v>90.44</v>
      </c>
      <c r="C1206" s="1">
        <f t="shared" si="1"/>
        <v>-1.66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IFERROR(__xludf.DUMMYFUNCTION("""COMPUTED_VALUE"""),89.91)</f>
        <v>89.91</v>
      </c>
      <c r="C1207" s="1">
        <f t="shared" si="1"/>
        <v>-1.53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IFERROR(__xludf.DUMMYFUNCTION("""COMPUTED_VALUE"""),91.04)</f>
        <v>91.04</v>
      </c>
      <c r="C1208" s="1">
        <f t="shared" si="1"/>
        <v>0.13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IFERROR(__xludf.DUMMYFUNCTION("""COMPUTED_VALUE"""),91.59)</f>
        <v>91.59</v>
      </c>
      <c r="C1209" s="1">
        <f t="shared" si="1"/>
        <v>-0.45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IFERROR(__xludf.DUMMYFUNCTION("""COMPUTED_VALUE"""),91.01)</f>
        <v>91.01</v>
      </c>
      <c r="C1210" s="1">
        <f t="shared" si="1"/>
        <v>-1.58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IFERROR(__xludf.DUMMYFUNCTION("""COMPUTED_VALUE"""),90.94)</f>
        <v>90.94</v>
      </c>
      <c r="C1211" s="1">
        <f t="shared" si="1"/>
        <v>-1.07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IFERROR(__xludf.DUMMYFUNCTION("""COMPUTED_VALUE"""),91.02)</f>
        <v>91.02</v>
      </c>
      <c r="C1212" s="1">
        <f t="shared" si="1"/>
        <v>-0.92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IFERROR(__xludf.DUMMYFUNCTION("""COMPUTED_VALUE"""),91.67)</f>
        <v>91.67</v>
      </c>
      <c r="C1213" s="1">
        <f t="shared" si="1"/>
        <v>-0.35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IFERROR(__xludf.DUMMYFUNCTION("""COMPUTED_VALUE"""),92.01)</f>
        <v>92.01</v>
      </c>
      <c r="C1214" s="1">
        <f t="shared" si="1"/>
        <v>-0.66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IFERROR(__xludf.DUMMYFUNCTION("""COMPUTED_VALUE"""),92.6)</f>
        <v>92.6</v>
      </c>
      <c r="C1215" s="1">
        <f t="shared" si="1"/>
        <v>-0.41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IFERROR(__xludf.DUMMYFUNCTION("""COMPUTED_VALUE"""),92.73)</f>
        <v>92.73</v>
      </c>
      <c r="C1216" s="1">
        <f t="shared" si="1"/>
        <v>-0.87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IFERROR(__xludf.DUMMYFUNCTION("""COMPUTED_VALUE"""),93.38)</f>
        <v>93.38</v>
      </c>
      <c r="C1217" s="1">
        <f t="shared" si="1"/>
        <v>-0.35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IFERROR(__xludf.DUMMYFUNCTION("""COMPUTED_VALUE"""),93.73)</f>
        <v>93.73</v>
      </c>
      <c r="C1218" s="1">
        <f t="shared" si="1"/>
        <v>-0.65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IFERROR(__xludf.DUMMYFUNCTION("""COMPUTED_VALUE"""),93.61)</f>
        <v>93.61</v>
      </c>
      <c r="C1219" s="1">
        <f t="shared" si="1"/>
        <v>-1.12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IFERROR(__xludf.DUMMYFUNCTION("""COMPUTED_VALUE"""),94.47)</f>
        <v>94.47</v>
      </c>
      <c r="C1220" s="1">
        <f t="shared" si="1"/>
        <v>-0.14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IFERROR(__xludf.DUMMYFUNCTION("""COMPUTED_VALUE"""),94.64)</f>
        <v>94.64</v>
      </c>
      <c r="C1221" s="1">
        <f t="shared" si="1"/>
        <v>-0.83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IFERROR(__xludf.DUMMYFUNCTION("""COMPUTED_VALUE"""),94.66)</f>
        <v>94.66</v>
      </c>
      <c r="C1222" s="1">
        <f t="shared" si="1"/>
        <v>-0.98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IFERROR(__xludf.DUMMYFUNCTION("""COMPUTED_VALUE"""),95.1)</f>
        <v>95.1</v>
      </c>
      <c r="C1223" s="1">
        <f t="shared" si="1"/>
        <v>-0.56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IFERROR(__xludf.DUMMYFUNCTION("""COMPUTED_VALUE"""),95.11)</f>
        <v>95.11</v>
      </c>
      <c r="C1224" s="1">
        <f t="shared" si="1"/>
        <v>-0.99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IFERROR(__xludf.DUMMYFUNCTION("""COMPUTED_VALUE"""),95.14)</f>
        <v>95.14</v>
      </c>
      <c r="C1225" s="1">
        <f t="shared" si="1"/>
        <v>-0.97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IFERROR(__xludf.DUMMYFUNCTION("""COMPUTED_VALUE"""),95.33)</f>
        <v>95.33</v>
      </c>
      <c r="C1226" s="1">
        <f t="shared" si="1"/>
        <v>-0.81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IFERROR(__xludf.DUMMYFUNCTION("""COMPUTED_VALUE"""),95.48)</f>
        <v>95.48</v>
      </c>
      <c r="C1227" s="1">
        <f t="shared" si="1"/>
        <v>-0.85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IFERROR(__xludf.DUMMYFUNCTION("""COMPUTED_VALUE"""),96.21)</f>
        <v>96.21</v>
      </c>
      <c r="C1228" s="1">
        <f t="shared" si="1"/>
        <v>-0.27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IFERROR(__xludf.DUMMYFUNCTION("""COMPUTED_VALUE"""),95.97)</f>
        <v>95.97</v>
      </c>
      <c r="C1229" s="1">
        <f t="shared" si="1"/>
        <v>-1.24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IFERROR(__xludf.DUMMYFUNCTION("""COMPUTED_VALUE"""),96.41)</f>
        <v>96.41</v>
      </c>
      <c r="C1230" s="1">
        <f t="shared" si="1"/>
        <v>-0.56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IFERROR(__xludf.DUMMYFUNCTION("""COMPUTED_VALUE"""),96.56)</f>
        <v>96.56</v>
      </c>
      <c r="C1231" s="1">
        <f t="shared" si="1"/>
        <v>-0.85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IFERROR(__xludf.DUMMYFUNCTION("""COMPUTED_VALUE"""),96.64)</f>
        <v>96.64</v>
      </c>
      <c r="C1232" s="1">
        <f t="shared" si="1"/>
        <v>-0.92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IFERROR(__xludf.DUMMYFUNCTION("""COMPUTED_VALUE"""),96.68)</f>
        <v>96.68</v>
      </c>
      <c r="C1233" s="1">
        <f t="shared" si="1"/>
        <v>-0.96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IFERROR(__xludf.DUMMYFUNCTION("""COMPUTED_VALUE"""),97.17)</f>
        <v>97.17</v>
      </c>
      <c r="C1234" s="1">
        <f t="shared" si="1"/>
        <v>-0.51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IFERROR(__xludf.DUMMYFUNCTION("""COMPUTED_VALUE"""),97.0)</f>
        <v>97</v>
      </c>
      <c r="C1235" s="1">
        <f t="shared" si="1"/>
        <v>-1.17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IFERROR(__xludf.DUMMYFUNCTION("""COMPUTED_VALUE"""),96.22)</f>
        <v>96.22</v>
      </c>
      <c r="C1236" s="1">
        <f t="shared" si="1"/>
        <v>-1.78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IFERROR(__xludf.DUMMYFUNCTION("""COMPUTED_VALUE"""),96.81)</f>
        <v>96.81</v>
      </c>
      <c r="C1237" s="1">
        <f t="shared" si="1"/>
        <v>-0.41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IFERROR(__xludf.DUMMYFUNCTION("""COMPUTED_VALUE"""),95.78)</f>
        <v>95.78</v>
      </c>
      <c r="C1238" s="1">
        <f t="shared" si="1"/>
        <v>-2.03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IFERROR(__xludf.DUMMYFUNCTION("""COMPUTED_VALUE"""),95.11)</f>
        <v>95.11</v>
      </c>
      <c r="C1239" s="1">
        <f t="shared" si="1"/>
        <v>-1.67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IFERROR(__xludf.DUMMYFUNCTION("""COMPUTED_VALUE"""),95.5)</f>
        <v>95.5</v>
      </c>
      <c r="C1240" s="1">
        <f t="shared" si="1"/>
        <v>-0.61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IFERROR(__xludf.DUMMYFUNCTION("""COMPUTED_VALUE"""),95.66)</f>
        <v>95.66</v>
      </c>
      <c r="C1241" s="1">
        <f t="shared" si="1"/>
        <v>-0.84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IFERROR(__xludf.DUMMYFUNCTION("""COMPUTED_VALUE"""),96.31)</f>
        <v>96.31</v>
      </c>
      <c r="C1242" s="1">
        <f t="shared" si="1"/>
        <v>-0.35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IFERROR(__xludf.DUMMYFUNCTION("""COMPUTED_VALUE"""),92.61)</f>
        <v>92.61</v>
      </c>
      <c r="C1243" s="1">
        <f t="shared" si="1"/>
        <v>-4.7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IFERROR(__xludf.DUMMYFUNCTION("""COMPUTED_VALUE"""),91.36)</f>
        <v>91.36</v>
      </c>
      <c r="C1244" s="1">
        <f t="shared" si="1"/>
        <v>-2.25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IFERROR(__xludf.DUMMYFUNCTION("""COMPUTED_VALUE"""),90.0)</f>
        <v>90</v>
      </c>
      <c r="C1245" s="1">
        <f t="shared" si="1"/>
        <v>-2.36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IFERROR(__xludf.DUMMYFUNCTION("""COMPUTED_VALUE"""),90.97)</f>
        <v>90.97</v>
      </c>
      <c r="C1246" s="1">
        <f t="shared" si="1"/>
        <v>-0.03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IFERROR(__xludf.DUMMYFUNCTION("""COMPUTED_VALUE"""),90.62)</f>
        <v>90.62</v>
      </c>
      <c r="C1247" s="1">
        <f t="shared" si="1"/>
        <v>-1.35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IFERROR(__xludf.DUMMYFUNCTION("""COMPUTED_VALUE"""),88.46)</f>
        <v>88.46</v>
      </c>
      <c r="C1248" s="1">
        <f t="shared" si="1"/>
        <v>-3.16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IFERROR(__xludf.DUMMYFUNCTION("""COMPUTED_VALUE"""),88.72)</f>
        <v>88.72</v>
      </c>
      <c r="C1249" s="1">
        <f t="shared" si="1"/>
        <v>-0.74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IFERROR(__xludf.DUMMYFUNCTION("""COMPUTED_VALUE"""),91.65)</f>
        <v>91.65</v>
      </c>
      <c r="C1250" s="1">
        <f t="shared" si="1"/>
        <v>1.93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IFERROR(__xludf.DUMMYFUNCTION("""COMPUTED_VALUE"""),93.67)</f>
        <v>93.67</v>
      </c>
      <c r="C1251" s="1">
        <f t="shared" si="1"/>
        <v>1.02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IFERROR(__xludf.DUMMYFUNCTION("""COMPUTED_VALUE"""),93.22)</f>
        <v>93.22</v>
      </c>
      <c r="C1252" s="1">
        <f t="shared" si="1"/>
        <v>-1.45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IFERROR(__xludf.DUMMYFUNCTION("""COMPUTED_VALUE"""),93.89)</f>
        <v>93.89</v>
      </c>
      <c r="C1253" s="1">
        <f t="shared" si="1"/>
        <v>-0.33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IFERROR(__xludf.DUMMYFUNCTION("""COMPUTED_VALUE"""),94.22)</f>
        <v>94.22</v>
      </c>
      <c r="C1254" s="1">
        <f t="shared" si="1"/>
        <v>-0.67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IFERROR(__xludf.DUMMYFUNCTION("""COMPUTED_VALUE"""),93.83)</f>
        <v>93.83</v>
      </c>
      <c r="C1255" s="1">
        <f t="shared" si="1"/>
        <v>-1.39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IFERROR(__xludf.DUMMYFUNCTION("""COMPUTED_VALUE"""),94.78)</f>
        <v>94.78</v>
      </c>
      <c r="C1256" s="1">
        <f t="shared" si="1"/>
        <v>-0.05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IFERROR(__xludf.DUMMYFUNCTION("""COMPUTED_VALUE"""),95.04)</f>
        <v>95.04</v>
      </c>
      <c r="C1257" s="1">
        <f t="shared" si="1"/>
        <v>-0.74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IFERROR(__xludf.DUMMYFUNCTION("""COMPUTED_VALUE"""),94.25)</f>
        <v>94.25</v>
      </c>
      <c r="C1258" s="1">
        <f t="shared" si="1"/>
        <v>-1.79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IFERROR(__xludf.DUMMYFUNCTION("""COMPUTED_VALUE"""),93.7)</f>
        <v>93.7</v>
      </c>
      <c r="C1259" s="1">
        <f t="shared" si="1"/>
        <v>-1.55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IFERROR(__xludf.DUMMYFUNCTION("""COMPUTED_VALUE"""),93.26)</f>
        <v>93.26</v>
      </c>
      <c r="C1260" s="1">
        <f t="shared" si="1"/>
        <v>-1.44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IFERROR(__xludf.DUMMYFUNCTION("""COMPUTED_VALUE"""),92.23)</f>
        <v>92.23</v>
      </c>
      <c r="C1261" s="1">
        <f t="shared" si="1"/>
        <v>-2.03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IFERROR(__xludf.DUMMYFUNCTION("""COMPUTED_VALUE"""),92.4)</f>
        <v>92.4</v>
      </c>
      <c r="C1262" s="1">
        <f t="shared" si="1"/>
        <v>-0.83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IFERROR(__xludf.DUMMYFUNCTION("""COMPUTED_VALUE"""),94.01)</f>
        <v>94.01</v>
      </c>
      <c r="C1263" s="1">
        <f t="shared" si="1"/>
        <v>0.61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IFERROR(__xludf.DUMMYFUNCTION("""COMPUTED_VALUE"""),94.36)</f>
        <v>94.36</v>
      </c>
      <c r="C1264" s="1">
        <f t="shared" si="1"/>
        <v>-0.65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IFERROR(__xludf.DUMMYFUNCTION("""COMPUTED_VALUE"""),93.21)</f>
        <v>93.21</v>
      </c>
      <c r="C1265" s="1">
        <f t="shared" si="1"/>
        <v>-2.15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IFERROR(__xludf.DUMMYFUNCTION("""COMPUTED_VALUE"""),93.01)</f>
        <v>93.01</v>
      </c>
      <c r="C1266" s="1">
        <f t="shared" si="1"/>
        <v>-1.2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IFERROR(__xludf.DUMMYFUNCTION("""COMPUTED_VALUE"""),92.83)</f>
        <v>92.83</v>
      </c>
      <c r="C1267" s="1">
        <f t="shared" si="1"/>
        <v>-1.18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IFERROR(__xludf.DUMMYFUNCTION("""COMPUTED_VALUE"""),91.54)</f>
        <v>91.54</v>
      </c>
      <c r="C1268" s="1">
        <f t="shared" si="1"/>
        <v>-2.29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IFERROR(__xludf.DUMMYFUNCTION("""COMPUTED_VALUE"""),91.38)</f>
        <v>91.38</v>
      </c>
      <c r="C1269" s="1">
        <f t="shared" si="1"/>
        <v>-1.16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IFERROR(__xludf.DUMMYFUNCTION("""COMPUTED_VALUE"""),91.49)</f>
        <v>91.49</v>
      </c>
      <c r="C1270" s="1">
        <f t="shared" si="1"/>
        <v>-0.89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IFERROR(__xludf.DUMMYFUNCTION("""COMPUTED_VALUE"""),90.8)</f>
        <v>90.8</v>
      </c>
      <c r="C1271" s="1">
        <f t="shared" si="1"/>
        <v>-1.69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IFERROR(__xludf.DUMMYFUNCTION("""COMPUTED_VALUE"""),90.34)</f>
        <v>90.34</v>
      </c>
      <c r="C1272" s="1">
        <f t="shared" si="1"/>
        <v>-1.46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IFERROR(__xludf.DUMMYFUNCTION("""COMPUTED_VALUE"""),90.89)</f>
        <v>90.89</v>
      </c>
      <c r="C1273" s="1">
        <f t="shared" si="1"/>
        <v>-0.45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IFERROR(__xludf.DUMMYFUNCTION("""COMPUTED_VALUE"""),89.56)</f>
        <v>89.56</v>
      </c>
      <c r="C1274" s="1">
        <f t="shared" si="1"/>
        <v>-2.33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IFERROR(__xludf.DUMMYFUNCTION("""COMPUTED_VALUE"""),90.67)</f>
        <v>90.67</v>
      </c>
      <c r="C1275" s="1">
        <f t="shared" si="1"/>
        <v>0.11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IFERROR(__xludf.DUMMYFUNCTION("""COMPUTED_VALUE"""),89.57)</f>
        <v>89.57</v>
      </c>
      <c r="C1276" s="1">
        <f t="shared" si="1"/>
        <v>-2.1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IFERROR(__xludf.DUMMYFUNCTION("""COMPUTED_VALUE"""),88.78)</f>
        <v>88.78</v>
      </c>
      <c r="C1277" s="1">
        <f t="shared" si="1"/>
        <v>-1.79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IFERROR(__xludf.DUMMYFUNCTION("""COMPUTED_VALUE"""),93.27)</f>
        <v>93.27</v>
      </c>
      <c r="C1278" s="1">
        <f t="shared" si="1"/>
        <v>3.49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IFERROR(__xludf.DUMMYFUNCTION("""COMPUTED_VALUE"""),92.44)</f>
        <v>92.44</v>
      </c>
      <c r="C1279" s="1">
        <f t="shared" si="1"/>
        <v>-1.83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IFERROR(__xludf.DUMMYFUNCTION("""COMPUTED_VALUE"""),92.51)</f>
        <v>92.51</v>
      </c>
      <c r="C1280" s="1">
        <f t="shared" si="1"/>
        <v>-0.93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IFERROR(__xludf.DUMMYFUNCTION("""COMPUTED_VALUE"""),93.92)</f>
        <v>93.92</v>
      </c>
      <c r="C1281" s="1">
        <f t="shared" si="1"/>
        <v>0.41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IFERROR(__xludf.DUMMYFUNCTION("""COMPUTED_VALUE"""),94.05)</f>
        <v>94.05</v>
      </c>
      <c r="C1282" s="1">
        <f t="shared" si="1"/>
        <v>-0.87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IFERROR(__xludf.DUMMYFUNCTION("""COMPUTED_VALUE"""),94.34)</f>
        <v>94.34</v>
      </c>
      <c r="C1283" s="1">
        <f t="shared" si="1"/>
        <v>-0.71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IFERROR(__xludf.DUMMYFUNCTION("""COMPUTED_VALUE"""),93.99)</f>
        <v>93.99</v>
      </c>
      <c r="C1284" s="1">
        <f t="shared" si="1"/>
        <v>-1.35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IFERROR(__xludf.DUMMYFUNCTION("""COMPUTED_VALUE"""),92.72)</f>
        <v>92.72</v>
      </c>
      <c r="C1285" s="1">
        <f t="shared" si="1"/>
        <v>-2.27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IFERROR(__xludf.DUMMYFUNCTION("""COMPUTED_VALUE"""),94.02)</f>
        <v>94.02</v>
      </c>
      <c r="C1286" s="1">
        <f t="shared" si="1"/>
        <v>0.3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IFERROR(__xludf.DUMMYFUNCTION("""COMPUTED_VALUE"""),94.21)</f>
        <v>94.21</v>
      </c>
      <c r="C1287" s="1">
        <f t="shared" si="1"/>
        <v>-0.81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IFERROR(__xludf.DUMMYFUNCTION("""COMPUTED_VALUE"""),95.09)</f>
        <v>95.09</v>
      </c>
      <c r="C1288" s="1">
        <f t="shared" si="1"/>
        <v>-0.12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IFERROR(__xludf.DUMMYFUNCTION("""COMPUTED_VALUE"""),95.65)</f>
        <v>95.65</v>
      </c>
      <c r="C1289" s="1">
        <f t="shared" si="1"/>
        <v>-0.44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IFERROR(__xludf.DUMMYFUNCTION("""COMPUTED_VALUE"""),94.35)</f>
        <v>94.35</v>
      </c>
      <c r="C1290" s="1">
        <f t="shared" si="1"/>
        <v>-2.3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IFERROR(__xludf.DUMMYFUNCTION("""COMPUTED_VALUE"""),94.58)</f>
        <v>94.58</v>
      </c>
      <c r="C1291" s="1">
        <f t="shared" si="1"/>
        <v>-0.77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IFERROR(__xludf.DUMMYFUNCTION("""COMPUTED_VALUE"""),94.19)</f>
        <v>94.19</v>
      </c>
      <c r="C1292" s="1">
        <f t="shared" si="1"/>
        <v>-1.39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IFERROR(__xludf.DUMMYFUNCTION("""COMPUTED_VALUE"""),94.19)</f>
        <v>94.19</v>
      </c>
      <c r="C1293" s="1">
        <f t="shared" si="1"/>
        <v>-1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IFERROR(__xludf.DUMMYFUNCTION("""COMPUTED_VALUE"""),94.31)</f>
        <v>94.31</v>
      </c>
      <c r="C1294" s="1">
        <f t="shared" si="1"/>
        <v>-0.88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IFERROR(__xludf.DUMMYFUNCTION("""COMPUTED_VALUE"""),94.98)</f>
        <v>94.98</v>
      </c>
      <c r="C1295" s="1">
        <f t="shared" si="1"/>
        <v>-0.33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IFERROR(__xludf.DUMMYFUNCTION("""COMPUTED_VALUE"""),98.66)</f>
        <v>98.66</v>
      </c>
      <c r="C1296" s="1">
        <f t="shared" si="1"/>
        <v>2.68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IFERROR(__xludf.DUMMYFUNCTION("""COMPUTED_VALUE"""),99.51)</f>
        <v>99.51</v>
      </c>
      <c r="C1297" s="1">
        <f t="shared" si="1"/>
        <v>-0.15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IFERROR(__xludf.DUMMYFUNCTION("""COMPUTED_VALUE"""),98.9)</f>
        <v>98.9</v>
      </c>
      <c r="C1298" s="1">
        <f t="shared" si="1"/>
        <v>-1.61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IFERROR(__xludf.DUMMYFUNCTION("""COMPUTED_VALUE"""),100.0)</f>
        <v>100</v>
      </c>
      <c r="C1299" s="1">
        <f t="shared" si="1"/>
        <v>0.1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IFERROR(__xludf.DUMMYFUNCTION("""COMPUTED_VALUE"""),99.74)</f>
        <v>99.74</v>
      </c>
      <c r="C1300" s="1">
        <f t="shared" si="1"/>
        <v>-1.26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IFERROR(__xludf.DUMMYFUNCTION("""COMPUTED_VALUE"""),100.25)</f>
        <v>100.25</v>
      </c>
      <c r="C1301" s="1">
        <f t="shared" si="1"/>
        <v>-0.49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IFERROR(__xludf.DUMMYFUNCTION("""COMPUTED_VALUE"""),99.11)</f>
        <v>99.11</v>
      </c>
      <c r="C1302" s="1">
        <f t="shared" si="1"/>
        <v>-2.14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IFERROR(__xludf.DUMMYFUNCTION("""COMPUTED_VALUE"""),97.13)</f>
        <v>97.13</v>
      </c>
      <c r="C1303" s="1">
        <f t="shared" si="1"/>
        <v>-2.98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IFERROR(__xludf.DUMMYFUNCTION("""COMPUTED_VALUE"""),97.71)</f>
        <v>97.71</v>
      </c>
      <c r="C1304" s="1">
        <f t="shared" si="1"/>
        <v>-0.42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IFERROR(__xludf.DUMMYFUNCTION("""COMPUTED_VALUE"""),96.29)</f>
        <v>96.29</v>
      </c>
      <c r="C1305" s="1">
        <f t="shared" si="1"/>
        <v>-2.42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IFERROR(__xludf.DUMMYFUNCTION("""COMPUTED_VALUE"""),94.96)</f>
        <v>94.96</v>
      </c>
      <c r="C1306" s="1">
        <f t="shared" si="1"/>
        <v>-2.33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IFERROR(__xludf.DUMMYFUNCTION("""COMPUTED_VALUE"""),96.25)</f>
        <v>96.25</v>
      </c>
      <c r="C1307" s="1">
        <f t="shared" si="1"/>
        <v>0.29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IFERROR(__xludf.DUMMYFUNCTION("""COMPUTED_VALUE"""),96.35)</f>
        <v>96.35</v>
      </c>
      <c r="C1308" s="1">
        <f t="shared" si="1"/>
        <v>-0.9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IFERROR(__xludf.DUMMYFUNCTION("""COMPUTED_VALUE"""),97.15)</f>
        <v>97.15</v>
      </c>
      <c r="C1309" s="1">
        <f t="shared" si="1"/>
        <v>-0.2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IFERROR(__xludf.DUMMYFUNCTION("""COMPUTED_VALUE"""),96.17)</f>
        <v>96.17</v>
      </c>
      <c r="C1310" s="1">
        <f t="shared" si="1"/>
        <v>-1.98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IFERROR(__xludf.DUMMYFUNCTION("""COMPUTED_VALUE"""),97.0)</f>
        <v>97</v>
      </c>
      <c r="C1311" s="1">
        <f t="shared" si="1"/>
        <v>-0.17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IFERROR(__xludf.DUMMYFUNCTION("""COMPUTED_VALUE"""),95.98)</f>
        <v>95.98</v>
      </c>
      <c r="C1312" s="1">
        <f t="shared" si="1"/>
        <v>-2.02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IFERROR(__xludf.DUMMYFUNCTION("""COMPUTED_VALUE"""),97.05)</f>
        <v>97.05</v>
      </c>
      <c r="C1313" s="1">
        <f t="shared" si="1"/>
        <v>0.07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IFERROR(__xludf.DUMMYFUNCTION("""COMPUTED_VALUE"""),98.62)</f>
        <v>98.62</v>
      </c>
      <c r="C1314" s="1">
        <f t="shared" si="1"/>
        <v>0.57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IFERROR(__xludf.DUMMYFUNCTION("""COMPUTED_VALUE"""),99.36)</f>
        <v>99.36</v>
      </c>
      <c r="C1315" s="1">
        <f t="shared" si="1"/>
        <v>-0.26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IFERROR(__xludf.DUMMYFUNCTION("""COMPUTED_VALUE"""),98.14)</f>
        <v>98.14</v>
      </c>
      <c r="C1316" s="1">
        <f t="shared" si="1"/>
        <v>-2.22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IFERROR(__xludf.DUMMYFUNCTION("""COMPUTED_VALUE"""),97.64)</f>
        <v>97.64</v>
      </c>
      <c r="C1317" s="1">
        <f t="shared" si="1"/>
        <v>-1.5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IFERROR(__xludf.DUMMYFUNCTION("""COMPUTED_VALUE"""),96.96)</f>
        <v>96.96</v>
      </c>
      <c r="C1318" s="1">
        <f t="shared" si="1"/>
        <v>-1.68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IFERROR(__xludf.DUMMYFUNCTION("""COMPUTED_VALUE"""),97.88)</f>
        <v>97.88</v>
      </c>
      <c r="C1319" s="1">
        <f t="shared" si="1"/>
        <v>-0.08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IFERROR(__xludf.DUMMYFUNCTION("""COMPUTED_VALUE"""),97.44)</f>
        <v>97.44</v>
      </c>
      <c r="C1320" s="1">
        <f t="shared" si="1"/>
        <v>-1.44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IFERROR(__xludf.DUMMYFUNCTION("""COMPUTED_VALUE"""),96.29)</f>
        <v>96.29</v>
      </c>
      <c r="C1321" s="1">
        <f t="shared" si="1"/>
        <v>-2.15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IFERROR(__xludf.DUMMYFUNCTION("""COMPUTED_VALUE"""),95.83)</f>
        <v>95.83</v>
      </c>
      <c r="C1322" s="1">
        <f t="shared" si="1"/>
        <v>-1.46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IFERROR(__xludf.DUMMYFUNCTION("""COMPUTED_VALUE"""),96.28)</f>
        <v>96.28</v>
      </c>
      <c r="C1323" s="1">
        <f t="shared" si="1"/>
        <v>-0.55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IFERROR(__xludf.DUMMYFUNCTION("""COMPUTED_VALUE"""),96.35)</f>
        <v>96.35</v>
      </c>
      <c r="C1324" s="1">
        <f t="shared" si="1"/>
        <v>-0.93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IFERROR(__xludf.DUMMYFUNCTION("""COMPUTED_VALUE"""),96.85)</f>
        <v>96.85</v>
      </c>
      <c r="C1325" s="1">
        <f t="shared" si="1"/>
        <v>-0.5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IFERROR(__xludf.DUMMYFUNCTION("""COMPUTED_VALUE"""),96.55)</f>
        <v>96.55</v>
      </c>
      <c r="C1326" s="1">
        <f t="shared" si="1"/>
        <v>-1.3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IFERROR(__xludf.DUMMYFUNCTION("""COMPUTED_VALUE"""),97.8)</f>
        <v>97.8</v>
      </c>
      <c r="C1327" s="1">
        <f t="shared" si="1"/>
        <v>0.25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IFERROR(__xludf.DUMMYFUNCTION("""COMPUTED_VALUE"""),97.44)</f>
        <v>97.44</v>
      </c>
      <c r="C1328" s="1">
        <f t="shared" si="1"/>
        <v>-1.36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IFERROR(__xludf.DUMMYFUNCTION("""COMPUTED_VALUE"""),97.58)</f>
        <v>97.58</v>
      </c>
      <c r="C1329" s="1">
        <f t="shared" si="1"/>
        <v>-0.86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IFERROR(__xludf.DUMMYFUNCTION("""COMPUTED_VALUE"""),96.44)</f>
        <v>96.44</v>
      </c>
      <c r="C1330" s="1">
        <f t="shared" si="1"/>
        <v>-2.14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IFERROR(__xludf.DUMMYFUNCTION("""COMPUTED_VALUE"""),95.63)</f>
        <v>95.63</v>
      </c>
      <c r="C1331" s="1">
        <f t="shared" si="1"/>
        <v>-1.81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IFERROR(__xludf.DUMMYFUNCTION("""COMPUTED_VALUE"""),94.88)</f>
        <v>94.88</v>
      </c>
      <c r="C1332" s="1">
        <f t="shared" si="1"/>
        <v>-1.75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IFERROR(__xludf.DUMMYFUNCTION("""COMPUTED_VALUE"""),96.18)</f>
        <v>96.18</v>
      </c>
      <c r="C1333" s="1">
        <f t="shared" si="1"/>
        <v>0.3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IFERROR(__xludf.DUMMYFUNCTION("""COMPUTED_VALUE"""),94.87)</f>
        <v>94.87</v>
      </c>
      <c r="C1334" s="1">
        <f t="shared" si="1"/>
        <v>-2.31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IFERROR(__xludf.DUMMYFUNCTION("""COMPUTED_VALUE"""),97.84)</f>
        <v>97.84</v>
      </c>
      <c r="C1335" s="1">
        <f t="shared" si="1"/>
        <v>1.97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IFERROR(__xludf.DUMMYFUNCTION("""COMPUTED_VALUE"""),97.0)</f>
        <v>97</v>
      </c>
      <c r="C1336" s="1">
        <f t="shared" si="1"/>
        <v>-1.84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IFERROR(__xludf.DUMMYFUNCTION("""COMPUTED_VALUE"""),98.74)</f>
        <v>98.74</v>
      </c>
      <c r="C1337" s="1">
        <f t="shared" si="1"/>
        <v>0.74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IFERROR(__xludf.DUMMYFUNCTION("""COMPUTED_VALUE"""),96.44)</f>
        <v>96.44</v>
      </c>
      <c r="C1338" s="1">
        <f t="shared" si="1"/>
        <v>-3.3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IFERROR(__xludf.DUMMYFUNCTION("""COMPUTED_VALUE"""),96.83)</f>
        <v>96.83</v>
      </c>
      <c r="C1339" s="1">
        <f t="shared" si="1"/>
        <v>-0.61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IFERROR(__xludf.DUMMYFUNCTION("""COMPUTED_VALUE"""),97.02)</f>
        <v>97.02</v>
      </c>
      <c r="C1340" s="1">
        <f t="shared" si="1"/>
        <v>-0.81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IFERROR(__xludf.DUMMYFUNCTION("""COMPUTED_VALUE"""),96.55)</f>
        <v>96.55</v>
      </c>
      <c r="C1341" s="1">
        <f t="shared" si="1"/>
        <v>-1.47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IFERROR(__xludf.DUMMYFUNCTION("""COMPUTED_VALUE"""),97.8)</f>
        <v>97.8</v>
      </c>
      <c r="C1342" s="1">
        <f t="shared" si="1"/>
        <v>0.25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IFERROR(__xludf.DUMMYFUNCTION("""COMPUTED_VALUE"""),96.13)</f>
        <v>96.13</v>
      </c>
      <c r="C1343" s="1">
        <f t="shared" si="1"/>
        <v>-2.67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IFERROR(__xludf.DUMMYFUNCTION("""COMPUTED_VALUE"""),96.13)</f>
        <v>96.13</v>
      </c>
      <c r="C1344" s="1">
        <f t="shared" si="1"/>
        <v>-1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IFERROR(__xludf.DUMMYFUNCTION("""COMPUTED_VALUE"""),96.39)</f>
        <v>96.39</v>
      </c>
      <c r="C1345" s="1">
        <f t="shared" si="1"/>
        <v>-0.74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IFERROR(__xludf.DUMMYFUNCTION("""COMPUTED_VALUE"""),96.78)</f>
        <v>96.78</v>
      </c>
      <c r="C1346" s="1">
        <f t="shared" si="1"/>
        <v>-0.61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IFERROR(__xludf.DUMMYFUNCTION("""COMPUTED_VALUE"""),98.23)</f>
        <v>98.23</v>
      </c>
      <c r="C1347" s="1">
        <f t="shared" si="1"/>
        <v>0.45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IFERROR(__xludf.DUMMYFUNCTION("""COMPUTED_VALUE"""),97.51)</f>
        <v>97.51</v>
      </c>
      <c r="C1348" s="1">
        <f t="shared" si="1"/>
        <v>-1.72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IFERROR(__xludf.DUMMYFUNCTION("""COMPUTED_VALUE"""),97.95)</f>
        <v>97.95</v>
      </c>
      <c r="C1349" s="1">
        <f t="shared" si="1"/>
        <v>-0.56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IFERROR(__xludf.DUMMYFUNCTION("""COMPUTED_VALUE"""),97.35)</f>
        <v>97.35</v>
      </c>
      <c r="C1350" s="1">
        <f t="shared" si="1"/>
        <v>-1.6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IFERROR(__xludf.DUMMYFUNCTION("""COMPUTED_VALUE"""),97.71)</f>
        <v>97.71</v>
      </c>
      <c r="C1351" s="1">
        <f t="shared" si="1"/>
        <v>-0.64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IFERROR(__xludf.DUMMYFUNCTION("""COMPUTED_VALUE"""),98.04)</f>
        <v>98.04</v>
      </c>
      <c r="C1352" s="1">
        <f t="shared" si="1"/>
        <v>-0.67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IFERROR(__xludf.DUMMYFUNCTION("""COMPUTED_VALUE"""),98.02)</f>
        <v>98.02</v>
      </c>
      <c r="C1353" s="1">
        <f t="shared" si="1"/>
        <v>-1.02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IFERROR(__xludf.DUMMYFUNCTION("""COMPUTED_VALUE"""),100.68)</f>
        <v>100.68</v>
      </c>
      <c r="C1354" s="1">
        <f t="shared" si="1"/>
        <v>1.66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IFERROR(__xludf.DUMMYFUNCTION("""COMPUTED_VALUE"""),100.11)</f>
        <v>100.11</v>
      </c>
      <c r="C1355" s="1">
        <f t="shared" si="1"/>
        <v>-1.57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IFERROR(__xludf.DUMMYFUNCTION("""COMPUTED_VALUE"""),99.28)</f>
        <v>99.28</v>
      </c>
      <c r="C1356" s="1">
        <f t="shared" si="1"/>
        <v>-1.83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IFERROR(__xludf.DUMMYFUNCTION("""COMPUTED_VALUE"""),98.99)</f>
        <v>98.99</v>
      </c>
      <c r="C1357" s="1">
        <f t="shared" si="1"/>
        <v>-1.29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IFERROR(__xludf.DUMMYFUNCTION("""COMPUTED_VALUE"""),98.46)</f>
        <v>98.46</v>
      </c>
      <c r="C1358" s="1">
        <f t="shared" si="1"/>
        <v>-1.53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IFERROR(__xludf.DUMMYFUNCTION("""COMPUTED_VALUE"""),98.66)</f>
        <v>98.66</v>
      </c>
      <c r="C1359" s="1">
        <f t="shared" si="1"/>
        <v>-0.8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IFERROR(__xludf.DUMMYFUNCTION("""COMPUTED_VALUE"""),96.48)</f>
        <v>96.48</v>
      </c>
      <c r="C1360" s="1">
        <f t="shared" si="1"/>
        <v>-3.18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IFERROR(__xludf.DUMMYFUNCTION("""COMPUTED_VALUE"""),95.93)</f>
        <v>95.93</v>
      </c>
      <c r="C1361" s="1">
        <f t="shared" si="1"/>
        <v>-1.55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IFERROR(__xludf.DUMMYFUNCTION("""COMPUTED_VALUE"""),96.22)</f>
        <v>96.22</v>
      </c>
      <c r="C1362" s="1">
        <f t="shared" si="1"/>
        <v>-0.71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IFERROR(__xludf.DUMMYFUNCTION("""COMPUTED_VALUE"""),96.29)</f>
        <v>96.29</v>
      </c>
      <c r="C1363" s="1">
        <f t="shared" si="1"/>
        <v>-0.93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IFERROR(__xludf.DUMMYFUNCTION("""COMPUTED_VALUE"""),96.52)</f>
        <v>96.52</v>
      </c>
      <c r="C1364" s="1">
        <f t="shared" si="1"/>
        <v>-0.77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IFERROR(__xludf.DUMMYFUNCTION("""COMPUTED_VALUE"""),96.31)</f>
        <v>96.31</v>
      </c>
      <c r="C1365" s="1">
        <f t="shared" si="1"/>
        <v>-1.21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IFERROR(__xludf.DUMMYFUNCTION("""COMPUTED_VALUE"""),95.54)</f>
        <v>95.54</v>
      </c>
      <c r="C1366" s="1">
        <f t="shared" si="1"/>
        <v>-1.77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IFERROR(__xludf.DUMMYFUNCTION("""COMPUTED_VALUE"""),95.32)</f>
        <v>95.32</v>
      </c>
      <c r="C1367" s="1">
        <f t="shared" si="1"/>
        <v>-1.22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IFERROR(__xludf.DUMMYFUNCTION("""COMPUTED_VALUE"""),94.73)</f>
        <v>94.73</v>
      </c>
      <c r="C1368" s="1">
        <f t="shared" si="1"/>
        <v>-1.59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IFERROR(__xludf.DUMMYFUNCTION("""COMPUTED_VALUE"""),95.3)</f>
        <v>95.3</v>
      </c>
      <c r="C1369" s="1">
        <f t="shared" si="1"/>
        <v>-0.43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IFERROR(__xludf.DUMMYFUNCTION("""COMPUTED_VALUE"""),95.59)</f>
        <v>95.59</v>
      </c>
      <c r="C1370" s="1">
        <f t="shared" si="1"/>
        <v>-0.71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IFERROR(__xludf.DUMMYFUNCTION("""COMPUTED_VALUE"""),95.06)</f>
        <v>95.06</v>
      </c>
      <c r="C1371" s="1">
        <f t="shared" si="1"/>
        <v>-1.53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IFERROR(__xludf.DUMMYFUNCTION("""COMPUTED_VALUE"""),94.3)</f>
        <v>94.3</v>
      </c>
      <c r="C1372" s="1">
        <f t="shared" si="1"/>
        <v>-1.76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IFERROR(__xludf.DUMMYFUNCTION("""COMPUTED_VALUE"""),94.63)</f>
        <v>94.63</v>
      </c>
      <c r="C1373" s="1">
        <f t="shared" si="1"/>
        <v>-0.67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IFERROR(__xludf.DUMMYFUNCTION("""COMPUTED_VALUE"""),95.22)</f>
        <v>95.22</v>
      </c>
      <c r="C1374" s="1">
        <f t="shared" si="1"/>
        <v>-0.41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IFERROR(__xludf.DUMMYFUNCTION("""COMPUTED_VALUE"""),96.17)</f>
        <v>96.17</v>
      </c>
      <c r="C1375" s="1">
        <f t="shared" si="1"/>
        <v>-0.05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IFERROR(__xludf.DUMMYFUNCTION("""COMPUTED_VALUE"""),96.08)</f>
        <v>96.08</v>
      </c>
      <c r="C1376" s="1">
        <f t="shared" si="1"/>
        <v>-1.09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IFERROR(__xludf.DUMMYFUNCTION("""COMPUTED_VALUE"""),96.87)</f>
        <v>96.87</v>
      </c>
      <c r="C1377" s="1">
        <f t="shared" si="1"/>
        <v>-0.21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IFERROR(__xludf.DUMMYFUNCTION("""COMPUTED_VALUE"""),97.18)</f>
        <v>97.18</v>
      </c>
      <c r="C1378" s="1">
        <f t="shared" si="1"/>
        <v>-0.69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IFERROR(__xludf.DUMMYFUNCTION("""COMPUTED_VALUE"""),96.64)</f>
        <v>96.64</v>
      </c>
      <c r="C1379" s="1">
        <f t="shared" si="1"/>
        <v>-1.54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IFERROR(__xludf.DUMMYFUNCTION("""COMPUTED_VALUE"""),95.79)</f>
        <v>95.79</v>
      </c>
      <c r="C1380" s="1">
        <f t="shared" si="1"/>
        <v>-1.85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IFERROR(__xludf.DUMMYFUNCTION("""COMPUTED_VALUE"""),97.29)</f>
        <v>97.29</v>
      </c>
      <c r="C1381" s="1">
        <f t="shared" si="1"/>
        <v>0.5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IFERROR(__xludf.DUMMYFUNCTION("""COMPUTED_VALUE"""),95.44)</f>
        <v>95.44</v>
      </c>
      <c r="C1382" s="1">
        <f t="shared" si="1"/>
        <v>-2.85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IFERROR(__xludf.DUMMYFUNCTION("""COMPUTED_VALUE"""),95.07)</f>
        <v>95.07</v>
      </c>
      <c r="C1383" s="1">
        <f t="shared" si="1"/>
        <v>-1.37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IFERROR(__xludf.DUMMYFUNCTION("""COMPUTED_VALUE"""),95.76)</f>
        <v>95.76</v>
      </c>
      <c r="C1384" s="1">
        <f t="shared" si="1"/>
        <v>-0.31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IFERROR(__xludf.DUMMYFUNCTION("""COMPUTED_VALUE"""),96.17)</f>
        <v>96.17</v>
      </c>
      <c r="C1385" s="1">
        <f t="shared" si="1"/>
        <v>-0.59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IFERROR(__xludf.DUMMYFUNCTION("""COMPUTED_VALUE"""),95.65)</f>
        <v>95.65</v>
      </c>
      <c r="C1386" s="1">
        <f t="shared" si="1"/>
        <v>-1.52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IFERROR(__xludf.DUMMYFUNCTION("""COMPUTED_VALUE"""),96.68)</f>
        <v>96.68</v>
      </c>
      <c r="C1387" s="1">
        <f t="shared" si="1"/>
        <v>0.03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IFERROR(__xludf.DUMMYFUNCTION("""COMPUTED_VALUE"""),95.84)</f>
        <v>95.84</v>
      </c>
      <c r="C1388" s="1">
        <f t="shared" si="1"/>
        <v>-1.84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IFERROR(__xludf.DUMMYFUNCTION("""COMPUTED_VALUE"""),96.49)</f>
        <v>96.49</v>
      </c>
      <c r="C1389" s="1">
        <f t="shared" si="1"/>
        <v>-0.35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IFERROR(__xludf.DUMMYFUNCTION("""COMPUTED_VALUE"""),97.65)</f>
        <v>97.65</v>
      </c>
      <c r="C1390" s="1">
        <f t="shared" si="1"/>
        <v>0.16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IFERROR(__xludf.DUMMYFUNCTION("""COMPUTED_VALUE"""),98.43)</f>
        <v>98.43</v>
      </c>
      <c r="C1391" s="1">
        <f t="shared" si="1"/>
        <v>-0.22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IFERROR(__xludf.DUMMYFUNCTION("""COMPUTED_VALUE"""),98.78)</f>
        <v>98.78</v>
      </c>
      <c r="C1392" s="1">
        <f t="shared" si="1"/>
        <v>-0.65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IFERROR(__xludf.DUMMYFUNCTION("""COMPUTED_VALUE"""),99.07)</f>
        <v>99.07</v>
      </c>
      <c r="C1393" s="1">
        <f t="shared" si="1"/>
        <v>-0.71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IFERROR(__xludf.DUMMYFUNCTION("""COMPUTED_VALUE"""),97.86)</f>
        <v>97.86</v>
      </c>
      <c r="C1394" s="1">
        <f t="shared" si="1"/>
        <v>-2.21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IFERROR(__xludf.DUMMYFUNCTION("""COMPUTED_VALUE"""),97.5)</f>
        <v>97.5</v>
      </c>
      <c r="C1395" s="1">
        <f t="shared" si="1"/>
        <v>-1.36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IFERROR(__xludf.DUMMYFUNCTION("""COMPUTED_VALUE"""),97.49)</f>
        <v>97.49</v>
      </c>
      <c r="C1396" s="1">
        <f t="shared" si="1"/>
        <v>-1.01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IFERROR(__xludf.DUMMYFUNCTION("""COMPUTED_VALUE"""),97.32)</f>
        <v>97.32</v>
      </c>
      <c r="C1397" s="1">
        <f t="shared" si="1"/>
        <v>-1.17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IFERROR(__xludf.DUMMYFUNCTION("""COMPUTED_VALUE"""),97.58)</f>
        <v>97.58</v>
      </c>
      <c r="C1398" s="1">
        <f t="shared" si="1"/>
        <v>-0.74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IFERROR(__xludf.DUMMYFUNCTION("""COMPUTED_VALUE"""),97.09)</f>
        <v>97.09</v>
      </c>
      <c r="C1399" s="1">
        <f t="shared" si="1"/>
        <v>-1.49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IFERROR(__xludf.DUMMYFUNCTION("""COMPUTED_VALUE"""),96.1)</f>
        <v>96.1</v>
      </c>
      <c r="C1400" s="1">
        <f t="shared" si="1"/>
        <v>-1.99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IFERROR(__xludf.DUMMYFUNCTION("""COMPUTED_VALUE"""),96.04)</f>
        <v>96.04</v>
      </c>
      <c r="C1401" s="1">
        <f t="shared" si="1"/>
        <v>-1.06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IFERROR(__xludf.DUMMYFUNCTION("""COMPUTED_VALUE"""),97.33)</f>
        <v>97.33</v>
      </c>
      <c r="C1402" s="1">
        <f t="shared" si="1"/>
        <v>0.29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IFERROR(__xludf.DUMMYFUNCTION("""COMPUTED_VALUE"""),98.21)</f>
        <v>98.21</v>
      </c>
      <c r="C1403" s="1">
        <f t="shared" si="1"/>
        <v>-0.12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IFERROR(__xludf.DUMMYFUNCTION("""COMPUTED_VALUE"""),99.17)</f>
        <v>99.17</v>
      </c>
      <c r="C1404" s="1">
        <f t="shared" si="1"/>
        <v>-0.04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IFERROR(__xludf.DUMMYFUNCTION("""COMPUTED_VALUE"""),99.86)</f>
        <v>99.86</v>
      </c>
      <c r="C1405" s="1">
        <f t="shared" si="1"/>
        <v>-0.31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IFERROR(__xludf.DUMMYFUNCTION("""COMPUTED_VALUE"""),99.42)</f>
        <v>99.42</v>
      </c>
      <c r="C1406" s="1">
        <f t="shared" si="1"/>
        <v>-1.44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IFERROR(__xludf.DUMMYFUNCTION("""COMPUTED_VALUE"""),99.14)</f>
        <v>99.14</v>
      </c>
      <c r="C1407" s="1">
        <f t="shared" si="1"/>
        <v>-1.28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IFERROR(__xludf.DUMMYFUNCTION("""COMPUTED_VALUE"""),99.8)</f>
        <v>99.8</v>
      </c>
      <c r="C1408" s="1">
        <f t="shared" si="1"/>
        <v>-0.34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IFERROR(__xludf.DUMMYFUNCTION("""COMPUTED_VALUE"""),99.35)</f>
        <v>99.35</v>
      </c>
      <c r="C1409" s="1">
        <f t="shared" si="1"/>
        <v>-1.45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IFERROR(__xludf.DUMMYFUNCTION("""COMPUTED_VALUE"""),98.92)</f>
        <v>98.92</v>
      </c>
      <c r="C1410" s="1">
        <f t="shared" si="1"/>
        <v>-1.43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IFERROR(__xludf.DUMMYFUNCTION("""COMPUTED_VALUE"""),99.39)</f>
        <v>99.39</v>
      </c>
      <c r="C1411" s="1">
        <f t="shared" si="1"/>
        <v>-0.53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IFERROR(__xludf.DUMMYFUNCTION("""COMPUTED_VALUE"""),98.81)</f>
        <v>98.81</v>
      </c>
      <c r="C1412" s="1">
        <f t="shared" si="1"/>
        <v>-1.58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IFERROR(__xludf.DUMMYFUNCTION("""COMPUTED_VALUE"""),98.28)</f>
        <v>98.28</v>
      </c>
      <c r="C1413" s="1">
        <f t="shared" si="1"/>
        <v>-1.53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IFERROR(__xludf.DUMMYFUNCTION("""COMPUTED_VALUE"""),99.37)</f>
        <v>99.37</v>
      </c>
      <c r="C1414" s="1">
        <f t="shared" si="1"/>
        <v>0.09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IFERROR(__xludf.DUMMYFUNCTION("""COMPUTED_VALUE"""),99.27)</f>
        <v>99.27</v>
      </c>
      <c r="C1415" s="1">
        <f t="shared" si="1"/>
        <v>-1.1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IFERROR(__xludf.DUMMYFUNCTION("""COMPUTED_VALUE"""),100.66)</f>
        <v>100.66</v>
      </c>
      <c r="C1416" s="1">
        <f t="shared" si="1"/>
        <v>0.39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IFERROR(__xludf.DUMMYFUNCTION("""COMPUTED_VALUE"""),100.76)</f>
        <v>100.76</v>
      </c>
      <c r="C1417" s="1">
        <f t="shared" si="1"/>
        <v>-0.9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IFERROR(__xludf.DUMMYFUNCTION("""COMPUTED_VALUE"""),101.1)</f>
        <v>101.1</v>
      </c>
      <c r="C1418" s="1">
        <f t="shared" si="1"/>
        <v>-0.66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IFERROR(__xludf.DUMMYFUNCTION("""COMPUTED_VALUE"""),99.76)</f>
        <v>99.76</v>
      </c>
      <c r="C1419" s="1">
        <f t="shared" si="1"/>
        <v>-2.34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IFERROR(__xludf.DUMMYFUNCTION("""COMPUTED_VALUE"""),97.13)</f>
        <v>97.13</v>
      </c>
      <c r="C1420" s="1">
        <f t="shared" si="1"/>
        <v>-3.63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IFERROR(__xludf.DUMMYFUNCTION("""COMPUTED_VALUE"""),92.87)</f>
        <v>92.87</v>
      </c>
      <c r="C1421" s="1">
        <f t="shared" si="1"/>
        <v>-5.26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IFERROR(__xludf.DUMMYFUNCTION("""COMPUTED_VALUE"""),91.21)</f>
        <v>91.21</v>
      </c>
      <c r="C1422" s="1">
        <f t="shared" si="1"/>
        <v>-2.66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IFERROR(__xludf.DUMMYFUNCTION("""COMPUTED_VALUE"""),95.15)</f>
        <v>95.15</v>
      </c>
      <c r="C1423" s="1">
        <f t="shared" si="1"/>
        <v>2.94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IFERROR(__xludf.DUMMYFUNCTION("""COMPUTED_VALUE"""),97.33)</f>
        <v>97.33</v>
      </c>
      <c r="C1424" s="1">
        <f t="shared" si="1"/>
        <v>1.18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IFERROR(__xludf.DUMMYFUNCTION("""COMPUTED_VALUE"""),96.25)</f>
        <v>96.25</v>
      </c>
      <c r="C1425" s="1">
        <f t="shared" si="1"/>
        <v>-2.08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IFERROR(__xludf.DUMMYFUNCTION("""COMPUTED_VALUE"""),95.02)</f>
        <v>95.02</v>
      </c>
      <c r="C1426" s="1">
        <f t="shared" si="1"/>
        <v>-2.23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IFERROR(__xludf.DUMMYFUNCTION("""COMPUTED_VALUE"""),93.47)</f>
        <v>93.47</v>
      </c>
      <c r="C1427" s="1">
        <f t="shared" si="1"/>
        <v>-2.55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IFERROR(__xludf.DUMMYFUNCTION("""COMPUTED_VALUE"""),96.04)</f>
        <v>96.04</v>
      </c>
      <c r="C1428" s="1">
        <f t="shared" si="1"/>
        <v>1.57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IFERROR(__xludf.DUMMYFUNCTION("""COMPUTED_VALUE"""),96.01)</f>
        <v>96.01</v>
      </c>
      <c r="C1429" s="1">
        <f t="shared" si="1"/>
        <v>-1.03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IFERROR(__xludf.DUMMYFUNCTION("""COMPUTED_VALUE"""),94.85)</f>
        <v>94.85</v>
      </c>
      <c r="C1430" s="1">
        <f t="shared" si="1"/>
        <v>-2.16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IFERROR(__xludf.DUMMYFUNCTION("""COMPUTED_VALUE"""),96.78)</f>
        <v>96.78</v>
      </c>
      <c r="C1431" s="1">
        <f t="shared" si="1"/>
        <v>0.93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IFERROR(__xludf.DUMMYFUNCTION("""COMPUTED_VALUE"""),95.43)</f>
        <v>95.43</v>
      </c>
      <c r="C1432" s="1">
        <f t="shared" si="1"/>
        <v>-2.35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IFERROR(__xludf.DUMMYFUNCTION("""COMPUTED_VALUE"""),95.25)</f>
        <v>95.25</v>
      </c>
      <c r="C1433" s="1">
        <f t="shared" si="1"/>
        <v>-1.18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IFERROR(__xludf.DUMMYFUNCTION("""COMPUTED_VALUE"""),97.41)</f>
        <v>97.41</v>
      </c>
      <c r="C1434" s="1">
        <f t="shared" si="1"/>
        <v>1.16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IFERROR(__xludf.DUMMYFUNCTION("""COMPUTED_VALUE"""),96.97)</f>
        <v>96.97</v>
      </c>
      <c r="C1435" s="1">
        <f t="shared" si="1"/>
        <v>-1.44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IFERROR(__xludf.DUMMYFUNCTION("""COMPUTED_VALUE"""),98.19)</f>
        <v>98.19</v>
      </c>
      <c r="C1436" s="1">
        <f t="shared" si="1"/>
        <v>0.22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IFERROR(__xludf.DUMMYFUNCTION("""COMPUTED_VALUE"""),98.69)</f>
        <v>98.69</v>
      </c>
      <c r="C1437" s="1">
        <f t="shared" si="1"/>
        <v>-0.5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IFERROR(__xludf.DUMMYFUNCTION("""COMPUTED_VALUE"""),97.84)</f>
        <v>97.84</v>
      </c>
      <c r="C1438" s="1">
        <f t="shared" si="1"/>
        <v>-1.85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IFERROR(__xludf.DUMMYFUNCTION("""COMPUTED_VALUE"""),97.05)</f>
        <v>97.05</v>
      </c>
      <c r="C1439" s="1">
        <f t="shared" si="1"/>
        <v>-1.79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IFERROR(__xludf.DUMMYFUNCTION("""COMPUTED_VALUE"""),97.9)</f>
        <v>97.9</v>
      </c>
      <c r="C1440" s="1">
        <f t="shared" si="1"/>
        <v>-0.15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IFERROR(__xludf.DUMMYFUNCTION("""COMPUTED_VALUE"""),97.2)</f>
        <v>97.2</v>
      </c>
      <c r="C1441" s="1">
        <f t="shared" si="1"/>
        <v>-1.7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IFERROR(__xludf.DUMMYFUNCTION("""COMPUTED_VALUE"""),97.38)</f>
        <v>97.38</v>
      </c>
      <c r="C1442" s="1">
        <f t="shared" si="1"/>
        <v>-0.82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IFERROR(__xludf.DUMMYFUNCTION("""COMPUTED_VALUE"""),97.29)</f>
        <v>97.29</v>
      </c>
      <c r="C1443" s="1">
        <f t="shared" si="1"/>
        <v>-1.09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IFERROR(__xludf.DUMMYFUNCTION("""COMPUTED_VALUE"""),97.59)</f>
        <v>97.59</v>
      </c>
      <c r="C1444" s="1">
        <f t="shared" si="1"/>
        <v>-0.7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IFERROR(__xludf.DUMMYFUNCTION("""COMPUTED_VALUE"""),95.96)</f>
        <v>95.96</v>
      </c>
      <c r="C1445" s="1">
        <f t="shared" si="1"/>
        <v>-2.63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IFERROR(__xludf.DUMMYFUNCTION("""COMPUTED_VALUE"""),97.48)</f>
        <v>97.48</v>
      </c>
      <c r="C1446" s="1">
        <f t="shared" si="1"/>
        <v>0.52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IFERROR(__xludf.DUMMYFUNCTION("""COMPUTED_VALUE"""),98.53)</f>
        <v>98.53</v>
      </c>
      <c r="C1447" s="1">
        <f t="shared" si="1"/>
        <v>0.05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IFERROR(__xludf.DUMMYFUNCTION("""COMPUTED_VALUE"""),98.78)</f>
        <v>98.78</v>
      </c>
      <c r="C1448" s="1">
        <f t="shared" si="1"/>
        <v>-0.75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IFERROR(__xludf.DUMMYFUNCTION("""COMPUTED_VALUE"""),99.79)</f>
        <v>99.79</v>
      </c>
      <c r="C1449" s="1">
        <f t="shared" si="1"/>
        <v>0.01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IFERROR(__xludf.DUMMYFUNCTION("""COMPUTED_VALUE"""),101.17)</f>
        <v>101.17</v>
      </c>
      <c r="C1450" s="1">
        <f t="shared" si="1"/>
        <v>0.38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IFERROR(__xludf.DUMMYFUNCTION("""COMPUTED_VALUE"""),101.9)</f>
        <v>101.9</v>
      </c>
      <c r="C1451" s="1">
        <f t="shared" si="1"/>
        <v>-0.27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IFERROR(__xludf.DUMMYFUNCTION("""COMPUTED_VALUE"""),101.77)</f>
        <v>101.77</v>
      </c>
      <c r="C1452" s="1">
        <f t="shared" si="1"/>
        <v>-1.13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IFERROR(__xludf.DUMMYFUNCTION("""COMPUTED_VALUE"""),102.95)</f>
        <v>102.95</v>
      </c>
      <c r="C1453" s="1">
        <f t="shared" si="1"/>
        <v>0.18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IFERROR(__xludf.DUMMYFUNCTION("""COMPUTED_VALUE"""),102.76)</f>
        <v>102.76</v>
      </c>
      <c r="C1454" s="1">
        <f t="shared" si="1"/>
        <v>-1.19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IFERROR(__xludf.DUMMYFUNCTION("""COMPUTED_VALUE"""),103.24)</f>
        <v>103.24</v>
      </c>
      <c r="C1455" s="1">
        <f t="shared" si="1"/>
        <v>-0.52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IFERROR(__xludf.DUMMYFUNCTION("""COMPUTED_VALUE"""),103.38)</f>
        <v>103.38</v>
      </c>
      <c r="C1456" s="1">
        <f t="shared" si="1"/>
        <v>-0.86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IFERROR(__xludf.DUMMYFUNCTION("""COMPUTED_VALUE"""),102.82)</f>
        <v>102.82</v>
      </c>
      <c r="C1457" s="1">
        <f t="shared" si="1"/>
        <v>-1.56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IFERROR(__xludf.DUMMYFUNCTION("""COMPUTED_VALUE"""),103.66)</f>
        <v>103.66</v>
      </c>
      <c r="C1458" s="1">
        <f t="shared" si="1"/>
        <v>-0.16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IFERROR(__xludf.DUMMYFUNCTION("""COMPUTED_VALUE"""),104.82)</f>
        <v>104.82</v>
      </c>
      <c r="C1459" s="1">
        <f t="shared" si="1"/>
        <v>0.16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IFERROR(__xludf.DUMMYFUNCTION("""COMPUTED_VALUE"""),104.49)</f>
        <v>104.49</v>
      </c>
      <c r="C1460" s="1">
        <f t="shared" si="1"/>
        <v>-1.33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IFERROR(__xludf.DUMMYFUNCTION("""COMPUTED_VALUE"""),103.84)</f>
        <v>103.84</v>
      </c>
      <c r="C1461" s="1">
        <f t="shared" si="1"/>
        <v>-1.65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IFERROR(__xludf.DUMMYFUNCTION("""COMPUTED_VALUE"""),102.54)</f>
        <v>102.54</v>
      </c>
      <c r="C1462" s="1">
        <f t="shared" si="1"/>
        <v>-2.3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IFERROR(__xludf.DUMMYFUNCTION("""COMPUTED_VALUE"""),110.87)</f>
        <v>110.87</v>
      </c>
      <c r="C1463" s="1">
        <f t="shared" si="1"/>
        <v>7.33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IFERROR(__xludf.DUMMYFUNCTION("""COMPUTED_VALUE"""),112.59)</f>
        <v>112.59</v>
      </c>
      <c r="C1464" s="1">
        <f t="shared" si="1"/>
        <v>0.72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IFERROR(__xludf.DUMMYFUNCTION("""COMPUTED_VALUE"""),112.18)</f>
        <v>112.18</v>
      </c>
      <c r="C1465" s="1">
        <f t="shared" si="1"/>
        <v>-1.41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IFERROR(__xludf.DUMMYFUNCTION("""COMPUTED_VALUE"""),111.64)</f>
        <v>111.64</v>
      </c>
      <c r="C1466" s="1">
        <f t="shared" si="1"/>
        <v>-1.54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IFERROR(__xludf.DUMMYFUNCTION("""COMPUTED_VALUE"""),112.94)</f>
        <v>112.94</v>
      </c>
      <c r="C1467" s="1">
        <f t="shared" si="1"/>
        <v>0.3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IFERROR(__xludf.DUMMYFUNCTION("""COMPUTED_VALUE"""),112.62)</f>
        <v>112.62</v>
      </c>
      <c r="C1468" s="1">
        <f t="shared" si="1"/>
        <v>-1.32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IFERROR(__xludf.DUMMYFUNCTION("""COMPUTED_VALUE"""),112.25)</f>
        <v>112.25</v>
      </c>
      <c r="C1469" s="1">
        <f t="shared" si="1"/>
        <v>-1.37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IFERROR(__xludf.DUMMYFUNCTION("""COMPUTED_VALUE"""),112.11)</f>
        <v>112.11</v>
      </c>
      <c r="C1470" s="1">
        <f t="shared" si="1"/>
        <v>-1.14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IFERROR(__xludf.DUMMYFUNCTION("""COMPUTED_VALUE"""),112.08)</f>
        <v>112.08</v>
      </c>
      <c r="C1471" s="1">
        <f t="shared" si="1"/>
        <v>-1.03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IFERROR(__xludf.DUMMYFUNCTION("""COMPUTED_VALUE"""),112.4)</f>
        <v>112.4</v>
      </c>
      <c r="C1472" s="1">
        <f t="shared" si="1"/>
        <v>-0.68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IFERROR(__xludf.DUMMYFUNCTION("""COMPUTED_VALUE"""),112.85)</f>
        <v>112.85</v>
      </c>
      <c r="C1473" s="1">
        <f t="shared" si="1"/>
        <v>-0.55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IFERROR(__xludf.DUMMYFUNCTION("""COMPUTED_VALUE"""),113.31)</f>
        <v>113.31</v>
      </c>
      <c r="C1474" s="1">
        <f t="shared" si="1"/>
        <v>-0.54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IFERROR(__xludf.DUMMYFUNCTION("""COMPUTED_VALUE"""),112.93)</f>
        <v>112.93</v>
      </c>
      <c r="C1475" s="1">
        <f t="shared" si="1"/>
        <v>-1.38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IFERROR(__xludf.DUMMYFUNCTION("""COMPUTED_VALUE"""),113.22)</f>
        <v>113.22</v>
      </c>
      <c r="C1476" s="1">
        <f t="shared" si="1"/>
        <v>-0.71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IFERROR(__xludf.DUMMYFUNCTION("""COMPUTED_VALUE"""),113.85)</f>
        <v>113.85</v>
      </c>
      <c r="C1477" s="1">
        <f t="shared" si="1"/>
        <v>-0.37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IFERROR(__xludf.DUMMYFUNCTION("""COMPUTED_VALUE"""),112.11)</f>
        <v>112.11</v>
      </c>
      <c r="C1478" s="1">
        <f t="shared" si="1"/>
        <v>-2.74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IFERROR(__xludf.DUMMYFUNCTION("""COMPUTED_VALUE"""),109.97)</f>
        <v>109.97</v>
      </c>
      <c r="C1479" s="1">
        <f t="shared" si="1"/>
        <v>-3.14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IFERROR(__xludf.DUMMYFUNCTION("""COMPUTED_VALUE"""),111.06)</f>
        <v>111.06</v>
      </c>
      <c r="C1480" s="1">
        <f t="shared" si="1"/>
        <v>0.09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IFERROR(__xludf.DUMMYFUNCTION("""COMPUTED_VALUE"""),110.94)</f>
        <v>110.94</v>
      </c>
      <c r="C1481" s="1">
        <f t="shared" si="1"/>
        <v>-1.12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IFERROR(__xludf.DUMMYFUNCTION("""COMPUTED_VALUE"""),112.53)</f>
        <v>112.53</v>
      </c>
      <c r="C1482" s="1">
        <f t="shared" si="1"/>
        <v>0.59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IFERROR(__xludf.DUMMYFUNCTION("""COMPUTED_VALUE"""),113.3)</f>
        <v>113.3</v>
      </c>
      <c r="C1483" s="1">
        <f t="shared" si="1"/>
        <v>-0.23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IFERROR(__xludf.DUMMYFUNCTION("""COMPUTED_VALUE"""),113.91)</f>
        <v>113.91</v>
      </c>
      <c r="C1484" s="1">
        <f t="shared" si="1"/>
        <v>-0.39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IFERROR(__xludf.DUMMYFUNCTION("""COMPUTED_VALUE"""),114.47)</f>
        <v>114.47</v>
      </c>
      <c r="C1485" s="1">
        <f t="shared" si="1"/>
        <v>-0.44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IFERROR(__xludf.DUMMYFUNCTION("""COMPUTED_VALUE"""),114.28)</f>
        <v>114.28</v>
      </c>
      <c r="C1486" s="1">
        <f t="shared" si="1"/>
        <v>-1.19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IFERROR(__xludf.DUMMYFUNCTION("""COMPUTED_VALUE"""),114.4)</f>
        <v>114.4</v>
      </c>
      <c r="C1487" s="1">
        <f t="shared" si="1"/>
        <v>-0.88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IFERROR(__xludf.DUMMYFUNCTION("""COMPUTED_VALUE"""),114.23)</f>
        <v>114.23</v>
      </c>
      <c r="C1488" s="1">
        <f t="shared" si="1"/>
        <v>-1.17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IFERROR(__xludf.DUMMYFUNCTION("""COMPUTED_VALUE"""),114.16)</f>
        <v>114.16</v>
      </c>
      <c r="C1489" s="1">
        <f t="shared" si="1"/>
        <v>-1.07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IFERROR(__xludf.DUMMYFUNCTION("""COMPUTED_VALUE"""),114.45)</f>
        <v>114.45</v>
      </c>
      <c r="C1490" s="1">
        <f t="shared" si="1"/>
        <v>-0.71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IFERROR(__xludf.DUMMYFUNCTION("""COMPUTED_VALUE"""),113.72)</f>
        <v>113.72</v>
      </c>
      <c r="C1491" s="1">
        <f t="shared" si="1"/>
        <v>-1.73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IFERROR(__xludf.DUMMYFUNCTION("""COMPUTED_VALUE"""),113.39)</f>
        <v>113.39</v>
      </c>
      <c r="C1492" s="1">
        <f t="shared" si="1"/>
        <v>-1.33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IFERROR(__xludf.DUMMYFUNCTION("""COMPUTED_VALUE"""),116.2)</f>
        <v>116.2</v>
      </c>
      <c r="C1493" s="1">
        <f t="shared" si="1"/>
        <v>1.81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IFERROR(__xludf.DUMMYFUNCTION("""COMPUTED_VALUE"""),116.42)</f>
        <v>116.42</v>
      </c>
      <c r="C1494" s="1">
        <f t="shared" si="1"/>
        <v>-0.78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IFERROR(__xludf.DUMMYFUNCTION("""COMPUTED_VALUE"""),116.53)</f>
        <v>116.53</v>
      </c>
      <c r="C1495" s="1">
        <f t="shared" si="1"/>
        <v>-0.89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IFERROR(__xludf.DUMMYFUNCTION("""COMPUTED_VALUE"""),116.58)</f>
        <v>116.58</v>
      </c>
      <c r="C1496" s="1">
        <f t="shared" si="1"/>
        <v>-0.95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IFERROR(__xludf.DUMMYFUNCTION("""COMPUTED_VALUE"""),117.2)</f>
        <v>117.2</v>
      </c>
      <c r="C1497" s="1">
        <f t="shared" si="1"/>
        <v>-0.38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IFERROR(__xludf.DUMMYFUNCTION("""COMPUTED_VALUE"""),116.08)</f>
        <v>116.08</v>
      </c>
      <c r="C1498" s="1">
        <f t="shared" si="1"/>
        <v>-2.12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IFERROR(__xludf.DUMMYFUNCTION("""COMPUTED_VALUE"""),116.26)</f>
        <v>116.26</v>
      </c>
      <c r="C1499" s="1">
        <f t="shared" si="1"/>
        <v>-0.82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IFERROR(__xludf.DUMMYFUNCTION("""COMPUTED_VALUE"""),116.93)</f>
        <v>116.93</v>
      </c>
      <c r="C1500" s="1">
        <f t="shared" si="1"/>
        <v>-0.33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IFERROR(__xludf.DUMMYFUNCTION("""COMPUTED_VALUE"""),117.84)</f>
        <v>117.84</v>
      </c>
      <c r="C1501" s="1">
        <f t="shared" si="1"/>
        <v>-0.09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IFERROR(__xludf.DUMMYFUNCTION("""COMPUTED_VALUE"""),117.5)</f>
        <v>117.5</v>
      </c>
      <c r="C1502" s="1">
        <f t="shared" si="1"/>
        <v>-1.34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IFERROR(__xludf.DUMMYFUNCTION("""COMPUTED_VALUE"""),116.66)</f>
        <v>116.66</v>
      </c>
      <c r="C1503" s="1">
        <f t="shared" si="1"/>
        <v>-1.84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IFERROR(__xludf.DUMMYFUNCTION("""COMPUTED_VALUE"""),117.69)</f>
        <v>117.69</v>
      </c>
      <c r="C1504" s="1">
        <f t="shared" si="1"/>
        <v>0.03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IFERROR(__xludf.DUMMYFUNCTION("""COMPUTED_VALUE"""),117.72)</f>
        <v>117.72</v>
      </c>
      <c r="C1505" s="1">
        <f t="shared" si="1"/>
        <v>-0.97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IFERROR(__xludf.DUMMYFUNCTION("""COMPUTED_VALUE"""),118.8)</f>
        <v>118.8</v>
      </c>
      <c r="C1506" s="1">
        <f t="shared" si="1"/>
        <v>0.08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IFERROR(__xludf.DUMMYFUNCTION("""COMPUTED_VALUE"""),118.57)</f>
        <v>118.57</v>
      </c>
      <c r="C1507" s="1">
        <f t="shared" si="1"/>
        <v>-1.23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IFERROR(__xludf.DUMMYFUNCTION("""COMPUTED_VALUE"""),118.75)</f>
        <v>118.75</v>
      </c>
      <c r="C1508" s="1">
        <f t="shared" si="1"/>
        <v>-0.82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IFERROR(__xludf.DUMMYFUNCTION("""COMPUTED_VALUE"""),120.07)</f>
        <v>120.07</v>
      </c>
      <c r="C1509" s="1">
        <f t="shared" si="1"/>
        <v>0.32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IFERROR(__xludf.DUMMYFUNCTION("""COMPUTED_VALUE"""),119.43)</f>
        <v>119.43</v>
      </c>
      <c r="C1510" s="1">
        <f t="shared" si="1"/>
        <v>-1.64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IFERROR(__xludf.DUMMYFUNCTION("""COMPUTED_VALUE"""),118.14)</f>
        <v>118.14</v>
      </c>
      <c r="C1511" s="1">
        <f t="shared" si="1"/>
        <v>-2.29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IFERROR(__xludf.DUMMYFUNCTION("""COMPUTED_VALUE"""),117.58)</f>
        <v>117.58</v>
      </c>
      <c r="C1512" s="1">
        <f t="shared" si="1"/>
        <v>-1.56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IFERROR(__xludf.DUMMYFUNCTION("""COMPUTED_VALUE"""),119.2)</f>
        <v>119.2</v>
      </c>
      <c r="C1513" s="1">
        <f t="shared" si="1"/>
        <v>0.62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IFERROR(__xludf.DUMMYFUNCTION("""COMPUTED_VALUE"""),118.4)</f>
        <v>118.4</v>
      </c>
      <c r="C1514" s="1">
        <f t="shared" si="1"/>
        <v>-1.8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IFERROR(__xludf.DUMMYFUNCTION("""COMPUTED_VALUE"""),115.66)</f>
        <v>115.66</v>
      </c>
      <c r="C1515" s="1">
        <f t="shared" si="1"/>
        <v>-3.74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IFERROR(__xludf.DUMMYFUNCTION("""COMPUTED_VALUE"""),115.48)</f>
        <v>115.48</v>
      </c>
      <c r="C1516" s="1">
        <f t="shared" si="1"/>
        <v>-1.18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IFERROR(__xludf.DUMMYFUNCTION("""COMPUTED_VALUE"""),116.69)</f>
        <v>116.69</v>
      </c>
      <c r="C1517" s="1">
        <f t="shared" si="1"/>
        <v>0.21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IFERROR(__xludf.DUMMYFUNCTION("""COMPUTED_VALUE"""),117.44)</f>
        <v>117.44</v>
      </c>
      <c r="C1518" s="1">
        <f t="shared" si="1"/>
        <v>-0.25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IFERROR(__xludf.DUMMYFUNCTION("""COMPUTED_VALUE"""),115.12)</f>
        <v>115.12</v>
      </c>
      <c r="C1519" s="1">
        <f t="shared" si="1"/>
        <v>-3.32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IFERROR(__xludf.DUMMYFUNCTION("""COMPUTED_VALUE"""),116.62)</f>
        <v>116.62</v>
      </c>
      <c r="C1520" s="1">
        <f t="shared" si="1"/>
        <v>0.5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IFERROR(__xludf.DUMMYFUNCTION("""COMPUTED_VALUE"""),115.18)</f>
        <v>115.18</v>
      </c>
      <c r="C1521" s="1">
        <f t="shared" si="1"/>
        <v>-2.44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IFERROR(__xludf.DUMMYFUNCTION("""COMPUTED_VALUE"""),117.5)</f>
        <v>117.5</v>
      </c>
      <c r="C1522" s="1">
        <f t="shared" si="1"/>
        <v>1.32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IFERROR(__xludf.DUMMYFUNCTION("""COMPUTED_VALUE"""),115.78)</f>
        <v>115.78</v>
      </c>
      <c r="C1523" s="1">
        <f t="shared" si="1"/>
        <v>-2.72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IFERROR(__xludf.DUMMYFUNCTION("""COMPUTED_VALUE"""),117.84)</f>
        <v>117.84</v>
      </c>
      <c r="C1524" s="1">
        <f t="shared" si="1"/>
        <v>1.06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IFERROR(__xludf.DUMMYFUNCTION("""COMPUTED_VALUE"""),118.4)</f>
        <v>118.4</v>
      </c>
      <c r="C1525" s="1">
        <f t="shared" si="1"/>
        <v>-0.44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IFERROR(__xludf.DUMMYFUNCTION("""COMPUTED_VALUE"""),119.2)</f>
        <v>119.2</v>
      </c>
      <c r="C1526" s="1">
        <f t="shared" si="1"/>
        <v>-0.2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IFERROR(__xludf.DUMMYFUNCTION("""COMPUTED_VALUE"""),120.43)</f>
        <v>120.43</v>
      </c>
      <c r="C1527" s="1">
        <f t="shared" si="1"/>
        <v>0.23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IFERROR(__xludf.DUMMYFUNCTION("""COMPUTED_VALUE"""),120.87)</f>
        <v>120.87</v>
      </c>
      <c r="C1528" s="1">
        <f t="shared" si="1"/>
        <v>-0.56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IFERROR(__xludf.DUMMYFUNCTION("""COMPUTED_VALUE"""),122.38)</f>
        <v>122.38</v>
      </c>
      <c r="C1529" s="1">
        <f t="shared" si="1"/>
        <v>0.51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IFERROR(__xludf.DUMMYFUNCTION("""COMPUTED_VALUE"""),123.78)</f>
        <v>123.78</v>
      </c>
      <c r="C1530" s="1">
        <f t="shared" si="1"/>
        <v>0.4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IFERROR(__xludf.DUMMYFUNCTION("""COMPUTED_VALUE"""),124.61)</f>
        <v>124.61</v>
      </c>
      <c r="C1531" s="1">
        <f t="shared" si="1"/>
        <v>-0.17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IFERROR(__xludf.DUMMYFUNCTION("""COMPUTED_VALUE"""),123.95)</f>
        <v>123.95</v>
      </c>
      <c r="C1532" s="1">
        <f t="shared" si="1"/>
        <v>-1.66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IFERROR(__xludf.DUMMYFUNCTION("""COMPUTED_VALUE"""),121.47)</f>
        <v>121.47</v>
      </c>
      <c r="C1533" s="1">
        <f t="shared" si="1"/>
        <v>-3.48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IFERROR(__xludf.DUMMYFUNCTION("""COMPUTED_VALUE"""),120.66)</f>
        <v>120.66</v>
      </c>
      <c r="C1534" s="1">
        <f t="shared" si="1"/>
        <v>-1.81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IFERROR(__xludf.DUMMYFUNCTION("""COMPUTED_VALUE"""),115.4)</f>
        <v>115.4</v>
      </c>
      <c r="C1535" s="1">
        <f t="shared" si="1"/>
        <v>-6.26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IFERROR(__xludf.DUMMYFUNCTION("""COMPUTED_VALUE"""),116.05)</f>
        <v>116.05</v>
      </c>
      <c r="C1536" s="1">
        <f t="shared" si="1"/>
        <v>-0.35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IFERROR(__xludf.DUMMYFUNCTION("""COMPUTED_VALUE"""),117.01)</f>
        <v>117.01</v>
      </c>
      <c r="C1537" s="1">
        <f t="shared" si="1"/>
        <v>-0.04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IFERROR(__xludf.DUMMYFUNCTION("""COMPUTED_VALUE"""),117.54)</f>
        <v>117.54</v>
      </c>
      <c r="C1538" s="1">
        <f t="shared" si="1"/>
        <v>-0.47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IFERROR(__xludf.DUMMYFUNCTION("""COMPUTED_VALUE"""),116.73)</f>
        <v>116.73</v>
      </c>
      <c r="C1539" s="1">
        <f t="shared" si="1"/>
        <v>-1.81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IFERROR(__xludf.DUMMYFUNCTION("""COMPUTED_VALUE"""),117.93)</f>
        <v>117.93</v>
      </c>
      <c r="C1540" s="1">
        <f t="shared" si="1"/>
        <v>0.2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IFERROR(__xludf.DUMMYFUNCTION("""COMPUTED_VALUE"""),119.18)</f>
        <v>119.18</v>
      </c>
      <c r="C1541" s="1">
        <f t="shared" si="1"/>
        <v>0.25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IFERROR(__xludf.DUMMYFUNCTION("""COMPUTED_VALUE"""),118.64)</f>
        <v>118.64</v>
      </c>
      <c r="C1542" s="1">
        <f t="shared" si="1"/>
        <v>-1.54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IFERROR(__xludf.DUMMYFUNCTION("""COMPUTED_VALUE"""),117.17)</f>
        <v>117.17</v>
      </c>
      <c r="C1543" s="1">
        <f t="shared" si="1"/>
        <v>-2.47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IFERROR(__xludf.DUMMYFUNCTION("""COMPUTED_VALUE"""),116.53)</f>
        <v>116.53</v>
      </c>
      <c r="C1544" s="1">
        <f t="shared" si="1"/>
        <v>-1.64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IFERROR(__xludf.DUMMYFUNCTION("""COMPUTED_VALUE"""),117.67)</f>
        <v>117.67</v>
      </c>
      <c r="C1545" s="1">
        <f t="shared" si="1"/>
        <v>0.14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IFERROR(__xludf.DUMMYFUNCTION("""COMPUTED_VALUE"""),116.9)</f>
        <v>116.9</v>
      </c>
      <c r="C1546" s="1">
        <f t="shared" si="1"/>
        <v>-1.77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IFERROR(__xludf.DUMMYFUNCTION("""COMPUTED_VALUE"""),117.06)</f>
        <v>117.06</v>
      </c>
      <c r="C1547" s="1">
        <f t="shared" si="1"/>
        <v>-0.84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IFERROR(__xludf.DUMMYFUNCTION("""COMPUTED_VALUE"""),118.37)</f>
        <v>118.37</v>
      </c>
      <c r="C1548" s="1">
        <f t="shared" si="1"/>
        <v>0.31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IFERROR(__xludf.DUMMYFUNCTION("""COMPUTED_VALUE"""),117.06)</f>
        <v>117.06</v>
      </c>
      <c r="C1549" s="1">
        <f t="shared" si="1"/>
        <v>-2.31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IFERROR(__xludf.DUMMYFUNCTION("""COMPUTED_VALUE"""),117.19)</f>
        <v>117.19</v>
      </c>
      <c r="C1550" s="1">
        <f t="shared" si="1"/>
        <v>-0.87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IFERROR(__xludf.DUMMYFUNCTION("""COMPUTED_VALUE"""),118.85)</f>
        <v>118.85</v>
      </c>
      <c r="C1551" s="1">
        <f t="shared" si="1"/>
        <v>0.66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IFERROR(__xludf.DUMMYFUNCTION("""COMPUTED_VALUE"""),118.48)</f>
        <v>118.48</v>
      </c>
      <c r="C1552" s="1">
        <f t="shared" si="1"/>
        <v>-1.37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IFERROR(__xludf.DUMMYFUNCTION("""COMPUTED_VALUE"""),116.69)</f>
        <v>116.69</v>
      </c>
      <c r="C1553" s="1">
        <f t="shared" si="1"/>
        <v>-2.79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IFERROR(__xludf.DUMMYFUNCTION("""COMPUTED_VALUE"""),117.18)</f>
        <v>117.18</v>
      </c>
      <c r="C1554" s="1">
        <f t="shared" si="1"/>
        <v>-0.51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IFERROR(__xludf.DUMMYFUNCTION("""COMPUTED_VALUE"""),117.15)</f>
        <v>117.15</v>
      </c>
      <c r="C1555" s="1">
        <f t="shared" si="1"/>
        <v>-1.03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IFERROR(__xludf.DUMMYFUNCTION("""COMPUTED_VALUE"""),118.42)</f>
        <v>118.42</v>
      </c>
      <c r="C1556" s="1">
        <f t="shared" si="1"/>
        <v>0.27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IFERROR(__xludf.DUMMYFUNCTION("""COMPUTED_VALUE"""),119.64)</f>
        <v>119.64</v>
      </c>
      <c r="C1557" s="1">
        <f t="shared" si="1"/>
        <v>0.22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IFERROR(__xludf.DUMMYFUNCTION("""COMPUTED_VALUE"""),119.98)</f>
        <v>119.98</v>
      </c>
      <c r="C1558" s="1">
        <f t="shared" si="1"/>
        <v>-0.66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IFERROR(__xludf.DUMMYFUNCTION("""COMPUTED_VALUE"""),121.55)</f>
        <v>121.55</v>
      </c>
      <c r="C1559" s="1">
        <f t="shared" si="1"/>
        <v>0.57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IFERROR(__xludf.DUMMYFUNCTION("""COMPUTED_VALUE"""),122.9)</f>
        <v>122.9</v>
      </c>
      <c r="C1560" s="1">
        <f t="shared" si="1"/>
        <v>0.35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IFERROR(__xludf.DUMMYFUNCTION("""COMPUTED_VALUE"""),123.43)</f>
        <v>123.43</v>
      </c>
      <c r="C1561" s="1">
        <f t="shared" si="1"/>
        <v>-0.47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IFERROR(__xludf.DUMMYFUNCTION("""COMPUTED_VALUE"""),123.52)</f>
        <v>123.52</v>
      </c>
      <c r="C1562" s="1">
        <f t="shared" si="1"/>
        <v>-0.91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IFERROR(__xludf.DUMMYFUNCTION("""COMPUTED_VALUE"""),123.16)</f>
        <v>123.16</v>
      </c>
      <c r="C1563" s="1">
        <f t="shared" si="1"/>
        <v>-1.36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IFERROR(__xludf.DUMMYFUNCTION("""COMPUTED_VALUE"""),124.08)</f>
        <v>124.08</v>
      </c>
      <c r="C1564" s="1">
        <f t="shared" si="1"/>
        <v>-0.08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IFERROR(__xludf.DUMMYFUNCTION("""COMPUTED_VALUE"""),123.81)</f>
        <v>123.81</v>
      </c>
      <c r="C1565" s="1">
        <f t="shared" si="1"/>
        <v>-1.27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IFERROR(__xludf.DUMMYFUNCTION("""COMPUTED_VALUE"""),123.82)</f>
        <v>123.82</v>
      </c>
      <c r="C1566" s="1">
        <f t="shared" si="1"/>
        <v>-0.99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IFERROR(__xludf.DUMMYFUNCTION("""COMPUTED_VALUE"""),124.19)</f>
        <v>124.19</v>
      </c>
      <c r="C1567" s="1">
        <f t="shared" si="1"/>
        <v>-0.63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IFERROR(__xludf.DUMMYFUNCTION("""COMPUTED_VALUE"""),123.29)</f>
        <v>123.29</v>
      </c>
      <c r="C1568" s="1">
        <f t="shared" si="1"/>
        <v>-1.9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IFERROR(__xludf.DUMMYFUNCTION("""COMPUTED_VALUE"""),123.17)</f>
        <v>123.17</v>
      </c>
      <c r="C1569" s="1">
        <f t="shared" si="1"/>
        <v>-1.12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IFERROR(__xludf.DUMMYFUNCTION("""COMPUTED_VALUE"""),123.97)</f>
        <v>123.97</v>
      </c>
      <c r="C1570" s="1">
        <f t="shared" si="1"/>
        <v>-0.2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IFERROR(__xludf.DUMMYFUNCTION("""COMPUTED_VALUE"""),125.83)</f>
        <v>125.83</v>
      </c>
      <c r="C1571" s="1">
        <f t="shared" si="1"/>
        <v>0.86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IFERROR(__xludf.DUMMYFUNCTION("""COMPUTED_VALUE"""),125.68)</f>
        <v>125.68</v>
      </c>
      <c r="C1572" s="1">
        <f t="shared" si="1"/>
        <v>-1.15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IFERROR(__xludf.DUMMYFUNCTION("""COMPUTED_VALUE"""),127.02)</f>
        <v>127.02</v>
      </c>
      <c r="C1573" s="1">
        <f t="shared" si="1"/>
        <v>0.34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IFERROR(__xludf.DUMMYFUNCTION("""COMPUTED_VALUE"""),127.57)</f>
        <v>127.57</v>
      </c>
      <c r="C1574" s="1">
        <f t="shared" si="1"/>
        <v>-0.45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IFERROR(__xludf.DUMMYFUNCTION("""COMPUTED_VALUE"""),127.38)</f>
        <v>127.38</v>
      </c>
      <c r="C1575" s="1">
        <f t="shared" si="1"/>
        <v>-1.19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IFERROR(__xludf.DUMMYFUNCTION("""COMPUTED_VALUE"""),127.52)</f>
        <v>127.52</v>
      </c>
      <c r="C1576" s="1">
        <f t="shared" si="1"/>
        <v>-0.86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IFERROR(__xludf.DUMMYFUNCTION("""COMPUTED_VALUE"""),128.14)</f>
        <v>128.14</v>
      </c>
      <c r="C1577" s="1">
        <f t="shared" si="1"/>
        <v>-0.38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IFERROR(__xludf.DUMMYFUNCTION("""COMPUTED_VALUE"""),127.96)</f>
        <v>127.96</v>
      </c>
      <c r="C1578" s="1">
        <f t="shared" si="1"/>
        <v>-1.18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IFERROR(__xludf.DUMMYFUNCTION("""COMPUTED_VALUE"""),127.56)</f>
        <v>127.56</v>
      </c>
      <c r="C1579" s="1">
        <f t="shared" si="1"/>
        <v>-1.4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IFERROR(__xludf.DUMMYFUNCTION("""COMPUTED_VALUE"""),127.61)</f>
        <v>127.61</v>
      </c>
      <c r="C1580" s="1">
        <f t="shared" si="1"/>
        <v>-0.95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IFERROR(__xludf.DUMMYFUNCTION("""COMPUTED_VALUE"""),126.89)</f>
        <v>126.89</v>
      </c>
      <c r="C1581" s="1">
        <f t="shared" si="1"/>
        <v>-1.72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IFERROR(__xludf.DUMMYFUNCTION("""COMPUTED_VALUE"""),127.51)</f>
        <v>127.51</v>
      </c>
      <c r="C1582" s="1">
        <f t="shared" si="1"/>
        <v>-0.38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IFERROR(__xludf.DUMMYFUNCTION("""COMPUTED_VALUE"""),127.78)</f>
        <v>127.78</v>
      </c>
      <c r="C1583" s="1">
        <f t="shared" si="1"/>
        <v>-0.73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IFERROR(__xludf.DUMMYFUNCTION("""COMPUTED_VALUE"""),128.85)</f>
        <v>128.85</v>
      </c>
      <c r="C1584" s="1">
        <f t="shared" si="1"/>
        <v>0.07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IFERROR(__xludf.DUMMYFUNCTION("""COMPUTED_VALUE"""),128.86)</f>
        <v>128.86</v>
      </c>
      <c r="C1585" s="1">
        <f t="shared" si="1"/>
        <v>-0.99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IFERROR(__xludf.DUMMYFUNCTION("""COMPUTED_VALUE"""),128.55)</f>
        <v>128.55</v>
      </c>
      <c r="C1586" s="1">
        <f t="shared" si="1"/>
        <v>-1.31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IFERROR(__xludf.DUMMYFUNCTION("""COMPUTED_VALUE"""),125.79)</f>
        <v>125.79</v>
      </c>
      <c r="C1587" s="1">
        <f t="shared" si="1"/>
        <v>-3.76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IFERROR(__xludf.DUMMYFUNCTION("""COMPUTED_VALUE"""),125.5)</f>
        <v>125.5</v>
      </c>
      <c r="C1588" s="1">
        <f t="shared" si="1"/>
        <v>-1.29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IFERROR(__xludf.DUMMYFUNCTION("""COMPUTED_VALUE"""),127.46)</f>
        <v>127.46</v>
      </c>
      <c r="C1589" s="1">
        <f t="shared" si="1"/>
        <v>0.96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IFERROR(__xludf.DUMMYFUNCTION("""COMPUTED_VALUE"""),127.71)</f>
        <v>127.71</v>
      </c>
      <c r="C1590" s="1">
        <f t="shared" si="1"/>
        <v>-0.75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IFERROR(__xludf.DUMMYFUNCTION("""COMPUTED_VALUE"""),128.3)</f>
        <v>128.3</v>
      </c>
      <c r="C1591" s="1">
        <f t="shared" si="1"/>
        <v>-0.41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IFERROR(__xludf.DUMMYFUNCTION("""COMPUTED_VALUE"""),127.92)</f>
        <v>127.92</v>
      </c>
      <c r="C1592" s="1">
        <f t="shared" si="1"/>
        <v>-1.38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IFERROR(__xludf.DUMMYFUNCTION("""COMPUTED_VALUE"""),126.49)</f>
        <v>126.49</v>
      </c>
      <c r="C1593" s="1">
        <f t="shared" si="1"/>
        <v>-2.43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IFERROR(__xludf.DUMMYFUNCTION("""COMPUTED_VALUE"""),128.2)</f>
        <v>128.2</v>
      </c>
      <c r="C1594" s="1">
        <f t="shared" si="1"/>
        <v>0.71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IFERROR(__xludf.DUMMYFUNCTION("""COMPUTED_VALUE"""),128.4)</f>
        <v>128.4</v>
      </c>
      <c r="C1595" s="1">
        <f t="shared" si="1"/>
        <v>-0.8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IFERROR(__xludf.DUMMYFUNCTION("""COMPUTED_VALUE"""),129.33)</f>
        <v>129.33</v>
      </c>
      <c r="C1596" s="1">
        <f t="shared" si="1"/>
        <v>-0.07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IFERROR(__xludf.DUMMYFUNCTION("""COMPUTED_VALUE"""),129.28)</f>
        <v>129.28</v>
      </c>
      <c r="C1597" s="1">
        <f t="shared" si="1"/>
        <v>-1.05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IFERROR(__xludf.DUMMYFUNCTION("""COMPUTED_VALUE"""),130.58)</f>
        <v>130.58</v>
      </c>
      <c r="C1598" s="1">
        <f t="shared" si="1"/>
        <v>0.3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IFERROR(__xludf.DUMMYFUNCTION("""COMPUTED_VALUE"""),130.83)</f>
        <v>130.83</v>
      </c>
      <c r="C1599" s="1">
        <f t="shared" si="1"/>
        <v>-0.75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IFERROR(__xludf.DUMMYFUNCTION("""COMPUTED_VALUE"""),131.6)</f>
        <v>131.6</v>
      </c>
      <c r="C1600" s="1">
        <f t="shared" si="1"/>
        <v>-0.23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IFERROR(__xludf.DUMMYFUNCTION("""COMPUTED_VALUE"""),129.14)</f>
        <v>129.14</v>
      </c>
      <c r="C1601" s="1">
        <f t="shared" si="1"/>
        <v>-3.46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IFERROR(__xludf.DUMMYFUNCTION("""COMPUTED_VALUE"""),130.12)</f>
        <v>130.12</v>
      </c>
      <c r="C1602" s="1">
        <f t="shared" si="1"/>
        <v>-0.02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IFERROR(__xludf.DUMMYFUNCTION("""COMPUTED_VALUE"""),128.83)</f>
        <v>128.83</v>
      </c>
      <c r="C1603" s="1">
        <f t="shared" si="1"/>
        <v>-2.29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IFERROR(__xludf.DUMMYFUNCTION("""COMPUTED_VALUE"""),129.64)</f>
        <v>129.64</v>
      </c>
      <c r="C1604" s="1">
        <f t="shared" si="1"/>
        <v>-0.19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IFERROR(__xludf.DUMMYFUNCTION("""COMPUTED_VALUE"""),127.69)</f>
        <v>127.69</v>
      </c>
      <c r="C1605" s="1">
        <f t="shared" si="1"/>
        <v>-2.95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IFERROR(__xludf.DUMMYFUNCTION("""COMPUTED_VALUE"""),126.21)</f>
        <v>126.21</v>
      </c>
      <c r="C1606" s="1">
        <f t="shared" si="1"/>
        <v>-2.48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IFERROR(__xludf.DUMMYFUNCTION("""COMPUTED_VALUE"""),125.29)</f>
        <v>125.29</v>
      </c>
      <c r="C1607" s="1">
        <f t="shared" si="1"/>
        <v>-1.92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IFERROR(__xludf.DUMMYFUNCTION("""COMPUTED_VALUE"""),122.56)</f>
        <v>122.56</v>
      </c>
      <c r="C1608" s="1">
        <f t="shared" si="1"/>
        <v>-3.73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IFERROR(__xludf.DUMMYFUNCTION("""COMPUTED_VALUE"""),122.81)</f>
        <v>122.81</v>
      </c>
      <c r="C1609" s="1">
        <f t="shared" si="1"/>
        <v>-0.75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IFERROR(__xludf.DUMMYFUNCTION("""COMPUTED_VALUE"""),123.95)</f>
        <v>123.95</v>
      </c>
      <c r="C1610" s="1">
        <f t="shared" si="1"/>
        <v>0.14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IFERROR(__xludf.DUMMYFUNCTION("""COMPUTED_VALUE"""),123.26)</f>
        <v>123.26</v>
      </c>
      <c r="C1611" s="1">
        <f t="shared" si="1"/>
        <v>-1.69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IFERROR(__xludf.DUMMYFUNCTION("""COMPUTED_VALUE"""),123.79)</f>
        <v>123.79</v>
      </c>
      <c r="C1612" s="1">
        <f t="shared" si="1"/>
        <v>-0.47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IFERROR(__xludf.DUMMYFUNCTION("""COMPUTED_VALUE"""),123.25)</f>
        <v>123.25</v>
      </c>
      <c r="C1613" s="1">
        <f t="shared" si="1"/>
        <v>-1.54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IFERROR(__xludf.DUMMYFUNCTION("""COMPUTED_VALUE"""),122.06)</f>
        <v>122.06</v>
      </c>
      <c r="C1614" s="1">
        <f t="shared" si="1"/>
        <v>-2.19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IFERROR(__xludf.DUMMYFUNCTION("""COMPUTED_VALUE"""),121.97)</f>
        <v>121.97</v>
      </c>
      <c r="C1615" s="1">
        <f t="shared" si="1"/>
        <v>-1.09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IFERROR(__xludf.DUMMYFUNCTION("""COMPUTED_VALUE"""),121.17)</f>
        <v>121.17</v>
      </c>
      <c r="C1616" s="1">
        <f t="shared" si="1"/>
        <v>-1.8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IFERROR(__xludf.DUMMYFUNCTION("""COMPUTED_VALUE"""),121.35)</f>
        <v>121.35</v>
      </c>
      <c r="C1617" s="1">
        <f t="shared" si="1"/>
        <v>-0.82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IFERROR(__xludf.DUMMYFUNCTION("""COMPUTED_VALUE"""),122.0)</f>
        <v>122</v>
      </c>
      <c r="C1618" s="1">
        <f t="shared" si="1"/>
        <v>-0.35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IFERROR(__xludf.DUMMYFUNCTION("""COMPUTED_VALUE"""),121.9)</f>
        <v>121.9</v>
      </c>
      <c r="C1619" s="1">
        <f t="shared" si="1"/>
        <v>-1.1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IFERROR(__xludf.DUMMYFUNCTION("""COMPUTED_VALUE"""),122.11)</f>
        <v>122.11</v>
      </c>
      <c r="C1620" s="1">
        <f t="shared" si="1"/>
        <v>-0.79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IFERROR(__xludf.DUMMYFUNCTION("""COMPUTED_VALUE"""),122.79)</f>
        <v>122.79</v>
      </c>
      <c r="C1621" s="1">
        <f t="shared" si="1"/>
        <v>-0.32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IFERROR(__xludf.DUMMYFUNCTION("""COMPUTED_VALUE"""),122.36)</f>
        <v>122.36</v>
      </c>
      <c r="C1622" s="1">
        <f t="shared" si="1"/>
        <v>-1.43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IFERROR(__xludf.DUMMYFUNCTION("""COMPUTED_VALUE"""),122.99)</f>
        <v>122.99</v>
      </c>
      <c r="C1623" s="1">
        <f t="shared" si="1"/>
        <v>-0.37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IFERROR(__xludf.DUMMYFUNCTION("""COMPUTED_VALUE"""),122.51)</f>
        <v>122.51</v>
      </c>
      <c r="C1624" s="1">
        <f t="shared" si="1"/>
        <v>-1.48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IFERROR(__xludf.DUMMYFUNCTION("""COMPUTED_VALUE"""),122.25)</f>
        <v>122.25</v>
      </c>
      <c r="C1625" s="1">
        <f t="shared" si="1"/>
        <v>-1.26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IFERROR(__xludf.DUMMYFUNCTION("""COMPUTED_VALUE"""),122.47)</f>
        <v>122.47</v>
      </c>
      <c r="C1626" s="1">
        <f t="shared" si="1"/>
        <v>-0.78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IFERROR(__xludf.DUMMYFUNCTION("""COMPUTED_VALUE"""),122.27)</f>
        <v>122.27</v>
      </c>
      <c r="C1627" s="1">
        <f t="shared" si="1"/>
        <v>-1.2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IFERROR(__xludf.DUMMYFUNCTION("""COMPUTED_VALUE"""),123.42)</f>
        <v>123.42</v>
      </c>
      <c r="C1628" s="1">
        <f t="shared" si="1"/>
        <v>0.15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IFERROR(__xludf.DUMMYFUNCTION("""COMPUTED_VALUE"""),122.63)</f>
        <v>122.63</v>
      </c>
      <c r="C1629" s="1">
        <f t="shared" si="1"/>
        <v>-1.79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IFERROR(__xludf.DUMMYFUNCTION("""COMPUTED_VALUE"""),120.62)</f>
        <v>120.62</v>
      </c>
      <c r="C1630" s="1">
        <f t="shared" si="1"/>
        <v>-3.01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IFERROR(__xludf.DUMMYFUNCTION("""COMPUTED_VALUE"""),121.21)</f>
        <v>121.21</v>
      </c>
      <c r="C1631" s="1">
        <f t="shared" si="1"/>
        <v>-0.41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IFERROR(__xludf.DUMMYFUNCTION("""COMPUTED_VALUE"""),119.44)</f>
        <v>119.44</v>
      </c>
      <c r="C1632" s="1">
        <f t="shared" si="1"/>
        <v>-2.77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IFERROR(__xludf.DUMMYFUNCTION("""COMPUTED_VALUE"""),116.3)</f>
        <v>116.3</v>
      </c>
      <c r="C1633" s="1">
        <f t="shared" si="1"/>
        <v>-4.14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IFERROR(__xludf.DUMMYFUNCTION("""COMPUTED_VALUE"""),118.5)</f>
        <v>118.5</v>
      </c>
      <c r="C1634" s="1">
        <f t="shared" si="1"/>
        <v>1.2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IFERROR(__xludf.DUMMYFUNCTION("""COMPUTED_VALUE"""),119.49)</f>
        <v>119.49</v>
      </c>
      <c r="C1635" s="1">
        <f t="shared" si="1"/>
        <v>-0.01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IFERROR(__xludf.DUMMYFUNCTION("""COMPUTED_VALUE"""),120.34)</f>
        <v>120.34</v>
      </c>
      <c r="C1636" s="1">
        <f t="shared" si="1"/>
        <v>-0.15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IFERROR(__xludf.DUMMYFUNCTION("""COMPUTED_VALUE"""),120.4)</f>
        <v>120.4</v>
      </c>
      <c r="C1637" s="1">
        <f t="shared" si="1"/>
        <v>-0.94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IFERROR(__xludf.DUMMYFUNCTION("""COMPUTED_VALUE"""),120.76)</f>
        <v>120.76</v>
      </c>
      <c r="C1638" s="1">
        <f t="shared" si="1"/>
        <v>-0.64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IFERROR(__xludf.DUMMYFUNCTION("""COMPUTED_VALUE"""),120.63)</f>
        <v>120.63</v>
      </c>
      <c r="C1639" s="1">
        <f t="shared" si="1"/>
        <v>-1.13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IFERROR(__xludf.DUMMYFUNCTION("""COMPUTED_VALUE"""),120.92)</f>
        <v>120.92</v>
      </c>
      <c r="C1640" s="1">
        <f t="shared" si="1"/>
        <v>-0.71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IFERROR(__xludf.DUMMYFUNCTION("""COMPUTED_VALUE"""),121.31)</f>
        <v>121.31</v>
      </c>
      <c r="C1641" s="1">
        <f t="shared" si="1"/>
        <v>-0.61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IFERROR(__xludf.DUMMYFUNCTION("""COMPUTED_VALUE"""),122.0)</f>
        <v>122</v>
      </c>
      <c r="C1642" s="1">
        <f t="shared" si="1"/>
        <v>-0.31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IFERROR(__xludf.DUMMYFUNCTION("""COMPUTED_VALUE"""),122.25)</f>
        <v>122.25</v>
      </c>
      <c r="C1643" s="1">
        <f t="shared" si="1"/>
        <v>-0.75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IFERROR(__xludf.DUMMYFUNCTION("""COMPUTED_VALUE"""),122.82)</f>
        <v>122.82</v>
      </c>
      <c r="C1644" s="1">
        <f t="shared" si="1"/>
        <v>-0.43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IFERROR(__xludf.DUMMYFUNCTION("""COMPUTED_VALUE"""),123.93)</f>
        <v>123.93</v>
      </c>
      <c r="C1645" s="1">
        <f t="shared" si="1"/>
        <v>0.11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IFERROR(__xludf.DUMMYFUNCTION("""COMPUTED_VALUE"""),123.61)</f>
        <v>123.61</v>
      </c>
      <c r="C1646" s="1">
        <f t="shared" si="1"/>
        <v>-1.32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IFERROR(__xludf.DUMMYFUNCTION("""COMPUTED_VALUE"""),123.8)</f>
        <v>123.8</v>
      </c>
      <c r="C1647" s="1">
        <f t="shared" si="1"/>
        <v>-0.81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IFERROR(__xludf.DUMMYFUNCTION("""COMPUTED_VALUE"""),126.5)</f>
        <v>126.5</v>
      </c>
      <c r="C1648" s="1">
        <f t="shared" si="1"/>
        <v>1.7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IFERROR(__xludf.DUMMYFUNCTION("""COMPUTED_VALUE"""),126.06)</f>
        <v>126.06</v>
      </c>
      <c r="C1649" s="1">
        <f t="shared" si="1"/>
        <v>-1.44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IFERROR(__xludf.DUMMYFUNCTION("""COMPUTED_VALUE"""),127.18)</f>
        <v>127.18</v>
      </c>
      <c r="C1650" s="1">
        <f t="shared" si="1"/>
        <v>0.12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IFERROR(__xludf.DUMMYFUNCTION("""COMPUTED_VALUE"""),128.26)</f>
        <v>128.26</v>
      </c>
      <c r="C1651" s="1">
        <f t="shared" si="1"/>
        <v>0.08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IFERROR(__xludf.DUMMYFUNCTION("""COMPUTED_VALUE"""),127.4)</f>
        <v>127.4</v>
      </c>
      <c r="C1652" s="1">
        <f t="shared" si="1"/>
        <v>-1.86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IFERROR(__xludf.DUMMYFUNCTION("""COMPUTED_VALUE"""),121.71)</f>
        <v>121.71</v>
      </c>
      <c r="C1653" s="1">
        <f t="shared" si="1"/>
        <v>-6.69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IFERROR(__xludf.DUMMYFUNCTION("""COMPUTED_VALUE"""),119.48)</f>
        <v>119.48</v>
      </c>
      <c r="C1654" s="1">
        <f t="shared" si="1"/>
        <v>-3.23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IFERROR(__xludf.DUMMYFUNCTION("""COMPUTED_VALUE"""),119.42)</f>
        <v>119.42</v>
      </c>
      <c r="C1655" s="1">
        <f t="shared" si="1"/>
        <v>-1.06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IFERROR(__xludf.DUMMYFUNCTION("""COMPUTED_VALUE"""),117.65)</f>
        <v>117.65</v>
      </c>
      <c r="C1656" s="1">
        <f t="shared" si="1"/>
        <v>-2.77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IFERROR(__xludf.DUMMYFUNCTION("""COMPUTED_VALUE"""),118.01)</f>
        <v>118.01</v>
      </c>
      <c r="C1657" s="1">
        <f t="shared" si="1"/>
        <v>-0.64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IFERROR(__xludf.DUMMYFUNCTION("""COMPUTED_VALUE"""),117.7)</f>
        <v>117.7</v>
      </c>
      <c r="C1658" s="1">
        <f t="shared" si="1"/>
        <v>-1.31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IFERROR(__xludf.DUMMYFUNCTION("""COMPUTED_VALUE"""),117.52)</f>
        <v>117.52</v>
      </c>
      <c r="C1659" s="1">
        <f t="shared" si="1"/>
        <v>-1.18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IFERROR(__xludf.DUMMYFUNCTION("""COMPUTED_VALUE"""),118.3)</f>
        <v>118.3</v>
      </c>
      <c r="C1660" s="1">
        <f t="shared" si="1"/>
        <v>-0.22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IFERROR(__xludf.DUMMYFUNCTION("""COMPUTED_VALUE"""),119.21)</f>
        <v>119.21</v>
      </c>
      <c r="C1661" s="1">
        <f t="shared" si="1"/>
        <v>-0.09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IFERROR(__xludf.DUMMYFUNCTION("""COMPUTED_VALUE"""),118.29)</f>
        <v>118.29</v>
      </c>
      <c r="C1662" s="1">
        <f t="shared" si="1"/>
        <v>-1.92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IFERROR(__xludf.DUMMYFUNCTION("""COMPUTED_VALUE"""),118.31)</f>
        <v>118.31</v>
      </c>
      <c r="C1663" s="1">
        <f t="shared" si="1"/>
        <v>-0.98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IFERROR(__xludf.DUMMYFUNCTION("""COMPUTED_VALUE"""),118.8)</f>
        <v>118.8</v>
      </c>
      <c r="C1664" s="1">
        <f t="shared" si="1"/>
        <v>-0.51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IFERROR(__xludf.DUMMYFUNCTION("""COMPUTED_VALUE"""),119.38)</f>
        <v>119.38</v>
      </c>
      <c r="C1665" s="1">
        <f t="shared" si="1"/>
        <v>-0.42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IFERROR(__xludf.DUMMYFUNCTION("""COMPUTED_VALUE"""),119.52)</f>
        <v>119.52</v>
      </c>
      <c r="C1666" s="1">
        <f t="shared" si="1"/>
        <v>-0.86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IFERROR(__xludf.DUMMYFUNCTION("""COMPUTED_VALUE"""),118.52)</f>
        <v>118.52</v>
      </c>
      <c r="C1667" s="1">
        <f t="shared" si="1"/>
        <v>-2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IFERROR(__xludf.DUMMYFUNCTION("""COMPUTED_VALUE"""),117.94)</f>
        <v>117.94</v>
      </c>
      <c r="C1668" s="1">
        <f t="shared" si="1"/>
        <v>-1.58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IFERROR(__xludf.DUMMYFUNCTION("""COMPUTED_VALUE"""),117.1)</f>
        <v>117.1</v>
      </c>
      <c r="C1669" s="1">
        <f t="shared" si="1"/>
        <v>-1.84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IFERROR(__xludf.DUMMYFUNCTION("""COMPUTED_VALUE"""),117.13)</f>
        <v>117.13</v>
      </c>
      <c r="C1670" s="1">
        <f t="shared" si="1"/>
        <v>-0.97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IFERROR(__xludf.DUMMYFUNCTION("""COMPUTED_VALUE"""),115.01)</f>
        <v>115.01</v>
      </c>
      <c r="C1671" s="1">
        <f t="shared" si="1"/>
        <v>-3.12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IFERROR(__xludf.DUMMYFUNCTION("""COMPUTED_VALUE"""),115.42)</f>
        <v>115.42</v>
      </c>
      <c r="C1672" s="1">
        <f t="shared" si="1"/>
        <v>-0.59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IFERROR(__xludf.DUMMYFUNCTION("""COMPUTED_VALUE"""),115.19)</f>
        <v>115.19</v>
      </c>
      <c r="C1673" s="1">
        <f t="shared" si="1"/>
        <v>-1.23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IFERROR(__xludf.DUMMYFUNCTION("""COMPUTED_VALUE"""),114.87)</f>
        <v>114.87</v>
      </c>
      <c r="C1674" s="1">
        <f t="shared" si="1"/>
        <v>-1.32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IFERROR(__xludf.DUMMYFUNCTION("""COMPUTED_VALUE"""),115.43)</f>
        <v>115.43</v>
      </c>
      <c r="C1675" s="1">
        <f t="shared" si="1"/>
        <v>-0.44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IFERROR(__xludf.DUMMYFUNCTION("""COMPUTED_VALUE"""),114.44)</f>
        <v>114.44</v>
      </c>
      <c r="C1676" s="1">
        <f t="shared" si="1"/>
        <v>-1.99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IFERROR(__xludf.DUMMYFUNCTION("""COMPUTED_VALUE"""),115.41)</f>
        <v>115.41</v>
      </c>
      <c r="C1677" s="1">
        <f t="shared" si="1"/>
        <v>-0.03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IFERROR(__xludf.DUMMYFUNCTION("""COMPUTED_VALUE"""),115.36)</f>
        <v>115.36</v>
      </c>
      <c r="C1678" s="1">
        <f t="shared" si="1"/>
        <v>-1.05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IFERROR(__xludf.DUMMYFUNCTION("""COMPUTED_VALUE"""),115.66)</f>
        <v>115.66</v>
      </c>
      <c r="C1679" s="1">
        <f t="shared" si="1"/>
        <v>-0.7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IFERROR(__xludf.DUMMYFUNCTION("""COMPUTED_VALUE"""),115.4)</f>
        <v>115.4</v>
      </c>
      <c r="C1680" s="1">
        <f t="shared" si="1"/>
        <v>-1.26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IFERROR(__xludf.DUMMYFUNCTION("""COMPUTED_VALUE"""),115.83)</f>
        <v>115.83</v>
      </c>
      <c r="C1681" s="1">
        <f t="shared" si="1"/>
        <v>-0.57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IFERROR(__xludf.DUMMYFUNCTION("""COMPUTED_VALUE"""),117.25)</f>
        <v>117.25</v>
      </c>
      <c r="C1682" s="1">
        <f t="shared" si="1"/>
        <v>0.42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IFERROR(__xludf.DUMMYFUNCTION("""COMPUTED_VALUE"""),116.92)</f>
        <v>116.92</v>
      </c>
      <c r="C1683" s="1">
        <f t="shared" si="1"/>
        <v>-1.33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IFERROR(__xludf.DUMMYFUNCTION("""COMPUTED_VALUE"""),116.17)</f>
        <v>116.17</v>
      </c>
      <c r="C1684" s="1">
        <f t="shared" si="1"/>
        <v>-1.75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IFERROR(__xludf.DUMMYFUNCTION("""COMPUTED_VALUE"""),114.58)</f>
        <v>114.58</v>
      </c>
      <c r="C1685" s="1">
        <f t="shared" si="1"/>
        <v>-2.59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IFERROR(__xludf.DUMMYFUNCTION("""COMPUTED_VALUE"""),115.95)</f>
        <v>115.95</v>
      </c>
      <c r="C1686" s="1">
        <f t="shared" si="1"/>
        <v>0.37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IFERROR(__xludf.DUMMYFUNCTION("""COMPUTED_VALUE"""),114.73)</f>
        <v>114.73</v>
      </c>
      <c r="C1687" s="1">
        <f t="shared" si="1"/>
        <v>-2.22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IFERROR(__xludf.DUMMYFUNCTION("""COMPUTED_VALUE"""),115.18)</f>
        <v>115.18</v>
      </c>
      <c r="C1688" s="1">
        <f t="shared" si="1"/>
        <v>-0.55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IFERROR(__xludf.DUMMYFUNCTION("""COMPUTED_VALUE"""),116.14)</f>
        <v>116.14</v>
      </c>
      <c r="C1689" s="1">
        <f t="shared" si="1"/>
        <v>-0.04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IFERROR(__xludf.DUMMYFUNCTION("""COMPUTED_VALUE"""),115.28)</f>
        <v>115.28</v>
      </c>
      <c r="C1690" s="1">
        <f t="shared" si="1"/>
        <v>-1.86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IFERROR(__xludf.DUMMYFUNCTION("""COMPUTED_VALUE"""),115.21)</f>
        <v>115.21</v>
      </c>
      <c r="C1691" s="1">
        <f t="shared" si="1"/>
        <v>-1.07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IFERROR(__xludf.DUMMYFUNCTION("""COMPUTED_VALUE"""),116.45)</f>
        <v>116.45</v>
      </c>
      <c r="C1692" s="1">
        <f t="shared" si="1"/>
        <v>0.24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IFERROR(__xludf.DUMMYFUNCTION("""COMPUTED_VALUE"""),116.93)</f>
        <v>116.93</v>
      </c>
      <c r="C1693" s="1">
        <f t="shared" si="1"/>
        <v>-0.52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IFERROR(__xludf.DUMMYFUNCTION("""COMPUTED_VALUE"""),117.36)</f>
        <v>117.36</v>
      </c>
      <c r="C1694" s="1">
        <f t="shared" si="1"/>
        <v>-0.57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IFERROR(__xludf.DUMMYFUNCTION("""COMPUTED_VALUE"""),117.17)</f>
        <v>117.17</v>
      </c>
      <c r="C1695" s="1">
        <f t="shared" si="1"/>
        <v>-1.19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IFERROR(__xludf.DUMMYFUNCTION("""COMPUTED_VALUE"""),116.53)</f>
        <v>116.53</v>
      </c>
      <c r="C1696" s="1">
        <f t="shared" si="1"/>
        <v>-1.64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IFERROR(__xludf.DUMMYFUNCTION("""COMPUTED_VALUE"""),116.88)</f>
        <v>116.88</v>
      </c>
      <c r="C1697" s="1">
        <f t="shared" si="1"/>
        <v>-0.65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IFERROR(__xludf.DUMMYFUNCTION("""COMPUTED_VALUE"""),115.18)</f>
        <v>115.18</v>
      </c>
      <c r="C1698" s="1">
        <f t="shared" si="1"/>
        <v>-2.7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IFERROR(__xludf.DUMMYFUNCTION("""COMPUTED_VALUE"""),114.79)</f>
        <v>114.79</v>
      </c>
      <c r="C1699" s="1">
        <f t="shared" si="1"/>
        <v>-1.39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IFERROR(__xludf.DUMMYFUNCTION("""COMPUTED_VALUE"""),115.36)</f>
        <v>115.36</v>
      </c>
      <c r="C1700" s="1">
        <f t="shared" si="1"/>
        <v>-0.43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IFERROR(__xludf.DUMMYFUNCTION("""COMPUTED_VALUE"""),114.64)</f>
        <v>114.64</v>
      </c>
      <c r="C1701" s="1">
        <f t="shared" si="1"/>
        <v>-1.72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IFERROR(__xludf.DUMMYFUNCTION("""COMPUTED_VALUE"""),113.5)</f>
        <v>113.5</v>
      </c>
      <c r="C1702" s="1">
        <f t="shared" si="1"/>
        <v>-2.14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IFERROR(__xludf.DUMMYFUNCTION("""COMPUTED_VALUE"""),113.41)</f>
        <v>113.41</v>
      </c>
      <c r="C1703" s="1">
        <f t="shared" si="1"/>
        <v>-1.09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IFERROR(__xludf.DUMMYFUNCTION("""COMPUTED_VALUE"""),113.92)</f>
        <v>113.92</v>
      </c>
      <c r="C1704" s="1">
        <f t="shared" si="1"/>
        <v>-0.49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IFERROR(__xludf.DUMMYFUNCTION("""COMPUTED_VALUE"""),113.45)</f>
        <v>113.45</v>
      </c>
      <c r="C1705" s="1">
        <f t="shared" si="1"/>
        <v>-1.47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IFERROR(__xludf.DUMMYFUNCTION("""COMPUTED_VALUE"""),114.71)</f>
        <v>114.71</v>
      </c>
      <c r="C1706" s="1">
        <f t="shared" si="1"/>
        <v>0.26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IFERROR(__xludf.DUMMYFUNCTION("""COMPUTED_VALUE"""),113.68)</f>
        <v>113.68</v>
      </c>
      <c r="C1707" s="1">
        <f t="shared" si="1"/>
        <v>-2.03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IFERROR(__xludf.DUMMYFUNCTION("""COMPUTED_VALUE"""),114.71)</f>
        <v>114.71</v>
      </c>
      <c r="C1708" s="1">
        <f t="shared" si="1"/>
        <v>0.03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IFERROR(__xludf.DUMMYFUNCTION("""COMPUTED_VALUE"""),115.41)</f>
        <v>115.41</v>
      </c>
      <c r="C1709" s="1">
        <f t="shared" si="1"/>
        <v>-0.3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IFERROR(__xludf.DUMMYFUNCTION("""COMPUTED_VALUE"""),114.09)</f>
        <v>114.09</v>
      </c>
      <c r="C1710" s="1">
        <f t="shared" si="1"/>
        <v>-2.32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IFERROR(__xludf.DUMMYFUNCTION("""COMPUTED_VALUE"""),112.41)</f>
        <v>112.41</v>
      </c>
      <c r="C1711" s="1">
        <f t="shared" si="1"/>
        <v>-2.68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IFERROR(__xludf.DUMMYFUNCTION("""COMPUTED_VALUE"""),111.25)</f>
        <v>111.25</v>
      </c>
      <c r="C1712" s="1">
        <f t="shared" si="1"/>
        <v>-2.16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IFERROR(__xludf.DUMMYFUNCTION("""COMPUTED_VALUE"""),111.26)</f>
        <v>111.26</v>
      </c>
      <c r="C1713" s="1">
        <f t="shared" si="1"/>
        <v>-0.99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IFERROR(__xludf.DUMMYFUNCTION("""COMPUTED_VALUE"""),110.57)</f>
        <v>110.57</v>
      </c>
      <c r="C1714" s="1">
        <f t="shared" si="1"/>
        <v>-1.69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IFERROR(__xludf.DUMMYFUNCTION("""COMPUTED_VALUE"""),113.93)</f>
        <v>113.93</v>
      </c>
      <c r="C1715" s="1">
        <f t="shared" si="1"/>
        <v>2.36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IFERROR(__xludf.DUMMYFUNCTION("""COMPUTED_VALUE"""),113.57)</f>
        <v>113.57</v>
      </c>
      <c r="C1716" s="1">
        <f t="shared" si="1"/>
        <v>-1.36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IFERROR(__xludf.DUMMYFUNCTION("""COMPUTED_VALUE"""),112.72)</f>
        <v>112.72</v>
      </c>
      <c r="C1717" s="1">
        <f t="shared" si="1"/>
        <v>-1.85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IFERROR(__xludf.DUMMYFUNCTION("""COMPUTED_VALUE"""),112.11)</f>
        <v>112.11</v>
      </c>
      <c r="C1718" s="1">
        <f t="shared" si="1"/>
        <v>-1.61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IFERROR(__xludf.DUMMYFUNCTION("""COMPUTED_VALUE"""),112.08)</f>
        <v>112.08</v>
      </c>
      <c r="C1719" s="1">
        <f t="shared" si="1"/>
        <v>-1.03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IFERROR(__xludf.DUMMYFUNCTION("""COMPUTED_VALUE"""),112.1)</f>
        <v>112.1</v>
      </c>
      <c r="C1720" s="1">
        <f t="shared" si="1"/>
        <v>-0.98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IFERROR(__xludf.DUMMYFUNCTION("""COMPUTED_VALUE"""),112.57)</f>
        <v>112.57</v>
      </c>
      <c r="C1721" s="1">
        <f t="shared" si="1"/>
        <v>-0.53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IFERROR(__xludf.DUMMYFUNCTION("""COMPUTED_VALUE"""),112.25)</f>
        <v>112.25</v>
      </c>
      <c r="C1722" s="1">
        <f t="shared" si="1"/>
        <v>-1.32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IFERROR(__xludf.DUMMYFUNCTION("""COMPUTED_VALUE"""),112.39)</f>
        <v>112.39</v>
      </c>
      <c r="C1723" s="1">
        <f t="shared" si="1"/>
        <v>-0.86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IFERROR(__xludf.DUMMYFUNCTION("""COMPUTED_VALUE"""),111.72)</f>
        <v>111.72</v>
      </c>
      <c r="C1724" s="1">
        <f t="shared" si="1"/>
        <v>-1.67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IFERROR(__xludf.DUMMYFUNCTION("""COMPUTED_VALUE"""),111.04)</f>
        <v>111.04</v>
      </c>
      <c r="C1725" s="1">
        <f t="shared" si="1"/>
        <v>-1.68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IFERROR(__xludf.DUMMYFUNCTION("""COMPUTED_VALUE"""),112.82)</f>
        <v>112.82</v>
      </c>
      <c r="C1726" s="1">
        <f t="shared" si="1"/>
        <v>0.78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IFERROR(__xludf.DUMMYFUNCTION("""COMPUTED_VALUE"""),114.11)</f>
        <v>114.11</v>
      </c>
      <c r="C1727" s="1">
        <f t="shared" si="1"/>
        <v>0.29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IFERROR(__xludf.DUMMYFUNCTION("""COMPUTED_VALUE"""),114.98)</f>
        <v>114.98</v>
      </c>
      <c r="C1728" s="1">
        <f t="shared" si="1"/>
        <v>-0.13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IFERROR(__xludf.DUMMYFUNCTION("""COMPUTED_VALUE"""),114.51)</f>
        <v>114.51</v>
      </c>
      <c r="C1729" s="1">
        <f t="shared" si="1"/>
        <v>-1.47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IFERROR(__xludf.DUMMYFUNCTION("""COMPUTED_VALUE"""),114.22)</f>
        <v>114.22</v>
      </c>
      <c r="C1730" s="1">
        <f t="shared" si="1"/>
        <v>-1.29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IFERROR(__xludf.DUMMYFUNCTION("""COMPUTED_VALUE"""),117.86)</f>
        <v>117.86</v>
      </c>
      <c r="C1731" s="1">
        <f t="shared" si="1"/>
        <v>2.64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IFERROR(__xludf.DUMMYFUNCTION("""COMPUTED_VALUE"""),118.32)</f>
        <v>118.32</v>
      </c>
      <c r="C1732" s="1">
        <f t="shared" si="1"/>
        <v>-0.54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IFERROR(__xludf.DUMMYFUNCTION("""COMPUTED_VALUE"""),119.21)</f>
        <v>119.21</v>
      </c>
      <c r="C1733" s="1">
        <f t="shared" si="1"/>
        <v>-0.11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IFERROR(__xludf.DUMMYFUNCTION("""COMPUTED_VALUE"""),119.45)</f>
        <v>119.45</v>
      </c>
      <c r="C1734" s="1">
        <f t="shared" si="1"/>
        <v>-0.76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IFERROR(__xludf.DUMMYFUNCTION("""COMPUTED_VALUE"""),120.0)</f>
        <v>120</v>
      </c>
      <c r="C1735" s="1">
        <f t="shared" si="1"/>
        <v>-0.45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IFERROR(__xludf.DUMMYFUNCTION("""COMPUTED_VALUE"""),119.5)</f>
        <v>119.5</v>
      </c>
      <c r="C1736" s="1">
        <f t="shared" si="1"/>
        <v>-1.5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IFERROR(__xludf.DUMMYFUNCTION("""COMPUTED_VALUE"""),119.69)</f>
        <v>119.69</v>
      </c>
      <c r="C1737" s="1">
        <f t="shared" si="1"/>
        <v>-0.81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IFERROR(__xludf.DUMMYFUNCTION("""COMPUTED_VALUE"""),120.14)</f>
        <v>120.14</v>
      </c>
      <c r="C1738" s="1">
        <f t="shared" si="1"/>
        <v>-0.55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IFERROR(__xludf.DUMMYFUNCTION("""COMPUTED_VALUE"""),120.66)</f>
        <v>120.66</v>
      </c>
      <c r="C1739" s="1">
        <f t="shared" si="1"/>
        <v>-0.48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IFERROR(__xludf.DUMMYFUNCTION("""COMPUTED_VALUE"""),121.82)</f>
        <v>121.82</v>
      </c>
      <c r="C1740" s="1">
        <f t="shared" si="1"/>
        <v>0.16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IFERROR(__xludf.DUMMYFUNCTION("""COMPUTED_VALUE"""),120.68)</f>
        <v>120.68</v>
      </c>
      <c r="C1741" s="1">
        <f t="shared" si="1"/>
        <v>-2.14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IFERROR(__xludf.DUMMYFUNCTION("""COMPUTED_VALUE"""),119.27)</f>
        <v>119.27</v>
      </c>
      <c r="C1742" s="1">
        <f t="shared" si="1"/>
        <v>-2.41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IFERROR(__xludf.DUMMYFUNCTION("""COMPUTED_VALUE"""),118.47)</f>
        <v>118.47</v>
      </c>
      <c r="C1743" s="1">
        <f t="shared" si="1"/>
        <v>-1.8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IFERROR(__xludf.DUMMYFUNCTION("""COMPUTED_VALUE"""),118.24)</f>
        <v>118.24</v>
      </c>
      <c r="C1744" s="1">
        <f t="shared" si="1"/>
        <v>-1.23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IFERROR(__xludf.DUMMYFUNCTION("""COMPUTED_VALUE"""),119.29)</f>
        <v>119.29</v>
      </c>
      <c r="C1745" s="1">
        <f t="shared" si="1"/>
        <v>0.05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IFERROR(__xludf.DUMMYFUNCTION("""COMPUTED_VALUE"""),119.25)</f>
        <v>119.25</v>
      </c>
      <c r="C1746" s="1">
        <f t="shared" si="1"/>
        <v>-1.04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IFERROR(__xludf.DUMMYFUNCTION("""COMPUTED_VALUE"""),119.92)</f>
        <v>119.92</v>
      </c>
      <c r="C1747" s="1">
        <f t="shared" si="1"/>
        <v>-0.33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IFERROR(__xludf.DUMMYFUNCTION("""COMPUTED_VALUE"""),120.45)</f>
        <v>120.45</v>
      </c>
      <c r="C1748" s="1">
        <f t="shared" si="1"/>
        <v>-0.47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IFERROR(__xludf.DUMMYFUNCTION("""COMPUTED_VALUE"""),121.26)</f>
        <v>121.26</v>
      </c>
      <c r="C1749" s="1">
        <f t="shared" si="1"/>
        <v>-0.19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IFERROR(__xludf.DUMMYFUNCTION("""COMPUTED_VALUE"""),121.74)</f>
        <v>121.74</v>
      </c>
      <c r="C1750" s="1">
        <f t="shared" si="1"/>
        <v>-0.52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tr">
        <f>IFERROR(__xludf.DUMMYFUNCTION("GOOGLEFINANCE(""CAT"",""price"",""2010-01-01"",""2016-12-13"",""DAILY"")"),"Date")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IFERROR(__xludf.DUMMYFUNCTION("""COMPUTED_VALUE"""),58.55)</f>
        <v>58.55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IFERROR(__xludf.DUMMYFUNCTION("""COMPUTED_VALUE"""),59.25)</f>
        <v>59.25</v>
      </c>
      <c r="C3" s="1">
        <f t="shared" ref="C3:C1750" si="1">(B3-B2)-1</f>
        <v>-0.3</v>
      </c>
    </row>
    <row r="4">
      <c r="A4" s="3">
        <f>IFERROR(__xludf.DUMMYFUNCTION("""COMPUTED_VALUE"""),40184.666666666664)</f>
        <v>40184.66667</v>
      </c>
      <c r="B4" s="1">
        <f>IFERROR(__xludf.DUMMYFUNCTION("""COMPUTED_VALUE"""),59.43)</f>
        <v>59.43</v>
      </c>
      <c r="C4" s="1">
        <f t="shared" si="1"/>
        <v>-0.82</v>
      </c>
    </row>
    <row r="5">
      <c r="A5" s="3">
        <f>IFERROR(__xludf.DUMMYFUNCTION("""COMPUTED_VALUE"""),40185.666666666664)</f>
        <v>40185.66667</v>
      </c>
      <c r="B5" s="1">
        <f>IFERROR(__xludf.DUMMYFUNCTION("""COMPUTED_VALUE"""),59.67)</f>
        <v>59.67</v>
      </c>
      <c r="C5" s="1">
        <f t="shared" si="1"/>
        <v>-0.76</v>
      </c>
    </row>
    <row r="6">
      <c r="A6" s="3">
        <f>IFERROR(__xludf.DUMMYFUNCTION("""COMPUTED_VALUE"""),40186.666666666664)</f>
        <v>40186.66667</v>
      </c>
      <c r="B6" s="1">
        <f>IFERROR(__xludf.DUMMYFUNCTION("""COMPUTED_VALUE"""),60.34)</f>
        <v>60.34</v>
      </c>
      <c r="C6" s="1">
        <f t="shared" si="1"/>
        <v>-0.33</v>
      </c>
    </row>
    <row r="7">
      <c r="A7" s="3">
        <f>IFERROR(__xludf.DUMMYFUNCTION("""COMPUTED_VALUE"""),40189.666666666664)</f>
        <v>40189.66667</v>
      </c>
      <c r="B7" s="1">
        <f>IFERROR(__xludf.DUMMYFUNCTION("""COMPUTED_VALUE"""),64.13)</f>
        <v>64.13</v>
      </c>
      <c r="C7" s="1">
        <f t="shared" si="1"/>
        <v>2.79</v>
      </c>
    </row>
    <row r="8">
      <c r="A8" s="3">
        <f>IFERROR(__xludf.DUMMYFUNCTION("""COMPUTED_VALUE"""),40190.666666666664)</f>
        <v>40190.66667</v>
      </c>
      <c r="B8" s="1">
        <f>IFERROR(__xludf.DUMMYFUNCTION("""COMPUTED_VALUE"""),62.24)</f>
        <v>62.24</v>
      </c>
      <c r="C8" s="1">
        <f t="shared" si="1"/>
        <v>-2.89</v>
      </c>
    </row>
    <row r="9">
      <c r="A9" s="3">
        <f>IFERROR(__xludf.DUMMYFUNCTION("""COMPUTED_VALUE"""),40191.666666666664)</f>
        <v>40191.66667</v>
      </c>
      <c r="B9" s="1">
        <f>IFERROR(__xludf.DUMMYFUNCTION("""COMPUTED_VALUE"""),62.33)</f>
        <v>62.33</v>
      </c>
      <c r="C9" s="1">
        <f t="shared" si="1"/>
        <v>-0.91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IFERROR(__xludf.DUMMYFUNCTION("""COMPUTED_VALUE"""),61.98)</f>
        <v>61.98</v>
      </c>
      <c r="C10" s="1">
        <f t="shared" si="1"/>
        <v>-1.35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IFERROR(__xludf.DUMMYFUNCTION("""COMPUTED_VALUE"""),60.12)</f>
        <v>60.12</v>
      </c>
      <c r="C11" s="1">
        <f t="shared" si="1"/>
        <v>-2.86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IFERROR(__xludf.DUMMYFUNCTION("""COMPUTED_VALUE"""),60.93)</f>
        <v>60.93</v>
      </c>
      <c r="C12" s="1">
        <f t="shared" si="1"/>
        <v>-0.19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IFERROR(__xludf.DUMMYFUNCTION("""COMPUTED_VALUE"""),59.76)</f>
        <v>59.76</v>
      </c>
      <c r="C13" s="1">
        <f t="shared" si="1"/>
        <v>-2.17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IFERROR(__xludf.DUMMYFUNCTION("""COMPUTED_VALUE"""),56.85)</f>
        <v>56.85</v>
      </c>
      <c r="C14" s="1">
        <f t="shared" si="1"/>
        <v>-3.91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IFERROR(__xludf.DUMMYFUNCTION("""COMPUTED_VALUE"""),54.25)</f>
        <v>54.25</v>
      </c>
      <c r="C15" s="1">
        <f t="shared" si="1"/>
        <v>-3.6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IFERROR(__xludf.DUMMYFUNCTION("""COMPUTED_VALUE"""),55.14)</f>
        <v>55.14</v>
      </c>
      <c r="C16" s="1">
        <f t="shared" si="1"/>
        <v>-0.11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IFERROR(__xludf.DUMMYFUNCTION("""COMPUTED_VALUE"""),55.85)</f>
        <v>55.85</v>
      </c>
      <c r="C17" s="1">
        <f t="shared" si="1"/>
        <v>-0.29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IFERROR(__xludf.DUMMYFUNCTION("""COMPUTED_VALUE"""),53.44)</f>
        <v>53.44</v>
      </c>
      <c r="C18" s="1">
        <f t="shared" si="1"/>
        <v>-3.41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IFERROR(__xludf.DUMMYFUNCTION("""COMPUTED_VALUE"""),51.86)</f>
        <v>51.86</v>
      </c>
      <c r="C19" s="1">
        <f t="shared" si="1"/>
        <v>-2.58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IFERROR(__xludf.DUMMYFUNCTION("""COMPUTED_VALUE"""),52.24)</f>
        <v>52.24</v>
      </c>
      <c r="C20" s="1">
        <f t="shared" si="1"/>
        <v>-0.62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IFERROR(__xludf.DUMMYFUNCTION("""COMPUTED_VALUE"""),52.94)</f>
        <v>52.94</v>
      </c>
      <c r="C21" s="1">
        <f t="shared" si="1"/>
        <v>-0.3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IFERROR(__xludf.DUMMYFUNCTION("""COMPUTED_VALUE"""),53.55)</f>
        <v>53.55</v>
      </c>
      <c r="C22" s="1">
        <f t="shared" si="1"/>
        <v>-0.39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IFERROR(__xludf.DUMMYFUNCTION("""COMPUTED_VALUE"""),53.39)</f>
        <v>53.39</v>
      </c>
      <c r="C23" s="1">
        <f t="shared" si="1"/>
        <v>-1.16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IFERROR(__xludf.DUMMYFUNCTION("""COMPUTED_VALUE"""),51.4)</f>
        <v>51.4</v>
      </c>
      <c r="C24" s="1">
        <f t="shared" si="1"/>
        <v>-2.99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IFERROR(__xludf.DUMMYFUNCTION("""COMPUTED_VALUE"""),51.75)</f>
        <v>51.75</v>
      </c>
      <c r="C25" s="1">
        <f t="shared" si="1"/>
        <v>-0.65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IFERROR(__xludf.DUMMYFUNCTION("""COMPUTED_VALUE"""),50.78)</f>
        <v>50.78</v>
      </c>
      <c r="C26" s="1">
        <f t="shared" si="1"/>
        <v>-1.97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IFERROR(__xludf.DUMMYFUNCTION("""COMPUTED_VALUE"""),53.53)</f>
        <v>53.53</v>
      </c>
      <c r="C27" s="1">
        <f t="shared" si="1"/>
        <v>1.75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IFERROR(__xludf.DUMMYFUNCTION("""COMPUTED_VALUE"""),53.15)</f>
        <v>53.15</v>
      </c>
      <c r="C28" s="1">
        <f t="shared" si="1"/>
        <v>-1.38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IFERROR(__xludf.DUMMYFUNCTION("""COMPUTED_VALUE"""),56.15)</f>
        <v>56.15</v>
      </c>
      <c r="C29" s="1">
        <f t="shared" si="1"/>
        <v>2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IFERROR(__xludf.DUMMYFUNCTION("""COMPUTED_VALUE"""),56.2)</f>
        <v>56.2</v>
      </c>
      <c r="C30" s="1">
        <f t="shared" si="1"/>
        <v>-0.95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IFERROR(__xludf.DUMMYFUNCTION("""COMPUTED_VALUE"""),57.12)</f>
        <v>57.12</v>
      </c>
      <c r="C31" s="1">
        <f t="shared" si="1"/>
        <v>-0.08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IFERROR(__xludf.DUMMYFUNCTION("""COMPUTED_VALUE"""),57.5)</f>
        <v>57.5</v>
      </c>
      <c r="C32" s="1">
        <f t="shared" si="1"/>
        <v>-0.62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IFERROR(__xludf.DUMMYFUNCTION("""COMPUTED_VALUE"""),57.81)</f>
        <v>57.81</v>
      </c>
      <c r="C33" s="1">
        <f t="shared" si="1"/>
        <v>-0.69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IFERROR(__xludf.DUMMYFUNCTION("""COMPUTED_VALUE"""),58.25)</f>
        <v>58.25</v>
      </c>
      <c r="C34" s="1">
        <f t="shared" si="1"/>
        <v>-0.56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IFERROR(__xludf.DUMMYFUNCTION("""COMPUTED_VALUE"""),58.03)</f>
        <v>58.03</v>
      </c>
      <c r="C35" s="1">
        <f t="shared" si="1"/>
        <v>-1.22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IFERROR(__xludf.DUMMYFUNCTION("""COMPUTED_VALUE"""),56.66)</f>
        <v>56.66</v>
      </c>
      <c r="C36" s="1">
        <f t="shared" si="1"/>
        <v>-2.37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IFERROR(__xludf.DUMMYFUNCTION("""COMPUTED_VALUE"""),56.96)</f>
        <v>56.96</v>
      </c>
      <c r="C37" s="1">
        <f t="shared" si="1"/>
        <v>-0.7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IFERROR(__xludf.DUMMYFUNCTION("""COMPUTED_VALUE"""),56.79)</f>
        <v>56.79</v>
      </c>
      <c r="C38" s="1">
        <f t="shared" si="1"/>
        <v>-1.17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IFERROR(__xludf.DUMMYFUNCTION("""COMPUTED_VALUE"""),57.05)</f>
        <v>57.05</v>
      </c>
      <c r="C39" s="1">
        <f t="shared" si="1"/>
        <v>-0.74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IFERROR(__xludf.DUMMYFUNCTION("""COMPUTED_VALUE"""),57.85)</f>
        <v>57.85</v>
      </c>
      <c r="C40" s="1">
        <f t="shared" si="1"/>
        <v>-0.2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IFERROR(__xludf.DUMMYFUNCTION("""COMPUTED_VALUE"""),58.15)</f>
        <v>58.15</v>
      </c>
      <c r="C41" s="1">
        <f t="shared" si="1"/>
        <v>-0.7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IFERROR(__xludf.DUMMYFUNCTION("""COMPUTED_VALUE"""),58.57)</f>
        <v>58.57</v>
      </c>
      <c r="C42" s="1">
        <f t="shared" si="1"/>
        <v>-0.58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IFERROR(__xludf.DUMMYFUNCTION("""COMPUTED_VALUE"""),58.45)</f>
        <v>58.45</v>
      </c>
      <c r="C43" s="1">
        <f t="shared" si="1"/>
        <v>-1.12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IFERROR(__xludf.DUMMYFUNCTION("""COMPUTED_VALUE"""),59.23)</f>
        <v>59.23</v>
      </c>
      <c r="C44" s="1">
        <f t="shared" si="1"/>
        <v>-0.22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IFERROR(__xludf.DUMMYFUNCTION("""COMPUTED_VALUE"""),58.91)</f>
        <v>58.91</v>
      </c>
      <c r="C45" s="1">
        <f t="shared" si="1"/>
        <v>-1.32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IFERROR(__xludf.DUMMYFUNCTION("""COMPUTED_VALUE"""),59.18)</f>
        <v>59.18</v>
      </c>
      <c r="C46" s="1">
        <f t="shared" si="1"/>
        <v>-0.73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IFERROR(__xludf.DUMMYFUNCTION("""COMPUTED_VALUE"""),58.78)</f>
        <v>58.78</v>
      </c>
      <c r="C47" s="1">
        <f t="shared" si="1"/>
        <v>-1.4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IFERROR(__xludf.DUMMYFUNCTION("""COMPUTED_VALUE"""),58.9)</f>
        <v>58.9</v>
      </c>
      <c r="C48" s="1">
        <f t="shared" si="1"/>
        <v>-0.88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IFERROR(__xludf.DUMMYFUNCTION("""COMPUTED_VALUE"""),60.36)</f>
        <v>60.36</v>
      </c>
      <c r="C49" s="1">
        <f t="shared" si="1"/>
        <v>0.46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IFERROR(__xludf.DUMMYFUNCTION("""COMPUTED_VALUE"""),59.47)</f>
        <v>59.47</v>
      </c>
      <c r="C50" s="1">
        <f t="shared" si="1"/>
        <v>-1.89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IFERROR(__xludf.DUMMYFUNCTION("""COMPUTED_VALUE"""),59.45)</f>
        <v>59.45</v>
      </c>
      <c r="C51" s="1">
        <f t="shared" si="1"/>
        <v>-1.02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IFERROR(__xludf.DUMMYFUNCTION("""COMPUTED_VALUE"""),60.22)</f>
        <v>60.22</v>
      </c>
      <c r="C52" s="1">
        <f t="shared" si="1"/>
        <v>-0.23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IFERROR(__xludf.DUMMYFUNCTION("""COMPUTED_VALUE"""),59.77)</f>
        <v>59.77</v>
      </c>
      <c r="C53" s="1">
        <f t="shared" si="1"/>
        <v>-1.45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IFERROR(__xludf.DUMMYFUNCTION("""COMPUTED_VALUE"""),59.37)</f>
        <v>59.37</v>
      </c>
      <c r="C54" s="1">
        <f t="shared" si="1"/>
        <v>-1.4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IFERROR(__xludf.DUMMYFUNCTION("""COMPUTED_VALUE"""),59.95)</f>
        <v>59.95</v>
      </c>
      <c r="C55" s="1">
        <f t="shared" si="1"/>
        <v>-0.42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IFERROR(__xludf.DUMMYFUNCTION("""COMPUTED_VALUE"""),62.41)</f>
        <v>62.41</v>
      </c>
      <c r="C56" s="1">
        <f t="shared" si="1"/>
        <v>1.46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IFERROR(__xludf.DUMMYFUNCTION("""COMPUTED_VALUE"""),62.06)</f>
        <v>62.06</v>
      </c>
      <c r="C57" s="1">
        <f t="shared" si="1"/>
        <v>-1.35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IFERROR(__xludf.DUMMYFUNCTION("""COMPUTED_VALUE"""),62.14)</f>
        <v>62.14</v>
      </c>
      <c r="C58" s="1">
        <f t="shared" si="1"/>
        <v>-0.92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IFERROR(__xludf.DUMMYFUNCTION("""COMPUTED_VALUE"""),62.44)</f>
        <v>62.44</v>
      </c>
      <c r="C59" s="1">
        <f t="shared" si="1"/>
        <v>-0.7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IFERROR(__xludf.DUMMYFUNCTION("""COMPUTED_VALUE"""),63.48)</f>
        <v>63.48</v>
      </c>
      <c r="C60" s="1">
        <f t="shared" si="1"/>
        <v>0.04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IFERROR(__xludf.DUMMYFUNCTION("""COMPUTED_VALUE"""),63.16)</f>
        <v>63.16</v>
      </c>
      <c r="C61" s="1">
        <f t="shared" si="1"/>
        <v>-1.32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IFERROR(__xludf.DUMMYFUNCTION("""COMPUTED_VALUE"""),62.85)</f>
        <v>62.85</v>
      </c>
      <c r="C62" s="1">
        <f t="shared" si="1"/>
        <v>-1.31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IFERROR(__xludf.DUMMYFUNCTION("""COMPUTED_VALUE"""),63.99)</f>
        <v>63.99</v>
      </c>
      <c r="C63" s="1">
        <f t="shared" si="1"/>
        <v>0.14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IFERROR(__xludf.DUMMYFUNCTION("""COMPUTED_VALUE"""),64.99)</f>
        <v>64.99</v>
      </c>
      <c r="C64" s="1">
        <f t="shared" si="1"/>
        <v>0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IFERROR(__xludf.DUMMYFUNCTION("""COMPUTED_VALUE"""),65.29)</f>
        <v>65.29</v>
      </c>
      <c r="C65" s="1">
        <f t="shared" si="1"/>
        <v>-0.7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IFERROR(__xludf.DUMMYFUNCTION("""COMPUTED_VALUE"""),64.47)</f>
        <v>64.47</v>
      </c>
      <c r="C66" s="1">
        <f t="shared" si="1"/>
        <v>-1.82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IFERROR(__xludf.DUMMYFUNCTION("""COMPUTED_VALUE"""),64.48)</f>
        <v>64.48</v>
      </c>
      <c r="C67" s="1">
        <f t="shared" si="1"/>
        <v>-0.99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IFERROR(__xludf.DUMMYFUNCTION("""COMPUTED_VALUE"""),65.27)</f>
        <v>65.27</v>
      </c>
      <c r="C68" s="1">
        <f t="shared" si="1"/>
        <v>-0.21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IFERROR(__xludf.DUMMYFUNCTION("""COMPUTED_VALUE"""),66.73)</f>
        <v>66.73</v>
      </c>
      <c r="C69" s="1">
        <f t="shared" si="1"/>
        <v>0.46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IFERROR(__xludf.DUMMYFUNCTION("""COMPUTED_VALUE"""),66.19)</f>
        <v>66.19</v>
      </c>
      <c r="C70" s="1">
        <f t="shared" si="1"/>
        <v>-1.54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IFERROR(__xludf.DUMMYFUNCTION("""COMPUTED_VALUE"""),67.28)</f>
        <v>67.28</v>
      </c>
      <c r="C71" s="1">
        <f t="shared" si="1"/>
        <v>0.09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IFERROR(__xludf.DUMMYFUNCTION("""COMPUTED_VALUE"""),68.22)</f>
        <v>68.22</v>
      </c>
      <c r="C72" s="1">
        <f t="shared" si="1"/>
        <v>-0.06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IFERROR(__xludf.DUMMYFUNCTION("""COMPUTED_VALUE"""),66.88)</f>
        <v>66.88</v>
      </c>
      <c r="C73" s="1">
        <f t="shared" si="1"/>
        <v>-2.34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IFERROR(__xludf.DUMMYFUNCTION("""COMPUTED_VALUE"""),66.99)</f>
        <v>66.99</v>
      </c>
      <c r="C74" s="1">
        <f t="shared" si="1"/>
        <v>-0.89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IFERROR(__xludf.DUMMYFUNCTION("""COMPUTED_VALUE"""),67.5)</f>
        <v>67.5</v>
      </c>
      <c r="C75" s="1">
        <f t="shared" si="1"/>
        <v>-0.49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IFERROR(__xludf.DUMMYFUNCTION("""COMPUTED_VALUE"""),67.75)</f>
        <v>67.75</v>
      </c>
      <c r="C76" s="1">
        <f t="shared" si="1"/>
        <v>-0.75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IFERROR(__xludf.DUMMYFUNCTION("""COMPUTED_VALUE"""),67.51)</f>
        <v>67.51</v>
      </c>
      <c r="C77" s="1">
        <f t="shared" si="1"/>
        <v>-1.24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IFERROR(__xludf.DUMMYFUNCTION("""COMPUTED_VALUE"""),68.78)</f>
        <v>68.78</v>
      </c>
      <c r="C78" s="1">
        <f t="shared" si="1"/>
        <v>0.27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IFERROR(__xludf.DUMMYFUNCTION("""COMPUTED_VALUE"""),71.65)</f>
        <v>71.65</v>
      </c>
      <c r="C79" s="1">
        <f t="shared" si="1"/>
        <v>1.87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IFERROR(__xludf.DUMMYFUNCTION("""COMPUTED_VALUE"""),68.53)</f>
        <v>68.53</v>
      </c>
      <c r="C80" s="1">
        <f t="shared" si="1"/>
        <v>-4.12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IFERROR(__xludf.DUMMYFUNCTION("""COMPUTED_VALUE"""),68.97)</f>
        <v>68.97</v>
      </c>
      <c r="C81" s="1">
        <f t="shared" si="1"/>
        <v>-0.56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IFERROR(__xludf.DUMMYFUNCTION("""COMPUTED_VALUE"""),70.75)</f>
        <v>70.75</v>
      </c>
      <c r="C82" s="1">
        <f t="shared" si="1"/>
        <v>0.78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IFERROR(__xludf.DUMMYFUNCTION("""COMPUTED_VALUE"""),68.09)</f>
        <v>68.09</v>
      </c>
      <c r="C83" s="1">
        <f t="shared" si="1"/>
        <v>-3.66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IFERROR(__xludf.DUMMYFUNCTION("""COMPUTED_VALUE"""),69.94)</f>
        <v>69.94</v>
      </c>
      <c r="C84" s="1">
        <f t="shared" si="1"/>
        <v>0.85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IFERROR(__xludf.DUMMYFUNCTION("""COMPUTED_VALUE"""),66.7)</f>
        <v>66.7</v>
      </c>
      <c r="C85" s="1">
        <f t="shared" si="1"/>
        <v>-4.24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IFERROR(__xludf.DUMMYFUNCTION("""COMPUTED_VALUE"""),65.96)</f>
        <v>65.96</v>
      </c>
      <c r="C86" s="1">
        <f t="shared" si="1"/>
        <v>-1.74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IFERROR(__xludf.DUMMYFUNCTION("""COMPUTED_VALUE"""),63.5)</f>
        <v>63.5</v>
      </c>
      <c r="C87" s="1">
        <f t="shared" si="1"/>
        <v>-3.46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IFERROR(__xludf.DUMMYFUNCTION("""COMPUTED_VALUE"""),62.1)</f>
        <v>62.1</v>
      </c>
      <c r="C88" s="1">
        <f t="shared" si="1"/>
        <v>-2.4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IFERROR(__xludf.DUMMYFUNCTION("""COMPUTED_VALUE"""),66.69)</f>
        <v>66.69</v>
      </c>
      <c r="C89" s="1">
        <f t="shared" si="1"/>
        <v>3.59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IFERROR(__xludf.DUMMYFUNCTION("""COMPUTED_VALUE"""),66.07)</f>
        <v>66.07</v>
      </c>
      <c r="C90" s="1">
        <f t="shared" si="1"/>
        <v>-1.62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IFERROR(__xludf.DUMMYFUNCTION("""COMPUTED_VALUE"""),68.15)</f>
        <v>68.15</v>
      </c>
      <c r="C91" s="1">
        <f t="shared" si="1"/>
        <v>1.08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IFERROR(__xludf.DUMMYFUNCTION("""COMPUTED_VALUE"""),66.91)</f>
        <v>66.91</v>
      </c>
      <c r="C92" s="1">
        <f t="shared" si="1"/>
        <v>-2.24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IFERROR(__xludf.DUMMYFUNCTION("""COMPUTED_VALUE"""),64.88)</f>
        <v>64.88</v>
      </c>
      <c r="C93" s="1">
        <f t="shared" si="1"/>
        <v>-3.03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IFERROR(__xludf.DUMMYFUNCTION("""COMPUTED_VALUE"""),63.78)</f>
        <v>63.78</v>
      </c>
      <c r="C94" s="1">
        <f t="shared" si="1"/>
        <v>-2.1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IFERROR(__xludf.DUMMYFUNCTION("""COMPUTED_VALUE"""),63.19)</f>
        <v>63.19</v>
      </c>
      <c r="C95" s="1">
        <f t="shared" si="1"/>
        <v>-1.59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IFERROR(__xludf.DUMMYFUNCTION("""COMPUTED_VALUE"""),61.44)</f>
        <v>61.44</v>
      </c>
      <c r="C96" s="1">
        <f t="shared" si="1"/>
        <v>-2.75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IFERROR(__xludf.DUMMYFUNCTION("""COMPUTED_VALUE"""),58.67)</f>
        <v>58.67</v>
      </c>
      <c r="C97" s="1">
        <f t="shared" si="1"/>
        <v>-3.77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IFERROR(__xludf.DUMMYFUNCTION("""COMPUTED_VALUE"""),60.09)</f>
        <v>60.09</v>
      </c>
      <c r="C98" s="1">
        <f t="shared" si="1"/>
        <v>0.42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IFERROR(__xludf.DUMMYFUNCTION("""COMPUTED_VALUE"""),59.22)</f>
        <v>59.22</v>
      </c>
      <c r="C99" s="1">
        <f t="shared" si="1"/>
        <v>-1.87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IFERROR(__xludf.DUMMYFUNCTION("""COMPUTED_VALUE"""),59.21)</f>
        <v>59.21</v>
      </c>
      <c r="C100" s="1">
        <f t="shared" si="1"/>
        <v>-1.01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IFERROR(__xludf.DUMMYFUNCTION("""COMPUTED_VALUE"""),59.73)</f>
        <v>59.73</v>
      </c>
      <c r="C101" s="1">
        <f t="shared" si="1"/>
        <v>-0.48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IFERROR(__xludf.DUMMYFUNCTION("""COMPUTED_VALUE"""),62.06)</f>
        <v>62.06</v>
      </c>
      <c r="C102" s="1">
        <f t="shared" si="1"/>
        <v>1.33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IFERROR(__xludf.DUMMYFUNCTION("""COMPUTED_VALUE"""),60.76)</f>
        <v>60.76</v>
      </c>
      <c r="C103" s="1">
        <f t="shared" si="1"/>
        <v>-2.3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IFERROR(__xludf.DUMMYFUNCTION("""COMPUTED_VALUE"""),59.27)</f>
        <v>59.27</v>
      </c>
      <c r="C104" s="1">
        <f t="shared" si="1"/>
        <v>-2.49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IFERROR(__xludf.DUMMYFUNCTION("""COMPUTED_VALUE"""),60.86)</f>
        <v>60.86</v>
      </c>
      <c r="C105" s="1">
        <f t="shared" si="1"/>
        <v>0.59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IFERROR(__xludf.DUMMYFUNCTION("""COMPUTED_VALUE"""),61.11)</f>
        <v>61.11</v>
      </c>
      <c r="C106" s="1">
        <f t="shared" si="1"/>
        <v>-0.75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IFERROR(__xludf.DUMMYFUNCTION("""COMPUTED_VALUE"""),57.76)</f>
        <v>57.76</v>
      </c>
      <c r="C107" s="1">
        <f t="shared" si="1"/>
        <v>-4.35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IFERROR(__xludf.DUMMYFUNCTION("""COMPUTED_VALUE"""),55.83)</f>
        <v>55.83</v>
      </c>
      <c r="C108" s="1">
        <f t="shared" si="1"/>
        <v>-2.93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IFERROR(__xludf.DUMMYFUNCTION("""COMPUTED_VALUE"""),56.61)</f>
        <v>56.61</v>
      </c>
      <c r="C109" s="1">
        <f t="shared" si="1"/>
        <v>-0.22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IFERROR(__xludf.DUMMYFUNCTION("""COMPUTED_VALUE"""),56.81)</f>
        <v>56.81</v>
      </c>
      <c r="C110" s="1">
        <f t="shared" si="1"/>
        <v>-0.8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IFERROR(__xludf.DUMMYFUNCTION("""COMPUTED_VALUE"""),59.95)</f>
        <v>59.95</v>
      </c>
      <c r="C111" s="1">
        <f t="shared" si="1"/>
        <v>2.14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IFERROR(__xludf.DUMMYFUNCTION("""COMPUTED_VALUE"""),60.23)</f>
        <v>60.23</v>
      </c>
      <c r="C112" s="1">
        <f t="shared" si="1"/>
        <v>-0.72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IFERROR(__xludf.DUMMYFUNCTION("""COMPUTED_VALUE"""),61.0)</f>
        <v>61</v>
      </c>
      <c r="C113" s="1">
        <f t="shared" si="1"/>
        <v>-0.23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IFERROR(__xludf.DUMMYFUNCTION("""COMPUTED_VALUE"""),63.46)</f>
        <v>63.46</v>
      </c>
      <c r="C114" s="1">
        <f t="shared" si="1"/>
        <v>1.46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IFERROR(__xludf.DUMMYFUNCTION("""COMPUTED_VALUE"""),64.39)</f>
        <v>64.39</v>
      </c>
      <c r="C115" s="1">
        <f t="shared" si="1"/>
        <v>-0.07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IFERROR(__xludf.DUMMYFUNCTION("""COMPUTED_VALUE"""),64.95)</f>
        <v>64.95</v>
      </c>
      <c r="C116" s="1">
        <f t="shared" si="1"/>
        <v>-0.44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IFERROR(__xludf.DUMMYFUNCTION("""COMPUTED_VALUE"""),65.85)</f>
        <v>65.85</v>
      </c>
      <c r="C117" s="1">
        <f t="shared" si="1"/>
        <v>-0.1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IFERROR(__xludf.DUMMYFUNCTION("""COMPUTED_VALUE"""),66.07)</f>
        <v>66.07</v>
      </c>
      <c r="C118" s="1">
        <f t="shared" si="1"/>
        <v>-0.78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IFERROR(__xludf.DUMMYFUNCTION("""COMPUTED_VALUE"""),64.11)</f>
        <v>64.11</v>
      </c>
      <c r="C119" s="1">
        <f t="shared" si="1"/>
        <v>-2.96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IFERROR(__xludf.DUMMYFUNCTION("""COMPUTED_VALUE"""),64.33)</f>
        <v>64.33</v>
      </c>
      <c r="C120" s="1">
        <f t="shared" si="1"/>
        <v>-0.78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IFERROR(__xludf.DUMMYFUNCTION("""COMPUTED_VALUE"""),63.37)</f>
        <v>63.37</v>
      </c>
      <c r="C121" s="1">
        <f t="shared" si="1"/>
        <v>-1.96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IFERROR(__xludf.DUMMYFUNCTION("""COMPUTED_VALUE"""),64.71)</f>
        <v>64.71</v>
      </c>
      <c r="C122" s="1">
        <f t="shared" si="1"/>
        <v>0.34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IFERROR(__xludf.DUMMYFUNCTION("""COMPUTED_VALUE"""),64.4)</f>
        <v>64.4</v>
      </c>
      <c r="C123" s="1">
        <f t="shared" si="1"/>
        <v>-1.31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IFERROR(__xludf.DUMMYFUNCTION("""COMPUTED_VALUE"""),60.85)</f>
        <v>60.85</v>
      </c>
      <c r="C124" s="1">
        <f t="shared" si="1"/>
        <v>-4.55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IFERROR(__xludf.DUMMYFUNCTION("""COMPUTED_VALUE"""),60.07)</f>
        <v>60.07</v>
      </c>
      <c r="C125" s="1">
        <f t="shared" si="1"/>
        <v>-1.78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IFERROR(__xludf.DUMMYFUNCTION("""COMPUTED_VALUE"""),59.97)</f>
        <v>59.97</v>
      </c>
      <c r="C126" s="1">
        <f t="shared" si="1"/>
        <v>-1.1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IFERROR(__xludf.DUMMYFUNCTION("""COMPUTED_VALUE"""),59.18)</f>
        <v>59.18</v>
      </c>
      <c r="C127" s="1">
        <f t="shared" si="1"/>
        <v>-1.79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IFERROR(__xludf.DUMMYFUNCTION("""COMPUTED_VALUE"""),59.81)</f>
        <v>59.81</v>
      </c>
      <c r="C128" s="1">
        <f t="shared" si="1"/>
        <v>-0.37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IFERROR(__xludf.DUMMYFUNCTION("""COMPUTED_VALUE"""),62.18)</f>
        <v>62.18</v>
      </c>
      <c r="C129" s="1">
        <f t="shared" si="1"/>
        <v>1.37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IFERROR(__xludf.DUMMYFUNCTION("""COMPUTED_VALUE"""),63.17)</f>
        <v>63.17</v>
      </c>
      <c r="C130" s="1">
        <f t="shared" si="1"/>
        <v>-0.01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IFERROR(__xludf.DUMMYFUNCTION("""COMPUTED_VALUE"""),64.72)</f>
        <v>64.72</v>
      </c>
      <c r="C131" s="1">
        <f t="shared" si="1"/>
        <v>0.55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IFERROR(__xludf.DUMMYFUNCTION("""COMPUTED_VALUE"""),64.28)</f>
        <v>64.28</v>
      </c>
      <c r="C132" s="1">
        <f t="shared" si="1"/>
        <v>-1.44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IFERROR(__xludf.DUMMYFUNCTION("""COMPUTED_VALUE"""),66.79)</f>
        <v>66.79</v>
      </c>
      <c r="C133" s="1">
        <f t="shared" si="1"/>
        <v>1.51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IFERROR(__xludf.DUMMYFUNCTION("""COMPUTED_VALUE"""),66.7)</f>
        <v>66.7</v>
      </c>
      <c r="C134" s="1">
        <f t="shared" si="1"/>
        <v>-1.09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IFERROR(__xludf.DUMMYFUNCTION("""COMPUTED_VALUE"""),66.51)</f>
        <v>66.51</v>
      </c>
      <c r="C135" s="1">
        <f t="shared" si="1"/>
        <v>-1.19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IFERROR(__xludf.DUMMYFUNCTION("""COMPUTED_VALUE"""),63.94)</f>
        <v>63.94</v>
      </c>
      <c r="C136" s="1">
        <f t="shared" si="1"/>
        <v>-3.57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IFERROR(__xludf.DUMMYFUNCTION("""COMPUTED_VALUE"""),64.8)</f>
        <v>64.8</v>
      </c>
      <c r="C137" s="1">
        <f t="shared" si="1"/>
        <v>-0.14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IFERROR(__xludf.DUMMYFUNCTION("""COMPUTED_VALUE"""),66.43)</f>
        <v>66.43</v>
      </c>
      <c r="C138" s="1">
        <f t="shared" si="1"/>
        <v>0.63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IFERROR(__xludf.DUMMYFUNCTION("""COMPUTED_VALUE"""),66.87)</f>
        <v>66.87</v>
      </c>
      <c r="C139" s="1">
        <f t="shared" si="1"/>
        <v>-0.56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IFERROR(__xludf.DUMMYFUNCTION("""COMPUTED_VALUE"""),68.0)</f>
        <v>68</v>
      </c>
      <c r="C140" s="1">
        <f t="shared" si="1"/>
        <v>0.13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IFERROR(__xludf.DUMMYFUNCTION("""COMPUTED_VALUE"""),69.31)</f>
        <v>69.31</v>
      </c>
      <c r="C141" s="1">
        <f t="shared" si="1"/>
        <v>0.31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IFERROR(__xludf.DUMMYFUNCTION("""COMPUTED_VALUE"""),69.99)</f>
        <v>69.99</v>
      </c>
      <c r="C142" s="1">
        <f t="shared" si="1"/>
        <v>-0.32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IFERROR(__xludf.DUMMYFUNCTION("""COMPUTED_VALUE"""),69.18)</f>
        <v>69.18</v>
      </c>
      <c r="C143" s="1">
        <f t="shared" si="1"/>
        <v>-1.81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IFERROR(__xludf.DUMMYFUNCTION("""COMPUTED_VALUE"""),69.72)</f>
        <v>69.72</v>
      </c>
      <c r="C144" s="1">
        <f t="shared" si="1"/>
        <v>-0.46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IFERROR(__xludf.DUMMYFUNCTION("""COMPUTED_VALUE"""),69.4)</f>
        <v>69.4</v>
      </c>
      <c r="C145" s="1">
        <f t="shared" si="1"/>
        <v>-1.32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IFERROR(__xludf.DUMMYFUNCTION("""COMPUTED_VALUE"""),69.75)</f>
        <v>69.75</v>
      </c>
      <c r="C146" s="1">
        <f t="shared" si="1"/>
        <v>-0.65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IFERROR(__xludf.DUMMYFUNCTION("""COMPUTED_VALUE"""),71.05)</f>
        <v>71.05</v>
      </c>
      <c r="C147" s="1">
        <f t="shared" si="1"/>
        <v>0.3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IFERROR(__xludf.DUMMYFUNCTION("""COMPUTED_VALUE"""),70.37)</f>
        <v>70.37</v>
      </c>
      <c r="C148" s="1">
        <f t="shared" si="1"/>
        <v>-1.68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IFERROR(__xludf.DUMMYFUNCTION("""COMPUTED_VALUE"""),71.12)</f>
        <v>71.12</v>
      </c>
      <c r="C149" s="1">
        <f t="shared" si="1"/>
        <v>-0.25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IFERROR(__xludf.DUMMYFUNCTION("""COMPUTED_VALUE"""),71.96)</f>
        <v>71.96</v>
      </c>
      <c r="C150" s="1">
        <f t="shared" si="1"/>
        <v>-0.16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IFERROR(__xludf.DUMMYFUNCTION("""COMPUTED_VALUE"""),71.56)</f>
        <v>71.56</v>
      </c>
      <c r="C151" s="1">
        <f t="shared" si="1"/>
        <v>-1.4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IFERROR(__xludf.DUMMYFUNCTION("""COMPUTED_VALUE"""),72.07)</f>
        <v>72.07</v>
      </c>
      <c r="C152" s="1">
        <f t="shared" si="1"/>
        <v>-0.49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IFERROR(__xludf.DUMMYFUNCTION("""COMPUTED_VALUE"""),71.42)</f>
        <v>71.42</v>
      </c>
      <c r="C153" s="1">
        <f t="shared" si="1"/>
        <v>-1.65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IFERROR(__xludf.DUMMYFUNCTION("""COMPUTED_VALUE"""),68.71)</f>
        <v>68.71</v>
      </c>
      <c r="C154" s="1">
        <f t="shared" si="1"/>
        <v>-3.71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IFERROR(__xludf.DUMMYFUNCTION("""COMPUTED_VALUE"""),67.5)</f>
        <v>67.5</v>
      </c>
      <c r="C155" s="1">
        <f t="shared" si="1"/>
        <v>-2.21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IFERROR(__xludf.DUMMYFUNCTION("""COMPUTED_VALUE"""),68.01)</f>
        <v>68.01</v>
      </c>
      <c r="C156" s="1">
        <f t="shared" si="1"/>
        <v>-0.49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IFERROR(__xludf.DUMMYFUNCTION("""COMPUTED_VALUE"""),68.49)</f>
        <v>68.49</v>
      </c>
      <c r="C157" s="1">
        <f t="shared" si="1"/>
        <v>-0.52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IFERROR(__xludf.DUMMYFUNCTION("""COMPUTED_VALUE"""),69.74)</f>
        <v>69.74</v>
      </c>
      <c r="C158" s="1">
        <f t="shared" si="1"/>
        <v>0.25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IFERROR(__xludf.DUMMYFUNCTION("""COMPUTED_VALUE"""),69.75)</f>
        <v>69.75</v>
      </c>
      <c r="C159" s="1">
        <f t="shared" si="1"/>
        <v>-0.99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IFERROR(__xludf.DUMMYFUNCTION("""COMPUTED_VALUE"""),69.29)</f>
        <v>69.29</v>
      </c>
      <c r="C160" s="1">
        <f t="shared" si="1"/>
        <v>-1.46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IFERROR(__xludf.DUMMYFUNCTION("""COMPUTED_VALUE"""),68.86)</f>
        <v>68.86</v>
      </c>
      <c r="C161" s="1">
        <f t="shared" si="1"/>
        <v>-1.43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IFERROR(__xludf.DUMMYFUNCTION("""COMPUTED_VALUE"""),66.84)</f>
        <v>66.84</v>
      </c>
      <c r="C162" s="1">
        <f t="shared" si="1"/>
        <v>-3.02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IFERROR(__xludf.DUMMYFUNCTION("""COMPUTED_VALUE"""),65.04)</f>
        <v>65.04</v>
      </c>
      <c r="C163" s="1">
        <f t="shared" si="1"/>
        <v>-2.8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IFERROR(__xludf.DUMMYFUNCTION("""COMPUTED_VALUE"""),64.7)</f>
        <v>64.7</v>
      </c>
      <c r="C164" s="1">
        <f t="shared" si="1"/>
        <v>-1.34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IFERROR(__xludf.DUMMYFUNCTION("""COMPUTED_VALUE"""),63.95)</f>
        <v>63.95</v>
      </c>
      <c r="C165" s="1">
        <f t="shared" si="1"/>
        <v>-1.75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IFERROR(__xludf.DUMMYFUNCTION("""COMPUTED_VALUE"""),65.9)</f>
        <v>65.9</v>
      </c>
      <c r="C166" s="1">
        <f t="shared" si="1"/>
        <v>0.95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IFERROR(__xludf.DUMMYFUNCTION("""COMPUTED_VALUE"""),64.47)</f>
        <v>64.47</v>
      </c>
      <c r="C167" s="1">
        <f t="shared" si="1"/>
        <v>-2.43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IFERROR(__xludf.DUMMYFUNCTION("""COMPUTED_VALUE"""),65.16)</f>
        <v>65.16</v>
      </c>
      <c r="C168" s="1">
        <f t="shared" si="1"/>
        <v>-0.31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IFERROR(__xludf.DUMMYFUNCTION("""COMPUTED_VALUE"""),68.16)</f>
        <v>68.16</v>
      </c>
      <c r="C169" s="1">
        <f t="shared" si="1"/>
        <v>2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IFERROR(__xludf.DUMMYFUNCTION("""COMPUTED_VALUE"""),68.54)</f>
        <v>68.54</v>
      </c>
      <c r="C170" s="1">
        <f t="shared" si="1"/>
        <v>-0.62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IFERROR(__xludf.DUMMYFUNCTION("""COMPUTED_VALUE"""),70.08)</f>
        <v>70.08</v>
      </c>
      <c r="C171" s="1">
        <f t="shared" si="1"/>
        <v>0.54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IFERROR(__xludf.DUMMYFUNCTION("""COMPUTED_VALUE"""),69.7)</f>
        <v>69.7</v>
      </c>
      <c r="C172" s="1">
        <f t="shared" si="1"/>
        <v>-1.38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IFERROR(__xludf.DUMMYFUNCTION("""COMPUTED_VALUE"""),70.74)</f>
        <v>70.74</v>
      </c>
      <c r="C173" s="1">
        <f t="shared" si="1"/>
        <v>0.04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IFERROR(__xludf.DUMMYFUNCTION("""COMPUTED_VALUE"""),70.64)</f>
        <v>70.64</v>
      </c>
      <c r="C174" s="1">
        <f t="shared" si="1"/>
        <v>-1.1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IFERROR(__xludf.DUMMYFUNCTION("""COMPUTED_VALUE"""),71.26)</f>
        <v>71.26</v>
      </c>
      <c r="C175" s="1">
        <f t="shared" si="1"/>
        <v>-0.38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IFERROR(__xludf.DUMMYFUNCTION("""COMPUTED_VALUE"""),72.24)</f>
        <v>72.24</v>
      </c>
      <c r="C176" s="1">
        <f t="shared" si="1"/>
        <v>-0.02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IFERROR(__xludf.DUMMYFUNCTION("""COMPUTED_VALUE"""),71.83)</f>
        <v>71.83</v>
      </c>
      <c r="C177" s="1">
        <f t="shared" si="1"/>
        <v>-1.41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IFERROR(__xludf.DUMMYFUNCTION("""COMPUTED_VALUE"""),72.13)</f>
        <v>72.13</v>
      </c>
      <c r="C178" s="1">
        <f t="shared" si="1"/>
        <v>-0.7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IFERROR(__xludf.DUMMYFUNCTION("""COMPUTED_VALUE"""),72.0)</f>
        <v>72</v>
      </c>
      <c r="C179" s="1">
        <f t="shared" si="1"/>
        <v>-1.13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IFERROR(__xludf.DUMMYFUNCTION("""COMPUTED_VALUE"""),73.18)</f>
        <v>73.18</v>
      </c>
      <c r="C180" s="1">
        <f t="shared" si="1"/>
        <v>0.18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IFERROR(__xludf.DUMMYFUNCTION("""COMPUTED_VALUE"""),74.75)</f>
        <v>74.75</v>
      </c>
      <c r="C181" s="1">
        <f t="shared" si="1"/>
        <v>0.57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IFERROR(__xludf.DUMMYFUNCTION("""COMPUTED_VALUE"""),76.39)</f>
        <v>76.39</v>
      </c>
      <c r="C182" s="1">
        <f t="shared" si="1"/>
        <v>0.64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IFERROR(__xludf.DUMMYFUNCTION("""COMPUTED_VALUE"""),76.18)</f>
        <v>76.18</v>
      </c>
      <c r="C183" s="1">
        <f t="shared" si="1"/>
        <v>-1.21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IFERROR(__xludf.DUMMYFUNCTION("""COMPUTED_VALUE"""),76.26)</f>
        <v>76.26</v>
      </c>
      <c r="C184" s="1">
        <f t="shared" si="1"/>
        <v>-0.92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IFERROR(__xludf.DUMMYFUNCTION("""COMPUTED_VALUE"""),79.73)</f>
        <v>79.73</v>
      </c>
      <c r="C185" s="1">
        <f t="shared" si="1"/>
        <v>2.47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IFERROR(__xludf.DUMMYFUNCTION("""COMPUTED_VALUE"""),79.54)</f>
        <v>79.54</v>
      </c>
      <c r="C186" s="1">
        <f t="shared" si="1"/>
        <v>-1.19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IFERROR(__xludf.DUMMYFUNCTION("""COMPUTED_VALUE"""),79.67)</f>
        <v>79.67</v>
      </c>
      <c r="C187" s="1">
        <f t="shared" si="1"/>
        <v>-0.87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IFERROR(__xludf.DUMMYFUNCTION("""COMPUTED_VALUE"""),79.99)</f>
        <v>79.99</v>
      </c>
      <c r="C188" s="1">
        <f t="shared" si="1"/>
        <v>-0.68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IFERROR(__xludf.DUMMYFUNCTION("""COMPUTED_VALUE"""),78.68)</f>
        <v>78.68</v>
      </c>
      <c r="C189" s="1">
        <f t="shared" si="1"/>
        <v>-2.31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IFERROR(__xludf.DUMMYFUNCTION("""COMPUTED_VALUE"""),78.22)</f>
        <v>78.22</v>
      </c>
      <c r="C190" s="1">
        <f t="shared" si="1"/>
        <v>-1.46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IFERROR(__xludf.DUMMYFUNCTION("""COMPUTED_VALUE"""),77.27)</f>
        <v>77.27</v>
      </c>
      <c r="C191" s="1">
        <f t="shared" si="1"/>
        <v>-1.95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IFERROR(__xludf.DUMMYFUNCTION("""COMPUTED_VALUE"""),79.4)</f>
        <v>79.4</v>
      </c>
      <c r="C192" s="1">
        <f t="shared" si="1"/>
        <v>1.13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IFERROR(__xludf.DUMMYFUNCTION("""COMPUTED_VALUE"""),78.86)</f>
        <v>78.86</v>
      </c>
      <c r="C193" s="1">
        <f t="shared" si="1"/>
        <v>-1.54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IFERROR(__xludf.DUMMYFUNCTION("""COMPUTED_VALUE"""),78.74)</f>
        <v>78.74</v>
      </c>
      <c r="C194" s="1">
        <f t="shared" si="1"/>
        <v>-1.12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IFERROR(__xludf.DUMMYFUNCTION("""COMPUTED_VALUE"""),80.37)</f>
        <v>80.37</v>
      </c>
      <c r="C195" s="1">
        <f t="shared" si="1"/>
        <v>0.63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IFERROR(__xludf.DUMMYFUNCTION("""COMPUTED_VALUE"""),79.98)</f>
        <v>79.98</v>
      </c>
      <c r="C196" s="1">
        <f t="shared" si="1"/>
        <v>-1.39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IFERROR(__xludf.DUMMYFUNCTION("""COMPUTED_VALUE"""),79.34)</f>
        <v>79.34</v>
      </c>
      <c r="C197" s="1">
        <f t="shared" si="1"/>
        <v>-1.64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IFERROR(__xludf.DUMMYFUNCTION("""COMPUTED_VALUE"""),80.29)</f>
        <v>80.29</v>
      </c>
      <c r="C198" s="1">
        <f t="shared" si="1"/>
        <v>-0.05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IFERROR(__xludf.DUMMYFUNCTION("""COMPUTED_VALUE"""),79.91)</f>
        <v>79.91</v>
      </c>
      <c r="C199" s="1">
        <f t="shared" si="1"/>
        <v>-1.38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IFERROR(__xludf.DUMMYFUNCTION("""COMPUTED_VALUE"""),79.75)</f>
        <v>79.75</v>
      </c>
      <c r="C200" s="1">
        <f t="shared" si="1"/>
        <v>-1.16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IFERROR(__xludf.DUMMYFUNCTION("""COMPUTED_VALUE"""),80.24)</f>
        <v>80.24</v>
      </c>
      <c r="C201" s="1">
        <f t="shared" si="1"/>
        <v>-0.51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IFERROR(__xludf.DUMMYFUNCTION("""COMPUTED_VALUE"""),78.55)</f>
        <v>78.55</v>
      </c>
      <c r="C202" s="1">
        <f t="shared" si="1"/>
        <v>-2.69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IFERROR(__xludf.DUMMYFUNCTION("""COMPUTED_VALUE"""),80.32)</f>
        <v>80.32</v>
      </c>
      <c r="C203" s="1">
        <f t="shared" si="1"/>
        <v>0.77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IFERROR(__xludf.DUMMYFUNCTION("""COMPUTED_VALUE"""),78.89)</f>
        <v>78.89</v>
      </c>
      <c r="C204" s="1">
        <f t="shared" si="1"/>
        <v>-2.43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IFERROR(__xludf.DUMMYFUNCTION("""COMPUTED_VALUE"""),78.33)</f>
        <v>78.33</v>
      </c>
      <c r="C205" s="1">
        <f t="shared" si="1"/>
        <v>-1.56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IFERROR(__xludf.DUMMYFUNCTION("""COMPUTED_VALUE"""),79.05)</f>
        <v>79.05</v>
      </c>
      <c r="C206" s="1">
        <f t="shared" si="1"/>
        <v>-0.28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IFERROR(__xludf.DUMMYFUNCTION("""COMPUTED_VALUE"""),78.65)</f>
        <v>78.65</v>
      </c>
      <c r="C207" s="1">
        <f t="shared" si="1"/>
        <v>-1.4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IFERROR(__xludf.DUMMYFUNCTION("""COMPUTED_VALUE"""),78.22)</f>
        <v>78.22</v>
      </c>
      <c r="C208" s="1">
        <f t="shared" si="1"/>
        <v>-1.43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IFERROR(__xludf.DUMMYFUNCTION("""COMPUTED_VALUE"""),77.74)</f>
        <v>77.74</v>
      </c>
      <c r="C209" s="1">
        <f t="shared" si="1"/>
        <v>-1.48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IFERROR(__xludf.DUMMYFUNCTION("""COMPUTED_VALUE"""),78.6)</f>
        <v>78.6</v>
      </c>
      <c r="C210" s="1">
        <f t="shared" si="1"/>
        <v>-0.14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IFERROR(__xludf.DUMMYFUNCTION("""COMPUTED_VALUE"""),79.27)</f>
        <v>79.27</v>
      </c>
      <c r="C211" s="1">
        <f t="shared" si="1"/>
        <v>-0.33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IFERROR(__xludf.DUMMYFUNCTION("""COMPUTED_VALUE"""),79.75)</f>
        <v>79.75</v>
      </c>
      <c r="C212" s="1">
        <f t="shared" si="1"/>
        <v>-0.52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IFERROR(__xludf.DUMMYFUNCTION("""COMPUTED_VALUE"""),79.88)</f>
        <v>79.88</v>
      </c>
      <c r="C213" s="1">
        <f t="shared" si="1"/>
        <v>-0.87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IFERROR(__xludf.DUMMYFUNCTION("""COMPUTED_VALUE"""),83.18)</f>
        <v>83.18</v>
      </c>
      <c r="C214" s="1">
        <f t="shared" si="1"/>
        <v>2.3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IFERROR(__xludf.DUMMYFUNCTION("""COMPUTED_VALUE"""),83.54)</f>
        <v>83.54</v>
      </c>
      <c r="C215" s="1">
        <f t="shared" si="1"/>
        <v>-0.64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IFERROR(__xludf.DUMMYFUNCTION("""COMPUTED_VALUE"""),83.12)</f>
        <v>83.12</v>
      </c>
      <c r="C216" s="1">
        <f t="shared" si="1"/>
        <v>-1.42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IFERROR(__xludf.DUMMYFUNCTION("""COMPUTED_VALUE"""),81.91)</f>
        <v>81.91</v>
      </c>
      <c r="C217" s="1">
        <f t="shared" si="1"/>
        <v>-2.21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IFERROR(__xludf.DUMMYFUNCTION("""COMPUTED_VALUE"""),82.46)</f>
        <v>82.46</v>
      </c>
      <c r="C218" s="1">
        <f t="shared" si="1"/>
        <v>-0.45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IFERROR(__xludf.DUMMYFUNCTION("""COMPUTED_VALUE"""),82.44)</f>
        <v>82.44</v>
      </c>
      <c r="C219" s="1">
        <f t="shared" si="1"/>
        <v>-1.02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IFERROR(__xludf.DUMMYFUNCTION("""COMPUTED_VALUE"""),81.04)</f>
        <v>81.04</v>
      </c>
      <c r="C220" s="1">
        <f t="shared" si="1"/>
        <v>-2.4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IFERROR(__xludf.DUMMYFUNCTION("""COMPUTED_VALUE"""),81.82)</f>
        <v>81.82</v>
      </c>
      <c r="C221" s="1">
        <f t="shared" si="1"/>
        <v>-0.22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IFERROR(__xludf.DUMMYFUNCTION("""COMPUTED_VALUE"""),80.37)</f>
        <v>80.37</v>
      </c>
      <c r="C222" s="1">
        <f t="shared" si="1"/>
        <v>-2.45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IFERROR(__xludf.DUMMYFUNCTION("""COMPUTED_VALUE"""),81.17)</f>
        <v>81.17</v>
      </c>
      <c r="C223" s="1">
        <f t="shared" si="1"/>
        <v>-0.2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IFERROR(__xludf.DUMMYFUNCTION("""COMPUTED_VALUE"""),83.11)</f>
        <v>83.11</v>
      </c>
      <c r="C224" s="1">
        <f t="shared" si="1"/>
        <v>0.94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IFERROR(__xludf.DUMMYFUNCTION("""COMPUTED_VALUE"""),83.97)</f>
        <v>83.97</v>
      </c>
      <c r="C225" s="1">
        <f t="shared" si="1"/>
        <v>-0.14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IFERROR(__xludf.DUMMYFUNCTION("""COMPUTED_VALUE"""),84.0)</f>
        <v>84</v>
      </c>
      <c r="C226" s="1">
        <f t="shared" si="1"/>
        <v>-0.97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IFERROR(__xludf.DUMMYFUNCTION("""COMPUTED_VALUE"""),82.63)</f>
        <v>82.63</v>
      </c>
      <c r="C227" s="1">
        <f t="shared" si="1"/>
        <v>-2.37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IFERROR(__xludf.DUMMYFUNCTION("""COMPUTED_VALUE"""),84.69)</f>
        <v>84.69</v>
      </c>
      <c r="C228" s="1">
        <f t="shared" si="1"/>
        <v>1.06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IFERROR(__xludf.DUMMYFUNCTION("""COMPUTED_VALUE"""),84.13)</f>
        <v>84.13</v>
      </c>
      <c r="C229" s="1">
        <f t="shared" si="1"/>
        <v>-1.56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IFERROR(__xludf.DUMMYFUNCTION("""COMPUTED_VALUE"""),83.67)</f>
        <v>83.67</v>
      </c>
      <c r="C230" s="1">
        <f t="shared" si="1"/>
        <v>-1.46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IFERROR(__xludf.DUMMYFUNCTION("""COMPUTED_VALUE"""),84.6)</f>
        <v>84.6</v>
      </c>
      <c r="C231" s="1">
        <f t="shared" si="1"/>
        <v>-0.07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IFERROR(__xludf.DUMMYFUNCTION("""COMPUTED_VALUE"""),87.45)</f>
        <v>87.45</v>
      </c>
      <c r="C232" s="1">
        <f t="shared" si="1"/>
        <v>1.85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IFERROR(__xludf.DUMMYFUNCTION("""COMPUTED_VALUE"""),88.62)</f>
        <v>88.62</v>
      </c>
      <c r="C233" s="1">
        <f t="shared" si="1"/>
        <v>0.17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IFERROR(__xludf.DUMMYFUNCTION("""COMPUTED_VALUE"""),89.38)</f>
        <v>89.38</v>
      </c>
      <c r="C234" s="1">
        <f t="shared" si="1"/>
        <v>-0.24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IFERROR(__xludf.DUMMYFUNCTION("""COMPUTED_VALUE"""),89.2)</f>
        <v>89.2</v>
      </c>
      <c r="C235" s="1">
        <f t="shared" si="1"/>
        <v>-1.18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IFERROR(__xludf.DUMMYFUNCTION("""COMPUTED_VALUE"""),90.35)</f>
        <v>90.35</v>
      </c>
      <c r="C236" s="1">
        <f t="shared" si="1"/>
        <v>0.15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IFERROR(__xludf.DUMMYFUNCTION("""COMPUTED_VALUE"""),89.62)</f>
        <v>89.62</v>
      </c>
      <c r="C237" s="1">
        <f t="shared" si="1"/>
        <v>-1.73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IFERROR(__xludf.DUMMYFUNCTION("""COMPUTED_VALUE"""),89.67)</f>
        <v>89.67</v>
      </c>
      <c r="C238" s="1">
        <f t="shared" si="1"/>
        <v>-0.95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IFERROR(__xludf.DUMMYFUNCTION("""COMPUTED_VALUE"""),89.94)</f>
        <v>89.94</v>
      </c>
      <c r="C239" s="1">
        <f t="shared" si="1"/>
        <v>-0.73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IFERROR(__xludf.DUMMYFUNCTION("""COMPUTED_VALUE"""),91.63)</f>
        <v>91.63</v>
      </c>
      <c r="C240" s="1">
        <f t="shared" si="1"/>
        <v>0.69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IFERROR(__xludf.DUMMYFUNCTION("""COMPUTED_VALUE"""),92.09)</f>
        <v>92.09</v>
      </c>
      <c r="C241" s="1">
        <f t="shared" si="1"/>
        <v>-0.54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IFERROR(__xludf.DUMMYFUNCTION("""COMPUTED_VALUE"""),93.12)</f>
        <v>93.12</v>
      </c>
      <c r="C242" s="1">
        <f t="shared" si="1"/>
        <v>0.03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IFERROR(__xludf.DUMMYFUNCTION("""COMPUTED_VALUE"""),93.2)</f>
        <v>93.2</v>
      </c>
      <c r="C243" s="1">
        <f t="shared" si="1"/>
        <v>-0.92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IFERROR(__xludf.DUMMYFUNCTION("""COMPUTED_VALUE"""),92.59)</f>
        <v>92.59</v>
      </c>
      <c r="C244" s="1">
        <f t="shared" si="1"/>
        <v>-1.61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IFERROR(__xludf.DUMMYFUNCTION("""COMPUTED_VALUE"""),93.3)</f>
        <v>93.3</v>
      </c>
      <c r="C245" s="1">
        <f t="shared" si="1"/>
        <v>-0.29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IFERROR(__xludf.DUMMYFUNCTION("""COMPUTED_VALUE"""),94.63)</f>
        <v>94.63</v>
      </c>
      <c r="C246" s="1">
        <f t="shared" si="1"/>
        <v>0.33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IFERROR(__xludf.DUMMYFUNCTION("""COMPUTED_VALUE"""),94.57)</f>
        <v>94.57</v>
      </c>
      <c r="C247" s="1">
        <f t="shared" si="1"/>
        <v>-1.06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IFERROR(__xludf.DUMMYFUNCTION("""COMPUTED_VALUE"""),94.45)</f>
        <v>94.45</v>
      </c>
      <c r="C248" s="1">
        <f t="shared" si="1"/>
        <v>-1.12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IFERROR(__xludf.DUMMYFUNCTION("""COMPUTED_VALUE"""),94.07)</f>
        <v>94.07</v>
      </c>
      <c r="C249" s="1">
        <f t="shared" si="1"/>
        <v>-1.38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IFERROR(__xludf.DUMMYFUNCTION("""COMPUTED_VALUE"""),93.69)</f>
        <v>93.69</v>
      </c>
      <c r="C250" s="1">
        <f t="shared" si="1"/>
        <v>-1.38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IFERROR(__xludf.DUMMYFUNCTION("""COMPUTED_VALUE"""),93.78)</f>
        <v>93.78</v>
      </c>
      <c r="C251" s="1">
        <f t="shared" si="1"/>
        <v>-0.91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IFERROR(__xludf.DUMMYFUNCTION("""COMPUTED_VALUE"""),93.87)</f>
        <v>93.87</v>
      </c>
      <c r="C252" s="1">
        <f t="shared" si="1"/>
        <v>-0.91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IFERROR(__xludf.DUMMYFUNCTION("""COMPUTED_VALUE"""),93.66)</f>
        <v>93.66</v>
      </c>
      <c r="C253" s="1">
        <f t="shared" si="1"/>
        <v>-1.21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IFERROR(__xludf.DUMMYFUNCTION("""COMPUTED_VALUE"""),94.15)</f>
        <v>94.15</v>
      </c>
      <c r="C254" s="1">
        <f t="shared" si="1"/>
        <v>-0.51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IFERROR(__xludf.DUMMYFUNCTION("""COMPUTED_VALUE"""),93.71)</f>
        <v>93.71</v>
      </c>
      <c r="C255" s="1">
        <f t="shared" si="1"/>
        <v>-1.44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IFERROR(__xludf.DUMMYFUNCTION("""COMPUTED_VALUE"""),94.52)</f>
        <v>94.52</v>
      </c>
      <c r="C256" s="1">
        <f t="shared" si="1"/>
        <v>-0.19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IFERROR(__xludf.DUMMYFUNCTION("""COMPUTED_VALUE"""),93.54)</f>
        <v>93.54</v>
      </c>
      <c r="C257" s="1">
        <f t="shared" si="1"/>
        <v>-1.98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IFERROR(__xludf.DUMMYFUNCTION("""COMPUTED_VALUE"""),93.73)</f>
        <v>93.73</v>
      </c>
      <c r="C258" s="1">
        <f t="shared" si="1"/>
        <v>-0.81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IFERROR(__xludf.DUMMYFUNCTION("""COMPUTED_VALUE"""),93.39)</f>
        <v>93.39</v>
      </c>
      <c r="C259" s="1">
        <f t="shared" si="1"/>
        <v>-1.34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IFERROR(__xludf.DUMMYFUNCTION("""COMPUTED_VALUE"""),93.95)</f>
        <v>93.95</v>
      </c>
      <c r="C260" s="1">
        <f t="shared" si="1"/>
        <v>-0.44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IFERROR(__xludf.DUMMYFUNCTION("""COMPUTED_VALUE"""),93.49)</f>
        <v>93.49</v>
      </c>
      <c r="C261" s="1">
        <f t="shared" si="1"/>
        <v>-1.46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IFERROR(__xludf.DUMMYFUNCTION("""COMPUTED_VALUE"""),94.14)</f>
        <v>94.14</v>
      </c>
      <c r="C262" s="1">
        <f t="shared" si="1"/>
        <v>-0.35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IFERROR(__xludf.DUMMYFUNCTION("""COMPUTED_VALUE"""),94.01)</f>
        <v>94.01</v>
      </c>
      <c r="C263" s="1">
        <f t="shared" si="1"/>
        <v>-1.13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IFERROR(__xludf.DUMMYFUNCTION("""COMPUTED_VALUE"""),96.23)</f>
        <v>96.23</v>
      </c>
      <c r="C264" s="1">
        <f t="shared" si="1"/>
        <v>1.22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IFERROR(__xludf.DUMMYFUNCTION("""COMPUTED_VALUE"""),95.54)</f>
        <v>95.54</v>
      </c>
      <c r="C265" s="1">
        <f t="shared" si="1"/>
        <v>-1.69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IFERROR(__xludf.DUMMYFUNCTION("""COMPUTED_VALUE"""),93.61)</f>
        <v>93.61</v>
      </c>
      <c r="C266" s="1">
        <f t="shared" si="1"/>
        <v>-2.93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IFERROR(__xludf.DUMMYFUNCTION("""COMPUTED_VALUE"""),92.75)</f>
        <v>92.75</v>
      </c>
      <c r="C267" s="1">
        <f t="shared" si="1"/>
        <v>-1.86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IFERROR(__xludf.DUMMYFUNCTION("""COMPUTED_VALUE"""),94.57)</f>
        <v>94.57</v>
      </c>
      <c r="C268" s="1">
        <f t="shared" si="1"/>
        <v>0.82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IFERROR(__xludf.DUMMYFUNCTION("""COMPUTED_VALUE"""),94.39)</f>
        <v>94.39</v>
      </c>
      <c r="C269" s="1">
        <f t="shared" si="1"/>
        <v>-1.18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IFERROR(__xludf.DUMMYFUNCTION("""COMPUTED_VALUE"""),95.75)</f>
        <v>95.75</v>
      </c>
      <c r="C270" s="1">
        <f t="shared" si="1"/>
        <v>0.36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IFERROR(__xludf.DUMMYFUNCTION("""COMPUTED_VALUE"""),96.63)</f>
        <v>96.63</v>
      </c>
      <c r="C271" s="1">
        <f t="shared" si="1"/>
        <v>-0.12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IFERROR(__xludf.DUMMYFUNCTION("""COMPUTED_VALUE"""),95.68)</f>
        <v>95.68</v>
      </c>
      <c r="C272" s="1">
        <f t="shared" si="1"/>
        <v>-1.95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IFERROR(__xludf.DUMMYFUNCTION("""COMPUTED_VALUE"""),97.01)</f>
        <v>97.01</v>
      </c>
      <c r="C273" s="1">
        <f t="shared" si="1"/>
        <v>0.33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IFERROR(__xludf.DUMMYFUNCTION("""COMPUTED_VALUE"""),98.01)</f>
        <v>98.01</v>
      </c>
      <c r="C274" s="1">
        <f t="shared" si="1"/>
        <v>0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IFERROR(__xludf.DUMMYFUNCTION("""COMPUTED_VALUE"""),99.09)</f>
        <v>99.09</v>
      </c>
      <c r="C275" s="1">
        <f t="shared" si="1"/>
        <v>0.08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IFERROR(__xludf.DUMMYFUNCTION("""COMPUTED_VALUE"""),98.93)</f>
        <v>98.93</v>
      </c>
      <c r="C276" s="1">
        <f t="shared" si="1"/>
        <v>-1.16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IFERROR(__xludf.DUMMYFUNCTION("""COMPUTED_VALUE"""),99.59)</f>
        <v>99.59</v>
      </c>
      <c r="C277" s="1">
        <f t="shared" si="1"/>
        <v>-0.34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IFERROR(__xludf.DUMMYFUNCTION("""COMPUTED_VALUE"""),100.47)</f>
        <v>100.47</v>
      </c>
      <c r="C278" s="1">
        <f t="shared" si="1"/>
        <v>-0.12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IFERROR(__xludf.DUMMYFUNCTION("""COMPUTED_VALUE"""),100.61)</f>
        <v>100.61</v>
      </c>
      <c r="C279" s="1">
        <f t="shared" si="1"/>
        <v>-0.86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IFERROR(__xludf.DUMMYFUNCTION("""COMPUTED_VALUE"""),99.79)</f>
        <v>99.79</v>
      </c>
      <c r="C280" s="1">
        <f t="shared" si="1"/>
        <v>-1.82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IFERROR(__xludf.DUMMYFUNCTION("""COMPUTED_VALUE"""),100.6)</f>
        <v>100.6</v>
      </c>
      <c r="C281" s="1">
        <f t="shared" si="1"/>
        <v>-0.19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IFERROR(__xludf.DUMMYFUNCTION("""COMPUTED_VALUE"""),103.54)</f>
        <v>103.54</v>
      </c>
      <c r="C282" s="1">
        <f t="shared" si="1"/>
        <v>1.94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IFERROR(__xludf.DUMMYFUNCTION("""COMPUTED_VALUE"""),103.26)</f>
        <v>103.26</v>
      </c>
      <c r="C283" s="1">
        <f t="shared" si="1"/>
        <v>-1.28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IFERROR(__xludf.DUMMYFUNCTION("""COMPUTED_VALUE"""),103.0)</f>
        <v>103</v>
      </c>
      <c r="C284" s="1">
        <f t="shared" si="1"/>
        <v>-1.26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IFERROR(__xludf.DUMMYFUNCTION("""COMPUTED_VALUE"""),103.55)</f>
        <v>103.55</v>
      </c>
      <c r="C285" s="1">
        <f t="shared" si="1"/>
        <v>-0.45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IFERROR(__xludf.DUMMYFUNCTION("""COMPUTED_VALUE"""),103.36)</f>
        <v>103.36</v>
      </c>
      <c r="C286" s="1">
        <f t="shared" si="1"/>
        <v>-1.19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IFERROR(__xludf.DUMMYFUNCTION("""COMPUTED_VALUE"""),105.86)</f>
        <v>105.86</v>
      </c>
      <c r="C287" s="1">
        <f t="shared" si="1"/>
        <v>1.5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IFERROR(__xludf.DUMMYFUNCTION("""COMPUTED_VALUE"""),102.01)</f>
        <v>102.01</v>
      </c>
      <c r="C288" s="1">
        <f t="shared" si="1"/>
        <v>-4.85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IFERROR(__xludf.DUMMYFUNCTION("""COMPUTED_VALUE"""),100.02)</f>
        <v>100.02</v>
      </c>
      <c r="C289" s="1">
        <f t="shared" si="1"/>
        <v>-2.99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IFERROR(__xludf.DUMMYFUNCTION("""COMPUTED_VALUE"""),100.57)</f>
        <v>100.57</v>
      </c>
      <c r="C290" s="1">
        <f t="shared" si="1"/>
        <v>-0.45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IFERROR(__xludf.DUMMYFUNCTION("""COMPUTED_VALUE"""),102.0)</f>
        <v>102</v>
      </c>
      <c r="C291" s="1">
        <f t="shared" si="1"/>
        <v>0.43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IFERROR(__xludf.DUMMYFUNCTION("""COMPUTED_VALUE"""),102.93)</f>
        <v>102.93</v>
      </c>
      <c r="C292" s="1">
        <f t="shared" si="1"/>
        <v>-0.07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IFERROR(__xludf.DUMMYFUNCTION("""COMPUTED_VALUE"""),99.86)</f>
        <v>99.86</v>
      </c>
      <c r="C293" s="1">
        <f t="shared" si="1"/>
        <v>-4.07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IFERROR(__xludf.DUMMYFUNCTION("""COMPUTED_VALUE"""),100.97)</f>
        <v>100.97</v>
      </c>
      <c r="C294" s="1">
        <f t="shared" si="1"/>
        <v>0.11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IFERROR(__xludf.DUMMYFUNCTION("""COMPUTED_VALUE"""),104.25)</f>
        <v>104.25</v>
      </c>
      <c r="C295" s="1">
        <f t="shared" si="1"/>
        <v>2.28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IFERROR(__xludf.DUMMYFUNCTION("""COMPUTED_VALUE"""),103.04)</f>
        <v>103.04</v>
      </c>
      <c r="C296" s="1">
        <f t="shared" si="1"/>
        <v>-2.21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IFERROR(__xludf.DUMMYFUNCTION("""COMPUTED_VALUE"""),102.13)</f>
        <v>102.13</v>
      </c>
      <c r="C297" s="1">
        <f t="shared" si="1"/>
        <v>-1.91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IFERROR(__xludf.DUMMYFUNCTION("""COMPUTED_VALUE"""),104.13)</f>
        <v>104.13</v>
      </c>
      <c r="C298" s="1">
        <f t="shared" si="1"/>
        <v>1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IFERROR(__xludf.DUMMYFUNCTION("""COMPUTED_VALUE"""),102.36)</f>
        <v>102.36</v>
      </c>
      <c r="C299" s="1">
        <f t="shared" si="1"/>
        <v>-2.77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IFERROR(__xludf.DUMMYFUNCTION("""COMPUTED_VALUE"""),98.39)</f>
        <v>98.39</v>
      </c>
      <c r="C300" s="1">
        <f t="shared" si="1"/>
        <v>-4.97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IFERROR(__xludf.DUMMYFUNCTION("""COMPUTED_VALUE"""),100.02)</f>
        <v>100.02</v>
      </c>
      <c r="C301" s="1">
        <f t="shared" si="1"/>
        <v>0.63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IFERROR(__xludf.DUMMYFUNCTION("""COMPUTED_VALUE"""),102.1)</f>
        <v>102.1</v>
      </c>
      <c r="C302" s="1">
        <f t="shared" si="1"/>
        <v>1.08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IFERROR(__xludf.DUMMYFUNCTION("""COMPUTED_VALUE"""),100.75)</f>
        <v>100.75</v>
      </c>
      <c r="C303" s="1">
        <f t="shared" si="1"/>
        <v>-2.35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IFERROR(__xludf.DUMMYFUNCTION("""COMPUTED_VALUE"""),100.4)</f>
        <v>100.4</v>
      </c>
      <c r="C304" s="1">
        <f t="shared" si="1"/>
        <v>-1.35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IFERROR(__xludf.DUMMYFUNCTION("""COMPUTED_VALUE"""),103.12)</f>
        <v>103.12</v>
      </c>
      <c r="C305" s="1">
        <f t="shared" si="1"/>
        <v>1.72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IFERROR(__xludf.DUMMYFUNCTION("""COMPUTED_VALUE"""),105.06)</f>
        <v>105.06</v>
      </c>
      <c r="C306" s="1">
        <f t="shared" si="1"/>
        <v>0.94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IFERROR(__xludf.DUMMYFUNCTION("""COMPUTED_VALUE"""),107.59)</f>
        <v>107.59</v>
      </c>
      <c r="C307" s="1">
        <f t="shared" si="1"/>
        <v>1.53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IFERROR(__xludf.DUMMYFUNCTION("""COMPUTED_VALUE"""),106.79)</f>
        <v>106.79</v>
      </c>
      <c r="C308" s="1">
        <f t="shared" si="1"/>
        <v>-1.8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IFERROR(__xludf.DUMMYFUNCTION("""COMPUTED_VALUE"""),106.76)</f>
        <v>106.76</v>
      </c>
      <c r="C309" s="1">
        <f t="shared" si="1"/>
        <v>-1.03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IFERROR(__xludf.DUMMYFUNCTION("""COMPUTED_VALUE"""),108.37)</f>
        <v>108.37</v>
      </c>
      <c r="C310" s="1">
        <f t="shared" si="1"/>
        <v>0.61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IFERROR(__xludf.DUMMYFUNCTION("""COMPUTED_VALUE"""),109.09)</f>
        <v>109.09</v>
      </c>
      <c r="C311" s="1">
        <f t="shared" si="1"/>
        <v>-0.28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IFERROR(__xludf.DUMMYFUNCTION("""COMPUTED_VALUE"""),109.4)</f>
        <v>109.4</v>
      </c>
      <c r="C312" s="1">
        <f t="shared" si="1"/>
        <v>-0.69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IFERROR(__xludf.DUMMYFUNCTION("""COMPUTED_VALUE"""),110.54)</f>
        <v>110.54</v>
      </c>
      <c r="C313" s="1">
        <f t="shared" si="1"/>
        <v>0.14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IFERROR(__xludf.DUMMYFUNCTION("""COMPUTED_VALUE"""),111.53)</f>
        <v>111.53</v>
      </c>
      <c r="C314" s="1">
        <f t="shared" si="1"/>
        <v>-0.01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IFERROR(__xludf.DUMMYFUNCTION("""COMPUTED_VALUE"""),111.35)</f>
        <v>111.35</v>
      </c>
      <c r="C315" s="1">
        <f t="shared" si="1"/>
        <v>-1.18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IFERROR(__xludf.DUMMYFUNCTION("""COMPUTED_VALUE"""),113.12)</f>
        <v>113.12</v>
      </c>
      <c r="C316" s="1">
        <f t="shared" si="1"/>
        <v>0.77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IFERROR(__xludf.DUMMYFUNCTION("""COMPUTED_VALUE"""),113.38)</f>
        <v>113.38</v>
      </c>
      <c r="C317" s="1">
        <f t="shared" si="1"/>
        <v>-0.74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IFERROR(__xludf.DUMMYFUNCTION("""COMPUTED_VALUE"""),112.31)</f>
        <v>112.31</v>
      </c>
      <c r="C318" s="1">
        <f t="shared" si="1"/>
        <v>-2.07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IFERROR(__xludf.DUMMYFUNCTION("""COMPUTED_VALUE"""),111.0)</f>
        <v>111</v>
      </c>
      <c r="C319" s="1">
        <f t="shared" si="1"/>
        <v>-2.31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IFERROR(__xludf.DUMMYFUNCTION("""COMPUTED_VALUE"""),109.85)</f>
        <v>109.85</v>
      </c>
      <c r="C320" s="1">
        <f t="shared" si="1"/>
        <v>-2.15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IFERROR(__xludf.DUMMYFUNCTION("""COMPUTED_VALUE"""),109.82)</f>
        <v>109.82</v>
      </c>
      <c r="C321" s="1">
        <f t="shared" si="1"/>
        <v>-1.03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IFERROR(__xludf.DUMMYFUNCTION("""COMPUTED_VALUE"""),109.07)</f>
        <v>109.07</v>
      </c>
      <c r="C322" s="1">
        <f t="shared" si="1"/>
        <v>-1.75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IFERROR(__xludf.DUMMYFUNCTION("""COMPUTED_VALUE"""),106.57)</f>
        <v>106.57</v>
      </c>
      <c r="C323" s="1">
        <f t="shared" si="1"/>
        <v>-3.5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IFERROR(__xludf.DUMMYFUNCTION("""COMPUTED_VALUE"""),107.63)</f>
        <v>107.63</v>
      </c>
      <c r="C324" s="1">
        <f t="shared" si="1"/>
        <v>0.06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IFERROR(__xludf.DUMMYFUNCTION("""COMPUTED_VALUE"""),107.58)</f>
        <v>107.58</v>
      </c>
      <c r="C325" s="1">
        <f t="shared" si="1"/>
        <v>-1.05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IFERROR(__xludf.DUMMYFUNCTION("""COMPUTED_VALUE"""),107.21)</f>
        <v>107.21</v>
      </c>
      <c r="C326" s="1">
        <f t="shared" si="1"/>
        <v>-1.37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IFERROR(__xludf.DUMMYFUNCTION("""COMPUTED_VALUE"""),103.9)</f>
        <v>103.9</v>
      </c>
      <c r="C327" s="1">
        <f t="shared" si="1"/>
        <v>-4.31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IFERROR(__xludf.DUMMYFUNCTION("""COMPUTED_VALUE"""),106.1)</f>
        <v>106.1</v>
      </c>
      <c r="C328" s="1">
        <f t="shared" si="1"/>
        <v>1.2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IFERROR(__xludf.DUMMYFUNCTION("""COMPUTED_VALUE"""),108.28)</f>
        <v>108.28</v>
      </c>
      <c r="C329" s="1">
        <f t="shared" si="1"/>
        <v>1.18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IFERROR(__xludf.DUMMYFUNCTION("""COMPUTED_VALUE"""),109.42)</f>
        <v>109.42</v>
      </c>
      <c r="C330" s="1">
        <f t="shared" si="1"/>
        <v>0.14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IFERROR(__xludf.DUMMYFUNCTION("""COMPUTED_VALUE"""),108.85)</f>
        <v>108.85</v>
      </c>
      <c r="C331" s="1">
        <f t="shared" si="1"/>
        <v>-1.57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IFERROR(__xludf.DUMMYFUNCTION("""COMPUTED_VALUE"""),111.94)</f>
        <v>111.94</v>
      </c>
      <c r="C332" s="1">
        <f t="shared" si="1"/>
        <v>2.09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IFERROR(__xludf.DUMMYFUNCTION("""COMPUTED_VALUE"""),112.61)</f>
        <v>112.61</v>
      </c>
      <c r="C333" s="1">
        <f t="shared" si="1"/>
        <v>-0.33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IFERROR(__xludf.DUMMYFUNCTION("""COMPUTED_VALUE"""),112.64)</f>
        <v>112.64</v>
      </c>
      <c r="C334" s="1">
        <f t="shared" si="1"/>
        <v>-0.97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IFERROR(__xludf.DUMMYFUNCTION("""COMPUTED_VALUE"""),115.41)</f>
        <v>115.41</v>
      </c>
      <c r="C335" s="1">
        <f t="shared" si="1"/>
        <v>1.77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IFERROR(__xludf.DUMMYFUNCTION("""COMPUTED_VALUE"""),114.37)</f>
        <v>114.37</v>
      </c>
      <c r="C336" s="1">
        <f t="shared" si="1"/>
        <v>-2.04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IFERROR(__xludf.DUMMYFUNCTION("""COMPUTED_VALUE"""),113.27)</f>
        <v>113.27</v>
      </c>
      <c r="C337" s="1">
        <f t="shared" si="1"/>
        <v>-2.1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IFERROR(__xludf.DUMMYFUNCTION("""COMPUTED_VALUE"""),110.77)</f>
        <v>110.77</v>
      </c>
      <c r="C338" s="1">
        <f t="shared" si="1"/>
        <v>-3.5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IFERROR(__xludf.DUMMYFUNCTION("""COMPUTED_VALUE"""),109.39)</f>
        <v>109.39</v>
      </c>
      <c r="C339" s="1">
        <f t="shared" si="1"/>
        <v>-2.38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IFERROR(__xludf.DUMMYFUNCTION("""COMPUTED_VALUE"""),110.34)</f>
        <v>110.34</v>
      </c>
      <c r="C340" s="1">
        <f t="shared" si="1"/>
        <v>-0.05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IFERROR(__xludf.DUMMYFUNCTION("""COMPUTED_VALUE"""),111.66)</f>
        <v>111.66</v>
      </c>
      <c r="C341" s="1">
        <f t="shared" si="1"/>
        <v>0.32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IFERROR(__xludf.DUMMYFUNCTION("""COMPUTED_VALUE"""),112.87)</f>
        <v>112.87</v>
      </c>
      <c r="C342" s="1">
        <f t="shared" si="1"/>
        <v>0.21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IFERROR(__xludf.DUMMYFUNCTION("""COMPUTED_VALUE"""),109.98)</f>
        <v>109.98</v>
      </c>
      <c r="C343" s="1">
        <f t="shared" si="1"/>
        <v>-3.89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IFERROR(__xludf.DUMMYFUNCTION("""COMPUTED_VALUE"""),108.63)</f>
        <v>108.63</v>
      </c>
      <c r="C344" s="1">
        <f t="shared" si="1"/>
        <v>-2.35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IFERROR(__xludf.DUMMYFUNCTION("""COMPUTED_VALUE"""),106.33)</f>
        <v>106.33</v>
      </c>
      <c r="C345" s="1">
        <f t="shared" si="1"/>
        <v>-3.3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IFERROR(__xludf.DUMMYFUNCTION("""COMPUTED_VALUE"""),106.09)</f>
        <v>106.09</v>
      </c>
      <c r="C346" s="1">
        <f t="shared" si="1"/>
        <v>-1.24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IFERROR(__xludf.DUMMYFUNCTION("""COMPUTED_VALUE"""),102.08)</f>
        <v>102.08</v>
      </c>
      <c r="C347" s="1">
        <f t="shared" si="1"/>
        <v>-5.01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IFERROR(__xludf.DUMMYFUNCTION("""COMPUTED_VALUE"""),105.25)</f>
        <v>105.25</v>
      </c>
      <c r="C348" s="1">
        <f t="shared" si="1"/>
        <v>2.17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IFERROR(__xludf.DUMMYFUNCTION("""COMPUTED_VALUE"""),105.3)</f>
        <v>105.3</v>
      </c>
      <c r="C349" s="1">
        <f t="shared" si="1"/>
        <v>-0.95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IFERROR(__xludf.DUMMYFUNCTION("""COMPUTED_VALUE"""),104.33)</f>
        <v>104.33</v>
      </c>
      <c r="C350" s="1">
        <f t="shared" si="1"/>
        <v>-1.97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IFERROR(__xludf.DUMMYFUNCTION("""COMPUTED_VALUE"""),101.89)</f>
        <v>101.89</v>
      </c>
      <c r="C351" s="1">
        <f t="shared" si="1"/>
        <v>-3.44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IFERROR(__xludf.DUMMYFUNCTION("""COMPUTED_VALUE"""),101.55)</f>
        <v>101.55</v>
      </c>
      <c r="C352" s="1">
        <f t="shared" si="1"/>
        <v>-1.34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IFERROR(__xludf.DUMMYFUNCTION("""COMPUTED_VALUE"""),103.25)</f>
        <v>103.25</v>
      </c>
      <c r="C353" s="1">
        <f t="shared" si="1"/>
        <v>0.7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IFERROR(__xludf.DUMMYFUNCTION("""COMPUTED_VALUE"""),104.19)</f>
        <v>104.19</v>
      </c>
      <c r="C354" s="1">
        <f t="shared" si="1"/>
        <v>-0.06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IFERROR(__xludf.DUMMYFUNCTION("""COMPUTED_VALUE"""),104.6)</f>
        <v>104.6</v>
      </c>
      <c r="C355" s="1">
        <f t="shared" si="1"/>
        <v>-0.59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IFERROR(__xludf.DUMMYFUNCTION("""COMPUTED_VALUE"""),105.8)</f>
        <v>105.8</v>
      </c>
      <c r="C356" s="1">
        <f t="shared" si="1"/>
        <v>0.2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IFERROR(__xludf.DUMMYFUNCTION("""COMPUTED_VALUE"""),101.24)</f>
        <v>101.24</v>
      </c>
      <c r="C357" s="1">
        <f t="shared" si="1"/>
        <v>-5.56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IFERROR(__xludf.DUMMYFUNCTION("""COMPUTED_VALUE"""),102.19)</f>
        <v>102.19</v>
      </c>
      <c r="C358" s="1">
        <f t="shared" si="1"/>
        <v>-0.05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IFERROR(__xludf.DUMMYFUNCTION("""COMPUTED_VALUE"""),101.1)</f>
        <v>101.1</v>
      </c>
      <c r="C359" s="1">
        <f t="shared" si="1"/>
        <v>-2.09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IFERROR(__xludf.DUMMYFUNCTION("""COMPUTED_VALUE"""),99.86)</f>
        <v>99.86</v>
      </c>
      <c r="C360" s="1">
        <f t="shared" si="1"/>
        <v>-2.24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IFERROR(__xludf.DUMMYFUNCTION("""COMPUTED_VALUE"""),99.88)</f>
        <v>99.88</v>
      </c>
      <c r="C361" s="1">
        <f t="shared" si="1"/>
        <v>-0.98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IFERROR(__xludf.DUMMYFUNCTION("""COMPUTED_VALUE"""),98.04)</f>
        <v>98.04</v>
      </c>
      <c r="C362" s="1">
        <f t="shared" si="1"/>
        <v>-2.84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IFERROR(__xludf.DUMMYFUNCTION("""COMPUTED_VALUE"""),99.26)</f>
        <v>99.26</v>
      </c>
      <c r="C363" s="1">
        <f t="shared" si="1"/>
        <v>0.22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IFERROR(__xludf.DUMMYFUNCTION("""COMPUTED_VALUE"""),96.79)</f>
        <v>96.79</v>
      </c>
      <c r="C364" s="1">
        <f t="shared" si="1"/>
        <v>-3.47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IFERROR(__xludf.DUMMYFUNCTION("""COMPUTED_VALUE"""),95.44)</f>
        <v>95.44</v>
      </c>
      <c r="C365" s="1">
        <f t="shared" si="1"/>
        <v>-2.35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IFERROR(__xludf.DUMMYFUNCTION("""COMPUTED_VALUE"""),97.86)</f>
        <v>97.86</v>
      </c>
      <c r="C366" s="1">
        <f t="shared" si="1"/>
        <v>1.42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IFERROR(__xludf.DUMMYFUNCTION("""COMPUTED_VALUE"""),95.65)</f>
        <v>95.65</v>
      </c>
      <c r="C367" s="1">
        <f t="shared" si="1"/>
        <v>-3.21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IFERROR(__xludf.DUMMYFUNCTION("""COMPUTED_VALUE"""),95.46)</f>
        <v>95.46</v>
      </c>
      <c r="C368" s="1">
        <f t="shared" si="1"/>
        <v>-1.19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IFERROR(__xludf.DUMMYFUNCTION("""COMPUTED_VALUE"""),95.95)</f>
        <v>95.95</v>
      </c>
      <c r="C369" s="1">
        <f t="shared" si="1"/>
        <v>-0.51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IFERROR(__xludf.DUMMYFUNCTION("""COMPUTED_VALUE"""),98.18)</f>
        <v>98.18</v>
      </c>
      <c r="C370" s="1">
        <f t="shared" si="1"/>
        <v>1.23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IFERROR(__xludf.DUMMYFUNCTION("""COMPUTED_VALUE"""),101.39)</f>
        <v>101.39</v>
      </c>
      <c r="C371" s="1">
        <f t="shared" si="1"/>
        <v>2.21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IFERROR(__xludf.DUMMYFUNCTION("""COMPUTED_VALUE"""),100.15)</f>
        <v>100.15</v>
      </c>
      <c r="C372" s="1">
        <f t="shared" si="1"/>
        <v>-2.24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IFERROR(__xludf.DUMMYFUNCTION("""COMPUTED_VALUE"""),100.55)</f>
        <v>100.55</v>
      </c>
      <c r="C373" s="1">
        <f t="shared" si="1"/>
        <v>-0.6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IFERROR(__xludf.DUMMYFUNCTION("""COMPUTED_VALUE"""),100.01)</f>
        <v>100.01</v>
      </c>
      <c r="C374" s="1">
        <f t="shared" si="1"/>
        <v>-1.54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IFERROR(__xludf.DUMMYFUNCTION("""COMPUTED_VALUE"""),100.8)</f>
        <v>100.8</v>
      </c>
      <c r="C375" s="1">
        <f t="shared" si="1"/>
        <v>-0.21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IFERROR(__xludf.DUMMYFUNCTION("""COMPUTED_VALUE"""),103.84)</f>
        <v>103.84</v>
      </c>
      <c r="C376" s="1">
        <f t="shared" si="1"/>
        <v>2.04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IFERROR(__xludf.DUMMYFUNCTION("""COMPUTED_VALUE"""),103.36)</f>
        <v>103.36</v>
      </c>
      <c r="C377" s="1">
        <f t="shared" si="1"/>
        <v>-1.48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IFERROR(__xludf.DUMMYFUNCTION("""COMPUTED_VALUE"""),106.46)</f>
        <v>106.46</v>
      </c>
      <c r="C378" s="1">
        <f t="shared" si="1"/>
        <v>2.1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IFERROR(__xludf.DUMMYFUNCTION("""COMPUTED_VALUE"""),108.62)</f>
        <v>108.62</v>
      </c>
      <c r="C379" s="1">
        <f t="shared" si="1"/>
        <v>1.16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IFERROR(__xludf.DUMMYFUNCTION("""COMPUTED_VALUE"""),108.43)</f>
        <v>108.43</v>
      </c>
      <c r="C380" s="1">
        <f t="shared" si="1"/>
        <v>-1.19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IFERROR(__xludf.DUMMYFUNCTION("""COMPUTED_VALUE"""),110.08)</f>
        <v>110.08</v>
      </c>
      <c r="C381" s="1">
        <f t="shared" si="1"/>
        <v>0.65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IFERROR(__xludf.DUMMYFUNCTION("""COMPUTED_VALUE"""),111.63)</f>
        <v>111.63</v>
      </c>
      <c r="C382" s="1">
        <f t="shared" si="1"/>
        <v>0.55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IFERROR(__xludf.DUMMYFUNCTION("""COMPUTED_VALUE"""),110.41)</f>
        <v>110.41</v>
      </c>
      <c r="C383" s="1">
        <f t="shared" si="1"/>
        <v>-2.22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IFERROR(__xludf.DUMMYFUNCTION("""COMPUTED_VALUE"""),108.16)</f>
        <v>108.16</v>
      </c>
      <c r="C384" s="1">
        <f t="shared" si="1"/>
        <v>-3.25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IFERROR(__xludf.DUMMYFUNCTION("""COMPUTED_VALUE"""),106.93)</f>
        <v>106.93</v>
      </c>
      <c r="C385" s="1">
        <f t="shared" si="1"/>
        <v>-2.23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IFERROR(__xludf.DUMMYFUNCTION("""COMPUTED_VALUE"""),108.64)</f>
        <v>108.64</v>
      </c>
      <c r="C386" s="1">
        <f t="shared" si="1"/>
        <v>0.71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IFERROR(__xludf.DUMMYFUNCTION("""COMPUTED_VALUE"""),107.58)</f>
        <v>107.58</v>
      </c>
      <c r="C387" s="1">
        <f t="shared" si="1"/>
        <v>-2.06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IFERROR(__xludf.DUMMYFUNCTION("""COMPUTED_VALUE"""),109.36)</f>
        <v>109.36</v>
      </c>
      <c r="C388" s="1">
        <f t="shared" si="1"/>
        <v>0.78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IFERROR(__xludf.DUMMYFUNCTION("""COMPUTED_VALUE"""),107.8)</f>
        <v>107.8</v>
      </c>
      <c r="C389" s="1">
        <f t="shared" si="1"/>
        <v>-2.56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IFERROR(__xludf.DUMMYFUNCTION("""COMPUTED_VALUE"""),109.64)</f>
        <v>109.64</v>
      </c>
      <c r="C390" s="1">
        <f t="shared" si="1"/>
        <v>0.84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IFERROR(__xludf.DUMMYFUNCTION("""COMPUTED_VALUE"""),110.31)</f>
        <v>110.31</v>
      </c>
      <c r="C391" s="1">
        <f t="shared" si="1"/>
        <v>-0.33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IFERROR(__xludf.DUMMYFUNCTION("""COMPUTED_VALUE"""),111.6)</f>
        <v>111.6</v>
      </c>
      <c r="C392" s="1">
        <f t="shared" si="1"/>
        <v>0.29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IFERROR(__xludf.DUMMYFUNCTION("""COMPUTED_VALUE"""),105.15)</f>
        <v>105.15</v>
      </c>
      <c r="C393" s="1">
        <f t="shared" si="1"/>
        <v>-7.45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IFERROR(__xludf.DUMMYFUNCTION("""COMPUTED_VALUE"""),105.66)</f>
        <v>105.66</v>
      </c>
      <c r="C394" s="1">
        <f t="shared" si="1"/>
        <v>-0.49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IFERROR(__xludf.DUMMYFUNCTION("""COMPUTED_VALUE"""),105.2)</f>
        <v>105.2</v>
      </c>
      <c r="C395" s="1">
        <f t="shared" si="1"/>
        <v>-1.46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IFERROR(__xludf.DUMMYFUNCTION("""COMPUTED_VALUE"""),101.34)</f>
        <v>101.34</v>
      </c>
      <c r="C396" s="1">
        <f t="shared" si="1"/>
        <v>-4.86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IFERROR(__xludf.DUMMYFUNCTION("""COMPUTED_VALUE"""),99.64)</f>
        <v>99.64</v>
      </c>
      <c r="C397" s="1">
        <f t="shared" si="1"/>
        <v>-2.7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IFERROR(__xludf.DUMMYFUNCTION("""COMPUTED_VALUE"""),98.79)</f>
        <v>98.79</v>
      </c>
      <c r="C398" s="1">
        <f t="shared" si="1"/>
        <v>-1.85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IFERROR(__xludf.DUMMYFUNCTION("""COMPUTED_VALUE"""),100.72)</f>
        <v>100.72</v>
      </c>
      <c r="C399" s="1">
        <f t="shared" si="1"/>
        <v>0.93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IFERROR(__xludf.DUMMYFUNCTION("""COMPUTED_VALUE"""),97.18)</f>
        <v>97.18</v>
      </c>
      <c r="C400" s="1">
        <f t="shared" si="1"/>
        <v>-4.54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IFERROR(__xludf.DUMMYFUNCTION("""COMPUTED_VALUE"""),96.28)</f>
        <v>96.28</v>
      </c>
      <c r="C401" s="1">
        <f t="shared" si="1"/>
        <v>-1.9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IFERROR(__xludf.DUMMYFUNCTION("""COMPUTED_VALUE"""),89.55)</f>
        <v>89.55</v>
      </c>
      <c r="C402" s="1">
        <f t="shared" si="1"/>
        <v>-7.73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IFERROR(__xludf.DUMMYFUNCTION("""COMPUTED_VALUE"""),90.99)</f>
        <v>90.99</v>
      </c>
      <c r="C403" s="1">
        <f t="shared" si="1"/>
        <v>0.44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IFERROR(__xludf.DUMMYFUNCTION("""COMPUTED_VALUE"""),82.6)</f>
        <v>82.6</v>
      </c>
      <c r="C404" s="1">
        <f t="shared" si="1"/>
        <v>-9.39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IFERROR(__xludf.DUMMYFUNCTION("""COMPUTED_VALUE"""),87.48)</f>
        <v>87.48</v>
      </c>
      <c r="C405" s="1">
        <f t="shared" si="1"/>
        <v>3.88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IFERROR(__xludf.DUMMYFUNCTION("""COMPUTED_VALUE"""),83.51)</f>
        <v>83.51</v>
      </c>
      <c r="C406" s="1">
        <f t="shared" si="1"/>
        <v>-4.97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IFERROR(__xludf.DUMMYFUNCTION("""COMPUTED_VALUE"""),87.25)</f>
        <v>87.25</v>
      </c>
      <c r="C407" s="1">
        <f t="shared" si="1"/>
        <v>2.74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IFERROR(__xludf.DUMMYFUNCTION("""COMPUTED_VALUE"""),89.81)</f>
        <v>89.81</v>
      </c>
      <c r="C408" s="1">
        <f t="shared" si="1"/>
        <v>1.56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IFERROR(__xludf.DUMMYFUNCTION("""COMPUTED_VALUE"""),91.37)</f>
        <v>91.37</v>
      </c>
      <c r="C409" s="1">
        <f t="shared" si="1"/>
        <v>0.56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IFERROR(__xludf.DUMMYFUNCTION("""COMPUTED_VALUE"""),89.35)</f>
        <v>89.35</v>
      </c>
      <c r="C410" s="1">
        <f t="shared" si="1"/>
        <v>-3.02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IFERROR(__xludf.DUMMYFUNCTION("""COMPUTED_VALUE"""),87.64)</f>
        <v>87.64</v>
      </c>
      <c r="C411" s="1">
        <f t="shared" si="1"/>
        <v>-2.71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IFERROR(__xludf.DUMMYFUNCTION("""COMPUTED_VALUE"""),83.33)</f>
        <v>83.33</v>
      </c>
      <c r="C412" s="1">
        <f t="shared" si="1"/>
        <v>-5.31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IFERROR(__xludf.DUMMYFUNCTION("""COMPUTED_VALUE"""),79.97)</f>
        <v>79.97</v>
      </c>
      <c r="C413" s="1">
        <f t="shared" si="1"/>
        <v>-4.36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IFERROR(__xludf.DUMMYFUNCTION("""COMPUTED_VALUE"""),79.89)</f>
        <v>79.89</v>
      </c>
      <c r="C414" s="1">
        <f t="shared" si="1"/>
        <v>-1.08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IFERROR(__xludf.DUMMYFUNCTION("""COMPUTED_VALUE"""),82.98)</f>
        <v>82.98</v>
      </c>
      <c r="C415" s="1">
        <f t="shared" si="1"/>
        <v>2.09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IFERROR(__xludf.DUMMYFUNCTION("""COMPUTED_VALUE"""),85.4)</f>
        <v>85.4</v>
      </c>
      <c r="C416" s="1">
        <f t="shared" si="1"/>
        <v>1.42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IFERROR(__xludf.DUMMYFUNCTION("""COMPUTED_VALUE"""),83.25)</f>
        <v>83.25</v>
      </c>
      <c r="C417" s="1">
        <f t="shared" si="1"/>
        <v>-3.15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IFERROR(__xludf.DUMMYFUNCTION("""COMPUTED_VALUE"""),85.16)</f>
        <v>85.16</v>
      </c>
      <c r="C418" s="1">
        <f t="shared" si="1"/>
        <v>0.91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IFERROR(__xludf.DUMMYFUNCTION("""COMPUTED_VALUE"""),88.15)</f>
        <v>88.15</v>
      </c>
      <c r="C419" s="1">
        <f t="shared" si="1"/>
        <v>1.99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IFERROR(__xludf.DUMMYFUNCTION("""COMPUTED_VALUE"""),89.83)</f>
        <v>89.83</v>
      </c>
      <c r="C420" s="1">
        <f t="shared" si="1"/>
        <v>0.68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IFERROR(__xludf.DUMMYFUNCTION("""COMPUTED_VALUE"""),91.0)</f>
        <v>91</v>
      </c>
      <c r="C421" s="1">
        <f t="shared" si="1"/>
        <v>0.17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IFERROR(__xludf.DUMMYFUNCTION("""COMPUTED_VALUE"""),88.55)</f>
        <v>88.55</v>
      </c>
      <c r="C422" s="1">
        <f t="shared" si="1"/>
        <v>-3.45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IFERROR(__xludf.DUMMYFUNCTION("""COMPUTED_VALUE"""),85.38)</f>
        <v>85.38</v>
      </c>
      <c r="C423" s="1">
        <f t="shared" si="1"/>
        <v>-4.17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IFERROR(__xludf.DUMMYFUNCTION("""COMPUTED_VALUE"""),85.7)</f>
        <v>85.7</v>
      </c>
      <c r="C424" s="1">
        <f t="shared" si="1"/>
        <v>-0.68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IFERROR(__xludf.DUMMYFUNCTION("""COMPUTED_VALUE"""),88.69)</f>
        <v>88.69</v>
      </c>
      <c r="C425" s="1">
        <f t="shared" si="1"/>
        <v>1.99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IFERROR(__xludf.DUMMYFUNCTION("""COMPUTED_VALUE"""),87.04)</f>
        <v>87.04</v>
      </c>
      <c r="C426" s="1">
        <f t="shared" si="1"/>
        <v>-2.65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IFERROR(__xludf.DUMMYFUNCTION("""COMPUTED_VALUE"""),83.96)</f>
        <v>83.96</v>
      </c>
      <c r="C427" s="1">
        <f t="shared" si="1"/>
        <v>-4.08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IFERROR(__xludf.DUMMYFUNCTION("""COMPUTED_VALUE"""),83.87)</f>
        <v>83.87</v>
      </c>
      <c r="C428" s="1">
        <f t="shared" si="1"/>
        <v>-1.09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IFERROR(__xludf.DUMMYFUNCTION("""COMPUTED_VALUE"""),85.02)</f>
        <v>85.02</v>
      </c>
      <c r="C429" s="1">
        <f t="shared" si="1"/>
        <v>0.15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IFERROR(__xludf.DUMMYFUNCTION("""COMPUTED_VALUE"""),85.45)</f>
        <v>85.45</v>
      </c>
      <c r="C430" s="1">
        <f t="shared" si="1"/>
        <v>-0.57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IFERROR(__xludf.DUMMYFUNCTION("""COMPUTED_VALUE"""),86.6)</f>
        <v>86.6</v>
      </c>
      <c r="C431" s="1">
        <f t="shared" si="1"/>
        <v>0.15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IFERROR(__xludf.DUMMYFUNCTION("""COMPUTED_VALUE"""),85.9)</f>
        <v>85.9</v>
      </c>
      <c r="C432" s="1">
        <f t="shared" si="1"/>
        <v>-1.7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IFERROR(__xludf.DUMMYFUNCTION("""COMPUTED_VALUE"""),84.6)</f>
        <v>84.6</v>
      </c>
      <c r="C433" s="1">
        <f t="shared" si="1"/>
        <v>-2.3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IFERROR(__xludf.DUMMYFUNCTION("""COMPUTED_VALUE"""),83.66)</f>
        <v>83.66</v>
      </c>
      <c r="C434" s="1">
        <f t="shared" si="1"/>
        <v>-1.94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IFERROR(__xludf.DUMMYFUNCTION("""COMPUTED_VALUE"""),79.36)</f>
        <v>79.36</v>
      </c>
      <c r="C435" s="1">
        <f t="shared" si="1"/>
        <v>-5.3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IFERROR(__xludf.DUMMYFUNCTION("""COMPUTED_VALUE"""),73.9)</f>
        <v>73.9</v>
      </c>
      <c r="C436" s="1">
        <f t="shared" si="1"/>
        <v>-6.46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IFERROR(__xludf.DUMMYFUNCTION("""COMPUTED_VALUE"""),73.86)</f>
        <v>73.86</v>
      </c>
      <c r="C437" s="1">
        <f t="shared" si="1"/>
        <v>-1.04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IFERROR(__xludf.DUMMYFUNCTION("""COMPUTED_VALUE"""),76.85)</f>
        <v>76.85</v>
      </c>
      <c r="C438" s="1">
        <f t="shared" si="1"/>
        <v>1.99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IFERROR(__xludf.DUMMYFUNCTION("""COMPUTED_VALUE"""),77.67)</f>
        <v>77.67</v>
      </c>
      <c r="C439" s="1">
        <f t="shared" si="1"/>
        <v>-0.18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IFERROR(__xludf.DUMMYFUNCTION("""COMPUTED_VALUE"""),75.08)</f>
        <v>75.08</v>
      </c>
      <c r="C440" s="1">
        <f t="shared" si="1"/>
        <v>-3.59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IFERROR(__xludf.DUMMYFUNCTION("""COMPUTED_VALUE"""),75.39)</f>
        <v>75.39</v>
      </c>
      <c r="C441" s="1">
        <f t="shared" si="1"/>
        <v>-0.69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IFERROR(__xludf.DUMMYFUNCTION("""COMPUTED_VALUE"""),73.84)</f>
        <v>73.84</v>
      </c>
      <c r="C442" s="1">
        <f t="shared" si="1"/>
        <v>-2.55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IFERROR(__xludf.DUMMYFUNCTION("""COMPUTED_VALUE"""),70.55)</f>
        <v>70.55</v>
      </c>
      <c r="C443" s="1">
        <f t="shared" si="1"/>
        <v>-4.29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IFERROR(__xludf.DUMMYFUNCTION("""COMPUTED_VALUE"""),72.54)</f>
        <v>72.54</v>
      </c>
      <c r="C444" s="1">
        <f t="shared" si="1"/>
        <v>0.99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IFERROR(__xludf.DUMMYFUNCTION("""COMPUTED_VALUE"""),74.26)</f>
        <v>74.26</v>
      </c>
      <c r="C445" s="1">
        <f t="shared" si="1"/>
        <v>0.72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IFERROR(__xludf.DUMMYFUNCTION("""COMPUTED_VALUE"""),77.09)</f>
        <v>77.09</v>
      </c>
      <c r="C446" s="1">
        <f t="shared" si="1"/>
        <v>1.83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IFERROR(__xludf.DUMMYFUNCTION("""COMPUTED_VALUE"""),75.52)</f>
        <v>75.52</v>
      </c>
      <c r="C447" s="1">
        <f t="shared" si="1"/>
        <v>-2.57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IFERROR(__xludf.DUMMYFUNCTION("""COMPUTED_VALUE"""),79.13)</f>
        <v>79.13</v>
      </c>
      <c r="C448" s="1">
        <f t="shared" si="1"/>
        <v>2.61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IFERROR(__xludf.DUMMYFUNCTION("""COMPUTED_VALUE"""),80.66)</f>
        <v>80.66</v>
      </c>
      <c r="C449" s="1">
        <f t="shared" si="1"/>
        <v>0.53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IFERROR(__xludf.DUMMYFUNCTION("""COMPUTED_VALUE"""),81.7)</f>
        <v>81.7</v>
      </c>
      <c r="C450" s="1">
        <f t="shared" si="1"/>
        <v>0.04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IFERROR(__xludf.DUMMYFUNCTION("""COMPUTED_VALUE"""),81.44)</f>
        <v>81.44</v>
      </c>
      <c r="C451" s="1">
        <f t="shared" si="1"/>
        <v>-1.26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IFERROR(__xludf.DUMMYFUNCTION("""COMPUTED_VALUE"""),84.09)</f>
        <v>84.09</v>
      </c>
      <c r="C452" s="1">
        <f t="shared" si="1"/>
        <v>1.65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IFERROR(__xludf.DUMMYFUNCTION("""COMPUTED_VALUE"""),81.52)</f>
        <v>81.52</v>
      </c>
      <c r="C453" s="1">
        <f t="shared" si="1"/>
        <v>-3.57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IFERROR(__xludf.DUMMYFUNCTION("""COMPUTED_VALUE"""),84.72)</f>
        <v>84.72</v>
      </c>
      <c r="C454" s="1">
        <f t="shared" si="1"/>
        <v>2.2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IFERROR(__xludf.DUMMYFUNCTION("""COMPUTED_VALUE"""),83.56)</f>
        <v>83.56</v>
      </c>
      <c r="C455" s="1">
        <f t="shared" si="1"/>
        <v>-2.16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IFERROR(__xludf.DUMMYFUNCTION("""COMPUTED_VALUE"""),84.26)</f>
        <v>84.26</v>
      </c>
      <c r="C456" s="1">
        <f t="shared" si="1"/>
        <v>-0.3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IFERROR(__xludf.DUMMYFUNCTION("""COMPUTED_VALUE"""),87.39)</f>
        <v>87.39</v>
      </c>
      <c r="C457" s="1">
        <f t="shared" si="1"/>
        <v>2.13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IFERROR(__xludf.DUMMYFUNCTION("""COMPUTED_VALUE"""),91.77)</f>
        <v>91.77</v>
      </c>
      <c r="C458" s="1">
        <f t="shared" si="1"/>
        <v>3.38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IFERROR(__xludf.DUMMYFUNCTION("""COMPUTED_VALUE"""),89.89)</f>
        <v>89.89</v>
      </c>
      <c r="C459" s="1">
        <f t="shared" si="1"/>
        <v>-2.88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IFERROR(__xludf.DUMMYFUNCTION("""COMPUTED_VALUE"""),91.57)</f>
        <v>91.57</v>
      </c>
      <c r="C460" s="1">
        <f t="shared" si="1"/>
        <v>0.68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IFERROR(__xludf.DUMMYFUNCTION("""COMPUTED_VALUE"""),96.27)</f>
        <v>96.27</v>
      </c>
      <c r="C461" s="1">
        <f t="shared" si="1"/>
        <v>3.7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IFERROR(__xludf.DUMMYFUNCTION("""COMPUTED_VALUE"""),96.85)</f>
        <v>96.85</v>
      </c>
      <c r="C462" s="1">
        <f t="shared" si="1"/>
        <v>-0.42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IFERROR(__xludf.DUMMYFUNCTION("""COMPUTED_VALUE"""),94.46)</f>
        <v>94.46</v>
      </c>
      <c r="C463" s="1">
        <f t="shared" si="1"/>
        <v>-3.39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IFERROR(__xludf.DUMMYFUNCTION("""COMPUTED_VALUE"""),91.63)</f>
        <v>91.63</v>
      </c>
      <c r="C464" s="1">
        <f t="shared" si="1"/>
        <v>-3.83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IFERROR(__xludf.DUMMYFUNCTION("""COMPUTED_VALUE"""),93.94)</f>
        <v>93.94</v>
      </c>
      <c r="C465" s="1">
        <f t="shared" si="1"/>
        <v>1.31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IFERROR(__xludf.DUMMYFUNCTION("""COMPUTED_VALUE"""),96.0)</f>
        <v>96</v>
      </c>
      <c r="C466" s="1">
        <f t="shared" si="1"/>
        <v>1.06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IFERROR(__xludf.DUMMYFUNCTION("""COMPUTED_VALUE"""),95.74)</f>
        <v>95.74</v>
      </c>
      <c r="C467" s="1">
        <f t="shared" si="1"/>
        <v>-1.26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IFERROR(__xludf.DUMMYFUNCTION("""COMPUTED_VALUE"""),95.0)</f>
        <v>95</v>
      </c>
      <c r="C468" s="1">
        <f t="shared" si="1"/>
        <v>-1.74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IFERROR(__xludf.DUMMYFUNCTION("""COMPUTED_VALUE"""),95.89)</f>
        <v>95.89</v>
      </c>
      <c r="C469" s="1">
        <f t="shared" si="1"/>
        <v>-0.11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IFERROR(__xludf.DUMMYFUNCTION("""COMPUTED_VALUE"""),91.64)</f>
        <v>91.64</v>
      </c>
      <c r="C470" s="1">
        <f t="shared" si="1"/>
        <v>-5.25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IFERROR(__xludf.DUMMYFUNCTION("""COMPUTED_VALUE"""),92.2)</f>
        <v>92.2</v>
      </c>
      <c r="C471" s="1">
        <f t="shared" si="1"/>
        <v>-0.44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IFERROR(__xludf.DUMMYFUNCTION("""COMPUTED_VALUE"""),96.13)</f>
        <v>96.13</v>
      </c>
      <c r="C472" s="1">
        <f t="shared" si="1"/>
        <v>2.93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IFERROR(__xludf.DUMMYFUNCTION("""COMPUTED_VALUE"""),96.53)</f>
        <v>96.53</v>
      </c>
      <c r="C473" s="1">
        <f t="shared" si="1"/>
        <v>-0.6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IFERROR(__xludf.DUMMYFUNCTION("""COMPUTED_VALUE"""),97.07)</f>
        <v>97.07</v>
      </c>
      <c r="C474" s="1">
        <f t="shared" si="1"/>
        <v>-0.46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IFERROR(__xludf.DUMMYFUNCTION("""COMPUTED_VALUE"""),95.75)</f>
        <v>95.75</v>
      </c>
      <c r="C475" s="1">
        <f t="shared" si="1"/>
        <v>-2.32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IFERROR(__xludf.DUMMYFUNCTION("""COMPUTED_VALUE"""),93.81)</f>
        <v>93.81</v>
      </c>
      <c r="C476" s="1">
        <f t="shared" si="1"/>
        <v>-2.94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IFERROR(__xludf.DUMMYFUNCTION("""COMPUTED_VALUE"""),93.93)</f>
        <v>93.93</v>
      </c>
      <c r="C477" s="1">
        <f t="shared" si="1"/>
        <v>-0.88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IFERROR(__xludf.DUMMYFUNCTION("""COMPUTED_VALUE"""),91.12)</f>
        <v>91.12</v>
      </c>
      <c r="C478" s="1">
        <f t="shared" si="1"/>
        <v>-3.81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IFERROR(__xludf.DUMMYFUNCTION("""COMPUTED_VALUE"""),89.99)</f>
        <v>89.99</v>
      </c>
      <c r="C479" s="1">
        <f t="shared" si="1"/>
        <v>-2.13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IFERROR(__xludf.DUMMYFUNCTION("""COMPUTED_VALUE"""),87.76)</f>
        <v>87.76</v>
      </c>
      <c r="C480" s="1">
        <f t="shared" si="1"/>
        <v>-3.23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IFERROR(__xludf.DUMMYFUNCTION("""COMPUTED_VALUE"""),86.72)</f>
        <v>86.72</v>
      </c>
      <c r="C481" s="1">
        <f t="shared" si="1"/>
        <v>-2.04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IFERROR(__xludf.DUMMYFUNCTION("""COMPUTED_VALUE"""),91.48)</f>
        <v>91.48</v>
      </c>
      <c r="C482" s="1">
        <f t="shared" si="1"/>
        <v>3.76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IFERROR(__xludf.DUMMYFUNCTION("""COMPUTED_VALUE"""),90.54)</f>
        <v>90.54</v>
      </c>
      <c r="C483" s="1">
        <f t="shared" si="1"/>
        <v>-1.94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IFERROR(__xludf.DUMMYFUNCTION("""COMPUTED_VALUE"""),97.88)</f>
        <v>97.88</v>
      </c>
      <c r="C484" s="1">
        <f t="shared" si="1"/>
        <v>6.34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IFERROR(__xludf.DUMMYFUNCTION("""COMPUTED_VALUE"""),96.82)</f>
        <v>96.82</v>
      </c>
      <c r="C485" s="1">
        <f t="shared" si="1"/>
        <v>-2.06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IFERROR(__xludf.DUMMYFUNCTION("""COMPUTED_VALUE"""),96.29)</f>
        <v>96.29</v>
      </c>
      <c r="C486" s="1">
        <f t="shared" si="1"/>
        <v>-1.53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IFERROR(__xludf.DUMMYFUNCTION("""COMPUTED_VALUE"""),96.85)</f>
        <v>96.85</v>
      </c>
      <c r="C487" s="1">
        <f t="shared" si="1"/>
        <v>-0.44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IFERROR(__xludf.DUMMYFUNCTION("""COMPUTED_VALUE"""),95.96)</f>
        <v>95.96</v>
      </c>
      <c r="C488" s="1">
        <f t="shared" si="1"/>
        <v>-1.89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IFERROR(__xludf.DUMMYFUNCTION("""COMPUTED_VALUE"""),94.89)</f>
        <v>94.89</v>
      </c>
      <c r="C489" s="1">
        <f t="shared" si="1"/>
        <v>-2.07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IFERROR(__xludf.DUMMYFUNCTION("""COMPUTED_VALUE"""),92.92)</f>
        <v>92.92</v>
      </c>
      <c r="C490" s="1">
        <f t="shared" si="1"/>
        <v>-2.97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IFERROR(__xludf.DUMMYFUNCTION("""COMPUTED_VALUE"""),95.97)</f>
        <v>95.97</v>
      </c>
      <c r="C491" s="1">
        <f t="shared" si="1"/>
        <v>2.05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IFERROR(__xludf.DUMMYFUNCTION("""COMPUTED_VALUE"""),93.24)</f>
        <v>93.24</v>
      </c>
      <c r="C492" s="1">
        <f t="shared" si="1"/>
        <v>-3.73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IFERROR(__xludf.DUMMYFUNCTION("""COMPUTED_VALUE"""),90.98)</f>
        <v>90.98</v>
      </c>
      <c r="C493" s="1">
        <f t="shared" si="1"/>
        <v>-3.26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IFERROR(__xludf.DUMMYFUNCTION("""COMPUTED_VALUE"""),87.0)</f>
        <v>87</v>
      </c>
      <c r="C494" s="1">
        <f t="shared" si="1"/>
        <v>-4.98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IFERROR(__xludf.DUMMYFUNCTION("""COMPUTED_VALUE"""),87.7)</f>
        <v>87.7</v>
      </c>
      <c r="C495" s="1">
        <f t="shared" si="1"/>
        <v>-0.3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IFERROR(__xludf.DUMMYFUNCTION("""COMPUTED_VALUE"""),87.2)</f>
        <v>87.2</v>
      </c>
      <c r="C496" s="1">
        <f t="shared" si="1"/>
        <v>-1.5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IFERROR(__xludf.DUMMYFUNCTION("""COMPUTED_VALUE"""),87.25)</f>
        <v>87.25</v>
      </c>
      <c r="C497" s="1">
        <f t="shared" si="1"/>
        <v>-0.95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IFERROR(__xludf.DUMMYFUNCTION("""COMPUTED_VALUE"""),91.73)</f>
        <v>91.73</v>
      </c>
      <c r="C498" s="1">
        <f t="shared" si="1"/>
        <v>3.48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IFERROR(__xludf.DUMMYFUNCTION("""COMPUTED_VALUE"""),91.63)</f>
        <v>91.63</v>
      </c>
      <c r="C499" s="1">
        <f t="shared" si="1"/>
        <v>-1.1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IFERROR(__xludf.DUMMYFUNCTION("""COMPUTED_VALUE"""),91.81)</f>
        <v>91.81</v>
      </c>
      <c r="C500" s="1">
        <f t="shared" si="1"/>
        <v>-0.82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IFERROR(__xludf.DUMMYFUNCTION("""COMPUTED_VALUE"""),92.25)</f>
        <v>92.25</v>
      </c>
      <c r="C501" s="1">
        <f t="shared" si="1"/>
        <v>-0.56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IFERROR(__xludf.DUMMYFUNCTION("""COMPUTED_VALUE"""),91.55)</f>
        <v>91.55</v>
      </c>
      <c r="C502" s="1">
        <f t="shared" si="1"/>
        <v>-1.7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IFERROR(__xludf.DUMMYFUNCTION("""COMPUTED_VALUE"""),89.37)</f>
        <v>89.37</v>
      </c>
      <c r="C503" s="1">
        <f t="shared" si="1"/>
        <v>-3.18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IFERROR(__xludf.DUMMYFUNCTION("""COMPUTED_VALUE"""),90.58)</f>
        <v>90.58</v>
      </c>
      <c r="C504" s="1">
        <f t="shared" si="1"/>
        <v>0.21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IFERROR(__xludf.DUMMYFUNCTION("""COMPUTED_VALUE"""),90.6)</f>
        <v>90.6</v>
      </c>
      <c r="C505" s="1">
        <f t="shared" si="1"/>
        <v>-0.98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IFERROR(__xludf.DUMMYFUNCTION("""COMPUTED_VALUE"""),93.98)</f>
        <v>93.98</v>
      </c>
      <c r="C506" s="1">
        <f t="shared" si="1"/>
        <v>2.38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IFERROR(__xludf.DUMMYFUNCTION("""COMPUTED_VALUE"""),94.85)</f>
        <v>94.85</v>
      </c>
      <c r="C507" s="1">
        <f t="shared" si="1"/>
        <v>-0.13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IFERROR(__xludf.DUMMYFUNCTION("""COMPUTED_VALUE"""),95.52)</f>
        <v>95.52</v>
      </c>
      <c r="C508" s="1">
        <f t="shared" si="1"/>
        <v>-0.33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IFERROR(__xludf.DUMMYFUNCTION("""COMPUTED_VALUE"""),95.76)</f>
        <v>95.76</v>
      </c>
      <c r="C509" s="1">
        <f t="shared" si="1"/>
        <v>-0.76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IFERROR(__xludf.DUMMYFUNCTION("""COMPUTED_VALUE"""),97.1)</f>
        <v>97.1</v>
      </c>
      <c r="C510" s="1">
        <f t="shared" si="1"/>
        <v>0.34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IFERROR(__xludf.DUMMYFUNCTION("""COMPUTED_VALUE"""),99.96)</f>
        <v>99.96</v>
      </c>
      <c r="C511" s="1">
        <f t="shared" si="1"/>
        <v>1.86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IFERROR(__xludf.DUMMYFUNCTION("""COMPUTED_VALUE"""),99.64)</f>
        <v>99.64</v>
      </c>
      <c r="C512" s="1">
        <f t="shared" si="1"/>
        <v>-1.32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IFERROR(__xludf.DUMMYFUNCTION("""COMPUTED_VALUE"""),101.94)</f>
        <v>101.94</v>
      </c>
      <c r="C513" s="1">
        <f t="shared" si="1"/>
        <v>1.3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IFERROR(__xludf.DUMMYFUNCTION("""COMPUTED_VALUE"""),102.48)</f>
        <v>102.48</v>
      </c>
      <c r="C514" s="1">
        <f t="shared" si="1"/>
        <v>-0.46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IFERROR(__xludf.DUMMYFUNCTION("""COMPUTED_VALUE"""),103.37)</f>
        <v>103.37</v>
      </c>
      <c r="C515" s="1">
        <f t="shared" si="1"/>
        <v>-0.11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IFERROR(__xludf.DUMMYFUNCTION("""COMPUTED_VALUE"""),104.26)</f>
        <v>104.26</v>
      </c>
      <c r="C516" s="1">
        <f t="shared" si="1"/>
        <v>-0.11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IFERROR(__xludf.DUMMYFUNCTION("""COMPUTED_VALUE"""),105.75)</f>
        <v>105.75</v>
      </c>
      <c r="C517" s="1">
        <f t="shared" si="1"/>
        <v>0.49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IFERROR(__xludf.DUMMYFUNCTION("""COMPUTED_VALUE"""),105.64)</f>
        <v>105.64</v>
      </c>
      <c r="C518" s="1">
        <f t="shared" si="1"/>
        <v>-1.11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IFERROR(__xludf.DUMMYFUNCTION("""COMPUTED_VALUE"""),106.37)</f>
        <v>106.37</v>
      </c>
      <c r="C519" s="1">
        <f t="shared" si="1"/>
        <v>-0.27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IFERROR(__xludf.DUMMYFUNCTION("""COMPUTED_VALUE"""),106.29)</f>
        <v>106.29</v>
      </c>
      <c r="C520" s="1">
        <f t="shared" si="1"/>
        <v>-1.08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IFERROR(__xludf.DUMMYFUNCTION("""COMPUTED_VALUE"""),109.05)</f>
        <v>109.05</v>
      </c>
      <c r="C521" s="1">
        <f t="shared" si="1"/>
        <v>1.76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IFERROR(__xludf.DUMMYFUNCTION("""COMPUTED_VALUE"""),111.31)</f>
        <v>111.31</v>
      </c>
      <c r="C522" s="1">
        <f t="shared" si="1"/>
        <v>1.26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IFERROR(__xludf.DUMMYFUNCTION("""COMPUTED_VALUE"""),111.28)</f>
        <v>111.28</v>
      </c>
      <c r="C523" s="1">
        <f t="shared" si="1"/>
        <v>-1.03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IFERROR(__xludf.DUMMYFUNCTION("""COMPUTED_VALUE"""),110.41)</f>
        <v>110.41</v>
      </c>
      <c r="C524" s="1">
        <f t="shared" si="1"/>
        <v>-1.87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IFERROR(__xludf.DUMMYFUNCTION("""COMPUTED_VALUE"""),109.12)</f>
        <v>109.12</v>
      </c>
      <c r="C525" s="1">
        <f t="shared" si="1"/>
        <v>-2.29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IFERROR(__xludf.DUMMYFUNCTION("""COMPUTED_VALUE"""),110.52)</f>
        <v>110.52</v>
      </c>
      <c r="C526" s="1">
        <f t="shared" si="1"/>
        <v>0.4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IFERROR(__xludf.DUMMYFUNCTION("""COMPUTED_VALUE"""),110.33)</f>
        <v>110.33</v>
      </c>
      <c r="C527" s="1">
        <f t="shared" si="1"/>
        <v>-1.19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IFERROR(__xludf.DUMMYFUNCTION("""COMPUTED_VALUE"""),113.94)</f>
        <v>113.94</v>
      </c>
      <c r="C528" s="1">
        <f t="shared" si="1"/>
        <v>2.61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IFERROR(__xludf.DUMMYFUNCTION("""COMPUTED_VALUE"""),113.78)</f>
        <v>113.78</v>
      </c>
      <c r="C529" s="1">
        <f t="shared" si="1"/>
        <v>-1.16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IFERROR(__xludf.DUMMYFUNCTION("""COMPUTED_VALUE"""),113.81)</f>
        <v>113.81</v>
      </c>
      <c r="C530" s="1">
        <f t="shared" si="1"/>
        <v>-0.97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IFERROR(__xludf.DUMMYFUNCTION("""COMPUTED_VALUE"""),114.04)</f>
        <v>114.04</v>
      </c>
      <c r="C531" s="1">
        <f t="shared" si="1"/>
        <v>-0.77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IFERROR(__xludf.DUMMYFUNCTION("""COMPUTED_VALUE"""),112.83)</f>
        <v>112.83</v>
      </c>
      <c r="C532" s="1">
        <f t="shared" si="1"/>
        <v>-2.21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IFERROR(__xludf.DUMMYFUNCTION("""COMPUTED_VALUE"""),111.75)</f>
        <v>111.75</v>
      </c>
      <c r="C533" s="1">
        <f t="shared" si="1"/>
        <v>-2.08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IFERROR(__xludf.DUMMYFUNCTION("""COMPUTED_VALUE"""),113.7)</f>
        <v>113.7</v>
      </c>
      <c r="C534" s="1">
        <f t="shared" si="1"/>
        <v>0.95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IFERROR(__xludf.DUMMYFUNCTION("""COMPUTED_VALUE"""),114.45)</f>
        <v>114.45</v>
      </c>
      <c r="C535" s="1">
        <f t="shared" si="1"/>
        <v>-0.25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IFERROR(__xludf.DUMMYFUNCTION("""COMPUTED_VALUE"""),112.53)</f>
        <v>112.53</v>
      </c>
      <c r="C536" s="1">
        <f t="shared" si="1"/>
        <v>-2.92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IFERROR(__xludf.DUMMYFUNCTION("""COMPUTED_VALUE"""),113.96)</f>
        <v>113.96</v>
      </c>
      <c r="C537" s="1">
        <f t="shared" si="1"/>
        <v>0.43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IFERROR(__xludf.DUMMYFUNCTION("""COMPUTED_VALUE"""),113.95)</f>
        <v>113.95</v>
      </c>
      <c r="C538" s="1">
        <f t="shared" si="1"/>
        <v>-1.01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IFERROR(__xludf.DUMMYFUNCTION("""COMPUTED_VALUE"""),115.0)</f>
        <v>115</v>
      </c>
      <c r="C539" s="1">
        <f t="shared" si="1"/>
        <v>0.05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IFERROR(__xludf.DUMMYFUNCTION("""COMPUTED_VALUE"""),115.81)</f>
        <v>115.81</v>
      </c>
      <c r="C540" s="1">
        <f t="shared" si="1"/>
        <v>-0.19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IFERROR(__xludf.DUMMYFUNCTION("""COMPUTED_VALUE"""),116.2)</f>
        <v>116.2</v>
      </c>
      <c r="C541" s="1">
        <f t="shared" si="1"/>
        <v>-0.61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IFERROR(__xludf.DUMMYFUNCTION("""COMPUTED_VALUE"""),116.0)</f>
        <v>116</v>
      </c>
      <c r="C542" s="1">
        <f t="shared" si="1"/>
        <v>-1.2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IFERROR(__xludf.DUMMYFUNCTION("""COMPUTED_VALUE"""),115.63)</f>
        <v>115.63</v>
      </c>
      <c r="C543" s="1">
        <f t="shared" si="1"/>
        <v>-1.37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IFERROR(__xludf.DUMMYFUNCTION("""COMPUTED_VALUE"""),115.76)</f>
        <v>115.76</v>
      </c>
      <c r="C544" s="1">
        <f t="shared" si="1"/>
        <v>-0.87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IFERROR(__xludf.DUMMYFUNCTION("""COMPUTED_VALUE"""),114.21)</f>
        <v>114.21</v>
      </c>
      <c r="C545" s="1">
        <f t="shared" si="1"/>
        <v>-2.55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IFERROR(__xludf.DUMMYFUNCTION("""COMPUTED_VALUE"""),113.39)</f>
        <v>113.39</v>
      </c>
      <c r="C546" s="1">
        <f t="shared" si="1"/>
        <v>-1.82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IFERROR(__xludf.DUMMYFUNCTION("""COMPUTED_VALUE"""),112.49)</f>
        <v>112.49</v>
      </c>
      <c r="C547" s="1">
        <f t="shared" si="1"/>
        <v>-1.9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IFERROR(__xludf.DUMMYFUNCTION("""COMPUTED_VALUE"""),110.09)</f>
        <v>110.09</v>
      </c>
      <c r="C548" s="1">
        <f t="shared" si="1"/>
        <v>-3.4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IFERROR(__xludf.DUMMYFUNCTION("""COMPUTED_VALUE"""),105.93)</f>
        <v>105.93</v>
      </c>
      <c r="C549" s="1">
        <f t="shared" si="1"/>
        <v>-5.16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IFERROR(__xludf.DUMMYFUNCTION("""COMPUTED_VALUE"""),108.28)</f>
        <v>108.28</v>
      </c>
      <c r="C550" s="1">
        <f t="shared" si="1"/>
        <v>1.35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IFERROR(__xludf.DUMMYFUNCTION("""COMPUTED_VALUE"""),110.28)</f>
        <v>110.28</v>
      </c>
      <c r="C551" s="1">
        <f t="shared" si="1"/>
        <v>1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IFERROR(__xludf.DUMMYFUNCTION("""COMPUTED_VALUE"""),110.22)</f>
        <v>110.22</v>
      </c>
      <c r="C552" s="1">
        <f t="shared" si="1"/>
        <v>-1.06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IFERROR(__xludf.DUMMYFUNCTION("""COMPUTED_VALUE"""),108.94)</f>
        <v>108.94</v>
      </c>
      <c r="C553" s="1">
        <f t="shared" si="1"/>
        <v>-2.28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IFERROR(__xludf.DUMMYFUNCTION("""COMPUTED_VALUE"""),113.3)</f>
        <v>113.3</v>
      </c>
      <c r="C554" s="1">
        <f t="shared" si="1"/>
        <v>3.36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IFERROR(__xludf.DUMMYFUNCTION("""COMPUTED_VALUE"""),112.27)</f>
        <v>112.27</v>
      </c>
      <c r="C555" s="1">
        <f t="shared" si="1"/>
        <v>-2.03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IFERROR(__xludf.DUMMYFUNCTION("""COMPUTED_VALUE"""),113.45)</f>
        <v>113.45</v>
      </c>
      <c r="C556" s="1">
        <f t="shared" si="1"/>
        <v>0.18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IFERROR(__xludf.DUMMYFUNCTION("""COMPUTED_VALUE"""),113.58)</f>
        <v>113.58</v>
      </c>
      <c r="C557" s="1">
        <f t="shared" si="1"/>
        <v>-0.87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IFERROR(__xludf.DUMMYFUNCTION("""COMPUTED_VALUE"""),113.73)</f>
        <v>113.73</v>
      </c>
      <c r="C558" s="1">
        <f t="shared" si="1"/>
        <v>-0.85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IFERROR(__xludf.DUMMYFUNCTION("""COMPUTED_VALUE"""),110.76)</f>
        <v>110.76</v>
      </c>
      <c r="C559" s="1">
        <f t="shared" si="1"/>
        <v>-3.97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IFERROR(__xludf.DUMMYFUNCTION("""COMPUTED_VALUE"""),109.0)</f>
        <v>109</v>
      </c>
      <c r="C560" s="1">
        <f t="shared" si="1"/>
        <v>-2.76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IFERROR(__xludf.DUMMYFUNCTION("""COMPUTED_VALUE"""),106.43)</f>
        <v>106.43</v>
      </c>
      <c r="C561" s="1">
        <f t="shared" si="1"/>
        <v>-3.57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IFERROR(__xludf.DUMMYFUNCTION("""COMPUTED_VALUE"""),107.83)</f>
        <v>107.83</v>
      </c>
      <c r="C562" s="1">
        <f t="shared" si="1"/>
        <v>0.4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IFERROR(__xludf.DUMMYFUNCTION("""COMPUTED_VALUE"""),108.75)</f>
        <v>108.75</v>
      </c>
      <c r="C563" s="1">
        <f t="shared" si="1"/>
        <v>-0.08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IFERROR(__xludf.DUMMYFUNCTION("""COMPUTED_VALUE"""),108.06)</f>
        <v>108.06</v>
      </c>
      <c r="C564" s="1">
        <f t="shared" si="1"/>
        <v>-1.69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IFERROR(__xludf.DUMMYFUNCTION("""COMPUTED_VALUE"""),104.26)</f>
        <v>104.26</v>
      </c>
      <c r="C565" s="1">
        <f t="shared" si="1"/>
        <v>-4.8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IFERROR(__xludf.DUMMYFUNCTION("""COMPUTED_VALUE"""),106.02)</f>
        <v>106.02</v>
      </c>
      <c r="C566" s="1">
        <f t="shared" si="1"/>
        <v>0.76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IFERROR(__xludf.DUMMYFUNCTION("""COMPUTED_VALUE"""),106.52)</f>
        <v>106.52</v>
      </c>
      <c r="C567" s="1">
        <f t="shared" si="1"/>
        <v>-0.5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IFERROR(__xludf.DUMMYFUNCTION("""COMPUTED_VALUE"""),107.25)</f>
        <v>107.25</v>
      </c>
      <c r="C568" s="1">
        <f t="shared" si="1"/>
        <v>-0.27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IFERROR(__xludf.DUMMYFUNCTION("""COMPUTED_VALUE"""),106.21)</f>
        <v>106.21</v>
      </c>
      <c r="C569" s="1">
        <f t="shared" si="1"/>
        <v>-2.04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IFERROR(__xludf.DUMMYFUNCTION("""COMPUTED_VALUE"""),106.26)</f>
        <v>106.26</v>
      </c>
      <c r="C570" s="1">
        <f t="shared" si="1"/>
        <v>-0.95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IFERROR(__xludf.DUMMYFUNCTION("""COMPUTED_VALUE"""),105.87)</f>
        <v>105.87</v>
      </c>
      <c r="C571" s="1">
        <f t="shared" si="1"/>
        <v>-1.39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IFERROR(__xludf.DUMMYFUNCTION("""COMPUTED_VALUE"""),103.57)</f>
        <v>103.57</v>
      </c>
      <c r="C572" s="1">
        <f t="shared" si="1"/>
        <v>-3.3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IFERROR(__xludf.DUMMYFUNCTION("""COMPUTED_VALUE"""),100.43)</f>
        <v>100.43</v>
      </c>
      <c r="C573" s="1">
        <f t="shared" si="1"/>
        <v>-4.14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IFERROR(__xludf.DUMMYFUNCTION("""COMPUTED_VALUE"""),101.75)</f>
        <v>101.75</v>
      </c>
      <c r="C574" s="1">
        <f t="shared" si="1"/>
        <v>0.32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IFERROR(__xludf.DUMMYFUNCTION("""COMPUTED_VALUE"""),106.44)</f>
        <v>106.44</v>
      </c>
      <c r="C575" s="1">
        <f t="shared" si="1"/>
        <v>3.69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IFERROR(__xludf.DUMMYFUNCTION("""COMPUTED_VALUE"""),105.89)</f>
        <v>105.89</v>
      </c>
      <c r="C576" s="1">
        <f t="shared" si="1"/>
        <v>-1.55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IFERROR(__xludf.DUMMYFUNCTION("""COMPUTED_VALUE"""),106.74)</f>
        <v>106.74</v>
      </c>
      <c r="C577" s="1">
        <f t="shared" si="1"/>
        <v>-0.15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IFERROR(__xludf.DUMMYFUNCTION("""COMPUTED_VALUE"""),108.41)</f>
        <v>108.41</v>
      </c>
      <c r="C578" s="1">
        <f t="shared" si="1"/>
        <v>0.67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IFERROR(__xludf.DUMMYFUNCTION("""COMPUTED_VALUE"""),109.21)</f>
        <v>109.21</v>
      </c>
      <c r="C579" s="1">
        <f t="shared" si="1"/>
        <v>-0.2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IFERROR(__xludf.DUMMYFUNCTION("""COMPUTED_VALUE"""),107.36)</f>
        <v>107.36</v>
      </c>
      <c r="C580" s="1">
        <f t="shared" si="1"/>
        <v>-2.85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IFERROR(__xludf.DUMMYFUNCTION("""COMPUTED_VALUE"""),107.73)</f>
        <v>107.73</v>
      </c>
      <c r="C581" s="1">
        <f t="shared" si="1"/>
        <v>-0.63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IFERROR(__xludf.DUMMYFUNCTION("""COMPUTED_VALUE"""),106.9)</f>
        <v>106.9</v>
      </c>
      <c r="C582" s="1">
        <f t="shared" si="1"/>
        <v>-1.83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IFERROR(__xludf.DUMMYFUNCTION("""COMPUTED_VALUE"""),108.4)</f>
        <v>108.4</v>
      </c>
      <c r="C583" s="1">
        <f t="shared" si="1"/>
        <v>0.5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IFERROR(__xludf.DUMMYFUNCTION("""COMPUTED_VALUE"""),103.44)</f>
        <v>103.44</v>
      </c>
      <c r="C584" s="1">
        <f t="shared" si="1"/>
        <v>-5.96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IFERROR(__xludf.DUMMYFUNCTION("""COMPUTED_VALUE"""),104.39)</f>
        <v>104.39</v>
      </c>
      <c r="C585" s="1">
        <f t="shared" si="1"/>
        <v>-0.05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IFERROR(__xludf.DUMMYFUNCTION("""COMPUTED_VALUE"""),104.56)</f>
        <v>104.56</v>
      </c>
      <c r="C586" s="1">
        <f t="shared" si="1"/>
        <v>-0.83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IFERROR(__xludf.DUMMYFUNCTION("""COMPUTED_VALUE"""),102.77)</f>
        <v>102.77</v>
      </c>
      <c r="C587" s="1">
        <f t="shared" si="1"/>
        <v>-2.79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IFERROR(__xludf.DUMMYFUNCTION("""COMPUTED_VALUE"""),102.11)</f>
        <v>102.11</v>
      </c>
      <c r="C588" s="1">
        <f t="shared" si="1"/>
        <v>-1.66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IFERROR(__xludf.DUMMYFUNCTION("""COMPUTED_VALUE"""),102.63)</f>
        <v>102.63</v>
      </c>
      <c r="C589" s="1">
        <f t="shared" si="1"/>
        <v>-0.48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IFERROR(__xludf.DUMMYFUNCTION("""COMPUTED_VALUE"""),100.67)</f>
        <v>100.67</v>
      </c>
      <c r="C590" s="1">
        <f t="shared" si="1"/>
        <v>-2.96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IFERROR(__xludf.DUMMYFUNCTION("""COMPUTED_VALUE"""),98.44)</f>
        <v>98.44</v>
      </c>
      <c r="C591" s="1">
        <f t="shared" si="1"/>
        <v>-3.23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IFERROR(__xludf.DUMMYFUNCTION("""COMPUTED_VALUE"""),97.19)</f>
        <v>97.19</v>
      </c>
      <c r="C592" s="1">
        <f t="shared" si="1"/>
        <v>-2.25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IFERROR(__xludf.DUMMYFUNCTION("""COMPUTED_VALUE"""),96.49)</f>
        <v>96.49</v>
      </c>
      <c r="C593" s="1">
        <f t="shared" si="1"/>
        <v>-1.7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IFERROR(__xludf.DUMMYFUNCTION("""COMPUTED_VALUE"""),95.99)</f>
        <v>95.99</v>
      </c>
      <c r="C594" s="1">
        <f t="shared" si="1"/>
        <v>-1.5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IFERROR(__xludf.DUMMYFUNCTION("""COMPUTED_VALUE"""),95.44)</f>
        <v>95.44</v>
      </c>
      <c r="C595" s="1">
        <f t="shared" si="1"/>
        <v>-1.55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IFERROR(__xludf.DUMMYFUNCTION("""COMPUTED_VALUE"""),95.5)</f>
        <v>95.5</v>
      </c>
      <c r="C596" s="1">
        <f t="shared" si="1"/>
        <v>-0.94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IFERROR(__xludf.DUMMYFUNCTION("""COMPUTED_VALUE"""),93.6)</f>
        <v>93.6</v>
      </c>
      <c r="C597" s="1">
        <f t="shared" si="1"/>
        <v>-2.9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IFERROR(__xludf.DUMMYFUNCTION("""COMPUTED_VALUE"""),92.68)</f>
        <v>92.68</v>
      </c>
      <c r="C598" s="1">
        <f t="shared" si="1"/>
        <v>-1.92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IFERROR(__xludf.DUMMYFUNCTION("""COMPUTED_VALUE"""),91.86)</f>
        <v>91.86</v>
      </c>
      <c r="C599" s="1">
        <f t="shared" si="1"/>
        <v>-1.82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IFERROR(__xludf.DUMMYFUNCTION("""COMPUTED_VALUE"""),87.8)</f>
        <v>87.8</v>
      </c>
      <c r="C600" s="1">
        <f t="shared" si="1"/>
        <v>-5.06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IFERROR(__xludf.DUMMYFUNCTION("""COMPUTED_VALUE"""),88.68)</f>
        <v>88.68</v>
      </c>
      <c r="C601" s="1">
        <f t="shared" si="1"/>
        <v>-0.12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IFERROR(__xludf.DUMMYFUNCTION("""COMPUTED_VALUE"""),91.98)</f>
        <v>91.98</v>
      </c>
      <c r="C602" s="1">
        <f t="shared" si="1"/>
        <v>2.3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IFERROR(__xludf.DUMMYFUNCTION("""COMPUTED_VALUE"""),91.49)</f>
        <v>91.49</v>
      </c>
      <c r="C603" s="1">
        <f t="shared" si="1"/>
        <v>-1.49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IFERROR(__xludf.DUMMYFUNCTION("""COMPUTED_VALUE"""),91.49)</f>
        <v>91.49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IFERROR(__xludf.DUMMYFUNCTION("""COMPUTED_VALUE"""),91.42)</f>
        <v>91.42</v>
      </c>
      <c r="C605" s="1">
        <f t="shared" si="1"/>
        <v>-1.07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IFERROR(__xludf.DUMMYFUNCTION("""COMPUTED_VALUE"""),89.94)</f>
        <v>89.94</v>
      </c>
      <c r="C606" s="1">
        <f t="shared" si="1"/>
        <v>-2.48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IFERROR(__xludf.DUMMYFUNCTION("""COMPUTED_VALUE"""),92.52)</f>
        <v>92.52</v>
      </c>
      <c r="C607" s="1">
        <f t="shared" si="1"/>
        <v>1.58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IFERROR(__xludf.DUMMYFUNCTION("""COMPUTED_VALUE"""),90.18)</f>
        <v>90.18</v>
      </c>
      <c r="C608" s="1">
        <f t="shared" si="1"/>
        <v>-3.34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IFERROR(__xludf.DUMMYFUNCTION("""COMPUTED_VALUE"""),87.62)</f>
        <v>87.62</v>
      </c>
      <c r="C609" s="1">
        <f t="shared" si="1"/>
        <v>-3.56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IFERROR(__xludf.DUMMYFUNCTION("""COMPUTED_VALUE"""),85.52)</f>
        <v>85.52</v>
      </c>
      <c r="C610" s="1">
        <f t="shared" si="1"/>
        <v>-3.1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IFERROR(__xludf.DUMMYFUNCTION("""COMPUTED_VALUE"""),83.26)</f>
        <v>83.26</v>
      </c>
      <c r="C611" s="1">
        <f t="shared" si="1"/>
        <v>-3.26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IFERROR(__xludf.DUMMYFUNCTION("""COMPUTED_VALUE"""),83.65)</f>
        <v>83.65</v>
      </c>
      <c r="C612" s="1">
        <f t="shared" si="1"/>
        <v>-0.61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IFERROR(__xludf.DUMMYFUNCTION("""COMPUTED_VALUE"""),86.66)</f>
        <v>86.66</v>
      </c>
      <c r="C613" s="1">
        <f t="shared" si="1"/>
        <v>2.01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IFERROR(__xludf.DUMMYFUNCTION("""COMPUTED_VALUE"""),87.14)</f>
        <v>87.14</v>
      </c>
      <c r="C614" s="1">
        <f t="shared" si="1"/>
        <v>-0.52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IFERROR(__xludf.DUMMYFUNCTION("""COMPUTED_VALUE"""),87.6)</f>
        <v>87.6</v>
      </c>
      <c r="C615" s="1">
        <f t="shared" si="1"/>
        <v>-0.54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IFERROR(__xludf.DUMMYFUNCTION("""COMPUTED_VALUE"""),85.19)</f>
        <v>85.19</v>
      </c>
      <c r="C616" s="1">
        <f t="shared" si="1"/>
        <v>-3.41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IFERROR(__xludf.DUMMYFUNCTION("""COMPUTED_VALUE"""),87.05)</f>
        <v>87.05</v>
      </c>
      <c r="C617" s="1">
        <f t="shared" si="1"/>
        <v>0.86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IFERROR(__xludf.DUMMYFUNCTION("""COMPUTED_VALUE"""),85.29)</f>
        <v>85.29</v>
      </c>
      <c r="C618" s="1">
        <f t="shared" si="1"/>
        <v>-2.76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IFERROR(__xludf.DUMMYFUNCTION("""COMPUTED_VALUE"""),85.89)</f>
        <v>85.89</v>
      </c>
      <c r="C619" s="1">
        <f t="shared" si="1"/>
        <v>-0.4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IFERROR(__xludf.DUMMYFUNCTION("""COMPUTED_VALUE"""),86.93)</f>
        <v>86.93</v>
      </c>
      <c r="C620" s="1">
        <f t="shared" si="1"/>
        <v>0.04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IFERROR(__xludf.DUMMYFUNCTION("""COMPUTED_VALUE"""),86.74)</f>
        <v>86.74</v>
      </c>
      <c r="C621" s="1">
        <f t="shared" si="1"/>
        <v>-1.19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IFERROR(__xludf.DUMMYFUNCTION("""COMPUTED_VALUE"""),88.84)</f>
        <v>88.84</v>
      </c>
      <c r="C622" s="1">
        <f t="shared" si="1"/>
        <v>1.1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IFERROR(__xludf.DUMMYFUNCTION("""COMPUTED_VALUE"""),87.17)</f>
        <v>87.17</v>
      </c>
      <c r="C623" s="1">
        <f t="shared" si="1"/>
        <v>-2.67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IFERROR(__xludf.DUMMYFUNCTION("""COMPUTED_VALUE"""),84.98)</f>
        <v>84.98</v>
      </c>
      <c r="C624" s="1">
        <f t="shared" si="1"/>
        <v>-3.19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IFERROR(__xludf.DUMMYFUNCTION("""COMPUTED_VALUE"""),84.96)</f>
        <v>84.96</v>
      </c>
      <c r="C625" s="1">
        <f t="shared" si="1"/>
        <v>-1.02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IFERROR(__xludf.DUMMYFUNCTION("""COMPUTED_VALUE"""),82.89)</f>
        <v>82.89</v>
      </c>
      <c r="C626" s="1">
        <f t="shared" si="1"/>
        <v>-3.07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IFERROR(__xludf.DUMMYFUNCTION("""COMPUTED_VALUE"""),82.73)</f>
        <v>82.73</v>
      </c>
      <c r="C627" s="1">
        <f t="shared" si="1"/>
        <v>-1.16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IFERROR(__xludf.DUMMYFUNCTION("""COMPUTED_VALUE"""),82.25)</f>
        <v>82.25</v>
      </c>
      <c r="C628" s="1">
        <f t="shared" si="1"/>
        <v>-1.48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IFERROR(__xludf.DUMMYFUNCTION("""COMPUTED_VALUE"""),82.63)</f>
        <v>82.63</v>
      </c>
      <c r="C629" s="1">
        <f t="shared" si="1"/>
        <v>-0.62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IFERROR(__xludf.DUMMYFUNCTION("""COMPUTED_VALUE"""),84.91)</f>
        <v>84.91</v>
      </c>
      <c r="C630" s="1">
        <f t="shared" si="1"/>
        <v>1.28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IFERROR(__xludf.DUMMYFUNCTION("""COMPUTED_VALUE"""),83.68)</f>
        <v>83.68</v>
      </c>
      <c r="C631" s="1">
        <f t="shared" si="1"/>
        <v>-2.23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IFERROR(__xludf.DUMMYFUNCTION("""COMPUTED_VALUE"""),86.46)</f>
        <v>86.46</v>
      </c>
      <c r="C632" s="1">
        <f t="shared" si="1"/>
        <v>1.78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IFERROR(__xludf.DUMMYFUNCTION("""COMPUTED_VALUE"""),86.79)</f>
        <v>86.79</v>
      </c>
      <c r="C633" s="1">
        <f t="shared" si="1"/>
        <v>-0.67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IFERROR(__xludf.DUMMYFUNCTION("""COMPUTED_VALUE"""),84.61)</f>
        <v>84.61</v>
      </c>
      <c r="C634" s="1">
        <f t="shared" si="1"/>
        <v>-3.18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IFERROR(__xludf.DUMMYFUNCTION("""COMPUTED_VALUE"""),83.14)</f>
        <v>83.14</v>
      </c>
      <c r="C635" s="1">
        <f t="shared" si="1"/>
        <v>-2.47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IFERROR(__xludf.DUMMYFUNCTION("""COMPUTED_VALUE"""),80.27)</f>
        <v>80.27</v>
      </c>
      <c r="C636" s="1">
        <f t="shared" si="1"/>
        <v>-3.87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IFERROR(__xludf.DUMMYFUNCTION("""COMPUTED_VALUE"""),79.74)</f>
        <v>79.74</v>
      </c>
      <c r="C637" s="1">
        <f t="shared" si="1"/>
        <v>-1.53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IFERROR(__xludf.DUMMYFUNCTION("""COMPUTED_VALUE"""),79.64)</f>
        <v>79.64</v>
      </c>
      <c r="C638" s="1">
        <f t="shared" si="1"/>
        <v>-1.1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IFERROR(__xludf.DUMMYFUNCTION("""COMPUTED_VALUE"""),82.07)</f>
        <v>82.07</v>
      </c>
      <c r="C639" s="1">
        <f t="shared" si="1"/>
        <v>1.43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IFERROR(__xludf.DUMMYFUNCTION("""COMPUTED_VALUE"""),81.15)</f>
        <v>81.15</v>
      </c>
      <c r="C640" s="1">
        <f t="shared" si="1"/>
        <v>-1.92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IFERROR(__xludf.DUMMYFUNCTION("""COMPUTED_VALUE"""),81.91)</f>
        <v>81.91</v>
      </c>
      <c r="C641" s="1">
        <f t="shared" si="1"/>
        <v>-0.24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IFERROR(__xludf.DUMMYFUNCTION("""COMPUTED_VALUE"""),82.52)</f>
        <v>82.52</v>
      </c>
      <c r="C642" s="1">
        <f t="shared" si="1"/>
        <v>-0.39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IFERROR(__xludf.DUMMYFUNCTION("""COMPUTED_VALUE"""),82.63)</f>
        <v>82.63</v>
      </c>
      <c r="C643" s="1">
        <f t="shared" si="1"/>
        <v>-0.89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IFERROR(__xludf.DUMMYFUNCTION("""COMPUTED_VALUE"""),80.95)</f>
        <v>80.95</v>
      </c>
      <c r="C644" s="1">
        <f t="shared" si="1"/>
        <v>-2.68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IFERROR(__xludf.DUMMYFUNCTION("""COMPUTED_VALUE"""),81.58)</f>
        <v>81.58</v>
      </c>
      <c r="C645" s="1">
        <f t="shared" si="1"/>
        <v>-0.37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IFERROR(__xludf.DUMMYFUNCTION("""COMPUTED_VALUE"""),81.43)</f>
        <v>81.43</v>
      </c>
      <c r="C646" s="1">
        <f t="shared" si="1"/>
        <v>-1.15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IFERROR(__xludf.DUMMYFUNCTION("""COMPUTED_VALUE"""),82.6)</f>
        <v>82.6</v>
      </c>
      <c r="C647" s="1">
        <f t="shared" si="1"/>
        <v>0.17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IFERROR(__xludf.DUMMYFUNCTION("""COMPUTED_VALUE"""),83.3)</f>
        <v>83.3</v>
      </c>
      <c r="C648" s="1">
        <f t="shared" si="1"/>
        <v>-0.3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IFERROR(__xludf.DUMMYFUNCTION("""COMPUTED_VALUE"""),86.16)</f>
        <v>86.16</v>
      </c>
      <c r="C649" s="1">
        <f t="shared" si="1"/>
        <v>1.86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IFERROR(__xludf.DUMMYFUNCTION("""COMPUTED_VALUE"""),85.69)</f>
        <v>85.69</v>
      </c>
      <c r="C650" s="1">
        <f t="shared" si="1"/>
        <v>-1.47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IFERROR(__xludf.DUMMYFUNCTION("""COMPUTED_VALUE"""),84.21)</f>
        <v>84.21</v>
      </c>
      <c r="C651" s="1">
        <f t="shared" si="1"/>
        <v>-2.48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IFERROR(__xludf.DUMMYFUNCTION("""COMPUTED_VALUE"""),82.65)</f>
        <v>82.65</v>
      </c>
      <c r="C652" s="1">
        <f t="shared" si="1"/>
        <v>-2.56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IFERROR(__xludf.DUMMYFUNCTION("""COMPUTED_VALUE"""),83.12)</f>
        <v>83.12</v>
      </c>
      <c r="C653" s="1">
        <f t="shared" si="1"/>
        <v>-0.53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IFERROR(__xludf.DUMMYFUNCTION("""COMPUTED_VALUE"""),85.02)</f>
        <v>85.02</v>
      </c>
      <c r="C654" s="1">
        <f t="shared" si="1"/>
        <v>0.9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IFERROR(__xludf.DUMMYFUNCTION("""COMPUTED_VALUE"""),86.35)</f>
        <v>86.35</v>
      </c>
      <c r="C655" s="1">
        <f t="shared" si="1"/>
        <v>0.33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IFERROR(__xludf.DUMMYFUNCTION("""COMPUTED_VALUE"""),87.22)</f>
        <v>87.22</v>
      </c>
      <c r="C656" s="1">
        <f t="shared" si="1"/>
        <v>-0.13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IFERROR(__xludf.DUMMYFUNCTION("""COMPUTED_VALUE"""),87.22)</f>
        <v>87.22</v>
      </c>
      <c r="C657" s="1">
        <f t="shared" si="1"/>
        <v>-1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IFERROR(__xludf.DUMMYFUNCTION("""COMPUTED_VALUE"""),88.4)</f>
        <v>88.4</v>
      </c>
      <c r="C658" s="1">
        <f t="shared" si="1"/>
        <v>0.18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IFERROR(__xludf.DUMMYFUNCTION("""COMPUTED_VALUE"""),88.94)</f>
        <v>88.94</v>
      </c>
      <c r="C659" s="1">
        <f t="shared" si="1"/>
        <v>-0.46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IFERROR(__xludf.DUMMYFUNCTION("""COMPUTED_VALUE"""),88.61)</f>
        <v>88.61</v>
      </c>
      <c r="C660" s="1">
        <f t="shared" si="1"/>
        <v>-1.33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IFERROR(__xludf.DUMMYFUNCTION("""COMPUTED_VALUE"""),87.87)</f>
        <v>87.87</v>
      </c>
      <c r="C661" s="1">
        <f t="shared" si="1"/>
        <v>-1.74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IFERROR(__xludf.DUMMYFUNCTION("""COMPUTED_VALUE"""),87.61)</f>
        <v>87.61</v>
      </c>
      <c r="C662" s="1">
        <f t="shared" si="1"/>
        <v>-1.26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IFERROR(__xludf.DUMMYFUNCTION("""COMPUTED_VALUE"""),88.59)</f>
        <v>88.59</v>
      </c>
      <c r="C663" s="1">
        <f t="shared" si="1"/>
        <v>-0.02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IFERROR(__xludf.DUMMYFUNCTION("""COMPUTED_VALUE"""),90.01)</f>
        <v>90.01</v>
      </c>
      <c r="C664" s="1">
        <f t="shared" si="1"/>
        <v>0.42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IFERROR(__xludf.DUMMYFUNCTION("""COMPUTED_VALUE"""),90.44)</f>
        <v>90.44</v>
      </c>
      <c r="C665" s="1">
        <f t="shared" si="1"/>
        <v>-0.57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IFERROR(__xludf.DUMMYFUNCTION("""COMPUTED_VALUE"""),90.29)</f>
        <v>90.29</v>
      </c>
      <c r="C666" s="1">
        <f t="shared" si="1"/>
        <v>-1.15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IFERROR(__xludf.DUMMYFUNCTION("""COMPUTED_VALUE"""),88.72)</f>
        <v>88.72</v>
      </c>
      <c r="C667" s="1">
        <f t="shared" si="1"/>
        <v>-2.57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IFERROR(__xludf.DUMMYFUNCTION("""COMPUTED_VALUE"""),87.63)</f>
        <v>87.63</v>
      </c>
      <c r="C668" s="1">
        <f t="shared" si="1"/>
        <v>-2.09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IFERROR(__xludf.DUMMYFUNCTION("""COMPUTED_VALUE"""),87.47)</f>
        <v>87.47</v>
      </c>
      <c r="C669" s="1">
        <f t="shared" si="1"/>
        <v>-1.16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IFERROR(__xludf.DUMMYFUNCTION("""COMPUTED_VALUE"""),86.63)</f>
        <v>86.63</v>
      </c>
      <c r="C670" s="1">
        <f t="shared" si="1"/>
        <v>-1.84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IFERROR(__xludf.DUMMYFUNCTION("""COMPUTED_VALUE"""),86.01)</f>
        <v>86.01</v>
      </c>
      <c r="C671" s="1">
        <f t="shared" si="1"/>
        <v>-1.62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IFERROR(__xludf.DUMMYFUNCTION("""COMPUTED_VALUE"""),86.09)</f>
        <v>86.09</v>
      </c>
      <c r="C672" s="1">
        <f t="shared" si="1"/>
        <v>-0.92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IFERROR(__xludf.DUMMYFUNCTION("""COMPUTED_VALUE"""),84.47)</f>
        <v>84.47</v>
      </c>
      <c r="C673" s="1">
        <f t="shared" si="1"/>
        <v>-2.62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IFERROR(__xludf.DUMMYFUNCTION("""COMPUTED_VALUE"""),85.33)</f>
        <v>85.33</v>
      </c>
      <c r="C674" s="1">
        <f t="shared" si="1"/>
        <v>-0.14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IFERROR(__xludf.DUMMYFUNCTION("""COMPUTED_VALUE"""),82.66)</f>
        <v>82.66</v>
      </c>
      <c r="C675" s="1">
        <f t="shared" si="1"/>
        <v>-3.67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IFERROR(__xludf.DUMMYFUNCTION("""COMPUTED_VALUE"""),82.75)</f>
        <v>82.75</v>
      </c>
      <c r="C676" s="1">
        <f t="shared" si="1"/>
        <v>-0.91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IFERROR(__xludf.DUMMYFUNCTION("""COMPUTED_VALUE"""),84.79)</f>
        <v>84.79</v>
      </c>
      <c r="C677" s="1">
        <f t="shared" si="1"/>
        <v>1.04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IFERROR(__xludf.DUMMYFUNCTION("""COMPUTED_VALUE"""),88.1)</f>
        <v>88.1</v>
      </c>
      <c r="C678" s="1">
        <f t="shared" si="1"/>
        <v>2.31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IFERROR(__xludf.DUMMYFUNCTION("""COMPUTED_VALUE"""),87.1)</f>
        <v>87.1</v>
      </c>
      <c r="C679" s="1">
        <f t="shared" si="1"/>
        <v>-2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IFERROR(__xludf.DUMMYFUNCTION("""COMPUTED_VALUE"""),88.6)</f>
        <v>88.6</v>
      </c>
      <c r="C680" s="1">
        <f t="shared" si="1"/>
        <v>0.5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IFERROR(__xludf.DUMMYFUNCTION("""COMPUTED_VALUE"""),89.12)</f>
        <v>89.12</v>
      </c>
      <c r="C681" s="1">
        <f t="shared" si="1"/>
        <v>-0.48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IFERROR(__xludf.DUMMYFUNCTION("""COMPUTED_VALUE"""),90.68)</f>
        <v>90.68</v>
      </c>
      <c r="C682" s="1">
        <f t="shared" si="1"/>
        <v>0.56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IFERROR(__xludf.DUMMYFUNCTION("""COMPUTED_VALUE"""),93.17)</f>
        <v>93.17</v>
      </c>
      <c r="C683" s="1">
        <f t="shared" si="1"/>
        <v>1.49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IFERROR(__xludf.DUMMYFUNCTION("""COMPUTED_VALUE"""),91.99)</f>
        <v>91.99</v>
      </c>
      <c r="C684" s="1">
        <f t="shared" si="1"/>
        <v>-2.18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IFERROR(__xludf.DUMMYFUNCTION("""COMPUTED_VALUE"""),93.07)</f>
        <v>93.07</v>
      </c>
      <c r="C685" s="1">
        <f t="shared" si="1"/>
        <v>0.08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IFERROR(__xludf.DUMMYFUNCTION("""COMPUTED_VALUE"""),93.94)</f>
        <v>93.94</v>
      </c>
      <c r="C686" s="1">
        <f t="shared" si="1"/>
        <v>-0.13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IFERROR(__xludf.DUMMYFUNCTION("""COMPUTED_VALUE"""),92.54)</f>
        <v>92.54</v>
      </c>
      <c r="C687" s="1">
        <f t="shared" si="1"/>
        <v>-2.4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IFERROR(__xludf.DUMMYFUNCTION("""COMPUTED_VALUE"""),91.72)</f>
        <v>91.72</v>
      </c>
      <c r="C688" s="1">
        <f t="shared" si="1"/>
        <v>-1.82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IFERROR(__xludf.DUMMYFUNCTION("""COMPUTED_VALUE"""),90.87)</f>
        <v>90.87</v>
      </c>
      <c r="C689" s="1">
        <f t="shared" si="1"/>
        <v>-1.85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IFERROR(__xludf.DUMMYFUNCTION("""COMPUTED_VALUE"""),87.01)</f>
        <v>87.01</v>
      </c>
      <c r="C690" s="1">
        <f t="shared" si="1"/>
        <v>-4.86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IFERROR(__xludf.DUMMYFUNCTION("""COMPUTED_VALUE"""),86.95)</f>
        <v>86.95</v>
      </c>
      <c r="C691" s="1">
        <f t="shared" si="1"/>
        <v>-1.06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IFERROR(__xludf.DUMMYFUNCTION("""COMPUTED_VALUE"""),86.92)</f>
        <v>86.92</v>
      </c>
      <c r="C692" s="1">
        <f t="shared" si="1"/>
        <v>-1.03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IFERROR(__xludf.DUMMYFUNCTION("""COMPUTED_VALUE"""),86.04)</f>
        <v>86.04</v>
      </c>
      <c r="C693" s="1">
        <f t="shared" si="1"/>
        <v>-1.88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IFERROR(__xludf.DUMMYFUNCTION("""COMPUTED_VALUE"""),85.47)</f>
        <v>85.47</v>
      </c>
      <c r="C694" s="1">
        <f t="shared" si="1"/>
        <v>-1.57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IFERROR(__xludf.DUMMYFUNCTION("""COMPUTED_VALUE"""),85.47)</f>
        <v>85.47</v>
      </c>
      <c r="C695" s="1">
        <f t="shared" si="1"/>
        <v>-1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IFERROR(__xludf.DUMMYFUNCTION("""COMPUTED_VALUE"""),85.28)</f>
        <v>85.28</v>
      </c>
      <c r="C696" s="1">
        <f t="shared" si="1"/>
        <v>-1.19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IFERROR(__xludf.DUMMYFUNCTION("""COMPUTED_VALUE"""),85.96)</f>
        <v>85.96</v>
      </c>
      <c r="C697" s="1">
        <f t="shared" si="1"/>
        <v>-0.32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IFERROR(__xludf.DUMMYFUNCTION("""COMPUTED_VALUE"""),85.43)</f>
        <v>85.43</v>
      </c>
      <c r="C698" s="1">
        <f t="shared" si="1"/>
        <v>-1.53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IFERROR(__xludf.DUMMYFUNCTION("""COMPUTED_VALUE"""),85.44)</f>
        <v>85.44</v>
      </c>
      <c r="C699" s="1">
        <f t="shared" si="1"/>
        <v>-0.99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IFERROR(__xludf.DUMMYFUNCTION("""COMPUTED_VALUE"""),84.75)</f>
        <v>84.75</v>
      </c>
      <c r="C700" s="1">
        <f t="shared" si="1"/>
        <v>-1.69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IFERROR(__xludf.DUMMYFUNCTION("""COMPUTED_VALUE"""),83.16)</f>
        <v>83.16</v>
      </c>
      <c r="C701" s="1">
        <f t="shared" si="1"/>
        <v>-2.59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IFERROR(__xludf.DUMMYFUNCTION("""COMPUTED_VALUE"""),82.85)</f>
        <v>82.85</v>
      </c>
      <c r="C702" s="1">
        <f t="shared" si="1"/>
        <v>-1.31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IFERROR(__xludf.DUMMYFUNCTION("""COMPUTED_VALUE"""),82.82)</f>
        <v>82.82</v>
      </c>
      <c r="C703" s="1">
        <f t="shared" si="1"/>
        <v>-1.03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IFERROR(__xludf.DUMMYFUNCTION("""COMPUTED_VALUE"""),82.81)</f>
        <v>82.81</v>
      </c>
      <c r="C704" s="1">
        <f t="shared" si="1"/>
        <v>-1.01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IFERROR(__xludf.DUMMYFUNCTION("""COMPUTED_VALUE"""),84.96)</f>
        <v>84.96</v>
      </c>
      <c r="C705" s="1">
        <f t="shared" si="1"/>
        <v>1.15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IFERROR(__xludf.DUMMYFUNCTION("""COMPUTED_VALUE"""),86.63)</f>
        <v>86.63</v>
      </c>
      <c r="C706" s="1">
        <f t="shared" si="1"/>
        <v>0.67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IFERROR(__xludf.DUMMYFUNCTION("""COMPUTED_VALUE"""),86.62)</f>
        <v>86.62</v>
      </c>
      <c r="C707" s="1">
        <f t="shared" si="1"/>
        <v>-1.01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IFERROR(__xludf.DUMMYFUNCTION("""COMPUTED_VALUE"""),83.86)</f>
        <v>83.86</v>
      </c>
      <c r="C708" s="1">
        <f t="shared" si="1"/>
        <v>-3.76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IFERROR(__xludf.DUMMYFUNCTION("""COMPUTED_VALUE"""),85.08)</f>
        <v>85.08</v>
      </c>
      <c r="C709" s="1">
        <f t="shared" si="1"/>
        <v>0.22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IFERROR(__xludf.DUMMYFUNCTION("""COMPUTED_VALUE"""),83.58)</f>
        <v>83.58</v>
      </c>
      <c r="C710" s="1">
        <f t="shared" si="1"/>
        <v>-2.5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IFERROR(__xludf.DUMMYFUNCTION("""COMPUTED_VALUE"""),82.73)</f>
        <v>82.73</v>
      </c>
      <c r="C711" s="1">
        <f t="shared" si="1"/>
        <v>-1.85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IFERROR(__xludf.DUMMYFUNCTION("""COMPUTED_VALUE"""),83.53)</f>
        <v>83.53</v>
      </c>
      <c r="C712" s="1">
        <f t="shared" si="1"/>
        <v>-0.2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IFERROR(__xludf.DUMMYFUNCTION("""COMPUTED_VALUE"""),84.25)</f>
        <v>84.25</v>
      </c>
      <c r="C713" s="1">
        <f t="shared" si="1"/>
        <v>-0.28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IFERROR(__xludf.DUMMYFUNCTION("""COMPUTED_VALUE"""),84.81)</f>
        <v>84.81</v>
      </c>
      <c r="C714" s="1">
        <f t="shared" si="1"/>
        <v>-0.44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IFERROR(__xludf.DUMMYFUNCTION("""COMPUTED_VALUE"""),87.65)</f>
        <v>87.65</v>
      </c>
      <c r="C715" s="1">
        <f t="shared" si="1"/>
        <v>1.84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IFERROR(__xludf.DUMMYFUNCTION("""COMPUTED_VALUE"""),85.79)</f>
        <v>85.79</v>
      </c>
      <c r="C716" s="1">
        <f t="shared" si="1"/>
        <v>-2.86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IFERROR(__xludf.DUMMYFUNCTION("""COMPUTED_VALUE"""),86.77)</f>
        <v>86.77</v>
      </c>
      <c r="C717" s="1">
        <f t="shared" si="1"/>
        <v>-0.02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IFERROR(__xludf.DUMMYFUNCTION("""COMPUTED_VALUE"""),88.08)</f>
        <v>88.08</v>
      </c>
      <c r="C718" s="1">
        <f t="shared" si="1"/>
        <v>0.31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IFERROR(__xludf.DUMMYFUNCTION("""COMPUTED_VALUE"""),85.02)</f>
        <v>85.02</v>
      </c>
      <c r="C719" s="1">
        <f t="shared" si="1"/>
        <v>-4.06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IFERROR(__xludf.DUMMYFUNCTION("""COMPUTED_VALUE"""),83.66)</f>
        <v>83.66</v>
      </c>
      <c r="C720" s="1">
        <f t="shared" si="1"/>
        <v>-2.36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IFERROR(__xludf.DUMMYFUNCTION("""COMPUTED_VALUE"""),84.95)</f>
        <v>84.95</v>
      </c>
      <c r="C721" s="1">
        <f t="shared" si="1"/>
        <v>0.29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IFERROR(__xludf.DUMMYFUNCTION("""COMPUTED_VALUE"""),85.18)</f>
        <v>85.18</v>
      </c>
      <c r="C722" s="1">
        <f t="shared" si="1"/>
        <v>-0.77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IFERROR(__xludf.DUMMYFUNCTION("""COMPUTED_VALUE"""),83.26)</f>
        <v>83.26</v>
      </c>
      <c r="C723" s="1">
        <f t="shared" si="1"/>
        <v>-2.92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IFERROR(__xludf.DUMMYFUNCTION("""COMPUTED_VALUE"""),81.1)</f>
        <v>81.1</v>
      </c>
      <c r="C724" s="1">
        <f t="shared" si="1"/>
        <v>-3.16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IFERROR(__xludf.DUMMYFUNCTION("""COMPUTED_VALUE"""),81.3)</f>
        <v>81.3</v>
      </c>
      <c r="C725" s="1">
        <f t="shared" si="1"/>
        <v>-0.8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IFERROR(__xludf.DUMMYFUNCTION("""COMPUTED_VALUE"""),81.93)</f>
        <v>81.93</v>
      </c>
      <c r="C726" s="1">
        <f t="shared" si="1"/>
        <v>-0.37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IFERROR(__xludf.DUMMYFUNCTION("""COMPUTED_VALUE"""),83.62)</f>
        <v>83.62</v>
      </c>
      <c r="C727" s="1">
        <f t="shared" si="1"/>
        <v>0.69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IFERROR(__xludf.DUMMYFUNCTION("""COMPUTED_VALUE"""),83.33)</f>
        <v>83.33</v>
      </c>
      <c r="C728" s="1">
        <f t="shared" si="1"/>
        <v>-1.29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IFERROR(__xludf.DUMMYFUNCTION("""COMPUTED_VALUE"""),83.05)</f>
        <v>83.05</v>
      </c>
      <c r="C729" s="1">
        <f t="shared" si="1"/>
        <v>-1.28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IFERROR(__xludf.DUMMYFUNCTION("""COMPUTED_VALUE"""),84.16)</f>
        <v>84.16</v>
      </c>
      <c r="C730" s="1">
        <f t="shared" si="1"/>
        <v>0.11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IFERROR(__xludf.DUMMYFUNCTION("""COMPUTED_VALUE"""),84.65)</f>
        <v>84.65</v>
      </c>
      <c r="C731" s="1">
        <f t="shared" si="1"/>
        <v>-0.51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IFERROR(__xludf.DUMMYFUNCTION("""COMPUTED_VALUE"""),84.01)</f>
        <v>84.01</v>
      </c>
      <c r="C732" s="1">
        <f t="shared" si="1"/>
        <v>-1.64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IFERROR(__xludf.DUMMYFUNCTION("""COMPUTED_VALUE"""),84.94)</f>
        <v>84.94</v>
      </c>
      <c r="C733" s="1">
        <f t="shared" si="1"/>
        <v>-0.07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IFERROR(__xludf.DUMMYFUNCTION("""COMPUTED_VALUE"""),86.25)</f>
        <v>86.25</v>
      </c>
      <c r="C734" s="1">
        <f t="shared" si="1"/>
        <v>0.31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IFERROR(__xludf.DUMMYFUNCTION("""COMPUTED_VALUE"""),85.24)</f>
        <v>85.24</v>
      </c>
      <c r="C735" s="1">
        <f t="shared" si="1"/>
        <v>-2.01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IFERROR(__xludf.DUMMYFUNCTION("""COMPUTED_VALUE"""),84.49)</f>
        <v>84.49</v>
      </c>
      <c r="C736" s="1">
        <f t="shared" si="1"/>
        <v>-1.75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IFERROR(__xludf.DUMMYFUNCTION("""COMPUTED_VALUE"""),84.16)</f>
        <v>84.16</v>
      </c>
      <c r="C737" s="1">
        <f t="shared" si="1"/>
        <v>-1.33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IFERROR(__xludf.DUMMYFUNCTION("""COMPUTED_VALUE"""),86.05)</f>
        <v>86.05</v>
      </c>
      <c r="C738" s="1">
        <f t="shared" si="1"/>
        <v>0.89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IFERROR(__xludf.DUMMYFUNCTION("""COMPUTED_VALUE"""),85.95)</f>
        <v>85.95</v>
      </c>
      <c r="C739" s="1">
        <f t="shared" si="1"/>
        <v>-1.1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IFERROR(__xludf.DUMMYFUNCTION("""COMPUTED_VALUE"""),86.99)</f>
        <v>86.99</v>
      </c>
      <c r="C740" s="1">
        <f t="shared" si="1"/>
        <v>0.04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IFERROR(__xludf.DUMMYFUNCTION("""COMPUTED_VALUE"""),87.23)</f>
        <v>87.23</v>
      </c>
      <c r="C741" s="1">
        <f t="shared" si="1"/>
        <v>-0.76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IFERROR(__xludf.DUMMYFUNCTION("""COMPUTED_VALUE"""),87.33)</f>
        <v>87.33</v>
      </c>
      <c r="C742" s="1">
        <f t="shared" si="1"/>
        <v>-0.9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IFERROR(__xludf.DUMMYFUNCTION("""COMPUTED_VALUE"""),87.95)</f>
        <v>87.95</v>
      </c>
      <c r="C743" s="1">
        <f t="shared" si="1"/>
        <v>-0.38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IFERROR(__xludf.DUMMYFUNCTION("""COMPUTED_VALUE"""),88.36)</f>
        <v>88.36</v>
      </c>
      <c r="C744" s="1">
        <f t="shared" si="1"/>
        <v>-0.59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IFERROR(__xludf.DUMMYFUNCTION("""COMPUTED_VALUE"""),89.0)</f>
        <v>89</v>
      </c>
      <c r="C745" s="1">
        <f t="shared" si="1"/>
        <v>-0.36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IFERROR(__xludf.DUMMYFUNCTION("""COMPUTED_VALUE"""),89.64)</f>
        <v>89.64</v>
      </c>
      <c r="C746" s="1">
        <f t="shared" si="1"/>
        <v>-0.36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IFERROR(__xludf.DUMMYFUNCTION("""COMPUTED_VALUE"""),90.77)</f>
        <v>90.77</v>
      </c>
      <c r="C747" s="1">
        <f t="shared" si="1"/>
        <v>0.13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IFERROR(__xludf.DUMMYFUNCTION("""COMPUTED_VALUE"""),90.79)</f>
        <v>90.79</v>
      </c>
      <c r="C748" s="1">
        <f t="shared" si="1"/>
        <v>-0.98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IFERROR(__xludf.DUMMYFUNCTION("""COMPUTED_VALUE"""),89.5)</f>
        <v>89.5</v>
      </c>
      <c r="C749" s="1">
        <f t="shared" si="1"/>
        <v>-2.29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IFERROR(__xludf.DUMMYFUNCTION("""COMPUTED_VALUE"""),87.9)</f>
        <v>87.9</v>
      </c>
      <c r="C750" s="1">
        <f t="shared" si="1"/>
        <v>-2.6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IFERROR(__xludf.DUMMYFUNCTION("""COMPUTED_VALUE"""),87.48)</f>
        <v>87.48</v>
      </c>
      <c r="C751" s="1">
        <f t="shared" si="1"/>
        <v>-1.42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IFERROR(__xludf.DUMMYFUNCTION("""COMPUTED_VALUE"""),87.67)</f>
        <v>87.67</v>
      </c>
      <c r="C752" s="1">
        <f t="shared" si="1"/>
        <v>-0.81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IFERROR(__xludf.DUMMYFUNCTION("""COMPUTED_VALUE"""),87.66)</f>
        <v>87.66</v>
      </c>
      <c r="C753" s="1">
        <f t="shared" si="1"/>
        <v>-1.01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IFERROR(__xludf.DUMMYFUNCTION("""COMPUTED_VALUE"""),86.81)</f>
        <v>86.81</v>
      </c>
      <c r="C754" s="1">
        <f t="shared" si="1"/>
        <v>-1.85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IFERROR(__xludf.DUMMYFUNCTION("""COMPUTED_VALUE"""),89.61)</f>
        <v>89.61</v>
      </c>
      <c r="C755" s="1">
        <f t="shared" si="1"/>
        <v>1.8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IFERROR(__xludf.DUMMYFUNCTION("""COMPUTED_VALUE"""),93.5)</f>
        <v>93.5</v>
      </c>
      <c r="C756" s="1">
        <f t="shared" si="1"/>
        <v>2.89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IFERROR(__xludf.DUMMYFUNCTION("""COMPUTED_VALUE"""),94.4)</f>
        <v>94.4</v>
      </c>
      <c r="C757" s="1">
        <f t="shared" si="1"/>
        <v>-0.1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IFERROR(__xludf.DUMMYFUNCTION("""COMPUTED_VALUE"""),94.92)</f>
        <v>94.92</v>
      </c>
      <c r="C758" s="1">
        <f t="shared" si="1"/>
        <v>-0.48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IFERROR(__xludf.DUMMYFUNCTION("""COMPUTED_VALUE"""),95.21)</f>
        <v>95.21</v>
      </c>
      <c r="C759" s="1">
        <f t="shared" si="1"/>
        <v>-0.71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IFERROR(__xludf.DUMMYFUNCTION("""COMPUTED_VALUE"""),94.0)</f>
        <v>94</v>
      </c>
      <c r="C760" s="1">
        <f t="shared" si="1"/>
        <v>-2.21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IFERROR(__xludf.DUMMYFUNCTION("""COMPUTED_VALUE"""),94.44)</f>
        <v>94.44</v>
      </c>
      <c r="C761" s="1">
        <f t="shared" si="1"/>
        <v>-0.56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IFERROR(__xludf.DUMMYFUNCTION("""COMPUTED_VALUE"""),95.08)</f>
        <v>95.08</v>
      </c>
      <c r="C762" s="1">
        <f t="shared" si="1"/>
        <v>-0.36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IFERROR(__xludf.DUMMYFUNCTION("""COMPUTED_VALUE"""),95.19)</f>
        <v>95.19</v>
      </c>
      <c r="C763" s="1">
        <f t="shared" si="1"/>
        <v>-0.89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IFERROR(__xludf.DUMMYFUNCTION("""COMPUTED_VALUE"""),94.63)</f>
        <v>94.63</v>
      </c>
      <c r="C764" s="1">
        <f t="shared" si="1"/>
        <v>-1.56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IFERROR(__xludf.DUMMYFUNCTION("""COMPUTED_VALUE"""),95.67)</f>
        <v>95.67</v>
      </c>
      <c r="C765" s="1">
        <f t="shared" si="1"/>
        <v>0.04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IFERROR(__xludf.DUMMYFUNCTION("""COMPUTED_VALUE"""),95.19)</f>
        <v>95.19</v>
      </c>
      <c r="C766" s="1">
        <f t="shared" si="1"/>
        <v>-1.48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IFERROR(__xludf.DUMMYFUNCTION("""COMPUTED_VALUE"""),95.7)</f>
        <v>95.7</v>
      </c>
      <c r="C767" s="1">
        <f t="shared" si="1"/>
        <v>-0.49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IFERROR(__xludf.DUMMYFUNCTION("""COMPUTED_VALUE"""),97.62)</f>
        <v>97.62</v>
      </c>
      <c r="C768" s="1">
        <f t="shared" si="1"/>
        <v>0.92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IFERROR(__xludf.DUMMYFUNCTION("""COMPUTED_VALUE"""),97.72)</f>
        <v>97.72</v>
      </c>
      <c r="C769" s="1">
        <f t="shared" si="1"/>
        <v>-0.9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IFERROR(__xludf.DUMMYFUNCTION("""COMPUTED_VALUE"""),96.85)</f>
        <v>96.85</v>
      </c>
      <c r="C770" s="1">
        <f t="shared" si="1"/>
        <v>-1.87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IFERROR(__xludf.DUMMYFUNCTION("""COMPUTED_VALUE"""),96.6)</f>
        <v>96.6</v>
      </c>
      <c r="C771" s="1">
        <f t="shared" si="1"/>
        <v>-1.25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IFERROR(__xludf.DUMMYFUNCTION("""COMPUTED_VALUE"""),95.58)</f>
        <v>95.58</v>
      </c>
      <c r="C772" s="1">
        <f t="shared" si="1"/>
        <v>-2.02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IFERROR(__xludf.DUMMYFUNCTION("""COMPUTED_VALUE"""),97.45)</f>
        <v>97.45</v>
      </c>
      <c r="C773" s="1">
        <f t="shared" si="1"/>
        <v>0.87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IFERROR(__xludf.DUMMYFUNCTION("""COMPUTED_VALUE"""),98.6)</f>
        <v>98.6</v>
      </c>
      <c r="C774" s="1">
        <f t="shared" si="1"/>
        <v>0.15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IFERROR(__xludf.DUMMYFUNCTION("""COMPUTED_VALUE"""),98.65)</f>
        <v>98.65</v>
      </c>
      <c r="C775" s="1">
        <f t="shared" si="1"/>
        <v>-0.95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IFERROR(__xludf.DUMMYFUNCTION("""COMPUTED_VALUE"""),98.39)</f>
        <v>98.39</v>
      </c>
      <c r="C776" s="1">
        <f t="shared" si="1"/>
        <v>-1.26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IFERROR(__xludf.DUMMYFUNCTION("""COMPUTED_VALUE"""),99.49)</f>
        <v>99.49</v>
      </c>
      <c r="C777" s="1">
        <f t="shared" si="1"/>
        <v>0.1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IFERROR(__xludf.DUMMYFUNCTION("""COMPUTED_VALUE"""),98.26)</f>
        <v>98.26</v>
      </c>
      <c r="C778" s="1">
        <f t="shared" si="1"/>
        <v>-2.23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IFERROR(__xludf.DUMMYFUNCTION("""COMPUTED_VALUE"""),98.44)</f>
        <v>98.44</v>
      </c>
      <c r="C779" s="1">
        <f t="shared" si="1"/>
        <v>-0.82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IFERROR(__xludf.DUMMYFUNCTION("""COMPUTED_VALUE"""),97.7)</f>
        <v>97.7</v>
      </c>
      <c r="C780" s="1">
        <f t="shared" si="1"/>
        <v>-1.74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IFERROR(__xludf.DUMMYFUNCTION("""COMPUTED_VALUE"""),96.11)</f>
        <v>96.11</v>
      </c>
      <c r="C781" s="1">
        <f t="shared" si="1"/>
        <v>-2.59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IFERROR(__xludf.DUMMYFUNCTION("""COMPUTED_VALUE"""),96.85)</f>
        <v>96.85</v>
      </c>
      <c r="C782" s="1">
        <f t="shared" si="1"/>
        <v>-0.26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IFERROR(__xludf.DUMMYFUNCTION("""COMPUTED_VALUE"""),96.6)</f>
        <v>96.6</v>
      </c>
      <c r="C783" s="1">
        <f t="shared" si="1"/>
        <v>-1.25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IFERROR(__xludf.DUMMYFUNCTION("""COMPUTED_VALUE"""),97.22)</f>
        <v>97.22</v>
      </c>
      <c r="C784" s="1">
        <f t="shared" si="1"/>
        <v>-0.38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IFERROR(__xludf.DUMMYFUNCTION("""COMPUTED_VALUE"""),96.38)</f>
        <v>96.38</v>
      </c>
      <c r="C785" s="1">
        <f t="shared" si="1"/>
        <v>-1.84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IFERROR(__xludf.DUMMYFUNCTION("""COMPUTED_VALUE"""),96.07)</f>
        <v>96.07</v>
      </c>
      <c r="C786" s="1">
        <f t="shared" si="1"/>
        <v>-1.31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IFERROR(__xludf.DUMMYFUNCTION("""COMPUTED_VALUE"""),95.61)</f>
        <v>95.61</v>
      </c>
      <c r="C787" s="1">
        <f t="shared" si="1"/>
        <v>-1.46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IFERROR(__xludf.DUMMYFUNCTION("""COMPUTED_VALUE"""),95.6)</f>
        <v>95.6</v>
      </c>
      <c r="C788" s="1">
        <f t="shared" si="1"/>
        <v>-1.01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IFERROR(__xludf.DUMMYFUNCTION("""COMPUTED_VALUE"""),93.22)</f>
        <v>93.22</v>
      </c>
      <c r="C789" s="1">
        <f t="shared" si="1"/>
        <v>-3.38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IFERROR(__xludf.DUMMYFUNCTION("""COMPUTED_VALUE"""),91.53)</f>
        <v>91.53</v>
      </c>
      <c r="C790" s="1">
        <f t="shared" si="1"/>
        <v>-2.69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IFERROR(__xludf.DUMMYFUNCTION("""COMPUTED_VALUE"""),91.54)</f>
        <v>91.54</v>
      </c>
      <c r="C791" s="1">
        <f t="shared" si="1"/>
        <v>-0.99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IFERROR(__xludf.DUMMYFUNCTION("""COMPUTED_VALUE"""),89.16)</f>
        <v>89.16</v>
      </c>
      <c r="C792" s="1">
        <f t="shared" si="1"/>
        <v>-3.38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IFERROR(__xludf.DUMMYFUNCTION("""COMPUTED_VALUE"""),89.95)</f>
        <v>89.95</v>
      </c>
      <c r="C793" s="1">
        <f t="shared" si="1"/>
        <v>-0.21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IFERROR(__xludf.DUMMYFUNCTION("""COMPUTED_VALUE"""),92.25)</f>
        <v>92.25</v>
      </c>
      <c r="C794" s="1">
        <f t="shared" si="1"/>
        <v>1.3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IFERROR(__xludf.DUMMYFUNCTION("""COMPUTED_VALUE"""),92.37)</f>
        <v>92.37</v>
      </c>
      <c r="C795" s="1">
        <f t="shared" si="1"/>
        <v>-0.88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IFERROR(__xludf.DUMMYFUNCTION("""COMPUTED_VALUE"""),91.36)</f>
        <v>91.36</v>
      </c>
      <c r="C796" s="1">
        <f t="shared" si="1"/>
        <v>-2.01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IFERROR(__xludf.DUMMYFUNCTION("""COMPUTED_VALUE"""),89.75)</f>
        <v>89.75</v>
      </c>
      <c r="C797" s="1">
        <f t="shared" si="1"/>
        <v>-2.61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IFERROR(__xludf.DUMMYFUNCTION("""COMPUTED_VALUE"""),90.21)</f>
        <v>90.21</v>
      </c>
      <c r="C798" s="1">
        <f t="shared" si="1"/>
        <v>-0.54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IFERROR(__xludf.DUMMYFUNCTION("""COMPUTED_VALUE"""),89.64)</f>
        <v>89.64</v>
      </c>
      <c r="C799" s="1">
        <f t="shared" si="1"/>
        <v>-1.57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IFERROR(__xludf.DUMMYFUNCTION("""COMPUTED_VALUE"""),89.65)</f>
        <v>89.65</v>
      </c>
      <c r="C800" s="1">
        <f t="shared" si="1"/>
        <v>-0.99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IFERROR(__xludf.DUMMYFUNCTION("""COMPUTED_VALUE"""),90.51)</f>
        <v>90.51</v>
      </c>
      <c r="C801" s="1">
        <f t="shared" si="1"/>
        <v>-0.14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IFERROR(__xludf.DUMMYFUNCTION("""COMPUTED_VALUE"""),91.18)</f>
        <v>91.18</v>
      </c>
      <c r="C802" s="1">
        <f t="shared" si="1"/>
        <v>-0.33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IFERROR(__xludf.DUMMYFUNCTION("""COMPUTED_VALUE"""),89.74)</f>
        <v>89.74</v>
      </c>
      <c r="C803" s="1">
        <f t="shared" si="1"/>
        <v>-2.44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IFERROR(__xludf.DUMMYFUNCTION("""COMPUTED_VALUE"""),89.28)</f>
        <v>89.28</v>
      </c>
      <c r="C804" s="1">
        <f t="shared" si="1"/>
        <v>-1.46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IFERROR(__xludf.DUMMYFUNCTION("""COMPUTED_VALUE"""),88.7)</f>
        <v>88.7</v>
      </c>
      <c r="C805" s="1">
        <f t="shared" si="1"/>
        <v>-1.58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IFERROR(__xludf.DUMMYFUNCTION("""COMPUTED_VALUE"""),88.83)</f>
        <v>88.83</v>
      </c>
      <c r="C806" s="1">
        <f t="shared" si="1"/>
        <v>-0.87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IFERROR(__xludf.DUMMYFUNCTION("""COMPUTED_VALUE"""),89.36)</f>
        <v>89.36</v>
      </c>
      <c r="C807" s="1">
        <f t="shared" si="1"/>
        <v>-0.47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IFERROR(__xludf.DUMMYFUNCTION("""COMPUTED_VALUE"""),88.27)</f>
        <v>88.27</v>
      </c>
      <c r="C808" s="1">
        <f t="shared" si="1"/>
        <v>-2.09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IFERROR(__xludf.DUMMYFUNCTION("""COMPUTED_VALUE"""),86.94)</f>
        <v>86.94</v>
      </c>
      <c r="C809" s="1">
        <f t="shared" si="1"/>
        <v>-2.33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IFERROR(__xludf.DUMMYFUNCTION("""COMPUTED_VALUE"""),86.83)</f>
        <v>86.83</v>
      </c>
      <c r="C810" s="1">
        <f t="shared" si="1"/>
        <v>-1.11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IFERROR(__xludf.DUMMYFUNCTION("""COMPUTED_VALUE"""),87.48)</f>
        <v>87.48</v>
      </c>
      <c r="C811" s="1">
        <f t="shared" si="1"/>
        <v>-0.35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IFERROR(__xludf.DUMMYFUNCTION("""COMPUTED_VALUE"""),86.64)</f>
        <v>86.64</v>
      </c>
      <c r="C812" s="1">
        <f t="shared" si="1"/>
        <v>-1.84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IFERROR(__xludf.DUMMYFUNCTION("""COMPUTED_VALUE"""),87.0)</f>
        <v>87</v>
      </c>
      <c r="C813" s="1">
        <f t="shared" si="1"/>
        <v>-0.64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IFERROR(__xludf.DUMMYFUNCTION("""COMPUTED_VALUE"""),86.9)</f>
        <v>86.9</v>
      </c>
      <c r="C814" s="1">
        <f t="shared" si="1"/>
        <v>-1.1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IFERROR(__xludf.DUMMYFUNCTION("""COMPUTED_VALUE"""),86.97)</f>
        <v>86.97</v>
      </c>
      <c r="C815" s="1">
        <f t="shared" si="1"/>
        <v>-0.93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IFERROR(__xludf.DUMMYFUNCTION("""COMPUTED_VALUE"""),85.64)</f>
        <v>85.64</v>
      </c>
      <c r="C816" s="1">
        <f t="shared" si="1"/>
        <v>-2.33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IFERROR(__xludf.DUMMYFUNCTION("""COMPUTED_VALUE"""),84.88)</f>
        <v>84.88</v>
      </c>
      <c r="C817" s="1">
        <f t="shared" si="1"/>
        <v>-1.76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IFERROR(__xludf.DUMMYFUNCTION("""COMPUTED_VALUE"""),84.12)</f>
        <v>84.12</v>
      </c>
      <c r="C818" s="1">
        <f t="shared" si="1"/>
        <v>-1.76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IFERROR(__xludf.DUMMYFUNCTION("""COMPUTED_VALUE"""),84.63)</f>
        <v>84.63</v>
      </c>
      <c r="C819" s="1">
        <f t="shared" si="1"/>
        <v>-0.49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IFERROR(__xludf.DUMMYFUNCTION("""COMPUTED_VALUE"""),84.6)</f>
        <v>84.6</v>
      </c>
      <c r="C820" s="1">
        <f t="shared" si="1"/>
        <v>-1.03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IFERROR(__xludf.DUMMYFUNCTION("""COMPUTED_VALUE"""),84.19)</f>
        <v>84.19</v>
      </c>
      <c r="C821" s="1">
        <f t="shared" si="1"/>
        <v>-1.41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IFERROR(__xludf.DUMMYFUNCTION("""COMPUTED_VALUE"""),85.9)</f>
        <v>85.9</v>
      </c>
      <c r="C822" s="1">
        <f t="shared" si="1"/>
        <v>0.71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IFERROR(__xludf.DUMMYFUNCTION("""COMPUTED_VALUE"""),86.57)</f>
        <v>86.57</v>
      </c>
      <c r="C823" s="1">
        <f t="shared" si="1"/>
        <v>-0.33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IFERROR(__xludf.DUMMYFUNCTION("""COMPUTED_VALUE"""),85.7)</f>
        <v>85.7</v>
      </c>
      <c r="C824" s="1">
        <f t="shared" si="1"/>
        <v>-1.87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IFERROR(__xludf.DUMMYFUNCTION("""COMPUTED_VALUE"""),85.05)</f>
        <v>85.05</v>
      </c>
      <c r="C825" s="1">
        <f t="shared" si="1"/>
        <v>-1.65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IFERROR(__xludf.DUMMYFUNCTION("""COMPUTED_VALUE"""),82.27)</f>
        <v>82.27</v>
      </c>
      <c r="C826" s="1">
        <f t="shared" si="1"/>
        <v>-3.78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IFERROR(__xludf.DUMMYFUNCTION("""COMPUTED_VALUE"""),82.61)</f>
        <v>82.61</v>
      </c>
      <c r="C827" s="1">
        <f t="shared" si="1"/>
        <v>-0.66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IFERROR(__xludf.DUMMYFUNCTION("""COMPUTED_VALUE"""),81.47)</f>
        <v>81.47</v>
      </c>
      <c r="C828" s="1">
        <f t="shared" si="1"/>
        <v>-2.14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IFERROR(__xludf.DUMMYFUNCTION("""COMPUTED_VALUE"""),80.46)</f>
        <v>80.46</v>
      </c>
      <c r="C829" s="1">
        <f t="shared" si="1"/>
        <v>-2.01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IFERROR(__xludf.DUMMYFUNCTION("""COMPUTED_VALUE"""),80.43)</f>
        <v>80.43</v>
      </c>
      <c r="C830" s="1">
        <f t="shared" si="1"/>
        <v>-1.03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IFERROR(__xludf.DUMMYFUNCTION("""COMPUTED_VALUE"""),82.71)</f>
        <v>82.71</v>
      </c>
      <c r="C831" s="1">
        <f t="shared" si="1"/>
        <v>1.28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IFERROR(__xludf.DUMMYFUNCTION("""COMPUTED_VALUE"""),84.1)</f>
        <v>84.1</v>
      </c>
      <c r="C832" s="1">
        <f t="shared" si="1"/>
        <v>0.39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IFERROR(__xludf.DUMMYFUNCTION("""COMPUTED_VALUE"""),83.78)</f>
        <v>83.78</v>
      </c>
      <c r="C833" s="1">
        <f t="shared" si="1"/>
        <v>-1.32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IFERROR(__xludf.DUMMYFUNCTION("""COMPUTED_VALUE"""),84.51)</f>
        <v>84.51</v>
      </c>
      <c r="C834" s="1">
        <f t="shared" si="1"/>
        <v>-0.27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IFERROR(__xludf.DUMMYFUNCTION("""COMPUTED_VALUE"""),84.68)</f>
        <v>84.68</v>
      </c>
      <c r="C835" s="1">
        <f t="shared" si="1"/>
        <v>-0.83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IFERROR(__xludf.DUMMYFUNCTION("""COMPUTED_VALUE"""),84.8)</f>
        <v>84.8</v>
      </c>
      <c r="C836" s="1">
        <f t="shared" si="1"/>
        <v>-0.88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IFERROR(__xludf.DUMMYFUNCTION("""COMPUTED_VALUE"""),84.67)</f>
        <v>84.67</v>
      </c>
      <c r="C837" s="1">
        <f t="shared" si="1"/>
        <v>-1.13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IFERROR(__xludf.DUMMYFUNCTION("""COMPUTED_VALUE"""),83.08)</f>
        <v>83.08</v>
      </c>
      <c r="C838" s="1">
        <f t="shared" si="1"/>
        <v>-2.59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IFERROR(__xludf.DUMMYFUNCTION("""COMPUTED_VALUE"""),84.26)</f>
        <v>84.26</v>
      </c>
      <c r="C839" s="1">
        <f t="shared" si="1"/>
        <v>0.18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IFERROR(__xludf.DUMMYFUNCTION("""COMPUTED_VALUE"""),86.98)</f>
        <v>86.98</v>
      </c>
      <c r="C840" s="1">
        <f t="shared" si="1"/>
        <v>1.72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IFERROR(__xludf.DUMMYFUNCTION("""COMPUTED_VALUE"""),87.59)</f>
        <v>87.59</v>
      </c>
      <c r="C841" s="1">
        <f t="shared" si="1"/>
        <v>-0.39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IFERROR(__xludf.DUMMYFUNCTION("""COMPUTED_VALUE"""),89.79)</f>
        <v>89.79</v>
      </c>
      <c r="C842" s="1">
        <f t="shared" si="1"/>
        <v>1.2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IFERROR(__xludf.DUMMYFUNCTION("""COMPUTED_VALUE"""),90.31)</f>
        <v>90.31</v>
      </c>
      <c r="C843" s="1">
        <f t="shared" si="1"/>
        <v>-0.48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IFERROR(__xludf.DUMMYFUNCTION("""COMPUTED_VALUE"""),89.95)</f>
        <v>89.95</v>
      </c>
      <c r="C844" s="1">
        <f t="shared" si="1"/>
        <v>-1.36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IFERROR(__xludf.DUMMYFUNCTION("""COMPUTED_VALUE"""),88.62)</f>
        <v>88.62</v>
      </c>
      <c r="C845" s="1">
        <f t="shared" si="1"/>
        <v>-2.33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IFERROR(__xludf.DUMMYFUNCTION("""COMPUTED_VALUE"""),88.07)</f>
        <v>88.07</v>
      </c>
      <c r="C846" s="1">
        <f t="shared" si="1"/>
        <v>-1.55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IFERROR(__xludf.DUMMYFUNCTION("""COMPUTED_VALUE"""),87.55)</f>
        <v>87.55</v>
      </c>
      <c r="C847" s="1">
        <f t="shared" si="1"/>
        <v>-1.52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IFERROR(__xludf.DUMMYFUNCTION("""COMPUTED_VALUE"""),87.0)</f>
        <v>87</v>
      </c>
      <c r="C848" s="1">
        <f t="shared" si="1"/>
        <v>-1.55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IFERROR(__xludf.DUMMYFUNCTION("""COMPUTED_VALUE"""),86.78)</f>
        <v>86.78</v>
      </c>
      <c r="C849" s="1">
        <f t="shared" si="1"/>
        <v>-1.22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IFERROR(__xludf.DUMMYFUNCTION("""COMPUTED_VALUE"""),87.67)</f>
        <v>87.67</v>
      </c>
      <c r="C850" s="1">
        <f t="shared" si="1"/>
        <v>-0.11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IFERROR(__xludf.DUMMYFUNCTION("""COMPUTED_VALUE"""),88.33)</f>
        <v>88.33</v>
      </c>
      <c r="C851" s="1">
        <f t="shared" si="1"/>
        <v>-0.34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IFERROR(__xludf.DUMMYFUNCTION("""COMPUTED_VALUE"""),88.1)</f>
        <v>88.1</v>
      </c>
      <c r="C852" s="1">
        <f t="shared" si="1"/>
        <v>-1.23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IFERROR(__xludf.DUMMYFUNCTION("""COMPUTED_VALUE"""),87.7)</f>
        <v>87.7</v>
      </c>
      <c r="C853" s="1">
        <f t="shared" si="1"/>
        <v>-1.4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IFERROR(__xludf.DUMMYFUNCTION("""COMPUTED_VALUE"""),86.95)</f>
        <v>86.95</v>
      </c>
      <c r="C854" s="1">
        <f t="shared" si="1"/>
        <v>-1.75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IFERROR(__xludf.DUMMYFUNCTION("""COMPUTED_VALUE"""),86.21)</f>
        <v>86.21</v>
      </c>
      <c r="C855" s="1">
        <f t="shared" si="1"/>
        <v>-1.74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IFERROR(__xludf.DUMMYFUNCTION("""COMPUTED_VALUE"""),86.19)</f>
        <v>86.19</v>
      </c>
      <c r="C856" s="1">
        <f t="shared" si="1"/>
        <v>-1.02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IFERROR(__xludf.DUMMYFUNCTION("""COMPUTED_VALUE"""),86.49)</f>
        <v>86.49</v>
      </c>
      <c r="C857" s="1">
        <f t="shared" si="1"/>
        <v>-0.7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IFERROR(__xludf.DUMMYFUNCTION("""COMPUTED_VALUE"""),86.41)</f>
        <v>86.41</v>
      </c>
      <c r="C858" s="1">
        <f t="shared" si="1"/>
        <v>-1.08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IFERROR(__xludf.DUMMYFUNCTION("""COMPUTED_VALUE"""),85.8)</f>
        <v>85.8</v>
      </c>
      <c r="C859" s="1">
        <f t="shared" si="1"/>
        <v>-1.61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IFERROR(__xludf.DUMMYFUNCTION("""COMPUTED_VALUE"""),86.13)</f>
        <v>86.13</v>
      </c>
      <c r="C860" s="1">
        <f t="shared" si="1"/>
        <v>-0.67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IFERROR(__xludf.DUMMYFUNCTION("""COMPUTED_VALUE"""),85.92)</f>
        <v>85.92</v>
      </c>
      <c r="C861" s="1">
        <f t="shared" si="1"/>
        <v>-1.21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IFERROR(__xludf.DUMMYFUNCTION("""COMPUTED_VALUE"""),84.42)</f>
        <v>84.42</v>
      </c>
      <c r="C862" s="1">
        <f t="shared" si="1"/>
        <v>-2.5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IFERROR(__xludf.DUMMYFUNCTION("""COMPUTED_VALUE"""),84.0)</f>
        <v>84</v>
      </c>
      <c r="C863" s="1">
        <f t="shared" si="1"/>
        <v>-1.42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IFERROR(__xludf.DUMMYFUNCTION("""COMPUTED_VALUE"""),84.65)</f>
        <v>84.65</v>
      </c>
      <c r="C864" s="1">
        <f t="shared" si="1"/>
        <v>-0.35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IFERROR(__xludf.DUMMYFUNCTION("""COMPUTED_VALUE"""),83.8)</f>
        <v>83.8</v>
      </c>
      <c r="C865" s="1">
        <f t="shared" si="1"/>
        <v>-1.85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IFERROR(__xludf.DUMMYFUNCTION("""COMPUTED_VALUE"""),83.52)</f>
        <v>83.52</v>
      </c>
      <c r="C866" s="1">
        <f t="shared" si="1"/>
        <v>-1.28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IFERROR(__xludf.DUMMYFUNCTION("""COMPUTED_VALUE"""),83.21)</f>
        <v>83.21</v>
      </c>
      <c r="C867" s="1">
        <f t="shared" si="1"/>
        <v>-1.31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IFERROR(__xludf.DUMMYFUNCTION("""COMPUTED_VALUE"""),85.14)</f>
        <v>85.14</v>
      </c>
      <c r="C868" s="1">
        <f t="shared" si="1"/>
        <v>0.93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IFERROR(__xludf.DUMMYFUNCTION("""COMPUTED_VALUE"""),83.87)</f>
        <v>83.87</v>
      </c>
      <c r="C869" s="1">
        <f t="shared" si="1"/>
        <v>-2.27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IFERROR(__xludf.DUMMYFUNCTION("""COMPUTED_VALUE"""),83.92)</f>
        <v>83.92</v>
      </c>
      <c r="C870" s="1">
        <f t="shared" si="1"/>
        <v>-0.95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IFERROR(__xludf.DUMMYFUNCTION("""COMPUTED_VALUE"""),84.55)</f>
        <v>84.55</v>
      </c>
      <c r="C871" s="1">
        <f t="shared" si="1"/>
        <v>-0.37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IFERROR(__xludf.DUMMYFUNCTION("""COMPUTED_VALUE"""),84.25)</f>
        <v>84.25</v>
      </c>
      <c r="C872" s="1">
        <f t="shared" si="1"/>
        <v>-1.3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IFERROR(__xludf.DUMMYFUNCTION("""COMPUTED_VALUE"""),83.2)</f>
        <v>83.2</v>
      </c>
      <c r="C873" s="1">
        <f t="shared" si="1"/>
        <v>-2.05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IFERROR(__xludf.DUMMYFUNCTION("""COMPUTED_VALUE"""),83.12)</f>
        <v>83.12</v>
      </c>
      <c r="C874" s="1">
        <f t="shared" si="1"/>
        <v>-1.08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IFERROR(__xludf.DUMMYFUNCTION("""COMPUTED_VALUE"""),81.52)</f>
        <v>81.52</v>
      </c>
      <c r="C875" s="1">
        <f t="shared" si="1"/>
        <v>-2.6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IFERROR(__xludf.DUMMYFUNCTION("""COMPUTED_VALUE"""),82.33)</f>
        <v>82.33</v>
      </c>
      <c r="C876" s="1">
        <f t="shared" si="1"/>
        <v>-0.19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IFERROR(__xludf.DUMMYFUNCTION("""COMPUTED_VALUE"""),82.1)</f>
        <v>82.1</v>
      </c>
      <c r="C877" s="1">
        <f t="shared" si="1"/>
        <v>-1.23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IFERROR(__xludf.DUMMYFUNCTION("""COMPUTED_VALUE"""),82.96)</f>
        <v>82.96</v>
      </c>
      <c r="C878" s="1">
        <f t="shared" si="1"/>
        <v>-0.14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IFERROR(__xludf.DUMMYFUNCTION("""COMPUTED_VALUE"""),82.49)</f>
        <v>82.49</v>
      </c>
      <c r="C879" s="1">
        <f t="shared" si="1"/>
        <v>-1.47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IFERROR(__xludf.DUMMYFUNCTION("""COMPUTED_VALUE"""),82.72)</f>
        <v>82.72</v>
      </c>
      <c r="C880" s="1">
        <f t="shared" si="1"/>
        <v>-0.77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IFERROR(__xludf.DUMMYFUNCTION("""COMPUTED_VALUE"""),82.48)</f>
        <v>82.48</v>
      </c>
      <c r="C881" s="1">
        <f t="shared" si="1"/>
        <v>-1.24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IFERROR(__xludf.DUMMYFUNCTION("""COMPUTED_VALUE"""),81.85)</f>
        <v>81.85</v>
      </c>
      <c r="C882" s="1">
        <f t="shared" si="1"/>
        <v>-1.63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IFERROR(__xludf.DUMMYFUNCTION("""COMPUTED_VALUE"""),82.14)</f>
        <v>82.14</v>
      </c>
      <c r="C883" s="1">
        <f t="shared" si="1"/>
        <v>-0.71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IFERROR(__xludf.DUMMYFUNCTION("""COMPUTED_VALUE"""),83.2)</f>
        <v>83.2</v>
      </c>
      <c r="C884" s="1">
        <f t="shared" si="1"/>
        <v>0.06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IFERROR(__xludf.DUMMYFUNCTION("""COMPUTED_VALUE"""),85.33)</f>
        <v>85.33</v>
      </c>
      <c r="C885" s="1">
        <f t="shared" si="1"/>
        <v>1.13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IFERROR(__xludf.DUMMYFUNCTION("""COMPUTED_VALUE"""),84.96)</f>
        <v>84.96</v>
      </c>
      <c r="C886" s="1">
        <f t="shared" si="1"/>
        <v>-1.37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IFERROR(__xludf.DUMMYFUNCTION("""COMPUTED_VALUE"""),86.7)</f>
        <v>86.7</v>
      </c>
      <c r="C887" s="1">
        <f t="shared" si="1"/>
        <v>0.74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IFERROR(__xludf.DUMMYFUNCTION("""COMPUTED_VALUE"""),87.17)</f>
        <v>87.17</v>
      </c>
      <c r="C888" s="1">
        <f t="shared" si="1"/>
        <v>-0.53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IFERROR(__xludf.DUMMYFUNCTION("""COMPUTED_VALUE"""),87.4)</f>
        <v>87.4</v>
      </c>
      <c r="C889" s="1">
        <f t="shared" si="1"/>
        <v>-0.77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IFERROR(__xludf.DUMMYFUNCTION("""COMPUTED_VALUE"""),88.17)</f>
        <v>88.17</v>
      </c>
      <c r="C890" s="1">
        <f t="shared" si="1"/>
        <v>-0.23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IFERROR(__xludf.DUMMYFUNCTION("""COMPUTED_VALUE"""),86.67)</f>
        <v>86.67</v>
      </c>
      <c r="C891" s="1">
        <f t="shared" si="1"/>
        <v>-2.5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IFERROR(__xludf.DUMMYFUNCTION("""COMPUTED_VALUE"""),85.72)</f>
        <v>85.72</v>
      </c>
      <c r="C892" s="1">
        <f t="shared" si="1"/>
        <v>-1.95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IFERROR(__xludf.DUMMYFUNCTION("""COMPUTED_VALUE"""),85.65)</f>
        <v>85.65</v>
      </c>
      <c r="C893" s="1">
        <f t="shared" si="1"/>
        <v>-1.07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IFERROR(__xludf.DUMMYFUNCTION("""COMPUTED_VALUE"""),86.0)</f>
        <v>86</v>
      </c>
      <c r="C894" s="1">
        <f t="shared" si="1"/>
        <v>-0.65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IFERROR(__xludf.DUMMYFUNCTION("""COMPUTED_VALUE"""),85.52)</f>
        <v>85.52</v>
      </c>
      <c r="C895" s="1">
        <f t="shared" si="1"/>
        <v>-1.48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IFERROR(__xludf.DUMMYFUNCTION("""COMPUTED_VALUE"""),83.44)</f>
        <v>83.44</v>
      </c>
      <c r="C896" s="1">
        <f t="shared" si="1"/>
        <v>-3.08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IFERROR(__xludf.DUMMYFUNCTION("""COMPUTED_VALUE"""),82.14)</f>
        <v>82.14</v>
      </c>
      <c r="C897" s="1">
        <f t="shared" si="1"/>
        <v>-2.3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IFERROR(__xludf.DUMMYFUNCTION("""COMPUTED_VALUE"""),82.06)</f>
        <v>82.06</v>
      </c>
      <c r="C898" s="1">
        <f t="shared" si="1"/>
        <v>-1.08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IFERROR(__xludf.DUMMYFUNCTION("""COMPUTED_VALUE"""),83.02)</f>
        <v>83.02</v>
      </c>
      <c r="C899" s="1">
        <f t="shared" si="1"/>
        <v>-0.04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IFERROR(__xludf.DUMMYFUNCTION("""COMPUTED_VALUE"""),83.19)</f>
        <v>83.19</v>
      </c>
      <c r="C900" s="1">
        <f t="shared" si="1"/>
        <v>-0.83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IFERROR(__xludf.DUMMYFUNCTION("""COMPUTED_VALUE"""),82.91)</f>
        <v>82.91</v>
      </c>
      <c r="C901" s="1">
        <f t="shared" si="1"/>
        <v>-1.28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IFERROR(__xludf.DUMMYFUNCTION("""COMPUTED_VALUE"""),84.44)</f>
        <v>84.44</v>
      </c>
      <c r="C902" s="1">
        <f t="shared" si="1"/>
        <v>0.53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IFERROR(__xludf.DUMMYFUNCTION("""COMPUTED_VALUE"""),84.3)</f>
        <v>84.3</v>
      </c>
      <c r="C903" s="1">
        <f t="shared" si="1"/>
        <v>-1.14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IFERROR(__xludf.DUMMYFUNCTION("""COMPUTED_VALUE"""),83.56)</f>
        <v>83.56</v>
      </c>
      <c r="C904" s="1">
        <f t="shared" si="1"/>
        <v>-1.74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IFERROR(__xludf.DUMMYFUNCTION("""COMPUTED_VALUE"""),82.53)</f>
        <v>82.53</v>
      </c>
      <c r="C905" s="1">
        <f t="shared" si="1"/>
        <v>-2.03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IFERROR(__xludf.DUMMYFUNCTION("""COMPUTED_VALUE"""),82.43)</f>
        <v>82.43</v>
      </c>
      <c r="C906" s="1">
        <f t="shared" si="1"/>
        <v>-1.1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IFERROR(__xludf.DUMMYFUNCTION("""COMPUTED_VALUE"""),83.96)</f>
        <v>83.96</v>
      </c>
      <c r="C907" s="1">
        <f t="shared" si="1"/>
        <v>0.53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IFERROR(__xludf.DUMMYFUNCTION("""COMPUTED_VALUE"""),84.51)</f>
        <v>84.51</v>
      </c>
      <c r="C908" s="1">
        <f t="shared" si="1"/>
        <v>-0.45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IFERROR(__xludf.DUMMYFUNCTION("""COMPUTED_VALUE"""),86.32)</f>
        <v>86.32</v>
      </c>
      <c r="C909" s="1">
        <f t="shared" si="1"/>
        <v>0.81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IFERROR(__xludf.DUMMYFUNCTION("""COMPUTED_VALUE"""),86.57)</f>
        <v>86.57</v>
      </c>
      <c r="C910" s="1">
        <f t="shared" si="1"/>
        <v>-0.75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IFERROR(__xludf.DUMMYFUNCTION("""COMPUTED_VALUE"""),85.82)</f>
        <v>85.82</v>
      </c>
      <c r="C911" s="1">
        <f t="shared" si="1"/>
        <v>-1.75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IFERROR(__xludf.DUMMYFUNCTION("""COMPUTED_VALUE"""),85.86)</f>
        <v>85.86</v>
      </c>
      <c r="C912" s="1">
        <f t="shared" si="1"/>
        <v>-0.96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IFERROR(__xludf.DUMMYFUNCTION("""COMPUTED_VALUE"""),85.16)</f>
        <v>85.16</v>
      </c>
      <c r="C913" s="1">
        <f t="shared" si="1"/>
        <v>-1.7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IFERROR(__xludf.DUMMYFUNCTION("""COMPUTED_VALUE"""),84.2)</f>
        <v>84.2</v>
      </c>
      <c r="C914" s="1">
        <f t="shared" si="1"/>
        <v>-1.96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IFERROR(__xludf.DUMMYFUNCTION("""COMPUTED_VALUE"""),83.86)</f>
        <v>83.86</v>
      </c>
      <c r="C915" s="1">
        <f t="shared" si="1"/>
        <v>-1.34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IFERROR(__xludf.DUMMYFUNCTION("""COMPUTED_VALUE"""),82.94)</f>
        <v>82.94</v>
      </c>
      <c r="C916" s="1">
        <f t="shared" si="1"/>
        <v>-1.92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IFERROR(__xludf.DUMMYFUNCTION("""COMPUTED_VALUE"""),84.17)</f>
        <v>84.17</v>
      </c>
      <c r="C917" s="1">
        <f t="shared" si="1"/>
        <v>0.23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IFERROR(__xludf.DUMMYFUNCTION("""COMPUTED_VALUE"""),83.89)</f>
        <v>83.89</v>
      </c>
      <c r="C918" s="1">
        <f t="shared" si="1"/>
        <v>-1.28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IFERROR(__xludf.DUMMYFUNCTION("""COMPUTED_VALUE"""),83.56)</f>
        <v>83.56</v>
      </c>
      <c r="C919" s="1">
        <f t="shared" si="1"/>
        <v>-1.33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IFERROR(__xludf.DUMMYFUNCTION("""COMPUTED_VALUE"""),82.7)</f>
        <v>82.7</v>
      </c>
      <c r="C920" s="1">
        <f t="shared" si="1"/>
        <v>-1.86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IFERROR(__xludf.DUMMYFUNCTION("""COMPUTED_VALUE"""),82.45)</f>
        <v>82.45</v>
      </c>
      <c r="C921" s="1">
        <f t="shared" si="1"/>
        <v>-1.25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IFERROR(__xludf.DUMMYFUNCTION("""COMPUTED_VALUE"""),82.53)</f>
        <v>82.53</v>
      </c>
      <c r="C922" s="1">
        <f t="shared" si="1"/>
        <v>-0.92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IFERROR(__xludf.DUMMYFUNCTION("""COMPUTED_VALUE"""),82.54)</f>
        <v>82.54</v>
      </c>
      <c r="C923" s="1">
        <f t="shared" si="1"/>
        <v>-0.99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IFERROR(__xludf.DUMMYFUNCTION("""COMPUTED_VALUE"""),82.51)</f>
        <v>82.51</v>
      </c>
      <c r="C924" s="1">
        <f t="shared" si="1"/>
        <v>-1.03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IFERROR(__xludf.DUMMYFUNCTION("""COMPUTED_VALUE"""),83.54)</f>
        <v>83.54</v>
      </c>
      <c r="C925" s="1">
        <f t="shared" si="1"/>
        <v>0.03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IFERROR(__xludf.DUMMYFUNCTION("""COMPUTED_VALUE"""),82.95)</f>
        <v>82.95</v>
      </c>
      <c r="C926" s="1">
        <f t="shared" si="1"/>
        <v>-1.59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IFERROR(__xludf.DUMMYFUNCTION("""COMPUTED_VALUE"""),83.39)</f>
        <v>83.39</v>
      </c>
      <c r="C927" s="1">
        <f t="shared" si="1"/>
        <v>-0.56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IFERROR(__xludf.DUMMYFUNCTION("""COMPUTED_VALUE"""),85.59)</f>
        <v>85.59</v>
      </c>
      <c r="C928" s="1">
        <f t="shared" si="1"/>
        <v>1.2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IFERROR(__xludf.DUMMYFUNCTION("""COMPUTED_VALUE"""),86.61)</f>
        <v>86.61</v>
      </c>
      <c r="C929" s="1">
        <f t="shared" si="1"/>
        <v>0.02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IFERROR(__xludf.DUMMYFUNCTION("""COMPUTED_VALUE"""),87.13)</f>
        <v>87.13</v>
      </c>
      <c r="C930" s="1">
        <f t="shared" si="1"/>
        <v>-0.48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IFERROR(__xludf.DUMMYFUNCTION("""COMPUTED_VALUE"""),86.84)</f>
        <v>86.84</v>
      </c>
      <c r="C931" s="1">
        <f t="shared" si="1"/>
        <v>-1.29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IFERROR(__xludf.DUMMYFUNCTION("""COMPUTED_VALUE"""),87.01)</f>
        <v>87.01</v>
      </c>
      <c r="C932" s="1">
        <f t="shared" si="1"/>
        <v>-0.83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IFERROR(__xludf.DUMMYFUNCTION("""COMPUTED_VALUE"""),87.18)</f>
        <v>87.18</v>
      </c>
      <c r="C933" s="1">
        <f t="shared" si="1"/>
        <v>-0.83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IFERROR(__xludf.DUMMYFUNCTION("""COMPUTED_VALUE"""),87.07)</f>
        <v>87.07</v>
      </c>
      <c r="C934" s="1">
        <f t="shared" si="1"/>
        <v>-1.11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IFERROR(__xludf.DUMMYFUNCTION("""COMPUTED_VALUE"""),87.84)</f>
        <v>87.84</v>
      </c>
      <c r="C935" s="1">
        <f t="shared" si="1"/>
        <v>-0.23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IFERROR(__xludf.DUMMYFUNCTION("""COMPUTED_VALUE"""),87.75)</f>
        <v>87.75</v>
      </c>
      <c r="C936" s="1">
        <f t="shared" si="1"/>
        <v>-1.09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IFERROR(__xludf.DUMMYFUNCTION("""COMPUTED_VALUE"""),84.75)</f>
        <v>84.75</v>
      </c>
      <c r="C937" s="1">
        <f t="shared" si="1"/>
        <v>-4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IFERROR(__xludf.DUMMYFUNCTION("""COMPUTED_VALUE"""),85.03)</f>
        <v>85.03</v>
      </c>
      <c r="C938" s="1">
        <f t="shared" si="1"/>
        <v>-0.72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IFERROR(__xludf.DUMMYFUNCTION("""COMPUTED_VALUE"""),85.11)</f>
        <v>85.11</v>
      </c>
      <c r="C939" s="1">
        <f t="shared" si="1"/>
        <v>-0.92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IFERROR(__xludf.DUMMYFUNCTION("""COMPUTED_VALUE"""),84.5)</f>
        <v>84.5</v>
      </c>
      <c r="C940" s="1">
        <f t="shared" si="1"/>
        <v>-1.61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IFERROR(__xludf.DUMMYFUNCTION("""COMPUTED_VALUE"""),84.2)</f>
        <v>84.2</v>
      </c>
      <c r="C941" s="1">
        <f t="shared" si="1"/>
        <v>-1.3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IFERROR(__xludf.DUMMYFUNCTION("""COMPUTED_VALUE"""),83.8)</f>
        <v>83.8</v>
      </c>
      <c r="C942" s="1">
        <f t="shared" si="1"/>
        <v>-1.4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IFERROR(__xludf.DUMMYFUNCTION("""COMPUTED_VALUE"""),83.4)</f>
        <v>83.4</v>
      </c>
      <c r="C943" s="1">
        <f t="shared" si="1"/>
        <v>-1.4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IFERROR(__xludf.DUMMYFUNCTION("""COMPUTED_VALUE"""),83.76)</f>
        <v>83.76</v>
      </c>
      <c r="C944" s="1">
        <f t="shared" si="1"/>
        <v>-0.64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IFERROR(__xludf.DUMMYFUNCTION("""COMPUTED_VALUE"""),84.07)</f>
        <v>84.07</v>
      </c>
      <c r="C945" s="1">
        <f t="shared" si="1"/>
        <v>-0.69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IFERROR(__xludf.DUMMYFUNCTION("""COMPUTED_VALUE"""),83.97)</f>
        <v>83.97</v>
      </c>
      <c r="C946" s="1">
        <f t="shared" si="1"/>
        <v>-1.1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IFERROR(__xludf.DUMMYFUNCTION("""COMPUTED_VALUE"""),84.2)</f>
        <v>84.2</v>
      </c>
      <c r="C947" s="1">
        <f t="shared" si="1"/>
        <v>-0.77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IFERROR(__xludf.DUMMYFUNCTION("""COMPUTED_VALUE"""),83.53)</f>
        <v>83.53</v>
      </c>
      <c r="C948" s="1">
        <f t="shared" si="1"/>
        <v>-1.67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IFERROR(__xludf.DUMMYFUNCTION("""COMPUTED_VALUE"""),82.85)</f>
        <v>82.85</v>
      </c>
      <c r="C949" s="1">
        <f t="shared" si="1"/>
        <v>-1.68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IFERROR(__xludf.DUMMYFUNCTION("""COMPUTED_VALUE"""),83.52)</f>
        <v>83.52</v>
      </c>
      <c r="C950" s="1">
        <f t="shared" si="1"/>
        <v>-0.33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IFERROR(__xludf.DUMMYFUNCTION("""COMPUTED_VALUE"""),84.73)</f>
        <v>84.73</v>
      </c>
      <c r="C951" s="1">
        <f t="shared" si="1"/>
        <v>0.21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IFERROR(__xludf.DUMMYFUNCTION("""COMPUTED_VALUE"""),85.61)</f>
        <v>85.61</v>
      </c>
      <c r="C952" s="1">
        <f t="shared" si="1"/>
        <v>-0.12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IFERROR(__xludf.DUMMYFUNCTION("""COMPUTED_VALUE"""),86.24)</f>
        <v>86.24</v>
      </c>
      <c r="C953" s="1">
        <f t="shared" si="1"/>
        <v>-0.37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IFERROR(__xludf.DUMMYFUNCTION("""COMPUTED_VALUE"""),85.75)</f>
        <v>85.75</v>
      </c>
      <c r="C954" s="1">
        <f t="shared" si="1"/>
        <v>-1.49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IFERROR(__xludf.DUMMYFUNCTION("""COMPUTED_VALUE"""),86.27)</f>
        <v>86.27</v>
      </c>
      <c r="C955" s="1">
        <f t="shared" si="1"/>
        <v>-0.48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IFERROR(__xludf.DUMMYFUNCTION("""COMPUTED_VALUE"""),85.85)</f>
        <v>85.85</v>
      </c>
      <c r="C956" s="1">
        <f t="shared" si="1"/>
        <v>-1.42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IFERROR(__xludf.DUMMYFUNCTION("""COMPUTED_VALUE"""),87.34)</f>
        <v>87.34</v>
      </c>
      <c r="C957" s="1">
        <f t="shared" si="1"/>
        <v>0.49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IFERROR(__xludf.DUMMYFUNCTION("""COMPUTED_VALUE"""),87.7)</f>
        <v>87.7</v>
      </c>
      <c r="C958" s="1">
        <f t="shared" si="1"/>
        <v>-0.64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IFERROR(__xludf.DUMMYFUNCTION("""COMPUTED_VALUE"""),89.17)</f>
        <v>89.17</v>
      </c>
      <c r="C959" s="1">
        <f t="shared" si="1"/>
        <v>0.47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IFERROR(__xludf.DUMMYFUNCTION("""COMPUTED_VALUE"""),83.76)</f>
        <v>83.76</v>
      </c>
      <c r="C960" s="1">
        <f t="shared" si="1"/>
        <v>-6.41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IFERROR(__xludf.DUMMYFUNCTION("""COMPUTED_VALUE"""),84.53)</f>
        <v>84.53</v>
      </c>
      <c r="C961" s="1">
        <f t="shared" si="1"/>
        <v>-0.23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IFERROR(__xludf.DUMMYFUNCTION("""COMPUTED_VALUE"""),84.77)</f>
        <v>84.77</v>
      </c>
      <c r="C962" s="1">
        <f t="shared" si="1"/>
        <v>-0.76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IFERROR(__xludf.DUMMYFUNCTION("""COMPUTED_VALUE"""),84.28)</f>
        <v>84.28</v>
      </c>
      <c r="C963" s="1">
        <f t="shared" si="1"/>
        <v>-1.49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IFERROR(__xludf.DUMMYFUNCTION("""COMPUTED_VALUE"""),84.07)</f>
        <v>84.07</v>
      </c>
      <c r="C964" s="1">
        <f t="shared" si="1"/>
        <v>-1.21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IFERROR(__xludf.DUMMYFUNCTION("""COMPUTED_VALUE"""),83.49)</f>
        <v>83.49</v>
      </c>
      <c r="C965" s="1">
        <f t="shared" si="1"/>
        <v>-1.58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IFERROR(__xludf.DUMMYFUNCTION("""COMPUTED_VALUE"""),83.36)</f>
        <v>83.36</v>
      </c>
      <c r="C966" s="1">
        <f t="shared" si="1"/>
        <v>-1.13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IFERROR(__xludf.DUMMYFUNCTION("""COMPUTED_VALUE"""),83.59)</f>
        <v>83.59</v>
      </c>
      <c r="C967" s="1">
        <f t="shared" si="1"/>
        <v>-0.77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IFERROR(__xludf.DUMMYFUNCTION("""COMPUTED_VALUE"""),83.89)</f>
        <v>83.89</v>
      </c>
      <c r="C968" s="1">
        <f t="shared" si="1"/>
        <v>-0.7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IFERROR(__xludf.DUMMYFUNCTION("""COMPUTED_VALUE"""),84.05)</f>
        <v>84.05</v>
      </c>
      <c r="C969" s="1">
        <f t="shared" si="1"/>
        <v>-0.84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IFERROR(__xludf.DUMMYFUNCTION("""COMPUTED_VALUE"""),84.22)</f>
        <v>84.22</v>
      </c>
      <c r="C970" s="1">
        <f t="shared" si="1"/>
        <v>-0.83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IFERROR(__xludf.DUMMYFUNCTION("""COMPUTED_VALUE"""),83.65)</f>
        <v>83.65</v>
      </c>
      <c r="C971" s="1">
        <f t="shared" si="1"/>
        <v>-1.57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IFERROR(__xludf.DUMMYFUNCTION("""COMPUTED_VALUE"""),84.24)</f>
        <v>84.24</v>
      </c>
      <c r="C972" s="1">
        <f t="shared" si="1"/>
        <v>-0.41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IFERROR(__xludf.DUMMYFUNCTION("""COMPUTED_VALUE"""),84.15)</f>
        <v>84.15</v>
      </c>
      <c r="C973" s="1">
        <f t="shared" si="1"/>
        <v>-1.09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IFERROR(__xludf.DUMMYFUNCTION("""COMPUTED_VALUE"""),83.85)</f>
        <v>83.85</v>
      </c>
      <c r="C974" s="1">
        <f t="shared" si="1"/>
        <v>-1.3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IFERROR(__xludf.DUMMYFUNCTION("""COMPUTED_VALUE"""),84.2)</f>
        <v>84.2</v>
      </c>
      <c r="C975" s="1">
        <f t="shared" si="1"/>
        <v>-0.65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IFERROR(__xludf.DUMMYFUNCTION("""COMPUTED_VALUE"""),83.76)</f>
        <v>83.76</v>
      </c>
      <c r="C976" s="1">
        <f t="shared" si="1"/>
        <v>-1.44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IFERROR(__xludf.DUMMYFUNCTION("""COMPUTED_VALUE"""),83.74)</f>
        <v>83.74</v>
      </c>
      <c r="C977" s="1">
        <f t="shared" si="1"/>
        <v>-1.02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IFERROR(__xludf.DUMMYFUNCTION("""COMPUTED_VALUE"""),84.04)</f>
        <v>84.04</v>
      </c>
      <c r="C978" s="1">
        <f t="shared" si="1"/>
        <v>-0.7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IFERROR(__xludf.DUMMYFUNCTION("""COMPUTED_VALUE"""),83.67)</f>
        <v>83.67</v>
      </c>
      <c r="C979" s="1">
        <f t="shared" si="1"/>
        <v>-1.37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IFERROR(__xludf.DUMMYFUNCTION("""COMPUTED_VALUE"""),82.68)</f>
        <v>82.68</v>
      </c>
      <c r="C980" s="1">
        <f t="shared" si="1"/>
        <v>-1.99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IFERROR(__xludf.DUMMYFUNCTION("""COMPUTED_VALUE"""),82.12)</f>
        <v>82.12</v>
      </c>
      <c r="C981" s="1">
        <f t="shared" si="1"/>
        <v>-1.56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IFERROR(__xludf.DUMMYFUNCTION("""COMPUTED_VALUE"""),82.88)</f>
        <v>82.88</v>
      </c>
      <c r="C982" s="1">
        <f t="shared" si="1"/>
        <v>-0.24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IFERROR(__xludf.DUMMYFUNCTION("""COMPUTED_VALUE"""),84.4)</f>
        <v>84.4</v>
      </c>
      <c r="C983" s="1">
        <f t="shared" si="1"/>
        <v>0.52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IFERROR(__xludf.DUMMYFUNCTION("""COMPUTED_VALUE"""),84.36)</f>
        <v>84.36</v>
      </c>
      <c r="C984" s="1">
        <f t="shared" si="1"/>
        <v>-1.04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IFERROR(__xludf.DUMMYFUNCTION("""COMPUTED_VALUE"""),84.67)</f>
        <v>84.67</v>
      </c>
      <c r="C985" s="1">
        <f t="shared" si="1"/>
        <v>-0.69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IFERROR(__xludf.DUMMYFUNCTION("""COMPUTED_VALUE"""),84.6)</f>
        <v>84.6</v>
      </c>
      <c r="C986" s="1">
        <f t="shared" si="1"/>
        <v>-1.07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IFERROR(__xludf.DUMMYFUNCTION("""COMPUTED_VALUE"""),84.25)</f>
        <v>84.25</v>
      </c>
      <c r="C987" s="1">
        <f t="shared" si="1"/>
        <v>-1.35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IFERROR(__xludf.DUMMYFUNCTION("""COMPUTED_VALUE"""),83.87)</f>
        <v>83.87</v>
      </c>
      <c r="C988" s="1">
        <f t="shared" si="1"/>
        <v>-1.38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IFERROR(__xludf.DUMMYFUNCTION("""COMPUTED_VALUE"""),83.97)</f>
        <v>83.97</v>
      </c>
      <c r="C989" s="1">
        <f t="shared" si="1"/>
        <v>-0.9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IFERROR(__xludf.DUMMYFUNCTION("""COMPUTED_VALUE"""),84.41)</f>
        <v>84.41</v>
      </c>
      <c r="C990" s="1">
        <f t="shared" si="1"/>
        <v>-0.56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IFERROR(__xludf.DUMMYFUNCTION("""COMPUTED_VALUE"""),85.5)</f>
        <v>85.5</v>
      </c>
      <c r="C991" s="1">
        <f t="shared" si="1"/>
        <v>0.09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IFERROR(__xludf.DUMMYFUNCTION("""COMPUTED_VALUE"""),86.09)</f>
        <v>86.09</v>
      </c>
      <c r="C992" s="1">
        <f t="shared" si="1"/>
        <v>-0.41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IFERROR(__xludf.DUMMYFUNCTION("""COMPUTED_VALUE"""),86.42)</f>
        <v>86.42</v>
      </c>
      <c r="C993" s="1">
        <f t="shared" si="1"/>
        <v>-0.67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IFERROR(__xludf.DUMMYFUNCTION("""COMPUTED_VALUE"""),85.28)</f>
        <v>85.28</v>
      </c>
      <c r="C994" s="1">
        <f t="shared" si="1"/>
        <v>-2.14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IFERROR(__xludf.DUMMYFUNCTION("""COMPUTED_VALUE"""),85.57)</f>
        <v>85.57</v>
      </c>
      <c r="C995" s="1">
        <f t="shared" si="1"/>
        <v>-0.71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IFERROR(__xludf.DUMMYFUNCTION("""COMPUTED_VALUE"""),86.05)</f>
        <v>86.05</v>
      </c>
      <c r="C996" s="1">
        <f t="shared" si="1"/>
        <v>-0.52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IFERROR(__xludf.DUMMYFUNCTION("""COMPUTED_VALUE"""),87.38)</f>
        <v>87.38</v>
      </c>
      <c r="C997" s="1">
        <f t="shared" si="1"/>
        <v>0.33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IFERROR(__xludf.DUMMYFUNCTION("""COMPUTED_VALUE"""),86.92)</f>
        <v>86.92</v>
      </c>
      <c r="C998" s="1">
        <f t="shared" si="1"/>
        <v>-1.46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IFERROR(__xludf.DUMMYFUNCTION("""COMPUTED_VALUE"""),88.17)</f>
        <v>88.17</v>
      </c>
      <c r="C999" s="1">
        <f t="shared" si="1"/>
        <v>0.25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IFERROR(__xludf.DUMMYFUNCTION("""COMPUTED_VALUE"""),87.54)</f>
        <v>87.54</v>
      </c>
      <c r="C1000" s="1">
        <f t="shared" si="1"/>
        <v>-1.63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IFERROR(__xludf.DUMMYFUNCTION("""COMPUTED_VALUE"""),88.93)</f>
        <v>88.93</v>
      </c>
      <c r="C1001" s="1">
        <f t="shared" si="1"/>
        <v>0.39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IFERROR(__xludf.DUMMYFUNCTION("""COMPUTED_VALUE"""),89.96)</f>
        <v>89.96</v>
      </c>
      <c r="C1002" s="1">
        <f t="shared" si="1"/>
        <v>0.03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IFERROR(__xludf.DUMMYFUNCTION("""COMPUTED_VALUE"""),90.91)</f>
        <v>90.91</v>
      </c>
      <c r="C1003" s="1">
        <f t="shared" si="1"/>
        <v>-0.05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IFERROR(__xludf.DUMMYFUNCTION("""COMPUTED_VALUE"""),91.15)</f>
        <v>91.15</v>
      </c>
      <c r="C1004" s="1">
        <f t="shared" si="1"/>
        <v>-0.76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IFERROR(__xludf.DUMMYFUNCTION("""COMPUTED_VALUE"""),90.87)</f>
        <v>90.87</v>
      </c>
      <c r="C1005" s="1">
        <f t="shared" si="1"/>
        <v>-1.28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IFERROR(__xludf.DUMMYFUNCTION("""COMPUTED_VALUE"""),90.87)</f>
        <v>90.87</v>
      </c>
      <c r="C1006" s="1">
        <f t="shared" si="1"/>
        <v>-1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IFERROR(__xludf.DUMMYFUNCTION("""COMPUTED_VALUE"""),90.81)</f>
        <v>90.81</v>
      </c>
      <c r="C1007" s="1">
        <f t="shared" si="1"/>
        <v>-1.06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IFERROR(__xludf.DUMMYFUNCTION("""COMPUTED_VALUE"""),89.87)</f>
        <v>89.87</v>
      </c>
      <c r="C1008" s="1">
        <f t="shared" si="1"/>
        <v>-1.94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IFERROR(__xludf.DUMMYFUNCTION("""COMPUTED_VALUE"""),89.82)</f>
        <v>89.82</v>
      </c>
      <c r="C1009" s="1">
        <f t="shared" si="1"/>
        <v>-1.05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IFERROR(__xludf.DUMMYFUNCTION("""COMPUTED_VALUE"""),88.64)</f>
        <v>88.64</v>
      </c>
      <c r="C1010" s="1">
        <f t="shared" si="1"/>
        <v>-2.18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IFERROR(__xludf.DUMMYFUNCTION("""COMPUTED_VALUE"""),88.93)</f>
        <v>88.93</v>
      </c>
      <c r="C1011" s="1">
        <f t="shared" si="1"/>
        <v>-0.71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IFERROR(__xludf.DUMMYFUNCTION("""COMPUTED_VALUE"""),89.14)</f>
        <v>89.14</v>
      </c>
      <c r="C1012" s="1">
        <f t="shared" si="1"/>
        <v>-0.79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IFERROR(__xludf.DUMMYFUNCTION("""COMPUTED_VALUE"""),89.71)</f>
        <v>89.71</v>
      </c>
      <c r="C1013" s="1">
        <f t="shared" si="1"/>
        <v>-0.43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IFERROR(__xludf.DUMMYFUNCTION("""COMPUTED_VALUE"""),90.51)</f>
        <v>90.51</v>
      </c>
      <c r="C1014" s="1">
        <f t="shared" si="1"/>
        <v>-0.2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IFERROR(__xludf.DUMMYFUNCTION("""COMPUTED_VALUE"""),89.89)</f>
        <v>89.89</v>
      </c>
      <c r="C1015" s="1">
        <f t="shared" si="1"/>
        <v>-1.62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IFERROR(__xludf.DUMMYFUNCTION("""COMPUTED_VALUE"""),90.56)</f>
        <v>90.56</v>
      </c>
      <c r="C1016" s="1">
        <f t="shared" si="1"/>
        <v>-0.33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IFERROR(__xludf.DUMMYFUNCTION("""COMPUTED_VALUE"""),92.41)</f>
        <v>92.41</v>
      </c>
      <c r="C1017" s="1">
        <f t="shared" si="1"/>
        <v>0.85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IFERROR(__xludf.DUMMYFUNCTION("""COMPUTED_VALUE"""),92.01)</f>
        <v>92.01</v>
      </c>
      <c r="C1018" s="1">
        <f t="shared" si="1"/>
        <v>-1.4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IFERROR(__xludf.DUMMYFUNCTION("""COMPUTED_VALUE"""),91.44)</f>
        <v>91.44</v>
      </c>
      <c r="C1019" s="1">
        <f t="shared" si="1"/>
        <v>-1.57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IFERROR(__xludf.DUMMYFUNCTION("""COMPUTED_VALUE"""),90.6)</f>
        <v>90.6</v>
      </c>
      <c r="C1020" s="1">
        <f t="shared" si="1"/>
        <v>-1.84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IFERROR(__xludf.DUMMYFUNCTION("""COMPUTED_VALUE"""),89.64)</f>
        <v>89.64</v>
      </c>
      <c r="C1021" s="1">
        <f t="shared" si="1"/>
        <v>-1.96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IFERROR(__xludf.DUMMYFUNCTION("""COMPUTED_VALUE"""),88.48)</f>
        <v>88.48</v>
      </c>
      <c r="C1022" s="1">
        <f t="shared" si="1"/>
        <v>-2.16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IFERROR(__xludf.DUMMYFUNCTION("""COMPUTED_VALUE"""),86.17)</f>
        <v>86.17</v>
      </c>
      <c r="C1023" s="1">
        <f t="shared" si="1"/>
        <v>-3.31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IFERROR(__xludf.DUMMYFUNCTION("""COMPUTED_VALUE"""),91.29)</f>
        <v>91.29</v>
      </c>
      <c r="C1024" s="1">
        <f t="shared" si="1"/>
        <v>4.12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IFERROR(__xludf.DUMMYFUNCTION("""COMPUTED_VALUE"""),92.47)</f>
        <v>92.47</v>
      </c>
      <c r="C1025" s="1">
        <f t="shared" si="1"/>
        <v>0.18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IFERROR(__xludf.DUMMYFUNCTION("""COMPUTED_VALUE"""),90.62)</f>
        <v>90.62</v>
      </c>
      <c r="C1026" s="1">
        <f t="shared" si="1"/>
        <v>-2.85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IFERROR(__xludf.DUMMYFUNCTION("""COMPUTED_VALUE"""),93.2)</f>
        <v>93.2</v>
      </c>
      <c r="C1027" s="1">
        <f t="shared" si="1"/>
        <v>1.58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IFERROR(__xludf.DUMMYFUNCTION("""COMPUTED_VALUE"""),93.91)</f>
        <v>93.91</v>
      </c>
      <c r="C1028" s="1">
        <f t="shared" si="1"/>
        <v>-0.29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IFERROR(__xludf.DUMMYFUNCTION("""COMPUTED_VALUE"""),92.42)</f>
        <v>92.42</v>
      </c>
      <c r="C1029" s="1">
        <f t="shared" si="1"/>
        <v>-2.49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IFERROR(__xludf.DUMMYFUNCTION("""COMPUTED_VALUE"""),92.5)</f>
        <v>92.5</v>
      </c>
      <c r="C1030" s="1">
        <f t="shared" si="1"/>
        <v>-0.92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IFERROR(__xludf.DUMMYFUNCTION("""COMPUTED_VALUE"""),91.96)</f>
        <v>91.96</v>
      </c>
      <c r="C1031" s="1">
        <f t="shared" si="1"/>
        <v>-1.54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IFERROR(__xludf.DUMMYFUNCTION("""COMPUTED_VALUE"""),93.83)</f>
        <v>93.83</v>
      </c>
      <c r="C1032" s="1">
        <f t="shared" si="1"/>
        <v>0.87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IFERROR(__xludf.DUMMYFUNCTION("""COMPUTED_VALUE"""),94.87)</f>
        <v>94.87</v>
      </c>
      <c r="C1033" s="1">
        <f t="shared" si="1"/>
        <v>0.04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IFERROR(__xludf.DUMMYFUNCTION("""COMPUTED_VALUE"""),94.5)</f>
        <v>94.5</v>
      </c>
      <c r="C1034" s="1">
        <f t="shared" si="1"/>
        <v>-1.37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IFERROR(__xludf.DUMMYFUNCTION("""COMPUTED_VALUE"""),94.96)</f>
        <v>94.96</v>
      </c>
      <c r="C1035" s="1">
        <f t="shared" si="1"/>
        <v>-0.54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IFERROR(__xludf.DUMMYFUNCTION("""COMPUTED_VALUE"""),96.17)</f>
        <v>96.17</v>
      </c>
      <c r="C1036" s="1">
        <f t="shared" si="1"/>
        <v>0.21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IFERROR(__xludf.DUMMYFUNCTION("""COMPUTED_VALUE"""),96.11)</f>
        <v>96.11</v>
      </c>
      <c r="C1037" s="1">
        <f t="shared" si="1"/>
        <v>-1.06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IFERROR(__xludf.DUMMYFUNCTION("""COMPUTED_VALUE"""),96.55)</f>
        <v>96.55</v>
      </c>
      <c r="C1038" s="1">
        <f t="shared" si="1"/>
        <v>-0.56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IFERROR(__xludf.DUMMYFUNCTION("""COMPUTED_VALUE"""),96.56)</f>
        <v>96.56</v>
      </c>
      <c r="C1039" s="1">
        <f t="shared" si="1"/>
        <v>-0.99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IFERROR(__xludf.DUMMYFUNCTION("""COMPUTED_VALUE"""),96.21)</f>
        <v>96.21</v>
      </c>
      <c r="C1040" s="1">
        <f t="shared" si="1"/>
        <v>-1.35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IFERROR(__xludf.DUMMYFUNCTION("""COMPUTED_VALUE"""),96.92)</f>
        <v>96.92</v>
      </c>
      <c r="C1041" s="1">
        <f t="shared" si="1"/>
        <v>-0.29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IFERROR(__xludf.DUMMYFUNCTION("""COMPUTED_VALUE"""),97.5)</f>
        <v>97.5</v>
      </c>
      <c r="C1042" s="1">
        <f t="shared" si="1"/>
        <v>-0.42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IFERROR(__xludf.DUMMYFUNCTION("""COMPUTED_VALUE"""),97.32)</f>
        <v>97.32</v>
      </c>
      <c r="C1043" s="1">
        <f t="shared" si="1"/>
        <v>-1.18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IFERROR(__xludf.DUMMYFUNCTION("""COMPUTED_VALUE"""),96.41)</f>
        <v>96.41</v>
      </c>
      <c r="C1044" s="1">
        <f t="shared" si="1"/>
        <v>-1.91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IFERROR(__xludf.DUMMYFUNCTION("""COMPUTED_VALUE"""),97.2)</f>
        <v>97.2</v>
      </c>
      <c r="C1045" s="1">
        <f t="shared" si="1"/>
        <v>-0.21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IFERROR(__xludf.DUMMYFUNCTION("""COMPUTED_VALUE"""),96.7)</f>
        <v>96.7</v>
      </c>
      <c r="C1046" s="1">
        <f t="shared" si="1"/>
        <v>-1.5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IFERROR(__xludf.DUMMYFUNCTION("""COMPUTED_VALUE"""),96.97)</f>
        <v>96.97</v>
      </c>
      <c r="C1047" s="1">
        <f t="shared" si="1"/>
        <v>-0.73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IFERROR(__xludf.DUMMYFUNCTION("""COMPUTED_VALUE"""),96.31)</f>
        <v>96.31</v>
      </c>
      <c r="C1048" s="1">
        <f t="shared" si="1"/>
        <v>-1.66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IFERROR(__xludf.DUMMYFUNCTION("""COMPUTED_VALUE"""),97.02)</f>
        <v>97.02</v>
      </c>
      <c r="C1049" s="1">
        <f t="shared" si="1"/>
        <v>-0.29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IFERROR(__xludf.DUMMYFUNCTION("""COMPUTED_VALUE"""),96.37)</f>
        <v>96.37</v>
      </c>
      <c r="C1050" s="1">
        <f t="shared" si="1"/>
        <v>-1.65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IFERROR(__xludf.DUMMYFUNCTION("""COMPUTED_VALUE"""),97.6)</f>
        <v>97.6</v>
      </c>
      <c r="C1051" s="1">
        <f t="shared" si="1"/>
        <v>0.23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IFERROR(__xludf.DUMMYFUNCTION("""COMPUTED_VALUE"""),97.05)</f>
        <v>97.05</v>
      </c>
      <c r="C1052" s="1">
        <f t="shared" si="1"/>
        <v>-1.55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IFERROR(__xludf.DUMMYFUNCTION("""COMPUTED_VALUE"""),96.75)</f>
        <v>96.75</v>
      </c>
      <c r="C1053" s="1">
        <f t="shared" si="1"/>
        <v>-1.3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IFERROR(__xludf.DUMMYFUNCTION("""COMPUTED_VALUE"""),96.84)</f>
        <v>96.84</v>
      </c>
      <c r="C1054" s="1">
        <f t="shared" si="1"/>
        <v>-0.91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IFERROR(__xludf.DUMMYFUNCTION("""COMPUTED_VALUE"""),96.82)</f>
        <v>96.82</v>
      </c>
      <c r="C1055" s="1">
        <f t="shared" si="1"/>
        <v>-1.02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IFERROR(__xludf.DUMMYFUNCTION("""COMPUTED_VALUE"""),95.61)</f>
        <v>95.61</v>
      </c>
      <c r="C1056" s="1">
        <f t="shared" si="1"/>
        <v>-2.21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IFERROR(__xludf.DUMMYFUNCTION("""COMPUTED_VALUE"""),95.39)</f>
        <v>95.39</v>
      </c>
      <c r="C1057" s="1">
        <f t="shared" si="1"/>
        <v>-1.22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IFERROR(__xludf.DUMMYFUNCTION("""COMPUTED_VALUE"""),95.67)</f>
        <v>95.67</v>
      </c>
      <c r="C1058" s="1">
        <f t="shared" si="1"/>
        <v>-0.72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IFERROR(__xludf.DUMMYFUNCTION("""COMPUTED_VALUE"""),96.41)</f>
        <v>96.41</v>
      </c>
      <c r="C1059" s="1">
        <f t="shared" si="1"/>
        <v>-0.26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IFERROR(__xludf.DUMMYFUNCTION("""COMPUTED_VALUE"""),96.04)</f>
        <v>96.04</v>
      </c>
      <c r="C1060" s="1">
        <f t="shared" si="1"/>
        <v>-1.37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IFERROR(__xludf.DUMMYFUNCTION("""COMPUTED_VALUE"""),96.21)</f>
        <v>96.21</v>
      </c>
      <c r="C1061" s="1">
        <f t="shared" si="1"/>
        <v>-0.83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IFERROR(__xludf.DUMMYFUNCTION("""COMPUTED_VALUE"""),97.39)</f>
        <v>97.39</v>
      </c>
      <c r="C1062" s="1">
        <f t="shared" si="1"/>
        <v>0.18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IFERROR(__xludf.DUMMYFUNCTION("""COMPUTED_VALUE"""),96.85)</f>
        <v>96.85</v>
      </c>
      <c r="C1063" s="1">
        <f t="shared" si="1"/>
        <v>-1.54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IFERROR(__xludf.DUMMYFUNCTION("""COMPUTED_VALUE"""),98.59)</f>
        <v>98.59</v>
      </c>
      <c r="C1064" s="1">
        <f t="shared" si="1"/>
        <v>0.74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IFERROR(__xludf.DUMMYFUNCTION("""COMPUTED_VALUE"""),97.8)</f>
        <v>97.8</v>
      </c>
      <c r="C1065" s="1">
        <f t="shared" si="1"/>
        <v>-1.79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IFERROR(__xludf.DUMMYFUNCTION("""COMPUTED_VALUE"""),98.45)</f>
        <v>98.45</v>
      </c>
      <c r="C1066" s="1">
        <f t="shared" si="1"/>
        <v>-0.35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IFERROR(__xludf.DUMMYFUNCTION("""COMPUTED_VALUE"""),99.39)</f>
        <v>99.39</v>
      </c>
      <c r="C1067" s="1">
        <f t="shared" si="1"/>
        <v>-0.06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IFERROR(__xludf.DUMMYFUNCTION("""COMPUTED_VALUE"""),99.37)</f>
        <v>99.37</v>
      </c>
      <c r="C1068" s="1">
        <f t="shared" si="1"/>
        <v>-1.02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IFERROR(__xludf.DUMMYFUNCTION("""COMPUTED_VALUE"""),99.81)</f>
        <v>99.81</v>
      </c>
      <c r="C1069" s="1">
        <f t="shared" si="1"/>
        <v>-0.56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IFERROR(__xludf.DUMMYFUNCTION("""COMPUTED_VALUE"""),102.63)</f>
        <v>102.63</v>
      </c>
      <c r="C1070" s="1">
        <f t="shared" si="1"/>
        <v>1.82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IFERROR(__xludf.DUMMYFUNCTION("""COMPUTED_VALUE"""),102.55)</f>
        <v>102.55</v>
      </c>
      <c r="C1071" s="1">
        <f t="shared" si="1"/>
        <v>-1.08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IFERROR(__xludf.DUMMYFUNCTION("""COMPUTED_VALUE"""),102.17)</f>
        <v>102.17</v>
      </c>
      <c r="C1072" s="1">
        <f t="shared" si="1"/>
        <v>-1.38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IFERROR(__xludf.DUMMYFUNCTION("""COMPUTED_VALUE"""),101.11)</f>
        <v>101.11</v>
      </c>
      <c r="C1073" s="1">
        <f t="shared" si="1"/>
        <v>-2.06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IFERROR(__xludf.DUMMYFUNCTION("""COMPUTED_VALUE"""),102.39)</f>
        <v>102.39</v>
      </c>
      <c r="C1074" s="1">
        <f t="shared" si="1"/>
        <v>0.28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IFERROR(__xludf.DUMMYFUNCTION("""COMPUTED_VALUE"""),102.99)</f>
        <v>102.99</v>
      </c>
      <c r="C1075" s="1">
        <f t="shared" si="1"/>
        <v>-0.4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IFERROR(__xludf.DUMMYFUNCTION("""COMPUTED_VALUE"""),102.26)</f>
        <v>102.26</v>
      </c>
      <c r="C1076" s="1">
        <f t="shared" si="1"/>
        <v>-1.73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IFERROR(__xludf.DUMMYFUNCTION("""COMPUTED_VALUE"""),101.45)</f>
        <v>101.45</v>
      </c>
      <c r="C1077" s="1">
        <f t="shared" si="1"/>
        <v>-1.81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IFERROR(__xludf.DUMMYFUNCTION("""COMPUTED_VALUE"""),102.78)</f>
        <v>102.78</v>
      </c>
      <c r="C1078" s="1">
        <f t="shared" si="1"/>
        <v>0.33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IFERROR(__xludf.DUMMYFUNCTION("""COMPUTED_VALUE"""),102.5)</f>
        <v>102.5</v>
      </c>
      <c r="C1079" s="1">
        <f t="shared" si="1"/>
        <v>-1.28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IFERROR(__xludf.DUMMYFUNCTION("""COMPUTED_VALUE"""),102.93)</f>
        <v>102.93</v>
      </c>
      <c r="C1080" s="1">
        <f t="shared" si="1"/>
        <v>-0.57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IFERROR(__xludf.DUMMYFUNCTION("""COMPUTED_VALUE"""),102.83)</f>
        <v>102.83</v>
      </c>
      <c r="C1081" s="1">
        <f t="shared" si="1"/>
        <v>-1.1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IFERROR(__xludf.DUMMYFUNCTION("""COMPUTED_VALUE"""),102.64)</f>
        <v>102.64</v>
      </c>
      <c r="C1082" s="1">
        <f t="shared" si="1"/>
        <v>-1.19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IFERROR(__xludf.DUMMYFUNCTION("""COMPUTED_VALUE"""),103.69)</f>
        <v>103.69</v>
      </c>
      <c r="C1083" s="1">
        <f t="shared" si="1"/>
        <v>0.05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IFERROR(__xludf.DUMMYFUNCTION("""COMPUTED_VALUE"""),103.38)</f>
        <v>103.38</v>
      </c>
      <c r="C1084" s="1">
        <f t="shared" si="1"/>
        <v>-1.31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IFERROR(__xludf.DUMMYFUNCTION("""COMPUTED_VALUE"""),105.28)</f>
        <v>105.28</v>
      </c>
      <c r="C1085" s="1">
        <f t="shared" si="1"/>
        <v>0.9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IFERROR(__xludf.DUMMYFUNCTION("""COMPUTED_VALUE"""),104.69)</f>
        <v>104.69</v>
      </c>
      <c r="C1086" s="1">
        <f t="shared" si="1"/>
        <v>-1.59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IFERROR(__xludf.DUMMYFUNCTION("""COMPUTED_VALUE"""),104.26)</f>
        <v>104.26</v>
      </c>
      <c r="C1087" s="1">
        <f t="shared" si="1"/>
        <v>-1.43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IFERROR(__xludf.DUMMYFUNCTION("""COMPUTED_VALUE"""),105.3)</f>
        <v>105.3</v>
      </c>
      <c r="C1088" s="1">
        <f t="shared" si="1"/>
        <v>0.04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IFERROR(__xludf.DUMMYFUNCTION("""COMPUTED_VALUE"""),105.4)</f>
        <v>105.4</v>
      </c>
      <c r="C1089" s="1">
        <f t="shared" si="1"/>
        <v>-0.9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IFERROR(__xludf.DUMMYFUNCTION("""COMPUTED_VALUE"""),105.07)</f>
        <v>105.07</v>
      </c>
      <c r="C1090" s="1">
        <f t="shared" si="1"/>
        <v>-1.33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IFERROR(__xludf.DUMMYFUNCTION("""COMPUTED_VALUE"""),105.01)</f>
        <v>105.01</v>
      </c>
      <c r="C1091" s="1">
        <f t="shared" si="1"/>
        <v>-1.06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IFERROR(__xludf.DUMMYFUNCTION("""COMPUTED_VALUE"""),104.52)</f>
        <v>104.52</v>
      </c>
      <c r="C1092" s="1">
        <f t="shared" si="1"/>
        <v>-1.49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IFERROR(__xludf.DUMMYFUNCTION("""COMPUTED_VALUE"""),103.87)</f>
        <v>103.87</v>
      </c>
      <c r="C1093" s="1">
        <f t="shared" si="1"/>
        <v>-1.65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IFERROR(__xludf.DUMMYFUNCTION("""COMPUTED_VALUE"""),104.62)</f>
        <v>104.62</v>
      </c>
      <c r="C1094" s="1">
        <f t="shared" si="1"/>
        <v>-0.25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IFERROR(__xludf.DUMMYFUNCTION("""COMPUTED_VALUE"""),104.94)</f>
        <v>104.94</v>
      </c>
      <c r="C1095" s="1">
        <f t="shared" si="1"/>
        <v>-0.68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IFERROR(__xludf.DUMMYFUNCTION("""COMPUTED_VALUE"""),105.06)</f>
        <v>105.06</v>
      </c>
      <c r="C1096" s="1">
        <f t="shared" si="1"/>
        <v>-0.88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IFERROR(__xludf.DUMMYFUNCTION("""COMPUTED_VALUE"""),106.2)</f>
        <v>106.2</v>
      </c>
      <c r="C1097" s="1">
        <f t="shared" si="1"/>
        <v>0.14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IFERROR(__xludf.DUMMYFUNCTION("""COMPUTED_VALUE"""),107.15)</f>
        <v>107.15</v>
      </c>
      <c r="C1098" s="1">
        <f t="shared" si="1"/>
        <v>-0.05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IFERROR(__xludf.DUMMYFUNCTION("""COMPUTED_VALUE"""),106.53)</f>
        <v>106.53</v>
      </c>
      <c r="C1099" s="1">
        <f t="shared" si="1"/>
        <v>-1.62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IFERROR(__xludf.DUMMYFUNCTION("""COMPUTED_VALUE"""),104.99)</f>
        <v>104.99</v>
      </c>
      <c r="C1100" s="1">
        <f t="shared" si="1"/>
        <v>-2.54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IFERROR(__xludf.DUMMYFUNCTION("""COMPUTED_VALUE"""),106.03)</f>
        <v>106.03</v>
      </c>
      <c r="C1101" s="1">
        <f t="shared" si="1"/>
        <v>0.04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IFERROR(__xludf.DUMMYFUNCTION("""COMPUTED_VALUE"""),105.39)</f>
        <v>105.39</v>
      </c>
      <c r="C1102" s="1">
        <f t="shared" si="1"/>
        <v>-1.64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IFERROR(__xludf.DUMMYFUNCTION("""COMPUTED_VALUE"""),101.56)</f>
        <v>101.56</v>
      </c>
      <c r="C1103" s="1">
        <f t="shared" si="1"/>
        <v>-4.83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IFERROR(__xludf.DUMMYFUNCTION("""COMPUTED_VALUE"""),102.88)</f>
        <v>102.88</v>
      </c>
      <c r="C1104" s="1">
        <f t="shared" si="1"/>
        <v>0.32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IFERROR(__xludf.DUMMYFUNCTION("""COMPUTED_VALUE"""),103.08)</f>
        <v>103.08</v>
      </c>
      <c r="C1105" s="1">
        <f t="shared" si="1"/>
        <v>-0.8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IFERROR(__xludf.DUMMYFUNCTION("""COMPUTED_VALUE"""),104.03)</f>
        <v>104.03</v>
      </c>
      <c r="C1106" s="1">
        <f t="shared" si="1"/>
        <v>-0.05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IFERROR(__xludf.DUMMYFUNCTION("""COMPUTED_VALUE"""),103.68)</f>
        <v>103.68</v>
      </c>
      <c r="C1107" s="1">
        <f t="shared" si="1"/>
        <v>-1.35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IFERROR(__xludf.DUMMYFUNCTION("""COMPUTED_VALUE"""),102.91)</f>
        <v>102.91</v>
      </c>
      <c r="C1108" s="1">
        <f t="shared" si="1"/>
        <v>-1.77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IFERROR(__xludf.DUMMYFUNCTION("""COMPUTED_VALUE"""),103.6)</f>
        <v>103.6</v>
      </c>
      <c r="C1109" s="1">
        <f t="shared" si="1"/>
        <v>-0.31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IFERROR(__xludf.DUMMYFUNCTION("""COMPUTED_VALUE"""),102.23)</f>
        <v>102.23</v>
      </c>
      <c r="C1110" s="1">
        <f t="shared" si="1"/>
        <v>-2.37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IFERROR(__xludf.DUMMYFUNCTION("""COMPUTED_VALUE"""),103.76)</f>
        <v>103.76</v>
      </c>
      <c r="C1111" s="1">
        <f t="shared" si="1"/>
        <v>0.53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IFERROR(__xludf.DUMMYFUNCTION("""COMPUTED_VALUE"""),104.49)</f>
        <v>104.49</v>
      </c>
      <c r="C1112" s="1">
        <f t="shared" si="1"/>
        <v>-0.27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IFERROR(__xludf.DUMMYFUNCTION("""COMPUTED_VALUE"""),104.31)</f>
        <v>104.31</v>
      </c>
      <c r="C1113" s="1">
        <f t="shared" si="1"/>
        <v>-1.18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IFERROR(__xludf.DUMMYFUNCTION("""COMPUTED_VALUE"""),106.96)</f>
        <v>106.96</v>
      </c>
      <c r="C1114" s="1">
        <f t="shared" si="1"/>
        <v>1.65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IFERROR(__xludf.DUMMYFUNCTION("""COMPUTED_VALUE"""),108.18)</f>
        <v>108.18</v>
      </c>
      <c r="C1115" s="1">
        <f t="shared" si="1"/>
        <v>0.22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IFERROR(__xludf.DUMMYFUNCTION("""COMPUTED_VALUE"""),108.75)</f>
        <v>108.75</v>
      </c>
      <c r="C1116" s="1">
        <f t="shared" si="1"/>
        <v>-0.43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IFERROR(__xludf.DUMMYFUNCTION("""COMPUTED_VALUE"""),109.31)</f>
        <v>109.31</v>
      </c>
      <c r="C1117" s="1">
        <f t="shared" si="1"/>
        <v>-0.44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IFERROR(__xludf.DUMMYFUNCTION("""COMPUTED_VALUE"""),108.69)</f>
        <v>108.69</v>
      </c>
      <c r="C1118" s="1">
        <f t="shared" si="1"/>
        <v>-1.62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IFERROR(__xludf.DUMMYFUNCTION("""COMPUTED_VALUE"""),106.65)</f>
        <v>106.65</v>
      </c>
      <c r="C1119" s="1">
        <f t="shared" si="1"/>
        <v>-3.04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IFERROR(__xludf.DUMMYFUNCTION("""COMPUTED_VALUE"""),106.77)</f>
        <v>106.77</v>
      </c>
      <c r="C1120" s="1">
        <f t="shared" si="1"/>
        <v>-0.88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IFERROR(__xludf.DUMMYFUNCTION("""COMPUTED_VALUE"""),106.81)</f>
        <v>106.81</v>
      </c>
      <c r="C1121" s="1">
        <f t="shared" si="1"/>
        <v>-0.96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IFERROR(__xludf.DUMMYFUNCTION("""COMPUTED_VALUE"""),106.67)</f>
        <v>106.67</v>
      </c>
      <c r="C1122" s="1">
        <f t="shared" si="1"/>
        <v>-1.14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IFERROR(__xludf.DUMMYFUNCTION("""COMPUTED_VALUE"""),107.48)</f>
        <v>107.48</v>
      </c>
      <c r="C1123" s="1">
        <f t="shared" si="1"/>
        <v>-0.19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IFERROR(__xludf.DUMMYFUNCTION("""COMPUTED_VALUE"""),107.25)</f>
        <v>107.25</v>
      </c>
      <c r="C1124" s="1">
        <f t="shared" si="1"/>
        <v>-1.23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IFERROR(__xludf.DUMMYFUNCTION("""COMPUTED_VALUE"""),109.38)</f>
        <v>109.38</v>
      </c>
      <c r="C1125" s="1">
        <f t="shared" si="1"/>
        <v>1.13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IFERROR(__xludf.DUMMYFUNCTION("""COMPUTED_VALUE"""),108.78)</f>
        <v>108.78</v>
      </c>
      <c r="C1126" s="1">
        <f t="shared" si="1"/>
        <v>-1.6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IFERROR(__xludf.DUMMYFUNCTION("""COMPUTED_VALUE"""),107.81)</f>
        <v>107.81</v>
      </c>
      <c r="C1127" s="1">
        <f t="shared" si="1"/>
        <v>-1.97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IFERROR(__xludf.DUMMYFUNCTION("""COMPUTED_VALUE"""),108.44)</f>
        <v>108.44</v>
      </c>
      <c r="C1128" s="1">
        <f t="shared" si="1"/>
        <v>-0.37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IFERROR(__xludf.DUMMYFUNCTION("""COMPUTED_VALUE"""),108.52)</f>
        <v>108.52</v>
      </c>
      <c r="C1129" s="1">
        <f t="shared" si="1"/>
        <v>-0.92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IFERROR(__xludf.DUMMYFUNCTION("""COMPUTED_VALUE"""),108.78)</f>
        <v>108.78</v>
      </c>
      <c r="C1130" s="1">
        <f t="shared" si="1"/>
        <v>-0.74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IFERROR(__xludf.DUMMYFUNCTION("""COMPUTED_VALUE"""),108.67)</f>
        <v>108.67</v>
      </c>
      <c r="C1131" s="1">
        <f t="shared" si="1"/>
        <v>-1.11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IFERROR(__xludf.DUMMYFUNCTION("""COMPUTED_VALUE"""),109.17)</f>
        <v>109.17</v>
      </c>
      <c r="C1132" s="1">
        <f t="shared" si="1"/>
        <v>-0.5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IFERROR(__xludf.DUMMYFUNCTION("""COMPUTED_VALUE"""),109.56)</f>
        <v>109.56</v>
      </c>
      <c r="C1133" s="1">
        <f t="shared" si="1"/>
        <v>-0.61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IFERROR(__xludf.DUMMYFUNCTION("""COMPUTED_VALUE"""),111.08)</f>
        <v>111.08</v>
      </c>
      <c r="C1134" s="1">
        <f t="shared" si="1"/>
        <v>0.52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IFERROR(__xludf.DUMMYFUNCTION("""COMPUTED_VALUE"""),110.16)</f>
        <v>110.16</v>
      </c>
      <c r="C1135" s="1">
        <f t="shared" si="1"/>
        <v>-1.92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IFERROR(__xludf.DUMMYFUNCTION("""COMPUTED_VALUE"""),109.46)</f>
        <v>109.46</v>
      </c>
      <c r="C1136" s="1">
        <f t="shared" si="1"/>
        <v>-1.7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IFERROR(__xludf.DUMMYFUNCTION("""COMPUTED_VALUE"""),110.14)</f>
        <v>110.14</v>
      </c>
      <c r="C1137" s="1">
        <f t="shared" si="1"/>
        <v>-0.32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IFERROR(__xludf.DUMMYFUNCTION("""COMPUTED_VALUE"""),109.36)</f>
        <v>109.36</v>
      </c>
      <c r="C1138" s="1">
        <f t="shared" si="1"/>
        <v>-1.78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IFERROR(__xludf.DUMMYFUNCTION("""COMPUTED_VALUE"""),109.96)</f>
        <v>109.96</v>
      </c>
      <c r="C1139" s="1">
        <f t="shared" si="1"/>
        <v>-0.4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IFERROR(__xludf.DUMMYFUNCTION("""COMPUTED_VALUE"""),110.09)</f>
        <v>110.09</v>
      </c>
      <c r="C1140" s="1">
        <f t="shared" si="1"/>
        <v>-0.87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IFERROR(__xludf.DUMMYFUNCTION("""COMPUTED_VALUE"""),109.85)</f>
        <v>109.85</v>
      </c>
      <c r="C1141" s="1">
        <f t="shared" si="1"/>
        <v>-1.24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IFERROR(__xludf.DUMMYFUNCTION("""COMPUTED_VALUE"""),111.4)</f>
        <v>111.4</v>
      </c>
      <c r="C1142" s="1">
        <f t="shared" si="1"/>
        <v>0.55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IFERROR(__xludf.DUMMYFUNCTION("""COMPUTED_VALUE"""),109.07)</f>
        <v>109.07</v>
      </c>
      <c r="C1143" s="1">
        <f t="shared" si="1"/>
        <v>-3.33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IFERROR(__xludf.DUMMYFUNCTION("""COMPUTED_VALUE"""),110.17)</f>
        <v>110.17</v>
      </c>
      <c r="C1144" s="1">
        <f t="shared" si="1"/>
        <v>0.1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IFERROR(__xludf.DUMMYFUNCTION("""COMPUTED_VALUE"""),110.23)</f>
        <v>110.23</v>
      </c>
      <c r="C1145" s="1">
        <f t="shared" si="1"/>
        <v>-0.94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IFERROR(__xludf.DUMMYFUNCTION("""COMPUTED_VALUE"""),110.06)</f>
        <v>110.06</v>
      </c>
      <c r="C1146" s="1">
        <f t="shared" si="1"/>
        <v>-1.17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IFERROR(__xludf.DUMMYFUNCTION("""COMPUTED_VALUE"""),108.38)</f>
        <v>108.38</v>
      </c>
      <c r="C1147" s="1">
        <f t="shared" si="1"/>
        <v>-2.68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IFERROR(__xludf.DUMMYFUNCTION("""COMPUTED_VALUE"""),105.04)</f>
        <v>105.04</v>
      </c>
      <c r="C1148" s="1">
        <f t="shared" si="1"/>
        <v>-4.34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IFERROR(__xludf.DUMMYFUNCTION("""COMPUTED_VALUE"""),104.85)</f>
        <v>104.85</v>
      </c>
      <c r="C1149" s="1">
        <f t="shared" si="1"/>
        <v>-1.19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IFERROR(__xludf.DUMMYFUNCTION("""COMPUTED_VALUE"""),104.15)</f>
        <v>104.15</v>
      </c>
      <c r="C1150" s="1">
        <f t="shared" si="1"/>
        <v>-1.7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IFERROR(__xludf.DUMMYFUNCTION("""COMPUTED_VALUE"""),104.69)</f>
        <v>104.69</v>
      </c>
      <c r="C1151" s="1">
        <f t="shared" si="1"/>
        <v>-0.46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IFERROR(__xludf.DUMMYFUNCTION("""COMPUTED_VALUE"""),103.38)</f>
        <v>103.38</v>
      </c>
      <c r="C1152" s="1">
        <f t="shared" si="1"/>
        <v>-2.31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IFERROR(__xludf.DUMMYFUNCTION("""COMPUTED_VALUE"""),100.75)</f>
        <v>100.75</v>
      </c>
      <c r="C1153" s="1">
        <f t="shared" si="1"/>
        <v>-3.63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IFERROR(__xludf.DUMMYFUNCTION("""COMPUTED_VALUE"""),100.52)</f>
        <v>100.52</v>
      </c>
      <c r="C1154" s="1">
        <f t="shared" si="1"/>
        <v>-1.23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IFERROR(__xludf.DUMMYFUNCTION("""COMPUTED_VALUE"""),101.81)</f>
        <v>101.81</v>
      </c>
      <c r="C1155" s="1">
        <f t="shared" si="1"/>
        <v>0.29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IFERROR(__xludf.DUMMYFUNCTION("""COMPUTED_VALUE"""),101.5)</f>
        <v>101.5</v>
      </c>
      <c r="C1156" s="1">
        <f t="shared" si="1"/>
        <v>-1.31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IFERROR(__xludf.DUMMYFUNCTION("""COMPUTED_VALUE"""),101.49)</f>
        <v>101.49</v>
      </c>
      <c r="C1157" s="1">
        <f t="shared" si="1"/>
        <v>-1.01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IFERROR(__xludf.DUMMYFUNCTION("""COMPUTED_VALUE"""),101.94)</f>
        <v>101.94</v>
      </c>
      <c r="C1158" s="1">
        <f t="shared" si="1"/>
        <v>-0.55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IFERROR(__xludf.DUMMYFUNCTION("""COMPUTED_VALUE"""),103.28)</f>
        <v>103.28</v>
      </c>
      <c r="C1159" s="1">
        <f t="shared" si="1"/>
        <v>0.34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IFERROR(__xludf.DUMMYFUNCTION("""COMPUTED_VALUE"""),104.5)</f>
        <v>104.5</v>
      </c>
      <c r="C1160" s="1">
        <f t="shared" si="1"/>
        <v>0.22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IFERROR(__xludf.DUMMYFUNCTION("""COMPUTED_VALUE"""),104.33)</f>
        <v>104.33</v>
      </c>
      <c r="C1161" s="1">
        <f t="shared" si="1"/>
        <v>-1.17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IFERROR(__xludf.DUMMYFUNCTION("""COMPUTED_VALUE"""),105.16)</f>
        <v>105.16</v>
      </c>
      <c r="C1162" s="1">
        <f t="shared" si="1"/>
        <v>-0.17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IFERROR(__xludf.DUMMYFUNCTION("""COMPUTED_VALUE"""),105.66)</f>
        <v>105.66</v>
      </c>
      <c r="C1163" s="1">
        <f t="shared" si="1"/>
        <v>-0.5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IFERROR(__xludf.DUMMYFUNCTION("""COMPUTED_VALUE"""),105.74)</f>
        <v>105.74</v>
      </c>
      <c r="C1164" s="1">
        <f t="shared" si="1"/>
        <v>-0.92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IFERROR(__xludf.DUMMYFUNCTION("""COMPUTED_VALUE"""),106.98)</f>
        <v>106.98</v>
      </c>
      <c r="C1165" s="1">
        <f t="shared" si="1"/>
        <v>0.24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IFERROR(__xludf.DUMMYFUNCTION("""COMPUTED_VALUE"""),107.3)</f>
        <v>107.3</v>
      </c>
      <c r="C1166" s="1">
        <f t="shared" si="1"/>
        <v>-0.68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IFERROR(__xludf.DUMMYFUNCTION("""COMPUTED_VALUE"""),107.7)</f>
        <v>107.7</v>
      </c>
      <c r="C1167" s="1">
        <f t="shared" si="1"/>
        <v>-0.6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IFERROR(__xludf.DUMMYFUNCTION("""COMPUTED_VALUE"""),107.97)</f>
        <v>107.97</v>
      </c>
      <c r="C1168" s="1">
        <f t="shared" si="1"/>
        <v>-0.73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IFERROR(__xludf.DUMMYFUNCTION("""COMPUTED_VALUE"""),107.31)</f>
        <v>107.31</v>
      </c>
      <c r="C1169" s="1">
        <f t="shared" si="1"/>
        <v>-1.66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IFERROR(__xludf.DUMMYFUNCTION("""COMPUTED_VALUE"""),107.97)</f>
        <v>107.97</v>
      </c>
      <c r="C1170" s="1">
        <f t="shared" si="1"/>
        <v>-0.34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IFERROR(__xludf.DUMMYFUNCTION("""COMPUTED_VALUE"""),108.06)</f>
        <v>108.06</v>
      </c>
      <c r="C1171" s="1">
        <f t="shared" si="1"/>
        <v>-0.91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IFERROR(__xludf.DUMMYFUNCTION("""COMPUTED_VALUE"""),108.55)</f>
        <v>108.55</v>
      </c>
      <c r="C1172" s="1">
        <f t="shared" si="1"/>
        <v>-0.51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IFERROR(__xludf.DUMMYFUNCTION("""COMPUTED_VALUE"""),108.65)</f>
        <v>108.65</v>
      </c>
      <c r="C1173" s="1">
        <f t="shared" si="1"/>
        <v>-0.9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IFERROR(__xludf.DUMMYFUNCTION("""COMPUTED_VALUE"""),109.07)</f>
        <v>109.07</v>
      </c>
      <c r="C1174" s="1">
        <f t="shared" si="1"/>
        <v>-0.58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IFERROR(__xludf.DUMMYFUNCTION("""COMPUTED_VALUE"""),108.92)</f>
        <v>108.92</v>
      </c>
      <c r="C1175" s="1">
        <f t="shared" si="1"/>
        <v>-1.15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IFERROR(__xludf.DUMMYFUNCTION("""COMPUTED_VALUE"""),108.46)</f>
        <v>108.46</v>
      </c>
      <c r="C1176" s="1">
        <f t="shared" si="1"/>
        <v>-1.46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IFERROR(__xludf.DUMMYFUNCTION("""COMPUTED_VALUE"""),108.82)</f>
        <v>108.82</v>
      </c>
      <c r="C1177" s="1">
        <f t="shared" si="1"/>
        <v>-0.64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IFERROR(__xludf.DUMMYFUNCTION("""COMPUTED_VALUE"""),108.54)</f>
        <v>108.54</v>
      </c>
      <c r="C1178" s="1">
        <f t="shared" si="1"/>
        <v>-1.28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IFERROR(__xludf.DUMMYFUNCTION("""COMPUTED_VALUE"""),107.91)</f>
        <v>107.91</v>
      </c>
      <c r="C1179" s="1">
        <f t="shared" si="1"/>
        <v>-1.63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IFERROR(__xludf.DUMMYFUNCTION("""COMPUTED_VALUE"""),107.4)</f>
        <v>107.4</v>
      </c>
      <c r="C1180" s="1">
        <f t="shared" si="1"/>
        <v>-1.51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IFERROR(__xludf.DUMMYFUNCTION("""COMPUTED_VALUE"""),105.93)</f>
        <v>105.93</v>
      </c>
      <c r="C1181" s="1">
        <f t="shared" si="1"/>
        <v>-2.47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IFERROR(__xludf.DUMMYFUNCTION("""COMPUTED_VALUE"""),105.59)</f>
        <v>105.59</v>
      </c>
      <c r="C1182" s="1">
        <f t="shared" si="1"/>
        <v>-1.34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IFERROR(__xludf.DUMMYFUNCTION("""COMPUTED_VALUE"""),105.02)</f>
        <v>105.02</v>
      </c>
      <c r="C1183" s="1">
        <f t="shared" si="1"/>
        <v>-1.57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IFERROR(__xludf.DUMMYFUNCTION("""COMPUTED_VALUE"""),104.86)</f>
        <v>104.86</v>
      </c>
      <c r="C1184" s="1">
        <f t="shared" si="1"/>
        <v>-1.16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IFERROR(__xludf.DUMMYFUNCTION("""COMPUTED_VALUE"""),104.86)</f>
        <v>104.86</v>
      </c>
      <c r="C1185" s="1">
        <f t="shared" si="1"/>
        <v>-1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IFERROR(__xludf.DUMMYFUNCTION("""COMPUTED_VALUE"""),103.99)</f>
        <v>103.99</v>
      </c>
      <c r="C1186" s="1">
        <f t="shared" si="1"/>
        <v>-1.87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IFERROR(__xludf.DUMMYFUNCTION("""COMPUTED_VALUE"""),104.34)</f>
        <v>104.34</v>
      </c>
      <c r="C1187" s="1">
        <f t="shared" si="1"/>
        <v>-0.65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IFERROR(__xludf.DUMMYFUNCTION("""COMPUTED_VALUE"""),102.51)</f>
        <v>102.51</v>
      </c>
      <c r="C1188" s="1">
        <f t="shared" si="1"/>
        <v>-2.83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IFERROR(__xludf.DUMMYFUNCTION("""COMPUTED_VALUE"""),100.9)</f>
        <v>100.9</v>
      </c>
      <c r="C1189" s="1">
        <f t="shared" si="1"/>
        <v>-2.61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IFERROR(__xludf.DUMMYFUNCTION("""COMPUTED_VALUE"""),99.99)</f>
        <v>99.99</v>
      </c>
      <c r="C1190" s="1">
        <f t="shared" si="1"/>
        <v>-1.91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IFERROR(__xludf.DUMMYFUNCTION("""COMPUTED_VALUE"""),101.2)</f>
        <v>101.2</v>
      </c>
      <c r="C1191" s="1">
        <f t="shared" si="1"/>
        <v>0.21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IFERROR(__xludf.DUMMYFUNCTION("""COMPUTED_VALUE"""),99.51)</f>
        <v>99.51</v>
      </c>
      <c r="C1192" s="1">
        <f t="shared" si="1"/>
        <v>-2.69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IFERROR(__xludf.DUMMYFUNCTION("""COMPUTED_VALUE"""),100.38)</f>
        <v>100.38</v>
      </c>
      <c r="C1193" s="1">
        <f t="shared" si="1"/>
        <v>-0.13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IFERROR(__xludf.DUMMYFUNCTION("""COMPUTED_VALUE"""),99.83)</f>
        <v>99.83</v>
      </c>
      <c r="C1194" s="1">
        <f t="shared" si="1"/>
        <v>-1.55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IFERROR(__xludf.DUMMYFUNCTION("""COMPUTED_VALUE"""),99.03)</f>
        <v>99.03</v>
      </c>
      <c r="C1195" s="1">
        <f t="shared" si="1"/>
        <v>-1.8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IFERROR(__xludf.DUMMYFUNCTION("""COMPUTED_VALUE"""),97.61)</f>
        <v>97.61</v>
      </c>
      <c r="C1196" s="1">
        <f t="shared" si="1"/>
        <v>-2.42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IFERROR(__xludf.DUMMYFUNCTION("""COMPUTED_VALUE"""),97.41)</f>
        <v>97.41</v>
      </c>
      <c r="C1197" s="1">
        <f t="shared" si="1"/>
        <v>-1.2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IFERROR(__xludf.DUMMYFUNCTION("""COMPUTED_VALUE"""),97.39)</f>
        <v>97.39</v>
      </c>
      <c r="C1198" s="1">
        <f t="shared" si="1"/>
        <v>-1.02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IFERROR(__xludf.DUMMYFUNCTION("""COMPUTED_VALUE"""),98.0)</f>
        <v>98</v>
      </c>
      <c r="C1199" s="1">
        <f t="shared" si="1"/>
        <v>-0.39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IFERROR(__xludf.DUMMYFUNCTION("""COMPUTED_VALUE"""),94.7)</f>
        <v>94.7</v>
      </c>
      <c r="C1200" s="1">
        <f t="shared" si="1"/>
        <v>-4.3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IFERROR(__xludf.DUMMYFUNCTION("""COMPUTED_VALUE"""),96.65)</f>
        <v>96.65</v>
      </c>
      <c r="C1201" s="1">
        <f t="shared" si="1"/>
        <v>0.95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IFERROR(__xludf.DUMMYFUNCTION("""COMPUTED_VALUE"""),93.5)</f>
        <v>93.5</v>
      </c>
      <c r="C1202" s="1">
        <f t="shared" si="1"/>
        <v>-4.15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IFERROR(__xludf.DUMMYFUNCTION("""COMPUTED_VALUE"""),93.13)</f>
        <v>93.13</v>
      </c>
      <c r="C1203" s="1">
        <f t="shared" si="1"/>
        <v>-1.37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IFERROR(__xludf.DUMMYFUNCTION("""COMPUTED_VALUE"""),91.68)</f>
        <v>91.68</v>
      </c>
      <c r="C1204" s="1">
        <f t="shared" si="1"/>
        <v>-2.45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IFERROR(__xludf.DUMMYFUNCTION("""COMPUTED_VALUE"""),92.8)</f>
        <v>92.8</v>
      </c>
      <c r="C1205" s="1">
        <f t="shared" si="1"/>
        <v>0.12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IFERROR(__xludf.DUMMYFUNCTION("""COMPUTED_VALUE"""),92.59)</f>
        <v>92.59</v>
      </c>
      <c r="C1206" s="1">
        <f t="shared" si="1"/>
        <v>-1.21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IFERROR(__xludf.DUMMYFUNCTION("""COMPUTED_VALUE"""),93.24)</f>
        <v>93.24</v>
      </c>
      <c r="C1207" s="1">
        <f t="shared" si="1"/>
        <v>-0.35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IFERROR(__xludf.DUMMYFUNCTION("""COMPUTED_VALUE"""),95.05)</f>
        <v>95.05</v>
      </c>
      <c r="C1208" s="1">
        <f t="shared" si="1"/>
        <v>0.81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IFERROR(__xludf.DUMMYFUNCTION("""COMPUTED_VALUE"""),94.03)</f>
        <v>94.03</v>
      </c>
      <c r="C1209" s="1">
        <f t="shared" si="1"/>
        <v>-2.02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IFERROR(__xludf.DUMMYFUNCTION("""COMPUTED_VALUE"""),95.89)</f>
        <v>95.89</v>
      </c>
      <c r="C1210" s="1">
        <f t="shared" si="1"/>
        <v>0.86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IFERROR(__xludf.DUMMYFUNCTION("""COMPUTED_VALUE"""),94.57)</f>
        <v>94.57</v>
      </c>
      <c r="C1211" s="1">
        <f t="shared" si="1"/>
        <v>-2.32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IFERROR(__xludf.DUMMYFUNCTION("""COMPUTED_VALUE"""),99.27)</f>
        <v>99.27</v>
      </c>
      <c r="C1212" s="1">
        <f t="shared" si="1"/>
        <v>3.7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IFERROR(__xludf.DUMMYFUNCTION("""COMPUTED_VALUE"""),99.44)</f>
        <v>99.44</v>
      </c>
      <c r="C1213" s="1">
        <f t="shared" si="1"/>
        <v>-0.83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IFERROR(__xludf.DUMMYFUNCTION("""COMPUTED_VALUE"""),98.54)</f>
        <v>98.54</v>
      </c>
      <c r="C1214" s="1">
        <f t="shared" si="1"/>
        <v>-1.9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IFERROR(__xludf.DUMMYFUNCTION("""COMPUTED_VALUE"""),101.16)</f>
        <v>101.16</v>
      </c>
      <c r="C1215" s="1">
        <f t="shared" si="1"/>
        <v>1.62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IFERROR(__xludf.DUMMYFUNCTION("""COMPUTED_VALUE"""),100.19)</f>
        <v>100.19</v>
      </c>
      <c r="C1216" s="1">
        <f t="shared" si="1"/>
        <v>-1.97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IFERROR(__xludf.DUMMYFUNCTION("""COMPUTED_VALUE"""),100.16)</f>
        <v>100.16</v>
      </c>
      <c r="C1217" s="1">
        <f t="shared" si="1"/>
        <v>-1.03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IFERROR(__xludf.DUMMYFUNCTION("""COMPUTED_VALUE"""),101.41)</f>
        <v>101.41</v>
      </c>
      <c r="C1218" s="1">
        <f t="shared" si="1"/>
        <v>0.25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IFERROR(__xludf.DUMMYFUNCTION("""COMPUTED_VALUE"""),100.22)</f>
        <v>100.22</v>
      </c>
      <c r="C1219" s="1">
        <f t="shared" si="1"/>
        <v>-2.19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IFERROR(__xludf.DUMMYFUNCTION("""COMPUTED_VALUE"""),98.61)</f>
        <v>98.61</v>
      </c>
      <c r="C1220" s="1">
        <f t="shared" si="1"/>
        <v>-2.61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IFERROR(__xludf.DUMMYFUNCTION("""COMPUTED_VALUE"""),99.41)</f>
        <v>99.41</v>
      </c>
      <c r="C1221" s="1">
        <f t="shared" si="1"/>
        <v>-0.2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IFERROR(__xludf.DUMMYFUNCTION("""COMPUTED_VALUE"""),100.91)</f>
        <v>100.91</v>
      </c>
      <c r="C1222" s="1">
        <f t="shared" si="1"/>
        <v>0.5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IFERROR(__xludf.DUMMYFUNCTION("""COMPUTED_VALUE"""),101.76)</f>
        <v>101.76</v>
      </c>
      <c r="C1223" s="1">
        <f t="shared" si="1"/>
        <v>-0.15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IFERROR(__xludf.DUMMYFUNCTION("""COMPUTED_VALUE"""),102.21)</f>
        <v>102.21</v>
      </c>
      <c r="C1224" s="1">
        <f t="shared" si="1"/>
        <v>-0.55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IFERROR(__xludf.DUMMYFUNCTION("""COMPUTED_VALUE"""),102.53)</f>
        <v>102.53</v>
      </c>
      <c r="C1225" s="1">
        <f t="shared" si="1"/>
        <v>-0.68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IFERROR(__xludf.DUMMYFUNCTION("""COMPUTED_VALUE"""),102.99)</f>
        <v>102.99</v>
      </c>
      <c r="C1226" s="1">
        <f t="shared" si="1"/>
        <v>-0.54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IFERROR(__xludf.DUMMYFUNCTION("""COMPUTED_VALUE"""),101.11)</f>
        <v>101.11</v>
      </c>
      <c r="C1227" s="1">
        <f t="shared" si="1"/>
        <v>-2.88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IFERROR(__xludf.DUMMYFUNCTION("""COMPUTED_VALUE"""),101.34)</f>
        <v>101.34</v>
      </c>
      <c r="C1228" s="1">
        <f t="shared" si="1"/>
        <v>-0.77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IFERROR(__xludf.DUMMYFUNCTION("""COMPUTED_VALUE"""),101.7)</f>
        <v>101.7</v>
      </c>
      <c r="C1229" s="1">
        <f t="shared" si="1"/>
        <v>-0.64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IFERROR(__xludf.DUMMYFUNCTION("""COMPUTED_VALUE"""),102.04)</f>
        <v>102.04</v>
      </c>
      <c r="C1230" s="1">
        <f t="shared" si="1"/>
        <v>-0.66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IFERROR(__xludf.DUMMYFUNCTION("""COMPUTED_VALUE"""),101.3)</f>
        <v>101.3</v>
      </c>
      <c r="C1231" s="1">
        <f t="shared" si="1"/>
        <v>-1.74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IFERROR(__xludf.DUMMYFUNCTION("""COMPUTED_VALUE"""),102.09)</f>
        <v>102.09</v>
      </c>
      <c r="C1232" s="1">
        <f t="shared" si="1"/>
        <v>-0.21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IFERROR(__xludf.DUMMYFUNCTION("""COMPUTED_VALUE"""),106.45)</f>
        <v>106.45</v>
      </c>
      <c r="C1233" s="1">
        <f t="shared" si="1"/>
        <v>3.36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IFERROR(__xludf.DUMMYFUNCTION("""COMPUTED_VALUE"""),105.96)</f>
        <v>105.96</v>
      </c>
      <c r="C1234" s="1">
        <f t="shared" si="1"/>
        <v>-1.49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IFERROR(__xludf.DUMMYFUNCTION("""COMPUTED_VALUE"""),106.24)</f>
        <v>106.24</v>
      </c>
      <c r="C1235" s="1">
        <f t="shared" si="1"/>
        <v>-0.72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IFERROR(__xludf.DUMMYFUNCTION("""COMPUTED_VALUE"""),105.79)</f>
        <v>105.79</v>
      </c>
      <c r="C1236" s="1">
        <f t="shared" si="1"/>
        <v>-1.45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IFERROR(__xludf.DUMMYFUNCTION("""COMPUTED_VALUE"""),100.6)</f>
        <v>100.6</v>
      </c>
      <c r="C1237" s="1">
        <f t="shared" si="1"/>
        <v>-6.19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IFERROR(__xludf.DUMMYFUNCTION("""COMPUTED_VALUE"""),99.0)</f>
        <v>99</v>
      </c>
      <c r="C1238" s="1">
        <f t="shared" si="1"/>
        <v>-2.6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IFERROR(__xludf.DUMMYFUNCTION("""COMPUTED_VALUE"""),99.51)</f>
        <v>99.51</v>
      </c>
      <c r="C1239" s="1">
        <f t="shared" si="1"/>
        <v>-0.49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IFERROR(__xludf.DUMMYFUNCTION("""COMPUTED_VALUE"""),100.18)</f>
        <v>100.18</v>
      </c>
      <c r="C1240" s="1">
        <f t="shared" si="1"/>
        <v>-0.33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IFERROR(__xludf.DUMMYFUNCTION("""COMPUTED_VALUE"""),99.67)</f>
        <v>99.67</v>
      </c>
      <c r="C1241" s="1">
        <f t="shared" si="1"/>
        <v>-1.51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IFERROR(__xludf.DUMMYFUNCTION("""COMPUTED_VALUE"""),98.78)</f>
        <v>98.78</v>
      </c>
      <c r="C1242" s="1">
        <f t="shared" si="1"/>
        <v>-1.89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IFERROR(__xludf.DUMMYFUNCTION("""COMPUTED_VALUE"""),95.25)</f>
        <v>95.25</v>
      </c>
      <c r="C1243" s="1">
        <f t="shared" si="1"/>
        <v>-4.53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IFERROR(__xludf.DUMMYFUNCTION("""COMPUTED_VALUE"""),95.45)</f>
        <v>95.45</v>
      </c>
      <c r="C1244" s="1">
        <f t="shared" si="1"/>
        <v>-0.8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IFERROR(__xludf.DUMMYFUNCTION("""COMPUTED_VALUE"""),93.02)</f>
        <v>93.02</v>
      </c>
      <c r="C1245" s="1">
        <f t="shared" si="1"/>
        <v>-3.43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IFERROR(__xludf.DUMMYFUNCTION("""COMPUTED_VALUE"""),92.69)</f>
        <v>92.69</v>
      </c>
      <c r="C1246" s="1">
        <f t="shared" si="1"/>
        <v>-1.33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IFERROR(__xludf.DUMMYFUNCTION("""COMPUTED_VALUE"""),90.5)</f>
        <v>90.5</v>
      </c>
      <c r="C1247" s="1">
        <f t="shared" si="1"/>
        <v>-3.19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IFERROR(__xludf.DUMMYFUNCTION("""COMPUTED_VALUE"""),89.75)</f>
        <v>89.75</v>
      </c>
      <c r="C1248" s="1">
        <f t="shared" si="1"/>
        <v>-1.75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IFERROR(__xludf.DUMMYFUNCTION("""COMPUTED_VALUE"""),89.34)</f>
        <v>89.34</v>
      </c>
      <c r="C1249" s="1">
        <f t="shared" si="1"/>
        <v>-1.41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IFERROR(__xludf.DUMMYFUNCTION("""COMPUTED_VALUE"""),89.75)</f>
        <v>89.75</v>
      </c>
      <c r="C1250" s="1">
        <f t="shared" si="1"/>
        <v>-0.59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IFERROR(__xludf.DUMMYFUNCTION("""COMPUTED_VALUE"""),91.69)</f>
        <v>91.69</v>
      </c>
      <c r="C1251" s="1">
        <f t="shared" si="1"/>
        <v>0.94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IFERROR(__xludf.DUMMYFUNCTION("""COMPUTED_VALUE"""),91.71)</f>
        <v>91.71</v>
      </c>
      <c r="C1252" s="1">
        <f t="shared" si="1"/>
        <v>-0.98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IFERROR(__xludf.DUMMYFUNCTION("""COMPUTED_VALUE"""),92.32)</f>
        <v>92.32</v>
      </c>
      <c r="C1253" s="1">
        <f t="shared" si="1"/>
        <v>-0.39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IFERROR(__xludf.DUMMYFUNCTION("""COMPUTED_VALUE"""),93.5)</f>
        <v>93.5</v>
      </c>
      <c r="C1254" s="1">
        <f t="shared" si="1"/>
        <v>0.18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IFERROR(__xludf.DUMMYFUNCTION("""COMPUTED_VALUE"""),93.72)</f>
        <v>93.72</v>
      </c>
      <c r="C1255" s="1">
        <f t="shared" si="1"/>
        <v>-0.78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IFERROR(__xludf.DUMMYFUNCTION("""COMPUTED_VALUE"""),94.23)</f>
        <v>94.23</v>
      </c>
      <c r="C1256" s="1">
        <f t="shared" si="1"/>
        <v>-0.49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IFERROR(__xludf.DUMMYFUNCTION("""COMPUTED_VALUE"""),93.71)</f>
        <v>93.71</v>
      </c>
      <c r="C1257" s="1">
        <f t="shared" si="1"/>
        <v>-1.52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IFERROR(__xludf.DUMMYFUNCTION("""COMPUTED_VALUE"""),92.59)</f>
        <v>92.59</v>
      </c>
      <c r="C1258" s="1">
        <f t="shared" si="1"/>
        <v>-2.12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IFERROR(__xludf.DUMMYFUNCTION("""COMPUTED_VALUE"""),91.53)</f>
        <v>91.53</v>
      </c>
      <c r="C1259" s="1">
        <f t="shared" si="1"/>
        <v>-2.06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IFERROR(__xludf.DUMMYFUNCTION("""COMPUTED_VALUE"""),91.88)</f>
        <v>91.88</v>
      </c>
      <c r="C1260" s="1">
        <f t="shared" si="1"/>
        <v>-0.65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IFERROR(__xludf.DUMMYFUNCTION("""COMPUTED_VALUE"""),87.03)</f>
        <v>87.03</v>
      </c>
      <c r="C1261" s="1">
        <f t="shared" si="1"/>
        <v>-5.85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IFERROR(__xludf.DUMMYFUNCTION("""COMPUTED_VALUE"""),86.47)</f>
        <v>86.47</v>
      </c>
      <c r="C1262" s="1">
        <f t="shared" si="1"/>
        <v>-1.56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IFERROR(__xludf.DUMMYFUNCTION("""COMPUTED_VALUE"""),87.81)</f>
        <v>87.81</v>
      </c>
      <c r="C1263" s="1">
        <f t="shared" si="1"/>
        <v>0.34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IFERROR(__xludf.DUMMYFUNCTION("""COMPUTED_VALUE"""),88.71)</f>
        <v>88.71</v>
      </c>
      <c r="C1264" s="1">
        <f t="shared" si="1"/>
        <v>-0.1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IFERROR(__xludf.DUMMYFUNCTION("""COMPUTED_VALUE"""),87.65)</f>
        <v>87.65</v>
      </c>
      <c r="C1265" s="1">
        <f t="shared" si="1"/>
        <v>-2.06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IFERROR(__xludf.DUMMYFUNCTION("""COMPUTED_VALUE"""),86.89)</f>
        <v>86.89</v>
      </c>
      <c r="C1266" s="1">
        <f t="shared" si="1"/>
        <v>-1.76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IFERROR(__xludf.DUMMYFUNCTION("""COMPUTED_VALUE"""),86.37)</f>
        <v>86.37</v>
      </c>
      <c r="C1267" s="1">
        <f t="shared" si="1"/>
        <v>-1.52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IFERROR(__xludf.DUMMYFUNCTION("""COMPUTED_VALUE"""),86.07)</f>
        <v>86.07</v>
      </c>
      <c r="C1268" s="1">
        <f t="shared" si="1"/>
        <v>-1.3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IFERROR(__xludf.DUMMYFUNCTION("""COMPUTED_VALUE"""),84.32)</f>
        <v>84.32</v>
      </c>
      <c r="C1269" s="1">
        <f t="shared" si="1"/>
        <v>-2.75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IFERROR(__xludf.DUMMYFUNCTION("""COMPUTED_VALUE"""),83.86)</f>
        <v>83.86</v>
      </c>
      <c r="C1270" s="1">
        <f t="shared" si="1"/>
        <v>-1.46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IFERROR(__xludf.DUMMYFUNCTION("""COMPUTED_VALUE"""),83.97)</f>
        <v>83.97</v>
      </c>
      <c r="C1271" s="1">
        <f t="shared" si="1"/>
        <v>-0.89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IFERROR(__xludf.DUMMYFUNCTION("""COMPUTED_VALUE"""),85.37)</f>
        <v>85.37</v>
      </c>
      <c r="C1272" s="1">
        <f t="shared" si="1"/>
        <v>0.4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IFERROR(__xludf.DUMMYFUNCTION("""COMPUTED_VALUE"""),86.82)</f>
        <v>86.82</v>
      </c>
      <c r="C1273" s="1">
        <f t="shared" si="1"/>
        <v>0.45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IFERROR(__xludf.DUMMYFUNCTION("""COMPUTED_VALUE"""),85.61)</f>
        <v>85.61</v>
      </c>
      <c r="C1274" s="1">
        <f t="shared" si="1"/>
        <v>-2.21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IFERROR(__xludf.DUMMYFUNCTION("""COMPUTED_VALUE"""),86.03)</f>
        <v>86.03</v>
      </c>
      <c r="C1275" s="1">
        <f t="shared" si="1"/>
        <v>-0.58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IFERROR(__xludf.DUMMYFUNCTION("""COMPUTED_VALUE"""),79.85)</f>
        <v>79.85</v>
      </c>
      <c r="C1276" s="1">
        <f t="shared" si="1"/>
        <v>-7.18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IFERROR(__xludf.DUMMYFUNCTION("""COMPUTED_VALUE"""),80.01)</f>
        <v>80.01</v>
      </c>
      <c r="C1277" s="1">
        <f t="shared" si="1"/>
        <v>-0.84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IFERROR(__xludf.DUMMYFUNCTION("""COMPUTED_VALUE"""),80.0)</f>
        <v>80</v>
      </c>
      <c r="C1278" s="1">
        <f t="shared" si="1"/>
        <v>-1.01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IFERROR(__xludf.DUMMYFUNCTION("""COMPUTED_VALUE"""),79.97)</f>
        <v>79.97</v>
      </c>
      <c r="C1279" s="1">
        <f t="shared" si="1"/>
        <v>-1.03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IFERROR(__xludf.DUMMYFUNCTION("""COMPUTED_VALUE"""),80.84)</f>
        <v>80.84</v>
      </c>
      <c r="C1280" s="1">
        <f t="shared" si="1"/>
        <v>-0.13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IFERROR(__xludf.DUMMYFUNCTION("""COMPUTED_VALUE"""),83.92)</f>
        <v>83.92</v>
      </c>
      <c r="C1281" s="1">
        <f t="shared" si="1"/>
        <v>2.08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IFERROR(__xludf.DUMMYFUNCTION("""COMPUTED_VALUE"""),81.95)</f>
        <v>81.95</v>
      </c>
      <c r="C1282" s="1">
        <f t="shared" si="1"/>
        <v>-2.97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IFERROR(__xludf.DUMMYFUNCTION("""COMPUTED_VALUE"""),83.57)</f>
        <v>83.57</v>
      </c>
      <c r="C1283" s="1">
        <f t="shared" si="1"/>
        <v>0.62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IFERROR(__xludf.DUMMYFUNCTION("""COMPUTED_VALUE"""),83.21)</f>
        <v>83.21</v>
      </c>
      <c r="C1284" s="1">
        <f t="shared" si="1"/>
        <v>-1.36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IFERROR(__xludf.DUMMYFUNCTION("""COMPUTED_VALUE"""),84.67)</f>
        <v>84.67</v>
      </c>
      <c r="C1285" s="1">
        <f t="shared" si="1"/>
        <v>0.46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IFERROR(__xludf.DUMMYFUNCTION("""COMPUTED_VALUE"""),83.9)</f>
        <v>83.9</v>
      </c>
      <c r="C1286" s="1">
        <f t="shared" si="1"/>
        <v>-1.77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IFERROR(__xludf.DUMMYFUNCTION("""COMPUTED_VALUE"""),83.41)</f>
        <v>83.41</v>
      </c>
      <c r="C1287" s="1">
        <f t="shared" si="1"/>
        <v>-1.49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IFERROR(__xludf.DUMMYFUNCTION("""COMPUTED_VALUE"""),83.53)</f>
        <v>83.53</v>
      </c>
      <c r="C1288" s="1">
        <f t="shared" si="1"/>
        <v>-0.88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IFERROR(__xludf.DUMMYFUNCTION("""COMPUTED_VALUE"""),85.13)</f>
        <v>85.13</v>
      </c>
      <c r="C1289" s="1">
        <f t="shared" si="1"/>
        <v>0.6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IFERROR(__xludf.DUMMYFUNCTION("""COMPUTED_VALUE"""),85.38)</f>
        <v>85.38</v>
      </c>
      <c r="C1290" s="1">
        <f t="shared" si="1"/>
        <v>-0.75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IFERROR(__xludf.DUMMYFUNCTION("""COMPUTED_VALUE"""),84.8)</f>
        <v>84.8</v>
      </c>
      <c r="C1291" s="1">
        <f t="shared" si="1"/>
        <v>-1.58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IFERROR(__xludf.DUMMYFUNCTION("""COMPUTED_VALUE"""),83.3)</f>
        <v>83.3</v>
      </c>
      <c r="C1292" s="1">
        <f t="shared" si="1"/>
        <v>-2.5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IFERROR(__xludf.DUMMYFUNCTION("""COMPUTED_VALUE"""),84.44)</f>
        <v>84.44</v>
      </c>
      <c r="C1293" s="1">
        <f t="shared" si="1"/>
        <v>0.14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IFERROR(__xludf.DUMMYFUNCTION("""COMPUTED_VALUE"""),83.49)</f>
        <v>83.49</v>
      </c>
      <c r="C1294" s="1">
        <f t="shared" si="1"/>
        <v>-1.95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IFERROR(__xludf.DUMMYFUNCTION("""COMPUTED_VALUE"""),84.5)</f>
        <v>84.5</v>
      </c>
      <c r="C1295" s="1">
        <f t="shared" si="1"/>
        <v>0.01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IFERROR(__xludf.DUMMYFUNCTION("""COMPUTED_VALUE"""),85.15)</f>
        <v>85.15</v>
      </c>
      <c r="C1296" s="1">
        <f t="shared" si="1"/>
        <v>-0.35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IFERROR(__xludf.DUMMYFUNCTION("""COMPUTED_VALUE"""),83.8)</f>
        <v>83.8</v>
      </c>
      <c r="C1297" s="1">
        <f t="shared" si="1"/>
        <v>-2.35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IFERROR(__xludf.DUMMYFUNCTION("""COMPUTED_VALUE"""),82.9)</f>
        <v>82.9</v>
      </c>
      <c r="C1298" s="1">
        <f t="shared" si="1"/>
        <v>-1.9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IFERROR(__xludf.DUMMYFUNCTION("""COMPUTED_VALUE"""),83.0)</f>
        <v>83</v>
      </c>
      <c r="C1299" s="1">
        <f t="shared" si="1"/>
        <v>-0.9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IFERROR(__xludf.DUMMYFUNCTION("""COMPUTED_VALUE"""),82.84)</f>
        <v>82.84</v>
      </c>
      <c r="C1300" s="1">
        <f t="shared" si="1"/>
        <v>-1.16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IFERROR(__xludf.DUMMYFUNCTION("""COMPUTED_VALUE"""),81.73)</f>
        <v>81.73</v>
      </c>
      <c r="C1301" s="1">
        <f t="shared" si="1"/>
        <v>-2.11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IFERROR(__xludf.DUMMYFUNCTION("""COMPUTED_VALUE"""),81.51)</f>
        <v>81.51</v>
      </c>
      <c r="C1302" s="1">
        <f t="shared" si="1"/>
        <v>-1.22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IFERROR(__xludf.DUMMYFUNCTION("""COMPUTED_VALUE"""),80.06)</f>
        <v>80.06</v>
      </c>
      <c r="C1303" s="1">
        <f t="shared" si="1"/>
        <v>-2.45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IFERROR(__xludf.DUMMYFUNCTION("""COMPUTED_VALUE"""),80.81)</f>
        <v>80.81</v>
      </c>
      <c r="C1304" s="1">
        <f t="shared" si="1"/>
        <v>-0.25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IFERROR(__xludf.DUMMYFUNCTION("""COMPUTED_VALUE"""),79.91)</f>
        <v>79.91</v>
      </c>
      <c r="C1305" s="1">
        <f t="shared" si="1"/>
        <v>-1.9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IFERROR(__xludf.DUMMYFUNCTION("""COMPUTED_VALUE"""),79.7)</f>
        <v>79.7</v>
      </c>
      <c r="C1306" s="1">
        <f t="shared" si="1"/>
        <v>-1.21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IFERROR(__xludf.DUMMYFUNCTION("""COMPUTED_VALUE"""),80.19)</f>
        <v>80.19</v>
      </c>
      <c r="C1307" s="1">
        <f t="shared" si="1"/>
        <v>-0.51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IFERROR(__xludf.DUMMYFUNCTION("""COMPUTED_VALUE"""),79.23)</f>
        <v>79.23</v>
      </c>
      <c r="C1308" s="1">
        <f t="shared" si="1"/>
        <v>-1.96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IFERROR(__xludf.DUMMYFUNCTION("""COMPUTED_VALUE"""),79.97)</f>
        <v>79.97</v>
      </c>
      <c r="C1309" s="1">
        <f t="shared" si="1"/>
        <v>-0.26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IFERROR(__xludf.DUMMYFUNCTION("""COMPUTED_VALUE"""),78.45)</f>
        <v>78.45</v>
      </c>
      <c r="C1310" s="1">
        <f t="shared" si="1"/>
        <v>-2.52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IFERROR(__xludf.DUMMYFUNCTION("""COMPUTED_VALUE"""),81.33)</f>
        <v>81.33</v>
      </c>
      <c r="C1311" s="1">
        <f t="shared" si="1"/>
        <v>1.88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IFERROR(__xludf.DUMMYFUNCTION("""COMPUTED_VALUE"""),80.09)</f>
        <v>80.09</v>
      </c>
      <c r="C1312" s="1">
        <f t="shared" si="1"/>
        <v>-2.24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IFERROR(__xludf.DUMMYFUNCTION("""COMPUTED_VALUE"""),81.19)</f>
        <v>81.19</v>
      </c>
      <c r="C1313" s="1">
        <f t="shared" si="1"/>
        <v>0.1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IFERROR(__xludf.DUMMYFUNCTION("""COMPUTED_VALUE"""),81.09)</f>
        <v>81.09</v>
      </c>
      <c r="C1314" s="1">
        <f t="shared" si="1"/>
        <v>-1.1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IFERROR(__xludf.DUMMYFUNCTION("""COMPUTED_VALUE"""),80.48)</f>
        <v>80.48</v>
      </c>
      <c r="C1315" s="1">
        <f t="shared" si="1"/>
        <v>-1.61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IFERROR(__xludf.DUMMYFUNCTION("""COMPUTED_VALUE"""),79.86)</f>
        <v>79.86</v>
      </c>
      <c r="C1316" s="1">
        <f t="shared" si="1"/>
        <v>-1.62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IFERROR(__xludf.DUMMYFUNCTION("""COMPUTED_VALUE"""),79.88)</f>
        <v>79.88</v>
      </c>
      <c r="C1317" s="1">
        <f t="shared" si="1"/>
        <v>-0.98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IFERROR(__xludf.DUMMYFUNCTION("""COMPUTED_VALUE"""),79.67)</f>
        <v>79.67</v>
      </c>
      <c r="C1318" s="1">
        <f t="shared" si="1"/>
        <v>-1.21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IFERROR(__xludf.DUMMYFUNCTION("""COMPUTED_VALUE"""),81.37)</f>
        <v>81.37</v>
      </c>
      <c r="C1319" s="1">
        <f t="shared" si="1"/>
        <v>0.7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IFERROR(__xludf.DUMMYFUNCTION("""COMPUTED_VALUE"""),80.03)</f>
        <v>80.03</v>
      </c>
      <c r="C1320" s="1">
        <f t="shared" si="1"/>
        <v>-2.34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IFERROR(__xludf.DUMMYFUNCTION("""COMPUTED_VALUE"""),79.64)</f>
        <v>79.64</v>
      </c>
      <c r="C1321" s="1">
        <f t="shared" si="1"/>
        <v>-1.39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IFERROR(__xludf.DUMMYFUNCTION("""COMPUTED_VALUE"""),80.24)</f>
        <v>80.24</v>
      </c>
      <c r="C1322" s="1">
        <f t="shared" si="1"/>
        <v>-0.4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IFERROR(__xludf.DUMMYFUNCTION("""COMPUTED_VALUE"""),81.49)</f>
        <v>81.49</v>
      </c>
      <c r="C1323" s="1">
        <f t="shared" si="1"/>
        <v>0.25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IFERROR(__xludf.DUMMYFUNCTION("""COMPUTED_VALUE"""),80.54)</f>
        <v>80.54</v>
      </c>
      <c r="C1324" s="1">
        <f t="shared" si="1"/>
        <v>-1.95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IFERROR(__xludf.DUMMYFUNCTION("""COMPUTED_VALUE"""),80.44)</f>
        <v>80.44</v>
      </c>
      <c r="C1325" s="1">
        <f t="shared" si="1"/>
        <v>-1.1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IFERROR(__xludf.DUMMYFUNCTION("""COMPUTED_VALUE"""),80.68)</f>
        <v>80.68</v>
      </c>
      <c r="C1326" s="1">
        <f t="shared" si="1"/>
        <v>-0.76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IFERROR(__xludf.DUMMYFUNCTION("""COMPUTED_VALUE"""),82.6)</f>
        <v>82.6</v>
      </c>
      <c r="C1327" s="1">
        <f t="shared" si="1"/>
        <v>0.92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IFERROR(__xludf.DUMMYFUNCTION("""COMPUTED_VALUE"""),82.14)</f>
        <v>82.14</v>
      </c>
      <c r="C1328" s="1">
        <f t="shared" si="1"/>
        <v>-1.46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IFERROR(__xludf.DUMMYFUNCTION("""COMPUTED_VALUE"""),83.0)</f>
        <v>83</v>
      </c>
      <c r="C1329" s="1">
        <f t="shared" si="1"/>
        <v>-0.14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IFERROR(__xludf.DUMMYFUNCTION("""COMPUTED_VALUE"""),85.16)</f>
        <v>85.16</v>
      </c>
      <c r="C1330" s="1">
        <f t="shared" si="1"/>
        <v>1.16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IFERROR(__xludf.DUMMYFUNCTION("""COMPUTED_VALUE"""),84.34)</f>
        <v>84.34</v>
      </c>
      <c r="C1331" s="1">
        <f t="shared" si="1"/>
        <v>-1.82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IFERROR(__xludf.DUMMYFUNCTION("""COMPUTED_VALUE"""),83.28)</f>
        <v>83.28</v>
      </c>
      <c r="C1332" s="1">
        <f t="shared" si="1"/>
        <v>-2.06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IFERROR(__xludf.DUMMYFUNCTION("""COMPUTED_VALUE"""),84.6)</f>
        <v>84.6</v>
      </c>
      <c r="C1333" s="1">
        <f t="shared" si="1"/>
        <v>0.32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IFERROR(__xludf.DUMMYFUNCTION("""COMPUTED_VALUE"""),83.92)</f>
        <v>83.92</v>
      </c>
      <c r="C1334" s="1">
        <f t="shared" si="1"/>
        <v>-1.68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IFERROR(__xludf.DUMMYFUNCTION("""COMPUTED_VALUE"""),84.87)</f>
        <v>84.87</v>
      </c>
      <c r="C1335" s="1">
        <f t="shared" si="1"/>
        <v>-0.05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IFERROR(__xludf.DUMMYFUNCTION("""COMPUTED_VALUE"""),84.79)</f>
        <v>84.79</v>
      </c>
      <c r="C1336" s="1">
        <f t="shared" si="1"/>
        <v>-1.08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IFERROR(__xludf.DUMMYFUNCTION("""COMPUTED_VALUE"""),84.6)</f>
        <v>84.6</v>
      </c>
      <c r="C1337" s="1">
        <f t="shared" si="1"/>
        <v>-1.19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IFERROR(__xludf.DUMMYFUNCTION("""COMPUTED_VALUE"""),85.33)</f>
        <v>85.33</v>
      </c>
      <c r="C1338" s="1">
        <f t="shared" si="1"/>
        <v>-0.27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IFERROR(__xludf.DUMMYFUNCTION("""COMPUTED_VALUE"""),86.2)</f>
        <v>86.2</v>
      </c>
      <c r="C1339" s="1">
        <f t="shared" si="1"/>
        <v>-0.13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IFERROR(__xludf.DUMMYFUNCTION("""COMPUTED_VALUE"""),87.5)</f>
        <v>87.5</v>
      </c>
      <c r="C1340" s="1">
        <f t="shared" si="1"/>
        <v>0.3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IFERROR(__xludf.DUMMYFUNCTION("""COMPUTED_VALUE"""),86.88)</f>
        <v>86.88</v>
      </c>
      <c r="C1341" s="1">
        <f t="shared" si="1"/>
        <v>-1.62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IFERROR(__xludf.DUMMYFUNCTION("""COMPUTED_VALUE"""),87.37)</f>
        <v>87.37</v>
      </c>
      <c r="C1342" s="1">
        <f t="shared" si="1"/>
        <v>-0.51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IFERROR(__xludf.DUMMYFUNCTION("""COMPUTED_VALUE"""),87.3)</f>
        <v>87.3</v>
      </c>
      <c r="C1343" s="1">
        <f t="shared" si="1"/>
        <v>-1.07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IFERROR(__xludf.DUMMYFUNCTION("""COMPUTED_VALUE"""),87.0)</f>
        <v>87</v>
      </c>
      <c r="C1344" s="1">
        <f t="shared" si="1"/>
        <v>-1.3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IFERROR(__xludf.DUMMYFUNCTION("""COMPUTED_VALUE"""),86.99)</f>
        <v>86.99</v>
      </c>
      <c r="C1345" s="1">
        <f t="shared" si="1"/>
        <v>-1.01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IFERROR(__xludf.DUMMYFUNCTION("""COMPUTED_VALUE"""),86.43)</f>
        <v>86.43</v>
      </c>
      <c r="C1346" s="1">
        <f t="shared" si="1"/>
        <v>-1.56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IFERROR(__xludf.DUMMYFUNCTION("""COMPUTED_VALUE"""),87.31)</f>
        <v>87.31</v>
      </c>
      <c r="C1347" s="1">
        <f t="shared" si="1"/>
        <v>-0.12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IFERROR(__xludf.DUMMYFUNCTION("""COMPUTED_VALUE"""),88.77)</f>
        <v>88.77</v>
      </c>
      <c r="C1348" s="1">
        <f t="shared" si="1"/>
        <v>0.46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IFERROR(__xludf.DUMMYFUNCTION("""COMPUTED_VALUE"""),88.16)</f>
        <v>88.16</v>
      </c>
      <c r="C1349" s="1">
        <f t="shared" si="1"/>
        <v>-1.61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IFERROR(__xludf.DUMMYFUNCTION("""COMPUTED_VALUE"""),88.44)</f>
        <v>88.44</v>
      </c>
      <c r="C1350" s="1">
        <f t="shared" si="1"/>
        <v>-0.72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IFERROR(__xludf.DUMMYFUNCTION("""COMPUTED_VALUE"""),88.74)</f>
        <v>88.74</v>
      </c>
      <c r="C1351" s="1">
        <f t="shared" si="1"/>
        <v>-0.7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IFERROR(__xludf.DUMMYFUNCTION("""COMPUTED_VALUE"""),88.43)</f>
        <v>88.43</v>
      </c>
      <c r="C1352" s="1">
        <f t="shared" si="1"/>
        <v>-1.31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IFERROR(__xludf.DUMMYFUNCTION("""COMPUTED_VALUE"""),88.29)</f>
        <v>88.29</v>
      </c>
      <c r="C1353" s="1">
        <f t="shared" si="1"/>
        <v>-1.14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IFERROR(__xludf.DUMMYFUNCTION("""COMPUTED_VALUE"""),87.24)</f>
        <v>87.24</v>
      </c>
      <c r="C1354" s="1">
        <f t="shared" si="1"/>
        <v>-2.05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IFERROR(__xludf.DUMMYFUNCTION("""COMPUTED_VALUE"""),87.93)</f>
        <v>87.93</v>
      </c>
      <c r="C1355" s="1">
        <f t="shared" si="1"/>
        <v>-0.31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IFERROR(__xludf.DUMMYFUNCTION("""COMPUTED_VALUE"""),89.33)</f>
        <v>89.33</v>
      </c>
      <c r="C1356" s="1">
        <f t="shared" si="1"/>
        <v>0.4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IFERROR(__xludf.DUMMYFUNCTION("""COMPUTED_VALUE"""),88.63)</f>
        <v>88.63</v>
      </c>
      <c r="C1357" s="1">
        <f t="shared" si="1"/>
        <v>-1.7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IFERROR(__xludf.DUMMYFUNCTION("""COMPUTED_VALUE"""),87.84)</f>
        <v>87.84</v>
      </c>
      <c r="C1358" s="1">
        <f t="shared" si="1"/>
        <v>-1.79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IFERROR(__xludf.DUMMYFUNCTION("""COMPUTED_VALUE"""),87.92)</f>
        <v>87.92</v>
      </c>
      <c r="C1359" s="1">
        <f t="shared" si="1"/>
        <v>-0.92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IFERROR(__xludf.DUMMYFUNCTION("""COMPUTED_VALUE"""),86.01)</f>
        <v>86.01</v>
      </c>
      <c r="C1360" s="1">
        <f t="shared" si="1"/>
        <v>-2.91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IFERROR(__xludf.DUMMYFUNCTION("""COMPUTED_VALUE"""),85.32)</f>
        <v>85.32</v>
      </c>
      <c r="C1361" s="1">
        <f t="shared" si="1"/>
        <v>-1.69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IFERROR(__xludf.DUMMYFUNCTION("""COMPUTED_VALUE"""),85.53)</f>
        <v>85.53</v>
      </c>
      <c r="C1362" s="1">
        <f t="shared" si="1"/>
        <v>-0.79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IFERROR(__xludf.DUMMYFUNCTION("""COMPUTED_VALUE"""),86.17)</f>
        <v>86.17</v>
      </c>
      <c r="C1363" s="1">
        <f t="shared" si="1"/>
        <v>-0.36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IFERROR(__xludf.DUMMYFUNCTION("""COMPUTED_VALUE"""),86.23)</f>
        <v>86.23</v>
      </c>
      <c r="C1364" s="1">
        <f t="shared" si="1"/>
        <v>-0.94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IFERROR(__xludf.DUMMYFUNCTION("""COMPUTED_VALUE"""),85.47)</f>
        <v>85.47</v>
      </c>
      <c r="C1365" s="1">
        <f t="shared" si="1"/>
        <v>-1.76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IFERROR(__xludf.DUMMYFUNCTION("""COMPUTED_VALUE"""),86.05)</f>
        <v>86.05</v>
      </c>
      <c r="C1366" s="1">
        <f t="shared" si="1"/>
        <v>-0.42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IFERROR(__xludf.DUMMYFUNCTION("""COMPUTED_VALUE"""),86.15)</f>
        <v>86.15</v>
      </c>
      <c r="C1367" s="1">
        <f t="shared" si="1"/>
        <v>-0.9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IFERROR(__xludf.DUMMYFUNCTION("""COMPUTED_VALUE"""),86.73)</f>
        <v>86.73</v>
      </c>
      <c r="C1368" s="1">
        <f t="shared" si="1"/>
        <v>-0.42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IFERROR(__xludf.DUMMYFUNCTION("""COMPUTED_VALUE"""),88.48)</f>
        <v>88.48</v>
      </c>
      <c r="C1369" s="1">
        <f t="shared" si="1"/>
        <v>0.75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IFERROR(__xludf.DUMMYFUNCTION("""COMPUTED_VALUE"""),88.17)</f>
        <v>88.17</v>
      </c>
      <c r="C1370" s="1">
        <f t="shared" si="1"/>
        <v>-1.31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IFERROR(__xludf.DUMMYFUNCTION("""COMPUTED_VALUE"""),87.85)</f>
        <v>87.85</v>
      </c>
      <c r="C1371" s="1">
        <f t="shared" si="1"/>
        <v>-1.32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IFERROR(__xludf.DUMMYFUNCTION("""COMPUTED_VALUE"""),87.13)</f>
        <v>87.13</v>
      </c>
      <c r="C1372" s="1">
        <f t="shared" si="1"/>
        <v>-1.72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IFERROR(__xludf.DUMMYFUNCTION("""COMPUTED_VALUE"""),86.59)</f>
        <v>86.59</v>
      </c>
      <c r="C1373" s="1">
        <f t="shared" si="1"/>
        <v>-1.54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IFERROR(__xludf.DUMMYFUNCTION("""COMPUTED_VALUE"""),87.25)</f>
        <v>87.25</v>
      </c>
      <c r="C1374" s="1">
        <f t="shared" si="1"/>
        <v>-0.34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IFERROR(__xludf.DUMMYFUNCTION("""COMPUTED_VALUE"""),87.44)</f>
        <v>87.44</v>
      </c>
      <c r="C1375" s="1">
        <f t="shared" si="1"/>
        <v>-0.81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IFERROR(__xludf.DUMMYFUNCTION("""COMPUTED_VALUE"""),87.52)</f>
        <v>87.52</v>
      </c>
      <c r="C1376" s="1">
        <f t="shared" si="1"/>
        <v>-0.92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IFERROR(__xludf.DUMMYFUNCTION("""COMPUTED_VALUE"""),88.27)</f>
        <v>88.27</v>
      </c>
      <c r="C1377" s="1">
        <f t="shared" si="1"/>
        <v>-0.25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IFERROR(__xludf.DUMMYFUNCTION("""COMPUTED_VALUE"""),88.45)</f>
        <v>88.45</v>
      </c>
      <c r="C1378" s="1">
        <f t="shared" si="1"/>
        <v>-0.82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IFERROR(__xludf.DUMMYFUNCTION("""COMPUTED_VALUE"""),88.17)</f>
        <v>88.17</v>
      </c>
      <c r="C1379" s="1">
        <f t="shared" si="1"/>
        <v>-1.28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IFERROR(__xludf.DUMMYFUNCTION("""COMPUTED_VALUE"""),86.72)</f>
        <v>86.72</v>
      </c>
      <c r="C1380" s="1">
        <f t="shared" si="1"/>
        <v>-2.45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IFERROR(__xludf.DUMMYFUNCTION("""COMPUTED_VALUE"""),86.82)</f>
        <v>86.82</v>
      </c>
      <c r="C1381" s="1">
        <f t="shared" si="1"/>
        <v>-0.9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IFERROR(__xludf.DUMMYFUNCTION("""COMPUTED_VALUE"""),85.3)</f>
        <v>85.3</v>
      </c>
      <c r="C1382" s="1">
        <f t="shared" si="1"/>
        <v>-2.52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IFERROR(__xludf.DUMMYFUNCTION("""COMPUTED_VALUE"""),84.82)</f>
        <v>84.82</v>
      </c>
      <c r="C1383" s="1">
        <f t="shared" si="1"/>
        <v>-1.48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IFERROR(__xludf.DUMMYFUNCTION("""COMPUTED_VALUE"""),83.95)</f>
        <v>83.95</v>
      </c>
      <c r="C1384" s="1">
        <f t="shared" si="1"/>
        <v>-1.87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IFERROR(__xludf.DUMMYFUNCTION("""COMPUTED_VALUE"""),84.38)</f>
        <v>84.38</v>
      </c>
      <c r="C1385" s="1">
        <f t="shared" si="1"/>
        <v>-0.57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IFERROR(__xludf.DUMMYFUNCTION("""COMPUTED_VALUE"""),83.15)</f>
        <v>83.15</v>
      </c>
      <c r="C1386" s="1">
        <f t="shared" si="1"/>
        <v>-2.23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IFERROR(__xludf.DUMMYFUNCTION("""COMPUTED_VALUE"""),83.99)</f>
        <v>83.99</v>
      </c>
      <c r="C1387" s="1">
        <f t="shared" si="1"/>
        <v>-0.16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IFERROR(__xludf.DUMMYFUNCTION("""COMPUTED_VALUE"""),82.27)</f>
        <v>82.27</v>
      </c>
      <c r="C1388" s="1">
        <f t="shared" si="1"/>
        <v>-2.72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IFERROR(__xludf.DUMMYFUNCTION("""COMPUTED_VALUE"""),81.69)</f>
        <v>81.69</v>
      </c>
      <c r="C1389" s="1">
        <f t="shared" si="1"/>
        <v>-1.58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IFERROR(__xludf.DUMMYFUNCTION("""COMPUTED_VALUE"""),82.15)</f>
        <v>82.15</v>
      </c>
      <c r="C1390" s="1">
        <f t="shared" si="1"/>
        <v>-0.54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IFERROR(__xludf.DUMMYFUNCTION("""COMPUTED_VALUE"""),83.64)</f>
        <v>83.64</v>
      </c>
      <c r="C1391" s="1">
        <f t="shared" si="1"/>
        <v>0.49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IFERROR(__xludf.DUMMYFUNCTION("""COMPUTED_VALUE"""),84.46)</f>
        <v>84.46</v>
      </c>
      <c r="C1392" s="1">
        <f t="shared" si="1"/>
        <v>-0.18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IFERROR(__xludf.DUMMYFUNCTION("""COMPUTED_VALUE"""),84.16)</f>
        <v>84.16</v>
      </c>
      <c r="C1393" s="1">
        <f t="shared" si="1"/>
        <v>-1.3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IFERROR(__xludf.DUMMYFUNCTION("""COMPUTED_VALUE"""),83.76)</f>
        <v>83.76</v>
      </c>
      <c r="C1394" s="1">
        <f t="shared" si="1"/>
        <v>-1.4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IFERROR(__xludf.DUMMYFUNCTION("""COMPUTED_VALUE"""),83.16)</f>
        <v>83.16</v>
      </c>
      <c r="C1395" s="1">
        <f t="shared" si="1"/>
        <v>-1.6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IFERROR(__xludf.DUMMYFUNCTION("""COMPUTED_VALUE"""),82.25)</f>
        <v>82.25</v>
      </c>
      <c r="C1396" s="1">
        <f t="shared" si="1"/>
        <v>-1.91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IFERROR(__xludf.DUMMYFUNCTION("""COMPUTED_VALUE"""),82.22)</f>
        <v>82.22</v>
      </c>
      <c r="C1397" s="1">
        <f t="shared" si="1"/>
        <v>-1.03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IFERROR(__xludf.DUMMYFUNCTION("""COMPUTED_VALUE"""),79.76)</f>
        <v>79.76</v>
      </c>
      <c r="C1398" s="1">
        <f t="shared" si="1"/>
        <v>-3.46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IFERROR(__xludf.DUMMYFUNCTION("""COMPUTED_VALUE"""),76.88)</f>
        <v>76.88</v>
      </c>
      <c r="C1399" s="1">
        <f t="shared" si="1"/>
        <v>-3.88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IFERROR(__xludf.DUMMYFUNCTION("""COMPUTED_VALUE"""),76.1)</f>
        <v>76.1</v>
      </c>
      <c r="C1400" s="1">
        <f t="shared" si="1"/>
        <v>-1.78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IFERROR(__xludf.DUMMYFUNCTION("""COMPUTED_VALUE"""),75.32)</f>
        <v>75.32</v>
      </c>
      <c r="C1401" s="1">
        <f t="shared" si="1"/>
        <v>-1.78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IFERROR(__xludf.DUMMYFUNCTION("""COMPUTED_VALUE"""),77.78)</f>
        <v>77.78</v>
      </c>
      <c r="C1402" s="1">
        <f t="shared" si="1"/>
        <v>1.46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IFERROR(__xludf.DUMMYFUNCTION("""COMPUTED_VALUE"""),77.33)</f>
        <v>77.33</v>
      </c>
      <c r="C1403" s="1">
        <f t="shared" si="1"/>
        <v>-1.45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IFERROR(__xludf.DUMMYFUNCTION("""COMPUTED_VALUE"""),78.35)</f>
        <v>78.35</v>
      </c>
      <c r="C1404" s="1">
        <f t="shared" si="1"/>
        <v>0.02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IFERROR(__xludf.DUMMYFUNCTION("""COMPUTED_VALUE"""),78.63)</f>
        <v>78.63</v>
      </c>
      <c r="C1405" s="1">
        <f t="shared" si="1"/>
        <v>-0.72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IFERROR(__xludf.DUMMYFUNCTION("""COMPUTED_VALUE"""),77.26)</f>
        <v>77.26</v>
      </c>
      <c r="C1406" s="1">
        <f t="shared" si="1"/>
        <v>-2.37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IFERROR(__xludf.DUMMYFUNCTION("""COMPUTED_VALUE"""),76.6)</f>
        <v>76.6</v>
      </c>
      <c r="C1407" s="1">
        <f t="shared" si="1"/>
        <v>-1.66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IFERROR(__xludf.DUMMYFUNCTION("""COMPUTED_VALUE"""),76.88)</f>
        <v>76.88</v>
      </c>
      <c r="C1408" s="1">
        <f t="shared" si="1"/>
        <v>-0.72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IFERROR(__xludf.DUMMYFUNCTION("""COMPUTED_VALUE"""),77.46)</f>
        <v>77.46</v>
      </c>
      <c r="C1409" s="1">
        <f t="shared" si="1"/>
        <v>-0.42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IFERROR(__xludf.DUMMYFUNCTION("""COMPUTED_VALUE"""),77.29)</f>
        <v>77.29</v>
      </c>
      <c r="C1410" s="1">
        <f t="shared" si="1"/>
        <v>-1.17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IFERROR(__xludf.DUMMYFUNCTION("""COMPUTED_VALUE"""),80.16)</f>
        <v>80.16</v>
      </c>
      <c r="C1411" s="1">
        <f t="shared" si="1"/>
        <v>1.87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IFERROR(__xludf.DUMMYFUNCTION("""COMPUTED_VALUE"""),78.04)</f>
        <v>78.04</v>
      </c>
      <c r="C1412" s="1">
        <f t="shared" si="1"/>
        <v>-3.12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IFERROR(__xludf.DUMMYFUNCTION("""COMPUTED_VALUE"""),78.92)</f>
        <v>78.92</v>
      </c>
      <c r="C1413" s="1">
        <f t="shared" si="1"/>
        <v>-0.12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IFERROR(__xludf.DUMMYFUNCTION("""COMPUTED_VALUE"""),77.76)</f>
        <v>77.76</v>
      </c>
      <c r="C1414" s="1">
        <f t="shared" si="1"/>
        <v>-2.16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IFERROR(__xludf.DUMMYFUNCTION("""COMPUTED_VALUE"""),78.49)</f>
        <v>78.49</v>
      </c>
      <c r="C1415" s="1">
        <f t="shared" si="1"/>
        <v>-0.27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IFERROR(__xludf.DUMMYFUNCTION("""COMPUTED_VALUE"""),78.54)</f>
        <v>78.54</v>
      </c>
      <c r="C1416" s="1">
        <f t="shared" si="1"/>
        <v>-0.95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IFERROR(__xludf.DUMMYFUNCTION("""COMPUTED_VALUE"""),78.82)</f>
        <v>78.82</v>
      </c>
      <c r="C1417" s="1">
        <f t="shared" si="1"/>
        <v>-0.72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IFERROR(__xludf.DUMMYFUNCTION("""COMPUTED_VALUE"""),77.41)</f>
        <v>77.41</v>
      </c>
      <c r="C1418" s="1">
        <f t="shared" si="1"/>
        <v>-2.41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IFERROR(__xludf.DUMMYFUNCTION("""COMPUTED_VALUE"""),76.41)</f>
        <v>76.41</v>
      </c>
      <c r="C1419" s="1">
        <f t="shared" si="1"/>
        <v>-2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IFERROR(__xludf.DUMMYFUNCTION("""COMPUTED_VALUE"""),75.0)</f>
        <v>75</v>
      </c>
      <c r="C1420" s="1">
        <f t="shared" si="1"/>
        <v>-2.41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IFERROR(__xludf.DUMMYFUNCTION("""COMPUTED_VALUE"""),72.82)</f>
        <v>72.82</v>
      </c>
      <c r="C1421" s="1">
        <f t="shared" si="1"/>
        <v>-3.18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IFERROR(__xludf.DUMMYFUNCTION("""COMPUTED_VALUE"""),72.06)</f>
        <v>72.06</v>
      </c>
      <c r="C1422" s="1">
        <f t="shared" si="1"/>
        <v>-1.76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IFERROR(__xludf.DUMMYFUNCTION("""COMPUTED_VALUE"""),73.87)</f>
        <v>73.87</v>
      </c>
      <c r="C1423" s="1">
        <f t="shared" si="1"/>
        <v>0.81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IFERROR(__xludf.DUMMYFUNCTION("""COMPUTED_VALUE"""),75.66)</f>
        <v>75.66</v>
      </c>
      <c r="C1424" s="1">
        <f t="shared" si="1"/>
        <v>0.79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IFERROR(__xludf.DUMMYFUNCTION("""COMPUTED_VALUE"""),75.95)</f>
        <v>75.95</v>
      </c>
      <c r="C1425" s="1">
        <f t="shared" si="1"/>
        <v>-0.71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IFERROR(__xludf.DUMMYFUNCTION("""COMPUTED_VALUE"""),76.44)</f>
        <v>76.44</v>
      </c>
      <c r="C1426" s="1">
        <f t="shared" si="1"/>
        <v>-0.51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IFERROR(__xludf.DUMMYFUNCTION("""COMPUTED_VALUE"""),74.9)</f>
        <v>74.9</v>
      </c>
      <c r="C1427" s="1">
        <f t="shared" si="1"/>
        <v>-2.54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IFERROR(__xludf.DUMMYFUNCTION("""COMPUTED_VALUE"""),76.1)</f>
        <v>76.1</v>
      </c>
      <c r="C1428" s="1">
        <f t="shared" si="1"/>
        <v>0.2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IFERROR(__xludf.DUMMYFUNCTION("""COMPUTED_VALUE"""),74.45)</f>
        <v>74.45</v>
      </c>
      <c r="C1429" s="1">
        <f t="shared" si="1"/>
        <v>-2.65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IFERROR(__xludf.DUMMYFUNCTION("""COMPUTED_VALUE"""),73.1)</f>
        <v>73.1</v>
      </c>
      <c r="C1430" s="1">
        <f t="shared" si="1"/>
        <v>-2.35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IFERROR(__xludf.DUMMYFUNCTION("""COMPUTED_VALUE"""),74.3)</f>
        <v>74.3</v>
      </c>
      <c r="C1431" s="1">
        <f t="shared" si="1"/>
        <v>0.2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IFERROR(__xludf.DUMMYFUNCTION("""COMPUTED_VALUE"""),72.96)</f>
        <v>72.96</v>
      </c>
      <c r="C1432" s="1">
        <f t="shared" si="1"/>
        <v>-2.34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IFERROR(__xludf.DUMMYFUNCTION("""COMPUTED_VALUE"""),72.42)</f>
        <v>72.42</v>
      </c>
      <c r="C1433" s="1">
        <f t="shared" si="1"/>
        <v>-1.54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IFERROR(__xludf.DUMMYFUNCTION("""COMPUTED_VALUE"""),72.63)</f>
        <v>72.63</v>
      </c>
      <c r="C1434" s="1">
        <f t="shared" si="1"/>
        <v>-0.79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IFERROR(__xludf.DUMMYFUNCTION("""COMPUTED_VALUE"""),72.77)</f>
        <v>72.77</v>
      </c>
      <c r="C1435" s="1">
        <f t="shared" si="1"/>
        <v>-0.86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IFERROR(__xludf.DUMMYFUNCTION("""COMPUTED_VALUE"""),74.58)</f>
        <v>74.58</v>
      </c>
      <c r="C1436" s="1">
        <f t="shared" si="1"/>
        <v>0.81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IFERROR(__xludf.DUMMYFUNCTION("""COMPUTED_VALUE"""),75.64)</f>
        <v>75.64</v>
      </c>
      <c r="C1437" s="1">
        <f t="shared" si="1"/>
        <v>0.06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IFERROR(__xludf.DUMMYFUNCTION("""COMPUTED_VALUE"""),74.06)</f>
        <v>74.06</v>
      </c>
      <c r="C1438" s="1">
        <f t="shared" si="1"/>
        <v>-2.58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IFERROR(__xludf.DUMMYFUNCTION("""COMPUTED_VALUE"""),71.86)</f>
        <v>71.86</v>
      </c>
      <c r="C1439" s="1">
        <f t="shared" si="1"/>
        <v>-3.2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IFERROR(__xludf.DUMMYFUNCTION("""COMPUTED_VALUE"""),72.16)</f>
        <v>72.16</v>
      </c>
      <c r="C1440" s="1">
        <f t="shared" si="1"/>
        <v>-0.7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IFERROR(__xludf.DUMMYFUNCTION("""COMPUTED_VALUE"""),71.68)</f>
        <v>71.68</v>
      </c>
      <c r="C1441" s="1">
        <f t="shared" si="1"/>
        <v>-1.48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IFERROR(__xludf.DUMMYFUNCTION("""COMPUTED_VALUE"""),70.2)</f>
        <v>70.2</v>
      </c>
      <c r="C1442" s="1">
        <f t="shared" si="1"/>
        <v>-2.48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IFERROR(__xludf.DUMMYFUNCTION("""COMPUTED_VALUE"""),65.8)</f>
        <v>65.8</v>
      </c>
      <c r="C1443" s="1">
        <f t="shared" si="1"/>
        <v>-5.4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IFERROR(__xludf.DUMMYFUNCTION("""COMPUTED_VALUE"""),64.98)</f>
        <v>64.98</v>
      </c>
      <c r="C1444" s="1">
        <f t="shared" si="1"/>
        <v>-1.82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IFERROR(__xludf.DUMMYFUNCTION("""COMPUTED_VALUE"""),63.79)</f>
        <v>63.79</v>
      </c>
      <c r="C1445" s="1">
        <f t="shared" si="1"/>
        <v>-2.19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IFERROR(__xludf.DUMMYFUNCTION("""COMPUTED_VALUE"""),64.31)</f>
        <v>64.31</v>
      </c>
      <c r="C1446" s="1">
        <f t="shared" si="1"/>
        <v>-0.48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IFERROR(__xludf.DUMMYFUNCTION("""COMPUTED_VALUE"""),65.36)</f>
        <v>65.36</v>
      </c>
      <c r="C1447" s="1">
        <f t="shared" si="1"/>
        <v>0.05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IFERROR(__xludf.DUMMYFUNCTION("""COMPUTED_VALUE"""),64.39)</f>
        <v>64.39</v>
      </c>
      <c r="C1448" s="1">
        <f t="shared" si="1"/>
        <v>-1.97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IFERROR(__xludf.DUMMYFUNCTION("""COMPUTED_VALUE"""),65.7)</f>
        <v>65.7</v>
      </c>
      <c r="C1449" s="1">
        <f t="shared" si="1"/>
        <v>0.31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IFERROR(__xludf.DUMMYFUNCTION("""COMPUTED_VALUE"""),69.18)</f>
        <v>69.18</v>
      </c>
      <c r="C1450" s="1">
        <f t="shared" si="1"/>
        <v>2.48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IFERROR(__xludf.DUMMYFUNCTION("""COMPUTED_VALUE"""),70.82)</f>
        <v>70.82</v>
      </c>
      <c r="C1451" s="1">
        <f t="shared" si="1"/>
        <v>0.64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IFERROR(__xludf.DUMMYFUNCTION("""COMPUTED_VALUE"""),70.38)</f>
        <v>70.38</v>
      </c>
      <c r="C1452" s="1">
        <f t="shared" si="1"/>
        <v>-1.44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IFERROR(__xludf.DUMMYFUNCTION("""COMPUTED_VALUE"""),71.84)</f>
        <v>71.84</v>
      </c>
      <c r="C1453" s="1">
        <f t="shared" si="1"/>
        <v>0.46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IFERROR(__xludf.DUMMYFUNCTION("""COMPUTED_VALUE"""),71.3)</f>
        <v>71.3</v>
      </c>
      <c r="C1454" s="1">
        <f t="shared" si="1"/>
        <v>-1.54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IFERROR(__xludf.DUMMYFUNCTION("""COMPUTED_VALUE"""),70.5)</f>
        <v>70.5</v>
      </c>
      <c r="C1455" s="1">
        <f t="shared" si="1"/>
        <v>-1.8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IFERROR(__xludf.DUMMYFUNCTION("""COMPUTED_VALUE"""),70.17)</f>
        <v>70.17</v>
      </c>
      <c r="C1456" s="1">
        <f t="shared" si="1"/>
        <v>-1.33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IFERROR(__xludf.DUMMYFUNCTION("""COMPUTED_VALUE"""),70.71)</f>
        <v>70.71</v>
      </c>
      <c r="C1457" s="1">
        <f t="shared" si="1"/>
        <v>-0.46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IFERROR(__xludf.DUMMYFUNCTION("""COMPUTED_VALUE"""),70.83)</f>
        <v>70.83</v>
      </c>
      <c r="C1458" s="1">
        <f t="shared" si="1"/>
        <v>-0.88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IFERROR(__xludf.DUMMYFUNCTION("""COMPUTED_VALUE"""),69.68)</f>
        <v>69.68</v>
      </c>
      <c r="C1459" s="1">
        <f t="shared" si="1"/>
        <v>-2.15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IFERROR(__xludf.DUMMYFUNCTION("""COMPUTED_VALUE"""),69.27)</f>
        <v>69.27</v>
      </c>
      <c r="C1460" s="1">
        <f t="shared" si="1"/>
        <v>-1.41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IFERROR(__xludf.DUMMYFUNCTION("""COMPUTED_VALUE"""),70.27)</f>
        <v>70.27</v>
      </c>
      <c r="C1461" s="1">
        <f t="shared" si="1"/>
        <v>0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IFERROR(__xludf.DUMMYFUNCTION("""COMPUTED_VALUE"""),69.67)</f>
        <v>69.67</v>
      </c>
      <c r="C1462" s="1">
        <f t="shared" si="1"/>
        <v>-1.6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IFERROR(__xludf.DUMMYFUNCTION("""COMPUTED_VALUE"""),70.88)</f>
        <v>70.88</v>
      </c>
      <c r="C1463" s="1">
        <f t="shared" si="1"/>
        <v>0.21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IFERROR(__xludf.DUMMYFUNCTION("""COMPUTED_VALUE"""),71.75)</f>
        <v>71.75</v>
      </c>
      <c r="C1464" s="1">
        <f t="shared" si="1"/>
        <v>-0.13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IFERROR(__xludf.DUMMYFUNCTION("""COMPUTED_VALUE"""),71.52)</f>
        <v>71.52</v>
      </c>
      <c r="C1465" s="1">
        <f t="shared" si="1"/>
        <v>-1.23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IFERROR(__xludf.DUMMYFUNCTION("""COMPUTED_VALUE"""),70.39)</f>
        <v>70.39</v>
      </c>
      <c r="C1466" s="1">
        <f t="shared" si="1"/>
        <v>-2.13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IFERROR(__xludf.DUMMYFUNCTION("""COMPUTED_VALUE"""),71.97)</f>
        <v>71.97</v>
      </c>
      <c r="C1467" s="1">
        <f t="shared" si="1"/>
        <v>0.58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IFERROR(__xludf.DUMMYFUNCTION("""COMPUTED_VALUE"""),71.97)</f>
        <v>71.97</v>
      </c>
      <c r="C1468" s="1">
        <f t="shared" si="1"/>
        <v>-1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IFERROR(__xludf.DUMMYFUNCTION("""COMPUTED_VALUE"""),72.99)</f>
        <v>72.99</v>
      </c>
      <c r="C1469" s="1">
        <f t="shared" si="1"/>
        <v>0.02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IFERROR(__xludf.DUMMYFUNCTION("""COMPUTED_VALUE"""),74.34)</f>
        <v>74.34</v>
      </c>
      <c r="C1470" s="1">
        <f t="shared" si="1"/>
        <v>0.35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IFERROR(__xludf.DUMMYFUNCTION("""COMPUTED_VALUE"""),74.75)</f>
        <v>74.75</v>
      </c>
      <c r="C1471" s="1">
        <f t="shared" si="1"/>
        <v>-0.59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IFERROR(__xludf.DUMMYFUNCTION("""COMPUTED_VALUE"""),74.55)</f>
        <v>74.55</v>
      </c>
      <c r="C1472" s="1">
        <f t="shared" si="1"/>
        <v>-1.2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IFERROR(__xludf.DUMMYFUNCTION("""COMPUTED_VALUE"""),74.22)</f>
        <v>74.22</v>
      </c>
      <c r="C1473" s="1">
        <f t="shared" si="1"/>
        <v>-1.33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IFERROR(__xludf.DUMMYFUNCTION("""COMPUTED_VALUE"""),73.84)</f>
        <v>73.84</v>
      </c>
      <c r="C1474" s="1">
        <f t="shared" si="1"/>
        <v>-1.38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IFERROR(__xludf.DUMMYFUNCTION("""COMPUTED_VALUE"""),71.89)</f>
        <v>71.89</v>
      </c>
      <c r="C1475" s="1">
        <f t="shared" si="1"/>
        <v>-2.95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IFERROR(__xludf.DUMMYFUNCTION("""COMPUTED_VALUE"""),72.43)</f>
        <v>72.43</v>
      </c>
      <c r="C1476" s="1">
        <f t="shared" si="1"/>
        <v>-0.46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IFERROR(__xludf.DUMMYFUNCTION("""COMPUTED_VALUE"""),71.91)</f>
        <v>71.91</v>
      </c>
      <c r="C1477" s="1">
        <f t="shared" si="1"/>
        <v>-1.52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IFERROR(__xludf.DUMMYFUNCTION("""COMPUTED_VALUE"""),68.66)</f>
        <v>68.66</v>
      </c>
      <c r="C1478" s="1">
        <f t="shared" si="1"/>
        <v>-4.25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IFERROR(__xludf.DUMMYFUNCTION("""COMPUTED_VALUE"""),69.63)</f>
        <v>69.63</v>
      </c>
      <c r="C1479" s="1">
        <f t="shared" si="1"/>
        <v>-0.03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IFERROR(__xludf.DUMMYFUNCTION("""COMPUTED_VALUE"""),70.39)</f>
        <v>70.39</v>
      </c>
      <c r="C1480" s="1">
        <f t="shared" si="1"/>
        <v>-0.24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IFERROR(__xludf.DUMMYFUNCTION("""COMPUTED_VALUE"""),69.39)</f>
        <v>69.39</v>
      </c>
      <c r="C1481" s="1">
        <f t="shared" si="1"/>
        <v>-2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IFERROR(__xludf.DUMMYFUNCTION("""COMPUTED_VALUE"""),70.32)</f>
        <v>70.32</v>
      </c>
      <c r="C1482" s="1">
        <f t="shared" si="1"/>
        <v>-0.07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IFERROR(__xludf.DUMMYFUNCTION("""COMPUTED_VALUE"""),70.02)</f>
        <v>70.02</v>
      </c>
      <c r="C1483" s="1">
        <f t="shared" si="1"/>
        <v>-1.3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IFERROR(__xludf.DUMMYFUNCTION("""COMPUTED_VALUE"""),71.14)</f>
        <v>71.14</v>
      </c>
      <c r="C1484" s="1">
        <f t="shared" si="1"/>
        <v>0.12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IFERROR(__xludf.DUMMYFUNCTION("""COMPUTED_VALUE"""),71.02)</f>
        <v>71.02</v>
      </c>
      <c r="C1485" s="1">
        <f t="shared" si="1"/>
        <v>-1.12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IFERROR(__xludf.DUMMYFUNCTION("""COMPUTED_VALUE"""),71.4)</f>
        <v>71.4</v>
      </c>
      <c r="C1486" s="1">
        <f t="shared" si="1"/>
        <v>-0.62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IFERROR(__xludf.DUMMYFUNCTION("""COMPUTED_VALUE"""),71.49)</f>
        <v>71.49</v>
      </c>
      <c r="C1487" s="1">
        <f t="shared" si="1"/>
        <v>-0.91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IFERROR(__xludf.DUMMYFUNCTION("""COMPUTED_VALUE"""),71.22)</f>
        <v>71.22</v>
      </c>
      <c r="C1488" s="1">
        <f t="shared" si="1"/>
        <v>-1.27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IFERROR(__xludf.DUMMYFUNCTION("""COMPUTED_VALUE"""),72.65)</f>
        <v>72.65</v>
      </c>
      <c r="C1489" s="1">
        <f t="shared" si="1"/>
        <v>0.43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IFERROR(__xludf.DUMMYFUNCTION("""COMPUTED_VALUE"""),71.56)</f>
        <v>71.56</v>
      </c>
      <c r="C1490" s="1">
        <f t="shared" si="1"/>
        <v>-2.09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IFERROR(__xludf.DUMMYFUNCTION("""COMPUTED_VALUE"""),71.03)</f>
        <v>71.03</v>
      </c>
      <c r="C1491" s="1">
        <f t="shared" si="1"/>
        <v>-1.53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IFERROR(__xludf.DUMMYFUNCTION("""COMPUTED_VALUE"""),69.64)</f>
        <v>69.64</v>
      </c>
      <c r="C1492" s="1">
        <f t="shared" si="1"/>
        <v>-2.39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IFERROR(__xludf.DUMMYFUNCTION("""COMPUTED_VALUE"""),69.98)</f>
        <v>69.98</v>
      </c>
      <c r="C1493" s="1">
        <f t="shared" si="1"/>
        <v>-0.66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IFERROR(__xludf.DUMMYFUNCTION("""COMPUTED_VALUE"""),68.36)</f>
        <v>68.36</v>
      </c>
      <c r="C1494" s="1">
        <f t="shared" si="1"/>
        <v>-2.62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IFERROR(__xludf.DUMMYFUNCTION("""COMPUTED_VALUE"""),66.54)</f>
        <v>66.54</v>
      </c>
      <c r="C1495" s="1">
        <f t="shared" si="1"/>
        <v>-2.82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IFERROR(__xludf.DUMMYFUNCTION("""COMPUTED_VALUE"""),65.91)</f>
        <v>65.91</v>
      </c>
      <c r="C1496" s="1">
        <f t="shared" si="1"/>
        <v>-1.63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IFERROR(__xludf.DUMMYFUNCTION("""COMPUTED_VALUE"""),66.38)</f>
        <v>66.38</v>
      </c>
      <c r="C1497" s="1">
        <f t="shared" si="1"/>
        <v>-0.53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IFERROR(__xludf.DUMMYFUNCTION("""COMPUTED_VALUE"""),65.43)</f>
        <v>65.43</v>
      </c>
      <c r="C1498" s="1">
        <f t="shared" si="1"/>
        <v>-1.95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IFERROR(__xludf.DUMMYFUNCTION("""COMPUTED_VALUE"""),66.12)</f>
        <v>66.12</v>
      </c>
      <c r="C1499" s="1">
        <f t="shared" si="1"/>
        <v>-0.31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IFERROR(__xludf.DUMMYFUNCTION("""COMPUTED_VALUE"""),66.75)</f>
        <v>66.75</v>
      </c>
      <c r="C1500" s="1">
        <f t="shared" si="1"/>
        <v>-0.37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IFERROR(__xludf.DUMMYFUNCTION("""COMPUTED_VALUE"""),67.72)</f>
        <v>67.72</v>
      </c>
      <c r="C1501" s="1">
        <f t="shared" si="1"/>
        <v>-0.03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IFERROR(__xludf.DUMMYFUNCTION("""COMPUTED_VALUE"""),64.9)</f>
        <v>64.9</v>
      </c>
      <c r="C1502" s="1">
        <f t="shared" si="1"/>
        <v>-3.82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IFERROR(__xludf.DUMMYFUNCTION("""COMPUTED_VALUE"""),65.11)</f>
        <v>65.11</v>
      </c>
      <c r="C1503" s="1">
        <f t="shared" si="1"/>
        <v>-0.79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IFERROR(__xludf.DUMMYFUNCTION("""COMPUTED_VALUE"""),65.24)</f>
        <v>65.24</v>
      </c>
      <c r="C1504" s="1">
        <f t="shared" si="1"/>
        <v>-0.87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IFERROR(__xludf.DUMMYFUNCTION("""COMPUTED_VALUE"""),68.41)</f>
        <v>68.41</v>
      </c>
      <c r="C1505" s="1">
        <f t="shared" si="1"/>
        <v>2.17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IFERROR(__xludf.DUMMYFUNCTION("""COMPUTED_VALUE"""),69.89)</f>
        <v>69.89</v>
      </c>
      <c r="C1506" s="1">
        <f t="shared" si="1"/>
        <v>0.48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IFERROR(__xludf.DUMMYFUNCTION("""COMPUTED_VALUE"""),69.38)</f>
        <v>69.38</v>
      </c>
      <c r="C1507" s="1">
        <f t="shared" si="1"/>
        <v>-1.51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IFERROR(__xludf.DUMMYFUNCTION("""COMPUTED_VALUE"""),68.58)</f>
        <v>68.58</v>
      </c>
      <c r="C1508" s="1">
        <f t="shared" si="1"/>
        <v>-1.8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IFERROR(__xludf.DUMMYFUNCTION("""COMPUTED_VALUE"""),69.19)</f>
        <v>69.19</v>
      </c>
      <c r="C1509" s="1">
        <f t="shared" si="1"/>
        <v>-0.39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IFERROR(__xludf.DUMMYFUNCTION("""COMPUTED_VALUE"""),68.69)</f>
        <v>68.69</v>
      </c>
      <c r="C1510" s="1">
        <f t="shared" si="1"/>
        <v>-1.5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IFERROR(__xludf.DUMMYFUNCTION("""COMPUTED_VALUE"""),67.96)</f>
        <v>67.96</v>
      </c>
      <c r="C1511" s="1">
        <f t="shared" si="1"/>
        <v>-1.73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IFERROR(__xludf.DUMMYFUNCTION("""COMPUTED_VALUE"""),67.99)</f>
        <v>67.99</v>
      </c>
      <c r="C1512" s="1">
        <f t="shared" si="1"/>
        <v>-0.97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IFERROR(__xludf.DUMMYFUNCTION("""COMPUTED_VALUE"""),67.28)</f>
        <v>67.28</v>
      </c>
      <c r="C1513" s="1">
        <f t="shared" si="1"/>
        <v>-1.71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IFERROR(__xludf.DUMMYFUNCTION("""COMPUTED_VALUE"""),66.22)</f>
        <v>66.22</v>
      </c>
      <c r="C1514" s="1">
        <f t="shared" si="1"/>
        <v>-2.06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IFERROR(__xludf.DUMMYFUNCTION("""COMPUTED_VALUE"""),63.94)</f>
        <v>63.94</v>
      </c>
      <c r="C1515" s="1">
        <f t="shared" si="1"/>
        <v>-3.28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IFERROR(__xludf.DUMMYFUNCTION("""COMPUTED_VALUE"""),63.29)</f>
        <v>63.29</v>
      </c>
      <c r="C1516" s="1">
        <f t="shared" si="1"/>
        <v>-1.65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IFERROR(__xludf.DUMMYFUNCTION("""COMPUTED_VALUE"""),61.47)</f>
        <v>61.47</v>
      </c>
      <c r="C1517" s="1">
        <f t="shared" si="1"/>
        <v>-2.82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IFERROR(__xludf.DUMMYFUNCTION("""COMPUTED_VALUE"""),61.6)</f>
        <v>61.6</v>
      </c>
      <c r="C1518" s="1">
        <f t="shared" si="1"/>
        <v>-0.87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IFERROR(__xludf.DUMMYFUNCTION("""COMPUTED_VALUE"""),60.89)</f>
        <v>60.89</v>
      </c>
      <c r="C1519" s="1">
        <f t="shared" si="1"/>
        <v>-1.71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IFERROR(__xludf.DUMMYFUNCTION("""COMPUTED_VALUE"""),62.27)</f>
        <v>62.27</v>
      </c>
      <c r="C1520" s="1">
        <f t="shared" si="1"/>
        <v>0.38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IFERROR(__xludf.DUMMYFUNCTION("""COMPUTED_VALUE"""),59.87)</f>
        <v>59.87</v>
      </c>
      <c r="C1521" s="1">
        <f t="shared" si="1"/>
        <v>-3.4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IFERROR(__xludf.DUMMYFUNCTION("""COMPUTED_VALUE"""),59.03)</f>
        <v>59.03</v>
      </c>
      <c r="C1522" s="1">
        <f t="shared" si="1"/>
        <v>-1.84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IFERROR(__xludf.DUMMYFUNCTION("""COMPUTED_VALUE"""),58.81)</f>
        <v>58.81</v>
      </c>
      <c r="C1523" s="1">
        <f t="shared" si="1"/>
        <v>-1.22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IFERROR(__xludf.DUMMYFUNCTION("""COMPUTED_VALUE"""),59.69)</f>
        <v>59.69</v>
      </c>
      <c r="C1524" s="1">
        <f t="shared" si="1"/>
        <v>-0.12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IFERROR(__xludf.DUMMYFUNCTION("""COMPUTED_VALUE"""),60.98)</f>
        <v>60.98</v>
      </c>
      <c r="C1525" s="1">
        <f t="shared" si="1"/>
        <v>0.29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IFERROR(__xludf.DUMMYFUNCTION("""COMPUTED_VALUE"""),57.91)</f>
        <v>57.91</v>
      </c>
      <c r="C1526" s="1">
        <f t="shared" si="1"/>
        <v>-4.07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IFERROR(__xludf.DUMMYFUNCTION("""COMPUTED_VALUE"""),59.16)</f>
        <v>59.16</v>
      </c>
      <c r="C1527" s="1">
        <f t="shared" si="1"/>
        <v>0.25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IFERROR(__xludf.DUMMYFUNCTION("""COMPUTED_VALUE"""),58.32)</f>
        <v>58.32</v>
      </c>
      <c r="C1528" s="1">
        <f t="shared" si="1"/>
        <v>-1.84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IFERROR(__xludf.DUMMYFUNCTION("""COMPUTED_VALUE"""),61.08)</f>
        <v>61.08</v>
      </c>
      <c r="C1529" s="1">
        <f t="shared" si="1"/>
        <v>1.76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IFERROR(__xludf.DUMMYFUNCTION("""COMPUTED_VALUE"""),62.24)</f>
        <v>62.24</v>
      </c>
      <c r="C1530" s="1">
        <f t="shared" si="1"/>
        <v>0.16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IFERROR(__xludf.DUMMYFUNCTION("""COMPUTED_VALUE"""),62.7)</f>
        <v>62.7</v>
      </c>
      <c r="C1531" s="1">
        <f t="shared" si="1"/>
        <v>-0.54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IFERROR(__xludf.DUMMYFUNCTION("""COMPUTED_VALUE"""),60.67)</f>
        <v>60.67</v>
      </c>
      <c r="C1532" s="1">
        <f t="shared" si="1"/>
        <v>-3.03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IFERROR(__xludf.DUMMYFUNCTION("""COMPUTED_VALUE"""),63.27)</f>
        <v>63.27</v>
      </c>
      <c r="C1533" s="1">
        <f t="shared" si="1"/>
        <v>1.6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IFERROR(__xludf.DUMMYFUNCTION("""COMPUTED_VALUE"""),65.96)</f>
        <v>65.96</v>
      </c>
      <c r="C1534" s="1">
        <f t="shared" si="1"/>
        <v>1.69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IFERROR(__xludf.DUMMYFUNCTION("""COMPUTED_VALUE"""),66.12)</f>
        <v>66.12</v>
      </c>
      <c r="C1535" s="1">
        <f t="shared" si="1"/>
        <v>-0.84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IFERROR(__xludf.DUMMYFUNCTION("""COMPUTED_VALUE"""),64.58)</f>
        <v>64.58</v>
      </c>
      <c r="C1536" s="1">
        <f t="shared" si="1"/>
        <v>-2.54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IFERROR(__xludf.DUMMYFUNCTION("""COMPUTED_VALUE"""),63.93)</f>
        <v>63.93</v>
      </c>
      <c r="C1537" s="1">
        <f t="shared" si="1"/>
        <v>-1.65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IFERROR(__xludf.DUMMYFUNCTION("""COMPUTED_VALUE"""),62.14)</f>
        <v>62.14</v>
      </c>
      <c r="C1538" s="1">
        <f t="shared" si="1"/>
        <v>-2.79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IFERROR(__xludf.DUMMYFUNCTION("""COMPUTED_VALUE"""),61.41)</f>
        <v>61.41</v>
      </c>
      <c r="C1539" s="1">
        <f t="shared" si="1"/>
        <v>-1.73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IFERROR(__xludf.DUMMYFUNCTION("""COMPUTED_VALUE"""),63.15)</f>
        <v>63.15</v>
      </c>
      <c r="C1540" s="1">
        <f t="shared" si="1"/>
        <v>0.74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IFERROR(__xludf.DUMMYFUNCTION("""COMPUTED_VALUE"""),65.21)</f>
        <v>65.21</v>
      </c>
      <c r="C1541" s="1">
        <f t="shared" si="1"/>
        <v>1.06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IFERROR(__xludf.DUMMYFUNCTION("""COMPUTED_VALUE"""),67.26)</f>
        <v>67.26</v>
      </c>
      <c r="C1542" s="1">
        <f t="shared" si="1"/>
        <v>1.05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IFERROR(__xludf.DUMMYFUNCTION("""COMPUTED_VALUE"""),66.12)</f>
        <v>66.12</v>
      </c>
      <c r="C1543" s="1">
        <f t="shared" si="1"/>
        <v>-2.14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IFERROR(__xludf.DUMMYFUNCTION("""COMPUTED_VALUE"""),65.42)</f>
        <v>65.42</v>
      </c>
      <c r="C1544" s="1">
        <f t="shared" si="1"/>
        <v>-1.7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IFERROR(__xludf.DUMMYFUNCTION("""COMPUTED_VALUE"""),67.31)</f>
        <v>67.31</v>
      </c>
      <c r="C1545" s="1">
        <f t="shared" si="1"/>
        <v>0.89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IFERROR(__xludf.DUMMYFUNCTION("""COMPUTED_VALUE"""),65.78)</f>
        <v>65.78</v>
      </c>
      <c r="C1546" s="1">
        <f t="shared" si="1"/>
        <v>-2.53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IFERROR(__xludf.DUMMYFUNCTION("""COMPUTED_VALUE"""),65.88)</f>
        <v>65.88</v>
      </c>
      <c r="C1547" s="1">
        <f t="shared" si="1"/>
        <v>-0.9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IFERROR(__xludf.DUMMYFUNCTION("""COMPUTED_VALUE"""),66.47)</f>
        <v>66.47</v>
      </c>
      <c r="C1548" s="1">
        <f t="shared" si="1"/>
        <v>-0.41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IFERROR(__xludf.DUMMYFUNCTION("""COMPUTED_VALUE"""),66.87)</f>
        <v>66.87</v>
      </c>
      <c r="C1549" s="1">
        <f t="shared" si="1"/>
        <v>-0.6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IFERROR(__xludf.DUMMYFUNCTION("""COMPUTED_VALUE"""),67.7)</f>
        <v>67.7</v>
      </c>
      <c r="C1550" s="1">
        <f t="shared" si="1"/>
        <v>-0.17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IFERROR(__xludf.DUMMYFUNCTION("""COMPUTED_VALUE"""),69.09)</f>
        <v>69.09</v>
      </c>
      <c r="C1551" s="1">
        <f t="shared" si="1"/>
        <v>0.39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IFERROR(__xludf.DUMMYFUNCTION("""COMPUTED_VALUE"""),69.38)</f>
        <v>69.38</v>
      </c>
      <c r="C1552" s="1">
        <f t="shared" si="1"/>
        <v>-0.71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IFERROR(__xludf.DUMMYFUNCTION("""COMPUTED_VALUE"""),71.75)</f>
        <v>71.75</v>
      </c>
      <c r="C1553" s="1">
        <f t="shared" si="1"/>
        <v>1.37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IFERROR(__xludf.DUMMYFUNCTION("""COMPUTED_VALUE"""),72.84)</f>
        <v>72.84</v>
      </c>
      <c r="C1554" s="1">
        <f t="shared" si="1"/>
        <v>0.09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IFERROR(__xludf.DUMMYFUNCTION("""COMPUTED_VALUE"""),74.77)</f>
        <v>74.77</v>
      </c>
      <c r="C1555" s="1">
        <f t="shared" si="1"/>
        <v>0.93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IFERROR(__xludf.DUMMYFUNCTION("""COMPUTED_VALUE"""),71.73)</f>
        <v>71.73</v>
      </c>
      <c r="C1556" s="1">
        <f t="shared" si="1"/>
        <v>-4.04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IFERROR(__xludf.DUMMYFUNCTION("""COMPUTED_VALUE"""),71.87)</f>
        <v>71.87</v>
      </c>
      <c r="C1557" s="1">
        <f t="shared" si="1"/>
        <v>-0.86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IFERROR(__xludf.DUMMYFUNCTION("""COMPUTED_VALUE"""),71.36)</f>
        <v>71.36</v>
      </c>
      <c r="C1558" s="1">
        <f t="shared" si="1"/>
        <v>-1.51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IFERROR(__xludf.DUMMYFUNCTION("""COMPUTED_VALUE"""),72.8)</f>
        <v>72.8</v>
      </c>
      <c r="C1559" s="1">
        <f t="shared" si="1"/>
        <v>0.44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IFERROR(__xludf.DUMMYFUNCTION("""COMPUTED_VALUE"""),72.73)</f>
        <v>72.73</v>
      </c>
      <c r="C1560" s="1">
        <f t="shared" si="1"/>
        <v>-1.07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IFERROR(__xludf.DUMMYFUNCTION("""COMPUTED_VALUE"""),72.44)</f>
        <v>72.44</v>
      </c>
      <c r="C1561" s="1">
        <f t="shared" si="1"/>
        <v>-1.29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IFERROR(__xludf.DUMMYFUNCTION("""COMPUTED_VALUE"""),74.34)</f>
        <v>74.34</v>
      </c>
      <c r="C1562" s="1">
        <f t="shared" si="1"/>
        <v>0.9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IFERROR(__xludf.DUMMYFUNCTION("""COMPUTED_VALUE"""),75.9)</f>
        <v>75.9</v>
      </c>
      <c r="C1563" s="1">
        <f t="shared" si="1"/>
        <v>0.56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IFERROR(__xludf.DUMMYFUNCTION("""COMPUTED_VALUE"""),75.47)</f>
        <v>75.47</v>
      </c>
      <c r="C1564" s="1">
        <f t="shared" si="1"/>
        <v>-1.43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IFERROR(__xludf.DUMMYFUNCTION("""COMPUTED_VALUE"""),75.89)</f>
        <v>75.89</v>
      </c>
      <c r="C1565" s="1">
        <f t="shared" si="1"/>
        <v>-0.58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IFERROR(__xludf.DUMMYFUNCTION("""COMPUTED_VALUE"""),75.55)</f>
        <v>75.55</v>
      </c>
      <c r="C1566" s="1">
        <f t="shared" si="1"/>
        <v>-1.34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IFERROR(__xludf.DUMMYFUNCTION("""COMPUTED_VALUE"""),73.68)</f>
        <v>73.68</v>
      </c>
      <c r="C1567" s="1">
        <f t="shared" si="1"/>
        <v>-2.87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IFERROR(__xludf.DUMMYFUNCTION("""COMPUTED_VALUE"""),75.29)</f>
        <v>75.29</v>
      </c>
      <c r="C1568" s="1">
        <f t="shared" si="1"/>
        <v>0.61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IFERROR(__xludf.DUMMYFUNCTION("""COMPUTED_VALUE"""),75.32)</f>
        <v>75.32</v>
      </c>
      <c r="C1569" s="1">
        <f t="shared" si="1"/>
        <v>-0.97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IFERROR(__xludf.DUMMYFUNCTION("""COMPUTED_VALUE"""),76.01)</f>
        <v>76.01</v>
      </c>
      <c r="C1570" s="1">
        <f t="shared" si="1"/>
        <v>-0.31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IFERROR(__xludf.DUMMYFUNCTION("""COMPUTED_VALUE"""),76.51)</f>
        <v>76.51</v>
      </c>
      <c r="C1571" s="1">
        <f t="shared" si="1"/>
        <v>-0.5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IFERROR(__xludf.DUMMYFUNCTION("""COMPUTED_VALUE"""),76.54)</f>
        <v>76.54</v>
      </c>
      <c r="C1572" s="1">
        <f t="shared" si="1"/>
        <v>-0.97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IFERROR(__xludf.DUMMYFUNCTION("""COMPUTED_VALUE"""),76.79)</f>
        <v>76.79</v>
      </c>
      <c r="C1573" s="1">
        <f t="shared" si="1"/>
        <v>-0.75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IFERROR(__xludf.DUMMYFUNCTION("""COMPUTED_VALUE"""),75.72)</f>
        <v>75.72</v>
      </c>
      <c r="C1574" s="1">
        <f t="shared" si="1"/>
        <v>-2.07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IFERROR(__xludf.DUMMYFUNCTION("""COMPUTED_VALUE"""),75.24)</f>
        <v>75.24</v>
      </c>
      <c r="C1575" s="1">
        <f t="shared" si="1"/>
        <v>-1.48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IFERROR(__xludf.DUMMYFUNCTION("""COMPUTED_VALUE"""),75.22)</f>
        <v>75.22</v>
      </c>
      <c r="C1576" s="1">
        <f t="shared" si="1"/>
        <v>-1.02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IFERROR(__xludf.DUMMYFUNCTION("""COMPUTED_VALUE"""),74.17)</f>
        <v>74.17</v>
      </c>
      <c r="C1577" s="1">
        <f t="shared" si="1"/>
        <v>-2.05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IFERROR(__xludf.DUMMYFUNCTION("""COMPUTED_VALUE"""),74.35)</f>
        <v>74.35</v>
      </c>
      <c r="C1578" s="1">
        <f t="shared" si="1"/>
        <v>-0.82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IFERROR(__xludf.DUMMYFUNCTION("""COMPUTED_VALUE"""),74.63)</f>
        <v>74.63</v>
      </c>
      <c r="C1579" s="1">
        <f t="shared" si="1"/>
        <v>-0.72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IFERROR(__xludf.DUMMYFUNCTION("""COMPUTED_VALUE"""),76.1)</f>
        <v>76.1</v>
      </c>
      <c r="C1580" s="1">
        <f t="shared" si="1"/>
        <v>0.47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IFERROR(__xludf.DUMMYFUNCTION("""COMPUTED_VALUE"""),79.13)</f>
        <v>79.13</v>
      </c>
      <c r="C1581" s="1">
        <f t="shared" si="1"/>
        <v>2.03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IFERROR(__xludf.DUMMYFUNCTION("""COMPUTED_VALUE"""),79.05)</f>
        <v>79.05</v>
      </c>
      <c r="C1582" s="1">
        <f t="shared" si="1"/>
        <v>-1.08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IFERROR(__xludf.DUMMYFUNCTION("""COMPUTED_VALUE"""),79.17)</f>
        <v>79.17</v>
      </c>
      <c r="C1583" s="1">
        <f t="shared" si="1"/>
        <v>-0.88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IFERROR(__xludf.DUMMYFUNCTION("""COMPUTED_VALUE"""),79.25)</f>
        <v>79.25</v>
      </c>
      <c r="C1584" s="1">
        <f t="shared" si="1"/>
        <v>-0.92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IFERROR(__xludf.DUMMYFUNCTION("""COMPUTED_VALUE"""),80.39)</f>
        <v>80.39</v>
      </c>
      <c r="C1585" s="1">
        <f t="shared" si="1"/>
        <v>0.14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IFERROR(__xludf.DUMMYFUNCTION("""COMPUTED_VALUE"""),79.74)</f>
        <v>79.74</v>
      </c>
      <c r="C1586" s="1">
        <f t="shared" si="1"/>
        <v>-1.65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IFERROR(__xludf.DUMMYFUNCTION("""COMPUTED_VALUE"""),78.66)</f>
        <v>78.66</v>
      </c>
      <c r="C1587" s="1">
        <f t="shared" si="1"/>
        <v>-2.08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IFERROR(__xludf.DUMMYFUNCTION("""COMPUTED_VALUE"""),78.32)</f>
        <v>78.32</v>
      </c>
      <c r="C1588" s="1">
        <f t="shared" si="1"/>
        <v>-1.34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IFERROR(__xludf.DUMMYFUNCTION("""COMPUTED_VALUE"""),76.79)</f>
        <v>76.79</v>
      </c>
      <c r="C1589" s="1">
        <f t="shared" si="1"/>
        <v>-2.53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IFERROR(__xludf.DUMMYFUNCTION("""COMPUTED_VALUE"""),77.65)</f>
        <v>77.65</v>
      </c>
      <c r="C1590" s="1">
        <f t="shared" si="1"/>
        <v>-0.14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IFERROR(__xludf.DUMMYFUNCTION("""COMPUTED_VALUE"""),78.68)</f>
        <v>78.68</v>
      </c>
      <c r="C1591" s="1">
        <f t="shared" si="1"/>
        <v>0.03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IFERROR(__xludf.DUMMYFUNCTION("""COMPUTED_VALUE"""),77.75)</f>
        <v>77.75</v>
      </c>
      <c r="C1592" s="1">
        <f t="shared" si="1"/>
        <v>-1.93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IFERROR(__xludf.DUMMYFUNCTION("""COMPUTED_VALUE"""),77.72)</f>
        <v>77.72</v>
      </c>
      <c r="C1593" s="1">
        <f t="shared" si="1"/>
        <v>-1.03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IFERROR(__xludf.DUMMYFUNCTION("""COMPUTED_VALUE"""),77.84)</f>
        <v>77.84</v>
      </c>
      <c r="C1594" s="1">
        <f t="shared" si="1"/>
        <v>-0.88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IFERROR(__xludf.DUMMYFUNCTION("""COMPUTED_VALUE"""),76.36)</f>
        <v>76.36</v>
      </c>
      <c r="C1595" s="1">
        <f t="shared" si="1"/>
        <v>-2.48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IFERROR(__xludf.DUMMYFUNCTION("""COMPUTED_VALUE"""),74.24)</f>
        <v>74.24</v>
      </c>
      <c r="C1596" s="1">
        <f t="shared" si="1"/>
        <v>-3.12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IFERROR(__xludf.DUMMYFUNCTION("""COMPUTED_VALUE"""),72.79)</f>
        <v>72.79</v>
      </c>
      <c r="C1597" s="1">
        <f t="shared" si="1"/>
        <v>-2.45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IFERROR(__xludf.DUMMYFUNCTION("""COMPUTED_VALUE"""),73.36)</f>
        <v>73.36</v>
      </c>
      <c r="C1598" s="1">
        <f t="shared" si="1"/>
        <v>-0.43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IFERROR(__xludf.DUMMYFUNCTION("""COMPUTED_VALUE"""),70.78)</f>
        <v>70.78</v>
      </c>
      <c r="C1599" s="1">
        <f t="shared" si="1"/>
        <v>-3.58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IFERROR(__xludf.DUMMYFUNCTION("""COMPUTED_VALUE"""),72.51)</f>
        <v>72.51</v>
      </c>
      <c r="C1600" s="1">
        <f t="shared" si="1"/>
        <v>0.73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IFERROR(__xludf.DUMMYFUNCTION("""COMPUTED_VALUE"""),72.43)</f>
        <v>72.43</v>
      </c>
      <c r="C1601" s="1">
        <f t="shared" si="1"/>
        <v>-1.08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IFERROR(__xludf.DUMMYFUNCTION("""COMPUTED_VALUE"""),71.7)</f>
        <v>71.7</v>
      </c>
      <c r="C1602" s="1">
        <f t="shared" si="1"/>
        <v>-1.73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IFERROR(__xludf.DUMMYFUNCTION("""COMPUTED_VALUE"""),70.07)</f>
        <v>70.07</v>
      </c>
      <c r="C1603" s="1">
        <f t="shared" si="1"/>
        <v>-2.63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IFERROR(__xludf.DUMMYFUNCTION("""COMPUTED_VALUE"""),70.7)</f>
        <v>70.7</v>
      </c>
      <c r="C1604" s="1">
        <f t="shared" si="1"/>
        <v>-0.37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IFERROR(__xludf.DUMMYFUNCTION("""COMPUTED_VALUE"""),71.05)</f>
        <v>71.05</v>
      </c>
      <c r="C1605" s="1">
        <f t="shared" si="1"/>
        <v>-0.65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IFERROR(__xludf.DUMMYFUNCTION("""COMPUTED_VALUE"""),70.59)</f>
        <v>70.59</v>
      </c>
      <c r="C1606" s="1">
        <f t="shared" si="1"/>
        <v>-1.46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IFERROR(__xludf.DUMMYFUNCTION("""COMPUTED_VALUE"""),69.43)</f>
        <v>69.43</v>
      </c>
      <c r="C1607" s="1">
        <f t="shared" si="1"/>
        <v>-2.16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IFERROR(__xludf.DUMMYFUNCTION("""COMPUTED_VALUE"""),69.87)</f>
        <v>69.87</v>
      </c>
      <c r="C1608" s="1">
        <f t="shared" si="1"/>
        <v>-0.56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IFERROR(__xludf.DUMMYFUNCTION("""COMPUTED_VALUE"""),70.4)</f>
        <v>70.4</v>
      </c>
      <c r="C1609" s="1">
        <f t="shared" si="1"/>
        <v>-0.47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IFERROR(__xludf.DUMMYFUNCTION("""COMPUTED_VALUE"""),71.09)</f>
        <v>71.09</v>
      </c>
      <c r="C1610" s="1">
        <f t="shared" si="1"/>
        <v>-0.31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IFERROR(__xludf.DUMMYFUNCTION("""COMPUTED_VALUE"""),72.57)</f>
        <v>72.57</v>
      </c>
      <c r="C1611" s="1">
        <f t="shared" si="1"/>
        <v>0.48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IFERROR(__xludf.DUMMYFUNCTION("""COMPUTED_VALUE"""),72.08)</f>
        <v>72.08</v>
      </c>
      <c r="C1612" s="1">
        <f t="shared" si="1"/>
        <v>-1.49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IFERROR(__xludf.DUMMYFUNCTION("""COMPUTED_VALUE"""),71.96)</f>
        <v>71.96</v>
      </c>
      <c r="C1613" s="1">
        <f t="shared" si="1"/>
        <v>-1.12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IFERROR(__xludf.DUMMYFUNCTION("""COMPUTED_VALUE"""),72.51)</f>
        <v>72.51</v>
      </c>
      <c r="C1614" s="1">
        <f t="shared" si="1"/>
        <v>-0.45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IFERROR(__xludf.DUMMYFUNCTION("""COMPUTED_VALUE"""),72.27)</f>
        <v>72.27</v>
      </c>
      <c r="C1615" s="1">
        <f t="shared" si="1"/>
        <v>-1.24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IFERROR(__xludf.DUMMYFUNCTION("""COMPUTED_VALUE"""),73.62)</f>
        <v>73.62</v>
      </c>
      <c r="C1616" s="1">
        <f t="shared" si="1"/>
        <v>0.35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IFERROR(__xludf.DUMMYFUNCTION("""COMPUTED_VALUE"""),75.04)</f>
        <v>75.04</v>
      </c>
      <c r="C1617" s="1">
        <f t="shared" si="1"/>
        <v>0.42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IFERROR(__xludf.DUMMYFUNCTION("""COMPUTED_VALUE"""),76.42)</f>
        <v>76.42</v>
      </c>
      <c r="C1618" s="1">
        <f t="shared" si="1"/>
        <v>0.38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IFERROR(__xludf.DUMMYFUNCTION("""COMPUTED_VALUE"""),76.81)</f>
        <v>76.81</v>
      </c>
      <c r="C1619" s="1">
        <f t="shared" si="1"/>
        <v>-0.61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IFERROR(__xludf.DUMMYFUNCTION("""COMPUTED_VALUE"""),78.11)</f>
        <v>78.11</v>
      </c>
      <c r="C1620" s="1">
        <f t="shared" si="1"/>
        <v>0.3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IFERROR(__xludf.DUMMYFUNCTION("""COMPUTED_VALUE"""),77.16)</f>
        <v>77.16</v>
      </c>
      <c r="C1621" s="1">
        <f t="shared" si="1"/>
        <v>-1.95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IFERROR(__xludf.DUMMYFUNCTION("""COMPUTED_VALUE"""),76.03)</f>
        <v>76.03</v>
      </c>
      <c r="C1622" s="1">
        <f t="shared" si="1"/>
        <v>-2.13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IFERROR(__xludf.DUMMYFUNCTION("""COMPUTED_VALUE"""),75.23)</f>
        <v>75.23</v>
      </c>
      <c r="C1623" s="1">
        <f t="shared" si="1"/>
        <v>-1.8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IFERROR(__xludf.DUMMYFUNCTION("""COMPUTED_VALUE"""),74.86)</f>
        <v>74.86</v>
      </c>
      <c r="C1624" s="1">
        <f t="shared" si="1"/>
        <v>-1.37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IFERROR(__xludf.DUMMYFUNCTION("""COMPUTED_VALUE"""),75.07)</f>
        <v>75.07</v>
      </c>
      <c r="C1625" s="1">
        <f t="shared" si="1"/>
        <v>-0.79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IFERROR(__xludf.DUMMYFUNCTION("""COMPUTED_VALUE"""),74.99)</f>
        <v>74.99</v>
      </c>
      <c r="C1626" s="1">
        <f t="shared" si="1"/>
        <v>-1.08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IFERROR(__xludf.DUMMYFUNCTION("""COMPUTED_VALUE"""),75.93)</f>
        <v>75.93</v>
      </c>
      <c r="C1627" s="1">
        <f t="shared" si="1"/>
        <v>-0.06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IFERROR(__xludf.DUMMYFUNCTION("""COMPUTED_VALUE"""),76.43)</f>
        <v>76.43</v>
      </c>
      <c r="C1628" s="1">
        <f t="shared" si="1"/>
        <v>-0.5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IFERROR(__xludf.DUMMYFUNCTION("""COMPUTED_VALUE"""),76.49)</f>
        <v>76.49</v>
      </c>
      <c r="C1629" s="1">
        <f t="shared" si="1"/>
        <v>-0.94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IFERROR(__xludf.DUMMYFUNCTION("""COMPUTED_VALUE"""),76.43)</f>
        <v>76.43</v>
      </c>
      <c r="C1630" s="1">
        <f t="shared" si="1"/>
        <v>-1.06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IFERROR(__xludf.DUMMYFUNCTION("""COMPUTED_VALUE"""),78.22)</f>
        <v>78.22</v>
      </c>
      <c r="C1631" s="1">
        <f t="shared" si="1"/>
        <v>0.79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IFERROR(__xludf.DUMMYFUNCTION("""COMPUTED_VALUE"""),73.03)</f>
        <v>73.03</v>
      </c>
      <c r="C1632" s="1">
        <f t="shared" si="1"/>
        <v>-6.19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IFERROR(__xludf.DUMMYFUNCTION("""COMPUTED_VALUE"""),71.38)</f>
        <v>71.38</v>
      </c>
      <c r="C1633" s="1">
        <f t="shared" si="1"/>
        <v>-2.65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IFERROR(__xludf.DUMMYFUNCTION("""COMPUTED_VALUE"""),72.52)</f>
        <v>72.52</v>
      </c>
      <c r="C1634" s="1">
        <f t="shared" si="1"/>
        <v>0.14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IFERROR(__xludf.DUMMYFUNCTION("""COMPUTED_VALUE"""),74.23)</f>
        <v>74.23</v>
      </c>
      <c r="C1635" s="1">
        <f t="shared" si="1"/>
        <v>0.71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IFERROR(__xludf.DUMMYFUNCTION("""COMPUTED_VALUE"""),75.81)</f>
        <v>75.81</v>
      </c>
      <c r="C1636" s="1">
        <f t="shared" si="1"/>
        <v>0.58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IFERROR(__xludf.DUMMYFUNCTION("""COMPUTED_VALUE"""),76.45)</f>
        <v>76.45</v>
      </c>
      <c r="C1637" s="1">
        <f t="shared" si="1"/>
        <v>-0.36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IFERROR(__xludf.DUMMYFUNCTION("""COMPUTED_VALUE"""),74.38)</f>
        <v>74.38</v>
      </c>
      <c r="C1638" s="1">
        <f t="shared" si="1"/>
        <v>-3.07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IFERROR(__xludf.DUMMYFUNCTION("""COMPUTED_VALUE"""),74.83)</f>
        <v>74.83</v>
      </c>
      <c r="C1639" s="1">
        <f t="shared" si="1"/>
        <v>-0.55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IFERROR(__xludf.DUMMYFUNCTION("""COMPUTED_VALUE"""),75.05)</f>
        <v>75.05</v>
      </c>
      <c r="C1640" s="1">
        <f t="shared" si="1"/>
        <v>-0.78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IFERROR(__xludf.DUMMYFUNCTION("""COMPUTED_VALUE"""),77.37)</f>
        <v>77.37</v>
      </c>
      <c r="C1641" s="1">
        <f t="shared" si="1"/>
        <v>1.32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IFERROR(__xludf.DUMMYFUNCTION("""COMPUTED_VALUE"""),77.8)</f>
        <v>77.8</v>
      </c>
      <c r="C1642" s="1">
        <f t="shared" si="1"/>
        <v>-0.57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IFERROR(__xludf.DUMMYFUNCTION("""COMPUTED_VALUE"""),79.8)</f>
        <v>79.8</v>
      </c>
      <c r="C1643" s="1">
        <f t="shared" si="1"/>
        <v>1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IFERROR(__xludf.DUMMYFUNCTION("""COMPUTED_VALUE"""),79.69)</f>
        <v>79.69</v>
      </c>
      <c r="C1644" s="1">
        <f t="shared" si="1"/>
        <v>-1.11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IFERROR(__xludf.DUMMYFUNCTION("""COMPUTED_VALUE"""),80.06)</f>
        <v>80.06</v>
      </c>
      <c r="C1645" s="1">
        <f t="shared" si="1"/>
        <v>-0.63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IFERROR(__xludf.DUMMYFUNCTION("""COMPUTED_VALUE"""),80.7)</f>
        <v>80.7</v>
      </c>
      <c r="C1646" s="1">
        <f t="shared" si="1"/>
        <v>-0.36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IFERROR(__xludf.DUMMYFUNCTION("""COMPUTED_VALUE"""),79.82)</f>
        <v>79.82</v>
      </c>
      <c r="C1647" s="1">
        <f t="shared" si="1"/>
        <v>-1.88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IFERROR(__xludf.DUMMYFUNCTION("""COMPUTED_VALUE"""),79.74)</f>
        <v>79.74</v>
      </c>
      <c r="C1648" s="1">
        <f t="shared" si="1"/>
        <v>-1.08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IFERROR(__xludf.DUMMYFUNCTION("""COMPUTED_VALUE"""),79.69)</f>
        <v>79.69</v>
      </c>
      <c r="C1649" s="1">
        <f t="shared" si="1"/>
        <v>-1.05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IFERROR(__xludf.DUMMYFUNCTION("""COMPUTED_VALUE"""),80.01)</f>
        <v>80.01</v>
      </c>
      <c r="C1650" s="1">
        <f t="shared" si="1"/>
        <v>-0.68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IFERROR(__xludf.DUMMYFUNCTION("""COMPUTED_VALUE"""),79.38)</f>
        <v>79.38</v>
      </c>
      <c r="C1651" s="1">
        <f t="shared" si="1"/>
        <v>-1.63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IFERROR(__xludf.DUMMYFUNCTION("""COMPUTED_VALUE"""),78.69)</f>
        <v>78.69</v>
      </c>
      <c r="C1652" s="1">
        <f t="shared" si="1"/>
        <v>-1.69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IFERROR(__xludf.DUMMYFUNCTION("""COMPUTED_VALUE"""),82.75)</f>
        <v>82.75</v>
      </c>
      <c r="C1653" s="1">
        <f t="shared" si="1"/>
        <v>3.06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IFERROR(__xludf.DUMMYFUNCTION("""COMPUTED_VALUE"""),84.1)</f>
        <v>84.1</v>
      </c>
      <c r="C1654" s="1">
        <f t="shared" si="1"/>
        <v>0.35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IFERROR(__xludf.DUMMYFUNCTION("""COMPUTED_VALUE"""),82.92)</f>
        <v>82.92</v>
      </c>
      <c r="C1655" s="1">
        <f t="shared" si="1"/>
        <v>-2.18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IFERROR(__xludf.DUMMYFUNCTION("""COMPUTED_VALUE"""),82.76)</f>
        <v>82.76</v>
      </c>
      <c r="C1656" s="1">
        <f t="shared" si="1"/>
        <v>-1.16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IFERROR(__xludf.DUMMYFUNCTION("""COMPUTED_VALUE"""),81.95)</f>
        <v>81.95</v>
      </c>
      <c r="C1657" s="1">
        <f t="shared" si="1"/>
        <v>-1.81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IFERROR(__xludf.DUMMYFUNCTION("""COMPUTED_VALUE"""),81.24)</f>
        <v>81.24</v>
      </c>
      <c r="C1658" s="1">
        <f t="shared" si="1"/>
        <v>-1.71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IFERROR(__xludf.DUMMYFUNCTION("""COMPUTED_VALUE"""),82.03)</f>
        <v>82.03</v>
      </c>
      <c r="C1659" s="1">
        <f t="shared" si="1"/>
        <v>-0.21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IFERROR(__xludf.DUMMYFUNCTION("""COMPUTED_VALUE"""),81.77)</f>
        <v>81.77</v>
      </c>
      <c r="C1660" s="1">
        <f t="shared" si="1"/>
        <v>-1.26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IFERROR(__xludf.DUMMYFUNCTION("""COMPUTED_VALUE"""),82.56)</f>
        <v>82.56</v>
      </c>
      <c r="C1661" s="1">
        <f t="shared" si="1"/>
        <v>-0.21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IFERROR(__xludf.DUMMYFUNCTION("""COMPUTED_VALUE"""),83.44)</f>
        <v>83.44</v>
      </c>
      <c r="C1662" s="1">
        <f t="shared" si="1"/>
        <v>-0.12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IFERROR(__xludf.DUMMYFUNCTION("""COMPUTED_VALUE"""),82.83)</f>
        <v>82.83</v>
      </c>
      <c r="C1663" s="1">
        <f t="shared" si="1"/>
        <v>-1.61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IFERROR(__xludf.DUMMYFUNCTION("""COMPUTED_VALUE"""),82.65)</f>
        <v>82.65</v>
      </c>
      <c r="C1664" s="1">
        <f t="shared" si="1"/>
        <v>-1.18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IFERROR(__xludf.DUMMYFUNCTION("""COMPUTED_VALUE"""),83.24)</f>
        <v>83.24</v>
      </c>
      <c r="C1665" s="1">
        <f t="shared" si="1"/>
        <v>-0.41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IFERROR(__xludf.DUMMYFUNCTION("""COMPUTED_VALUE"""),83.0)</f>
        <v>83</v>
      </c>
      <c r="C1666" s="1">
        <f t="shared" si="1"/>
        <v>-1.24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IFERROR(__xludf.DUMMYFUNCTION("""COMPUTED_VALUE"""),84.15)</f>
        <v>84.15</v>
      </c>
      <c r="C1667" s="1">
        <f t="shared" si="1"/>
        <v>0.15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IFERROR(__xludf.DUMMYFUNCTION("""COMPUTED_VALUE"""),84.29)</f>
        <v>84.29</v>
      </c>
      <c r="C1668" s="1">
        <f t="shared" si="1"/>
        <v>-0.86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IFERROR(__xludf.DUMMYFUNCTION("""COMPUTED_VALUE"""),84.41)</f>
        <v>84.41</v>
      </c>
      <c r="C1669" s="1">
        <f t="shared" si="1"/>
        <v>-0.88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IFERROR(__xludf.DUMMYFUNCTION("""COMPUTED_VALUE"""),83.38)</f>
        <v>83.38</v>
      </c>
      <c r="C1670" s="1">
        <f t="shared" si="1"/>
        <v>-2.03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IFERROR(__xludf.DUMMYFUNCTION("""COMPUTED_VALUE"""),83.84)</f>
        <v>83.84</v>
      </c>
      <c r="C1671" s="1">
        <f t="shared" si="1"/>
        <v>-0.54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IFERROR(__xludf.DUMMYFUNCTION("""COMPUTED_VALUE"""),83.59)</f>
        <v>83.59</v>
      </c>
      <c r="C1672" s="1">
        <f t="shared" si="1"/>
        <v>-1.25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IFERROR(__xludf.DUMMYFUNCTION("""COMPUTED_VALUE"""),84.01)</f>
        <v>84.01</v>
      </c>
      <c r="C1673" s="1">
        <f t="shared" si="1"/>
        <v>-0.58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IFERROR(__xludf.DUMMYFUNCTION("""COMPUTED_VALUE"""),83.15)</f>
        <v>83.15</v>
      </c>
      <c r="C1674" s="1">
        <f t="shared" si="1"/>
        <v>-1.86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IFERROR(__xludf.DUMMYFUNCTION("""COMPUTED_VALUE"""),82.84)</f>
        <v>82.84</v>
      </c>
      <c r="C1675" s="1">
        <f t="shared" si="1"/>
        <v>-1.31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IFERROR(__xludf.DUMMYFUNCTION("""COMPUTED_VALUE"""),82.66)</f>
        <v>82.66</v>
      </c>
      <c r="C1676" s="1">
        <f t="shared" si="1"/>
        <v>-1.18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IFERROR(__xludf.DUMMYFUNCTION("""COMPUTED_VALUE"""),83.1)</f>
        <v>83.1</v>
      </c>
      <c r="C1677" s="1">
        <f t="shared" si="1"/>
        <v>-0.56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IFERROR(__xludf.DUMMYFUNCTION("""COMPUTED_VALUE"""),82.48)</f>
        <v>82.48</v>
      </c>
      <c r="C1678" s="1">
        <f t="shared" si="1"/>
        <v>-1.62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IFERROR(__xludf.DUMMYFUNCTION("""COMPUTED_VALUE"""),81.95)</f>
        <v>81.95</v>
      </c>
      <c r="C1679" s="1">
        <f t="shared" si="1"/>
        <v>-1.53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IFERROR(__xludf.DUMMYFUNCTION("""COMPUTED_VALUE"""),81.45)</f>
        <v>81.45</v>
      </c>
      <c r="C1680" s="1">
        <f t="shared" si="1"/>
        <v>-1.5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IFERROR(__xludf.DUMMYFUNCTION("""COMPUTED_VALUE"""),81.69)</f>
        <v>81.69</v>
      </c>
      <c r="C1681" s="1">
        <f t="shared" si="1"/>
        <v>-0.76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IFERROR(__xludf.DUMMYFUNCTION("""COMPUTED_VALUE"""),82.08)</f>
        <v>82.08</v>
      </c>
      <c r="C1682" s="1">
        <f t="shared" si="1"/>
        <v>-0.61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IFERROR(__xludf.DUMMYFUNCTION("""COMPUTED_VALUE"""),83.72)</f>
        <v>83.72</v>
      </c>
      <c r="C1683" s="1">
        <f t="shared" si="1"/>
        <v>0.64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IFERROR(__xludf.DUMMYFUNCTION("""COMPUTED_VALUE"""),83.54)</f>
        <v>83.54</v>
      </c>
      <c r="C1684" s="1">
        <f t="shared" si="1"/>
        <v>-1.18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IFERROR(__xludf.DUMMYFUNCTION("""COMPUTED_VALUE"""),80.79)</f>
        <v>80.79</v>
      </c>
      <c r="C1685" s="1">
        <f t="shared" si="1"/>
        <v>-3.75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IFERROR(__xludf.DUMMYFUNCTION("""COMPUTED_VALUE"""),81.92)</f>
        <v>81.92</v>
      </c>
      <c r="C1686" s="1">
        <f t="shared" si="1"/>
        <v>0.13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IFERROR(__xludf.DUMMYFUNCTION("""COMPUTED_VALUE"""),80.23)</f>
        <v>80.23</v>
      </c>
      <c r="C1687" s="1">
        <f t="shared" si="1"/>
        <v>-2.69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IFERROR(__xludf.DUMMYFUNCTION("""COMPUTED_VALUE"""),81.02)</f>
        <v>81.02</v>
      </c>
      <c r="C1688" s="1">
        <f t="shared" si="1"/>
        <v>-0.21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IFERROR(__xludf.DUMMYFUNCTION("""COMPUTED_VALUE"""),82.03)</f>
        <v>82.03</v>
      </c>
      <c r="C1689" s="1">
        <f t="shared" si="1"/>
        <v>0.01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IFERROR(__xludf.DUMMYFUNCTION("""COMPUTED_VALUE"""),82.05)</f>
        <v>82.05</v>
      </c>
      <c r="C1690" s="1">
        <f t="shared" si="1"/>
        <v>-0.98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IFERROR(__xludf.DUMMYFUNCTION("""COMPUTED_VALUE"""),81.88)</f>
        <v>81.88</v>
      </c>
      <c r="C1691" s="1">
        <f t="shared" si="1"/>
        <v>-1.17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IFERROR(__xludf.DUMMYFUNCTION("""COMPUTED_VALUE"""),81.7)</f>
        <v>81.7</v>
      </c>
      <c r="C1692" s="1">
        <f t="shared" si="1"/>
        <v>-1.18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IFERROR(__xludf.DUMMYFUNCTION("""COMPUTED_VALUE"""),83.47)</f>
        <v>83.47</v>
      </c>
      <c r="C1693" s="1">
        <f t="shared" si="1"/>
        <v>0.77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IFERROR(__xludf.DUMMYFUNCTION("""COMPUTED_VALUE"""),83.5)</f>
        <v>83.5</v>
      </c>
      <c r="C1694" s="1">
        <f t="shared" si="1"/>
        <v>-0.97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IFERROR(__xludf.DUMMYFUNCTION("""COMPUTED_VALUE"""),82.44)</f>
        <v>82.44</v>
      </c>
      <c r="C1695" s="1">
        <f t="shared" si="1"/>
        <v>-2.06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IFERROR(__xludf.DUMMYFUNCTION("""COMPUTED_VALUE"""),82.37)</f>
        <v>82.37</v>
      </c>
      <c r="C1696" s="1">
        <f t="shared" si="1"/>
        <v>-1.07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IFERROR(__xludf.DUMMYFUNCTION("""COMPUTED_VALUE"""),82.88)</f>
        <v>82.88</v>
      </c>
      <c r="C1697" s="1">
        <f t="shared" si="1"/>
        <v>-0.49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IFERROR(__xludf.DUMMYFUNCTION("""COMPUTED_VALUE"""),86.59)</f>
        <v>86.59</v>
      </c>
      <c r="C1698" s="1">
        <f t="shared" si="1"/>
        <v>2.71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IFERROR(__xludf.DUMMYFUNCTION("""COMPUTED_VALUE"""),87.47)</f>
        <v>87.47</v>
      </c>
      <c r="C1699" s="1">
        <f t="shared" si="1"/>
        <v>-0.12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IFERROR(__xludf.DUMMYFUNCTION("""COMPUTED_VALUE"""),88.77)</f>
        <v>88.77</v>
      </c>
      <c r="C1700" s="1">
        <f t="shared" si="1"/>
        <v>0.3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IFERROR(__xludf.DUMMYFUNCTION("""COMPUTED_VALUE"""),88.28)</f>
        <v>88.28</v>
      </c>
      <c r="C1701" s="1">
        <f t="shared" si="1"/>
        <v>-1.49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IFERROR(__xludf.DUMMYFUNCTION("""COMPUTED_VALUE"""),87.51)</f>
        <v>87.51</v>
      </c>
      <c r="C1702" s="1">
        <f t="shared" si="1"/>
        <v>-1.77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IFERROR(__xludf.DUMMYFUNCTION("""COMPUTED_VALUE"""),89.42)</f>
        <v>89.42</v>
      </c>
      <c r="C1703" s="1">
        <f t="shared" si="1"/>
        <v>0.91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IFERROR(__xludf.DUMMYFUNCTION("""COMPUTED_VALUE"""),89.29)</f>
        <v>89.29</v>
      </c>
      <c r="C1704" s="1">
        <f t="shared" si="1"/>
        <v>-1.13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IFERROR(__xludf.DUMMYFUNCTION("""COMPUTED_VALUE"""),88.47)</f>
        <v>88.47</v>
      </c>
      <c r="C1705" s="1">
        <f t="shared" si="1"/>
        <v>-1.82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IFERROR(__xludf.DUMMYFUNCTION("""COMPUTED_VALUE"""),88.22)</f>
        <v>88.22</v>
      </c>
      <c r="C1706" s="1">
        <f t="shared" si="1"/>
        <v>-1.25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IFERROR(__xludf.DUMMYFUNCTION("""COMPUTED_VALUE"""),87.47)</f>
        <v>87.47</v>
      </c>
      <c r="C1707" s="1">
        <f t="shared" si="1"/>
        <v>-1.75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IFERROR(__xludf.DUMMYFUNCTION("""COMPUTED_VALUE"""),87.58)</f>
        <v>87.58</v>
      </c>
      <c r="C1708" s="1">
        <f t="shared" si="1"/>
        <v>-0.89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IFERROR(__xludf.DUMMYFUNCTION("""COMPUTED_VALUE"""),86.97)</f>
        <v>86.97</v>
      </c>
      <c r="C1709" s="1">
        <f t="shared" si="1"/>
        <v>-1.61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IFERROR(__xludf.DUMMYFUNCTION("""COMPUTED_VALUE"""),87.67)</f>
        <v>87.67</v>
      </c>
      <c r="C1710" s="1">
        <f t="shared" si="1"/>
        <v>-0.3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IFERROR(__xludf.DUMMYFUNCTION("""COMPUTED_VALUE"""),87.29)</f>
        <v>87.29</v>
      </c>
      <c r="C1711" s="1">
        <f t="shared" si="1"/>
        <v>-1.38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IFERROR(__xludf.DUMMYFUNCTION("""COMPUTED_VALUE"""),87.22)</f>
        <v>87.22</v>
      </c>
      <c r="C1712" s="1">
        <f t="shared" si="1"/>
        <v>-1.07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IFERROR(__xludf.DUMMYFUNCTION("""COMPUTED_VALUE"""),88.0)</f>
        <v>88</v>
      </c>
      <c r="C1713" s="1">
        <f t="shared" si="1"/>
        <v>-0.22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IFERROR(__xludf.DUMMYFUNCTION("""COMPUTED_VALUE"""),86.63)</f>
        <v>86.63</v>
      </c>
      <c r="C1714" s="1">
        <f t="shared" si="1"/>
        <v>-2.37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IFERROR(__xludf.DUMMYFUNCTION("""COMPUTED_VALUE"""),86.33)</f>
        <v>86.33</v>
      </c>
      <c r="C1715" s="1">
        <f t="shared" si="1"/>
        <v>-1.3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IFERROR(__xludf.DUMMYFUNCTION("""COMPUTED_VALUE"""),85.99)</f>
        <v>85.99</v>
      </c>
      <c r="C1716" s="1">
        <f t="shared" si="1"/>
        <v>-1.34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IFERROR(__xludf.DUMMYFUNCTION("""COMPUTED_VALUE"""),84.48)</f>
        <v>84.48</v>
      </c>
      <c r="C1717" s="1">
        <f t="shared" si="1"/>
        <v>-2.51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IFERROR(__xludf.DUMMYFUNCTION("""COMPUTED_VALUE"""),84.13)</f>
        <v>84.13</v>
      </c>
      <c r="C1718" s="1">
        <f t="shared" si="1"/>
        <v>-1.35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IFERROR(__xludf.DUMMYFUNCTION("""COMPUTED_VALUE"""),83.01)</f>
        <v>83.01</v>
      </c>
      <c r="C1719" s="1">
        <f t="shared" si="1"/>
        <v>-2.12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IFERROR(__xludf.DUMMYFUNCTION("""COMPUTED_VALUE"""),83.88)</f>
        <v>83.88</v>
      </c>
      <c r="C1720" s="1">
        <f t="shared" si="1"/>
        <v>-0.13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IFERROR(__xludf.DUMMYFUNCTION("""COMPUTED_VALUE"""),83.46)</f>
        <v>83.46</v>
      </c>
      <c r="C1721" s="1">
        <f t="shared" si="1"/>
        <v>-1.42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IFERROR(__xludf.DUMMYFUNCTION("""COMPUTED_VALUE"""),82.24)</f>
        <v>82.24</v>
      </c>
      <c r="C1722" s="1">
        <f t="shared" si="1"/>
        <v>-2.22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IFERROR(__xludf.DUMMYFUNCTION("""COMPUTED_VALUE"""),81.11)</f>
        <v>81.11</v>
      </c>
      <c r="C1723" s="1">
        <f t="shared" si="1"/>
        <v>-2.13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IFERROR(__xludf.DUMMYFUNCTION("""COMPUTED_VALUE"""),81.27)</f>
        <v>81.27</v>
      </c>
      <c r="C1724" s="1">
        <f t="shared" si="1"/>
        <v>-0.84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IFERROR(__xludf.DUMMYFUNCTION("""COMPUTED_VALUE"""),82.31)</f>
        <v>82.31</v>
      </c>
      <c r="C1725" s="1">
        <f t="shared" si="1"/>
        <v>0.04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IFERROR(__xludf.DUMMYFUNCTION("""COMPUTED_VALUE"""),83.75)</f>
        <v>83.75</v>
      </c>
      <c r="C1726" s="1">
        <f t="shared" si="1"/>
        <v>0.44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IFERROR(__xludf.DUMMYFUNCTION("""COMPUTED_VALUE"""),84.68)</f>
        <v>84.68</v>
      </c>
      <c r="C1727" s="1">
        <f t="shared" si="1"/>
        <v>-0.07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IFERROR(__xludf.DUMMYFUNCTION("""COMPUTED_VALUE"""),91.2)</f>
        <v>91.2</v>
      </c>
      <c r="C1728" s="1">
        <f t="shared" si="1"/>
        <v>5.52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IFERROR(__xludf.DUMMYFUNCTION("""COMPUTED_VALUE"""),93.45)</f>
        <v>93.45</v>
      </c>
      <c r="C1729" s="1">
        <f t="shared" si="1"/>
        <v>1.25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IFERROR(__xludf.DUMMYFUNCTION("""COMPUTED_VALUE"""),93.01)</f>
        <v>93.01</v>
      </c>
      <c r="C1730" s="1">
        <f t="shared" si="1"/>
        <v>-1.44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IFERROR(__xludf.DUMMYFUNCTION("""COMPUTED_VALUE"""),94.17)</f>
        <v>94.17</v>
      </c>
      <c r="C1731" s="1">
        <f t="shared" si="1"/>
        <v>0.16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IFERROR(__xludf.DUMMYFUNCTION("""COMPUTED_VALUE"""),94.44)</f>
        <v>94.44</v>
      </c>
      <c r="C1732" s="1">
        <f t="shared" si="1"/>
        <v>-0.73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IFERROR(__xludf.DUMMYFUNCTION("""COMPUTED_VALUE"""),93.35)</f>
        <v>93.35</v>
      </c>
      <c r="C1733" s="1">
        <f t="shared" si="1"/>
        <v>-2.09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IFERROR(__xludf.DUMMYFUNCTION("""COMPUTED_VALUE"""),92.78)</f>
        <v>92.78</v>
      </c>
      <c r="C1734" s="1">
        <f t="shared" si="1"/>
        <v>-1.57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IFERROR(__xludf.DUMMYFUNCTION("""COMPUTED_VALUE"""),92.34)</f>
        <v>92.34</v>
      </c>
      <c r="C1735" s="1">
        <f t="shared" si="1"/>
        <v>-1.44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IFERROR(__xludf.DUMMYFUNCTION("""COMPUTED_VALUE"""),92.9)</f>
        <v>92.9</v>
      </c>
      <c r="C1736" s="1">
        <f t="shared" si="1"/>
        <v>-0.44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IFERROR(__xludf.DUMMYFUNCTION("""COMPUTED_VALUE"""),93.62)</f>
        <v>93.62</v>
      </c>
      <c r="C1737" s="1">
        <f t="shared" si="1"/>
        <v>-0.28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IFERROR(__xludf.DUMMYFUNCTION("""COMPUTED_VALUE"""),96.18)</f>
        <v>96.18</v>
      </c>
      <c r="C1738" s="1">
        <f t="shared" si="1"/>
        <v>1.56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IFERROR(__xludf.DUMMYFUNCTION("""COMPUTED_VALUE"""),95.81)</f>
        <v>95.81</v>
      </c>
      <c r="C1739" s="1">
        <f t="shared" si="1"/>
        <v>-1.37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IFERROR(__xludf.DUMMYFUNCTION("""COMPUTED_VALUE"""),94.9)</f>
        <v>94.9</v>
      </c>
      <c r="C1740" s="1">
        <f t="shared" si="1"/>
        <v>-1.91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IFERROR(__xludf.DUMMYFUNCTION("""COMPUTED_VALUE"""),94.04)</f>
        <v>94.04</v>
      </c>
      <c r="C1741" s="1">
        <f t="shared" si="1"/>
        <v>-1.86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IFERROR(__xludf.DUMMYFUNCTION("""COMPUTED_VALUE"""),95.56)</f>
        <v>95.56</v>
      </c>
      <c r="C1742" s="1">
        <f t="shared" si="1"/>
        <v>0.52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IFERROR(__xludf.DUMMYFUNCTION("""COMPUTED_VALUE"""),96.24)</f>
        <v>96.24</v>
      </c>
      <c r="C1743" s="1">
        <f t="shared" si="1"/>
        <v>-0.32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IFERROR(__xludf.DUMMYFUNCTION("""COMPUTED_VALUE"""),95.14)</f>
        <v>95.14</v>
      </c>
      <c r="C1744" s="1">
        <f t="shared" si="1"/>
        <v>-2.1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IFERROR(__xludf.DUMMYFUNCTION("""COMPUTED_VALUE"""),94.45)</f>
        <v>94.45</v>
      </c>
      <c r="C1745" s="1">
        <f t="shared" si="1"/>
        <v>-1.69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IFERROR(__xludf.DUMMYFUNCTION("""COMPUTED_VALUE"""),95.22)</f>
        <v>95.22</v>
      </c>
      <c r="C1746" s="1">
        <f t="shared" si="1"/>
        <v>-0.23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IFERROR(__xludf.DUMMYFUNCTION("""COMPUTED_VALUE"""),97.33)</f>
        <v>97.33</v>
      </c>
      <c r="C1747" s="1">
        <f t="shared" si="1"/>
        <v>1.11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IFERROR(__xludf.DUMMYFUNCTION("""COMPUTED_VALUE"""),96.27)</f>
        <v>96.27</v>
      </c>
      <c r="C1748" s="1">
        <f t="shared" si="1"/>
        <v>-2.06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IFERROR(__xludf.DUMMYFUNCTION("""COMPUTED_VALUE"""),95.53)</f>
        <v>95.53</v>
      </c>
      <c r="C1749" s="1">
        <f t="shared" si="1"/>
        <v>-1.74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IFERROR(__xludf.DUMMYFUNCTION("""COMPUTED_VALUE"""),95.08)</f>
        <v>95.08</v>
      </c>
      <c r="C1750" s="1">
        <f t="shared" si="1"/>
        <v>-1.45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tr">
        <f>IFERROR(__xludf.DUMMYFUNCTION("GOOGLEFINANCE(""CRM"",""price"",""2010-01-01"",""2016-12-13"",""DAILY"")"),"Date")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IFERROR(__xludf.DUMMYFUNCTION("""COMPUTED_VALUE"""),18.7)</f>
        <v>18.7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IFERROR(__xludf.DUMMYFUNCTION("""COMPUTED_VALUE"""),18.63)</f>
        <v>18.63</v>
      </c>
      <c r="C3" s="1">
        <f t="shared" ref="C3:C1750" si="1">(B3-B2)-1</f>
        <v>-1.07</v>
      </c>
    </row>
    <row r="4">
      <c r="A4" s="3">
        <f>IFERROR(__xludf.DUMMYFUNCTION("""COMPUTED_VALUE"""),40184.666666666664)</f>
        <v>40184.66667</v>
      </c>
      <c r="B4" s="1">
        <f>IFERROR(__xludf.DUMMYFUNCTION("""COMPUTED_VALUE"""),18.59)</f>
        <v>18.59</v>
      </c>
      <c r="C4" s="1">
        <f t="shared" si="1"/>
        <v>-1.04</v>
      </c>
    </row>
    <row r="5">
      <c r="A5" s="3">
        <f>IFERROR(__xludf.DUMMYFUNCTION("""COMPUTED_VALUE"""),40185.666666666664)</f>
        <v>40185.66667</v>
      </c>
      <c r="B5" s="1">
        <f>IFERROR(__xludf.DUMMYFUNCTION("""COMPUTED_VALUE"""),18.51)</f>
        <v>18.51</v>
      </c>
      <c r="C5" s="1">
        <f t="shared" si="1"/>
        <v>-1.08</v>
      </c>
    </row>
    <row r="6">
      <c r="A6" s="3">
        <f>IFERROR(__xludf.DUMMYFUNCTION("""COMPUTED_VALUE"""),40186.666666666664)</f>
        <v>40186.66667</v>
      </c>
      <c r="B6" s="1">
        <f>IFERROR(__xludf.DUMMYFUNCTION("""COMPUTED_VALUE"""),18.54)</f>
        <v>18.54</v>
      </c>
      <c r="C6" s="1">
        <f t="shared" si="1"/>
        <v>-0.97</v>
      </c>
    </row>
    <row r="7">
      <c r="A7" s="3">
        <f>IFERROR(__xludf.DUMMYFUNCTION("""COMPUTED_VALUE"""),40189.666666666664)</f>
        <v>40189.66667</v>
      </c>
      <c r="B7" s="1">
        <f>IFERROR(__xludf.DUMMYFUNCTION("""COMPUTED_VALUE"""),18.41)</f>
        <v>18.41</v>
      </c>
      <c r="C7" s="1">
        <f t="shared" si="1"/>
        <v>-1.13</v>
      </c>
    </row>
    <row r="8">
      <c r="A8" s="3">
        <f>IFERROR(__xludf.DUMMYFUNCTION("""COMPUTED_VALUE"""),40190.666666666664)</f>
        <v>40190.66667</v>
      </c>
      <c r="B8" s="1">
        <f>IFERROR(__xludf.DUMMYFUNCTION("""COMPUTED_VALUE"""),17.07)</f>
        <v>17.07</v>
      </c>
      <c r="C8" s="1">
        <f t="shared" si="1"/>
        <v>-2.34</v>
      </c>
    </row>
    <row r="9">
      <c r="A9" s="3">
        <f>IFERROR(__xludf.DUMMYFUNCTION("""COMPUTED_VALUE"""),40191.666666666664)</f>
        <v>40191.66667</v>
      </c>
      <c r="B9" s="1">
        <f>IFERROR(__xludf.DUMMYFUNCTION("""COMPUTED_VALUE"""),17.13)</f>
        <v>17.13</v>
      </c>
      <c r="C9" s="1">
        <f t="shared" si="1"/>
        <v>-0.94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IFERROR(__xludf.DUMMYFUNCTION("""COMPUTED_VALUE"""),17.3)</f>
        <v>17.3</v>
      </c>
      <c r="C10" s="1">
        <f t="shared" si="1"/>
        <v>-0.83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IFERROR(__xludf.DUMMYFUNCTION("""COMPUTED_VALUE"""),17.16)</f>
        <v>17.16</v>
      </c>
      <c r="C11" s="1">
        <f t="shared" si="1"/>
        <v>-1.14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IFERROR(__xludf.DUMMYFUNCTION("""COMPUTED_VALUE"""),17.38)</f>
        <v>17.38</v>
      </c>
      <c r="C12" s="1">
        <f t="shared" si="1"/>
        <v>-0.78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IFERROR(__xludf.DUMMYFUNCTION("""COMPUTED_VALUE"""),17.14)</f>
        <v>17.14</v>
      </c>
      <c r="C13" s="1">
        <f t="shared" si="1"/>
        <v>-1.24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IFERROR(__xludf.DUMMYFUNCTION("""COMPUTED_VALUE"""),16.72)</f>
        <v>16.72</v>
      </c>
      <c r="C14" s="1">
        <f t="shared" si="1"/>
        <v>-1.42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IFERROR(__xludf.DUMMYFUNCTION("""COMPUTED_VALUE"""),16.14)</f>
        <v>16.14</v>
      </c>
      <c r="C15" s="1">
        <f t="shared" si="1"/>
        <v>-1.58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IFERROR(__xludf.DUMMYFUNCTION("""COMPUTED_VALUE"""),16.03)</f>
        <v>16.03</v>
      </c>
      <c r="C16" s="1">
        <f t="shared" si="1"/>
        <v>-1.11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IFERROR(__xludf.DUMMYFUNCTION("""COMPUTED_VALUE"""),16.35)</f>
        <v>16.35</v>
      </c>
      <c r="C17" s="1">
        <f t="shared" si="1"/>
        <v>-0.68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IFERROR(__xludf.DUMMYFUNCTION("""COMPUTED_VALUE"""),16.35)</f>
        <v>16.35</v>
      </c>
      <c r="C18" s="1">
        <f t="shared" si="1"/>
        <v>-1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IFERROR(__xludf.DUMMYFUNCTION("""COMPUTED_VALUE"""),16.04)</f>
        <v>16.04</v>
      </c>
      <c r="C19" s="1">
        <f t="shared" si="1"/>
        <v>-1.31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IFERROR(__xludf.DUMMYFUNCTION("""COMPUTED_VALUE"""),15.89)</f>
        <v>15.89</v>
      </c>
      <c r="C20" s="1">
        <f t="shared" si="1"/>
        <v>-1.15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IFERROR(__xludf.DUMMYFUNCTION("""COMPUTED_VALUE"""),16.3)</f>
        <v>16.3</v>
      </c>
      <c r="C21" s="1">
        <f t="shared" si="1"/>
        <v>-0.59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IFERROR(__xludf.DUMMYFUNCTION("""COMPUTED_VALUE"""),16.27)</f>
        <v>16.27</v>
      </c>
      <c r="C22" s="1">
        <f t="shared" si="1"/>
        <v>-1.03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IFERROR(__xludf.DUMMYFUNCTION("""COMPUTED_VALUE"""),16.41)</f>
        <v>16.41</v>
      </c>
      <c r="C23" s="1">
        <f t="shared" si="1"/>
        <v>-0.86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IFERROR(__xludf.DUMMYFUNCTION("""COMPUTED_VALUE"""),15.61)</f>
        <v>15.61</v>
      </c>
      <c r="C24" s="1">
        <f t="shared" si="1"/>
        <v>-1.8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IFERROR(__xludf.DUMMYFUNCTION("""COMPUTED_VALUE"""),15.52)</f>
        <v>15.52</v>
      </c>
      <c r="C25" s="1">
        <f t="shared" si="1"/>
        <v>-1.09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IFERROR(__xludf.DUMMYFUNCTION("""COMPUTED_VALUE"""),15.53)</f>
        <v>15.53</v>
      </c>
      <c r="C26" s="1">
        <f t="shared" si="1"/>
        <v>-0.99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IFERROR(__xludf.DUMMYFUNCTION("""COMPUTED_VALUE"""),16.17)</f>
        <v>16.17</v>
      </c>
      <c r="C27" s="1">
        <f t="shared" si="1"/>
        <v>-0.36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IFERROR(__xludf.DUMMYFUNCTION("""COMPUTED_VALUE"""),16.18)</f>
        <v>16.18</v>
      </c>
      <c r="C28" s="1">
        <f t="shared" si="1"/>
        <v>-0.99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IFERROR(__xludf.DUMMYFUNCTION("""COMPUTED_VALUE"""),16.49)</f>
        <v>16.49</v>
      </c>
      <c r="C29" s="1">
        <f t="shared" si="1"/>
        <v>-0.69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IFERROR(__xludf.DUMMYFUNCTION("""COMPUTED_VALUE"""),16.27)</f>
        <v>16.27</v>
      </c>
      <c r="C30" s="1">
        <f t="shared" si="1"/>
        <v>-1.22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IFERROR(__xludf.DUMMYFUNCTION("""COMPUTED_VALUE"""),16.55)</f>
        <v>16.55</v>
      </c>
      <c r="C31" s="1">
        <f t="shared" si="1"/>
        <v>-0.72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IFERROR(__xludf.DUMMYFUNCTION("""COMPUTED_VALUE"""),16.7)</f>
        <v>16.7</v>
      </c>
      <c r="C32" s="1">
        <f t="shared" si="1"/>
        <v>-0.85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IFERROR(__xludf.DUMMYFUNCTION("""COMPUTED_VALUE"""),17.11)</f>
        <v>17.11</v>
      </c>
      <c r="C33" s="1">
        <f t="shared" si="1"/>
        <v>-0.59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IFERROR(__xludf.DUMMYFUNCTION("""COMPUTED_VALUE"""),17.23)</f>
        <v>17.23</v>
      </c>
      <c r="C34" s="1">
        <f t="shared" si="1"/>
        <v>-0.88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IFERROR(__xludf.DUMMYFUNCTION("""COMPUTED_VALUE"""),17.26)</f>
        <v>17.26</v>
      </c>
      <c r="C35" s="1">
        <f t="shared" si="1"/>
        <v>-0.97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IFERROR(__xludf.DUMMYFUNCTION("""COMPUTED_VALUE"""),17.06)</f>
        <v>17.06</v>
      </c>
      <c r="C36" s="1">
        <f t="shared" si="1"/>
        <v>-1.2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IFERROR(__xludf.DUMMYFUNCTION("""COMPUTED_VALUE"""),17.36)</f>
        <v>17.36</v>
      </c>
      <c r="C37" s="1">
        <f t="shared" si="1"/>
        <v>-0.7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IFERROR(__xludf.DUMMYFUNCTION("""COMPUTED_VALUE"""),17.0)</f>
        <v>17</v>
      </c>
      <c r="C38" s="1">
        <f t="shared" si="1"/>
        <v>-1.36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IFERROR(__xludf.DUMMYFUNCTION("""COMPUTED_VALUE"""),16.99)</f>
        <v>16.99</v>
      </c>
      <c r="C39" s="1">
        <f t="shared" si="1"/>
        <v>-1.01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IFERROR(__xludf.DUMMYFUNCTION("""COMPUTED_VALUE"""),17.73)</f>
        <v>17.73</v>
      </c>
      <c r="C40" s="1">
        <f t="shared" si="1"/>
        <v>-0.26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IFERROR(__xludf.DUMMYFUNCTION("""COMPUTED_VALUE"""),17.96)</f>
        <v>17.96</v>
      </c>
      <c r="C41" s="1">
        <f t="shared" si="1"/>
        <v>-0.77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IFERROR(__xludf.DUMMYFUNCTION("""COMPUTED_VALUE"""),17.64)</f>
        <v>17.64</v>
      </c>
      <c r="C42" s="1">
        <f t="shared" si="1"/>
        <v>-1.32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IFERROR(__xludf.DUMMYFUNCTION("""COMPUTED_VALUE"""),17.72)</f>
        <v>17.72</v>
      </c>
      <c r="C43" s="1">
        <f t="shared" si="1"/>
        <v>-0.92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IFERROR(__xludf.DUMMYFUNCTION("""COMPUTED_VALUE"""),18.07)</f>
        <v>18.07</v>
      </c>
      <c r="C44" s="1">
        <f t="shared" si="1"/>
        <v>-0.65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IFERROR(__xludf.DUMMYFUNCTION("""COMPUTED_VALUE"""),18.24)</f>
        <v>18.24</v>
      </c>
      <c r="C45" s="1">
        <f t="shared" si="1"/>
        <v>-0.83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IFERROR(__xludf.DUMMYFUNCTION("""COMPUTED_VALUE"""),18.42)</f>
        <v>18.42</v>
      </c>
      <c r="C46" s="1">
        <f t="shared" si="1"/>
        <v>-0.82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IFERROR(__xludf.DUMMYFUNCTION("""COMPUTED_VALUE"""),18.8)</f>
        <v>18.8</v>
      </c>
      <c r="C47" s="1">
        <f t="shared" si="1"/>
        <v>-0.62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IFERROR(__xludf.DUMMYFUNCTION("""COMPUTED_VALUE"""),18.86)</f>
        <v>18.86</v>
      </c>
      <c r="C48" s="1">
        <f t="shared" si="1"/>
        <v>-0.94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IFERROR(__xludf.DUMMYFUNCTION("""COMPUTED_VALUE"""),18.93)</f>
        <v>18.93</v>
      </c>
      <c r="C49" s="1">
        <f t="shared" si="1"/>
        <v>-0.93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IFERROR(__xludf.DUMMYFUNCTION("""COMPUTED_VALUE"""),18.9)</f>
        <v>18.9</v>
      </c>
      <c r="C50" s="1">
        <f t="shared" si="1"/>
        <v>-1.03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IFERROR(__xludf.DUMMYFUNCTION("""COMPUTED_VALUE"""),19.17)</f>
        <v>19.17</v>
      </c>
      <c r="C51" s="1">
        <f t="shared" si="1"/>
        <v>-0.73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IFERROR(__xludf.DUMMYFUNCTION("""COMPUTED_VALUE"""),19.18)</f>
        <v>19.18</v>
      </c>
      <c r="C52" s="1">
        <f t="shared" si="1"/>
        <v>-0.99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IFERROR(__xludf.DUMMYFUNCTION("""COMPUTED_VALUE"""),19.23)</f>
        <v>19.23</v>
      </c>
      <c r="C53" s="1">
        <f t="shared" si="1"/>
        <v>-0.95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IFERROR(__xludf.DUMMYFUNCTION("""COMPUTED_VALUE"""),19.01)</f>
        <v>19.01</v>
      </c>
      <c r="C54" s="1">
        <f t="shared" si="1"/>
        <v>-1.22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IFERROR(__xludf.DUMMYFUNCTION("""COMPUTED_VALUE"""),19.38)</f>
        <v>19.38</v>
      </c>
      <c r="C55" s="1">
        <f t="shared" si="1"/>
        <v>-0.63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IFERROR(__xludf.DUMMYFUNCTION("""COMPUTED_VALUE"""),19.27)</f>
        <v>19.27</v>
      </c>
      <c r="C56" s="1">
        <f t="shared" si="1"/>
        <v>-1.11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IFERROR(__xludf.DUMMYFUNCTION("""COMPUTED_VALUE"""),19.04)</f>
        <v>19.04</v>
      </c>
      <c r="C57" s="1">
        <f t="shared" si="1"/>
        <v>-1.23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IFERROR(__xludf.DUMMYFUNCTION("""COMPUTED_VALUE"""),18.99)</f>
        <v>18.99</v>
      </c>
      <c r="C58" s="1">
        <f t="shared" si="1"/>
        <v>-1.05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IFERROR(__xludf.DUMMYFUNCTION("""COMPUTED_VALUE"""),18.74)</f>
        <v>18.74</v>
      </c>
      <c r="C59" s="1">
        <f t="shared" si="1"/>
        <v>-1.25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IFERROR(__xludf.DUMMYFUNCTION("""COMPUTED_VALUE"""),18.69)</f>
        <v>18.69</v>
      </c>
      <c r="C60" s="1">
        <f t="shared" si="1"/>
        <v>-1.05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IFERROR(__xludf.DUMMYFUNCTION("""COMPUTED_VALUE"""),18.85)</f>
        <v>18.85</v>
      </c>
      <c r="C61" s="1">
        <f t="shared" si="1"/>
        <v>-0.84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IFERROR(__xludf.DUMMYFUNCTION("""COMPUTED_VALUE"""),18.61)</f>
        <v>18.61</v>
      </c>
      <c r="C62" s="1">
        <f t="shared" si="1"/>
        <v>-1.24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IFERROR(__xludf.DUMMYFUNCTION("""COMPUTED_VALUE"""),18.89)</f>
        <v>18.89</v>
      </c>
      <c r="C63" s="1">
        <f t="shared" si="1"/>
        <v>-0.72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IFERROR(__xludf.DUMMYFUNCTION("""COMPUTED_VALUE"""),19.21)</f>
        <v>19.21</v>
      </c>
      <c r="C64" s="1">
        <f t="shared" si="1"/>
        <v>-0.68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IFERROR(__xludf.DUMMYFUNCTION("""COMPUTED_VALUE"""),19.71)</f>
        <v>19.71</v>
      </c>
      <c r="C65" s="1">
        <f t="shared" si="1"/>
        <v>-0.5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IFERROR(__xludf.DUMMYFUNCTION("""COMPUTED_VALUE"""),19.3)</f>
        <v>19.3</v>
      </c>
      <c r="C66" s="1">
        <f t="shared" si="1"/>
        <v>-1.41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IFERROR(__xludf.DUMMYFUNCTION("""COMPUTED_VALUE"""),19.49)</f>
        <v>19.49</v>
      </c>
      <c r="C67" s="1">
        <f t="shared" si="1"/>
        <v>-0.81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IFERROR(__xludf.DUMMYFUNCTION("""COMPUTED_VALUE"""),19.94)</f>
        <v>19.94</v>
      </c>
      <c r="C68" s="1">
        <f t="shared" si="1"/>
        <v>-0.55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IFERROR(__xludf.DUMMYFUNCTION("""COMPUTED_VALUE"""),20.13)</f>
        <v>20.13</v>
      </c>
      <c r="C69" s="1">
        <f t="shared" si="1"/>
        <v>-0.81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IFERROR(__xludf.DUMMYFUNCTION("""COMPUTED_VALUE"""),20.11)</f>
        <v>20.11</v>
      </c>
      <c r="C70" s="1">
        <f t="shared" si="1"/>
        <v>-1.02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IFERROR(__xludf.DUMMYFUNCTION("""COMPUTED_VALUE"""),20.97)</f>
        <v>20.97</v>
      </c>
      <c r="C71" s="1">
        <f t="shared" si="1"/>
        <v>-0.14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IFERROR(__xludf.DUMMYFUNCTION("""COMPUTED_VALUE"""),20.93)</f>
        <v>20.93</v>
      </c>
      <c r="C72" s="1">
        <f t="shared" si="1"/>
        <v>-1.04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IFERROR(__xludf.DUMMYFUNCTION("""COMPUTED_VALUE"""),20.87)</f>
        <v>20.87</v>
      </c>
      <c r="C73" s="1">
        <f t="shared" si="1"/>
        <v>-1.06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IFERROR(__xludf.DUMMYFUNCTION("""COMPUTED_VALUE"""),20.66)</f>
        <v>20.66</v>
      </c>
      <c r="C74" s="1">
        <f t="shared" si="1"/>
        <v>-1.21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IFERROR(__xludf.DUMMYFUNCTION("""COMPUTED_VALUE"""),21.12)</f>
        <v>21.12</v>
      </c>
      <c r="C75" s="1">
        <f t="shared" si="1"/>
        <v>-0.54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IFERROR(__xludf.DUMMYFUNCTION("""COMPUTED_VALUE"""),21.27)</f>
        <v>21.27</v>
      </c>
      <c r="C76" s="1">
        <f t="shared" si="1"/>
        <v>-0.85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IFERROR(__xludf.DUMMYFUNCTION("""COMPUTED_VALUE"""),22.18)</f>
        <v>22.18</v>
      </c>
      <c r="C77" s="1">
        <f t="shared" si="1"/>
        <v>-0.09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IFERROR(__xludf.DUMMYFUNCTION("""COMPUTED_VALUE"""),22.04)</f>
        <v>22.04</v>
      </c>
      <c r="C78" s="1">
        <f t="shared" si="1"/>
        <v>-1.14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IFERROR(__xludf.DUMMYFUNCTION("""COMPUTED_VALUE"""),22.12)</f>
        <v>22.12</v>
      </c>
      <c r="C79" s="1">
        <f t="shared" si="1"/>
        <v>-0.92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IFERROR(__xludf.DUMMYFUNCTION("""COMPUTED_VALUE"""),21.45)</f>
        <v>21.45</v>
      </c>
      <c r="C80" s="1">
        <f t="shared" si="1"/>
        <v>-1.67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IFERROR(__xludf.DUMMYFUNCTION("""COMPUTED_VALUE"""),21.54)</f>
        <v>21.54</v>
      </c>
      <c r="C81" s="1">
        <f t="shared" si="1"/>
        <v>-0.91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IFERROR(__xludf.DUMMYFUNCTION("""COMPUTED_VALUE"""),22.04)</f>
        <v>22.04</v>
      </c>
      <c r="C82" s="1">
        <f t="shared" si="1"/>
        <v>-0.5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IFERROR(__xludf.DUMMYFUNCTION("""COMPUTED_VALUE"""),21.4)</f>
        <v>21.4</v>
      </c>
      <c r="C83" s="1">
        <f t="shared" si="1"/>
        <v>-1.64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IFERROR(__xludf.DUMMYFUNCTION("""COMPUTED_VALUE"""),21.93)</f>
        <v>21.93</v>
      </c>
      <c r="C84" s="1">
        <f t="shared" si="1"/>
        <v>-0.47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IFERROR(__xludf.DUMMYFUNCTION("""COMPUTED_VALUE"""),21.65)</f>
        <v>21.65</v>
      </c>
      <c r="C85" s="1">
        <f t="shared" si="1"/>
        <v>-1.28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IFERROR(__xludf.DUMMYFUNCTION("""COMPUTED_VALUE"""),21.31)</f>
        <v>21.31</v>
      </c>
      <c r="C86" s="1">
        <f t="shared" si="1"/>
        <v>-1.34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IFERROR(__xludf.DUMMYFUNCTION("""COMPUTED_VALUE"""),20.23)</f>
        <v>20.23</v>
      </c>
      <c r="C87" s="1">
        <f t="shared" si="1"/>
        <v>-2.08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IFERROR(__xludf.DUMMYFUNCTION("""COMPUTED_VALUE"""),19.38)</f>
        <v>19.38</v>
      </c>
      <c r="C88" s="1">
        <f t="shared" si="1"/>
        <v>-1.85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IFERROR(__xludf.DUMMYFUNCTION("""COMPUTED_VALUE"""),21.37)</f>
        <v>21.37</v>
      </c>
      <c r="C89" s="1">
        <f t="shared" si="1"/>
        <v>0.99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IFERROR(__xludf.DUMMYFUNCTION("""COMPUTED_VALUE"""),21.55)</f>
        <v>21.55</v>
      </c>
      <c r="C90" s="1">
        <f t="shared" si="1"/>
        <v>-0.82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IFERROR(__xludf.DUMMYFUNCTION("""COMPUTED_VALUE"""),22.1)</f>
        <v>22.1</v>
      </c>
      <c r="C91" s="1">
        <f t="shared" si="1"/>
        <v>-0.45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IFERROR(__xludf.DUMMYFUNCTION("""COMPUTED_VALUE"""),21.67)</f>
        <v>21.67</v>
      </c>
      <c r="C92" s="1">
        <f t="shared" si="1"/>
        <v>-1.43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IFERROR(__xludf.DUMMYFUNCTION("""COMPUTED_VALUE"""),21.18)</f>
        <v>21.18</v>
      </c>
      <c r="C93" s="1">
        <f t="shared" si="1"/>
        <v>-1.49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IFERROR(__xludf.DUMMYFUNCTION("""COMPUTED_VALUE"""),21.31)</f>
        <v>21.31</v>
      </c>
      <c r="C94" s="1">
        <f t="shared" si="1"/>
        <v>-0.87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IFERROR(__xludf.DUMMYFUNCTION("""COMPUTED_VALUE"""),21.04)</f>
        <v>21.04</v>
      </c>
      <c r="C95" s="1">
        <f t="shared" si="1"/>
        <v>-1.27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IFERROR(__xludf.DUMMYFUNCTION("""COMPUTED_VALUE"""),20.4)</f>
        <v>20.4</v>
      </c>
      <c r="C96" s="1">
        <f t="shared" si="1"/>
        <v>-1.64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IFERROR(__xludf.DUMMYFUNCTION("""COMPUTED_VALUE"""),19.76)</f>
        <v>19.76</v>
      </c>
      <c r="C97" s="1">
        <f t="shared" si="1"/>
        <v>-1.64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IFERROR(__xludf.DUMMYFUNCTION("""COMPUTED_VALUE"""),20.81)</f>
        <v>20.81</v>
      </c>
      <c r="C98" s="1">
        <f t="shared" si="1"/>
        <v>0.05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IFERROR(__xludf.DUMMYFUNCTION("""COMPUTED_VALUE"""),20.55)</f>
        <v>20.55</v>
      </c>
      <c r="C99" s="1">
        <f t="shared" si="1"/>
        <v>-1.26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IFERROR(__xludf.DUMMYFUNCTION("""COMPUTED_VALUE"""),20.53)</f>
        <v>20.53</v>
      </c>
      <c r="C100" s="1">
        <f t="shared" si="1"/>
        <v>-1.02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IFERROR(__xludf.DUMMYFUNCTION("""COMPUTED_VALUE"""),20.94)</f>
        <v>20.94</v>
      </c>
      <c r="C101" s="1">
        <f t="shared" si="1"/>
        <v>-0.59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IFERROR(__xludf.DUMMYFUNCTION("""COMPUTED_VALUE"""),21.75)</f>
        <v>21.75</v>
      </c>
      <c r="C102" s="1">
        <f t="shared" si="1"/>
        <v>-0.19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IFERROR(__xludf.DUMMYFUNCTION("""COMPUTED_VALUE"""),21.63)</f>
        <v>21.63</v>
      </c>
      <c r="C103" s="1">
        <f t="shared" si="1"/>
        <v>-1.12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IFERROR(__xludf.DUMMYFUNCTION("""COMPUTED_VALUE"""),21.22)</f>
        <v>21.22</v>
      </c>
      <c r="C104" s="1">
        <f t="shared" si="1"/>
        <v>-1.41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IFERROR(__xludf.DUMMYFUNCTION("""COMPUTED_VALUE"""),22.11)</f>
        <v>22.11</v>
      </c>
      <c r="C105" s="1">
        <f t="shared" si="1"/>
        <v>-0.11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IFERROR(__xludf.DUMMYFUNCTION("""COMPUTED_VALUE"""),23.8)</f>
        <v>23.8</v>
      </c>
      <c r="C106" s="1">
        <f t="shared" si="1"/>
        <v>0.69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IFERROR(__xludf.DUMMYFUNCTION("""COMPUTED_VALUE"""),22.41)</f>
        <v>22.41</v>
      </c>
      <c r="C107" s="1">
        <f t="shared" si="1"/>
        <v>-2.39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IFERROR(__xludf.DUMMYFUNCTION("""COMPUTED_VALUE"""),21.98)</f>
        <v>21.98</v>
      </c>
      <c r="C108" s="1">
        <f t="shared" si="1"/>
        <v>-1.43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IFERROR(__xludf.DUMMYFUNCTION("""COMPUTED_VALUE"""),22.0)</f>
        <v>22</v>
      </c>
      <c r="C109" s="1">
        <f t="shared" si="1"/>
        <v>-0.98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IFERROR(__xludf.DUMMYFUNCTION("""COMPUTED_VALUE"""),22.26)</f>
        <v>22.26</v>
      </c>
      <c r="C110" s="1">
        <f t="shared" si="1"/>
        <v>-0.74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IFERROR(__xludf.DUMMYFUNCTION("""COMPUTED_VALUE"""),23.11)</f>
        <v>23.11</v>
      </c>
      <c r="C111" s="1">
        <f t="shared" si="1"/>
        <v>-0.15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IFERROR(__xludf.DUMMYFUNCTION("""COMPUTED_VALUE"""),24.16)</f>
        <v>24.16</v>
      </c>
      <c r="C112" s="1">
        <f t="shared" si="1"/>
        <v>0.05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IFERROR(__xludf.DUMMYFUNCTION("""COMPUTED_VALUE"""),23.38)</f>
        <v>23.38</v>
      </c>
      <c r="C113" s="1">
        <f t="shared" si="1"/>
        <v>-1.78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IFERROR(__xludf.DUMMYFUNCTION("""COMPUTED_VALUE"""),23.75)</f>
        <v>23.75</v>
      </c>
      <c r="C114" s="1">
        <f t="shared" si="1"/>
        <v>-0.63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IFERROR(__xludf.DUMMYFUNCTION("""COMPUTED_VALUE"""),23.59)</f>
        <v>23.59</v>
      </c>
      <c r="C115" s="1">
        <f t="shared" si="1"/>
        <v>-1.16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IFERROR(__xludf.DUMMYFUNCTION("""COMPUTED_VALUE"""),24.28)</f>
        <v>24.28</v>
      </c>
      <c r="C116" s="1">
        <f t="shared" si="1"/>
        <v>-0.31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IFERROR(__xludf.DUMMYFUNCTION("""COMPUTED_VALUE"""),23.93)</f>
        <v>23.93</v>
      </c>
      <c r="C117" s="1">
        <f t="shared" si="1"/>
        <v>-1.35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IFERROR(__xludf.DUMMYFUNCTION("""COMPUTED_VALUE"""),23.85)</f>
        <v>23.85</v>
      </c>
      <c r="C118" s="1">
        <f t="shared" si="1"/>
        <v>-1.08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IFERROR(__xludf.DUMMYFUNCTION("""COMPUTED_VALUE"""),22.98)</f>
        <v>22.98</v>
      </c>
      <c r="C119" s="1">
        <f t="shared" si="1"/>
        <v>-1.87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IFERROR(__xludf.DUMMYFUNCTION("""COMPUTED_VALUE"""),23.24)</f>
        <v>23.24</v>
      </c>
      <c r="C120" s="1">
        <f t="shared" si="1"/>
        <v>-0.74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IFERROR(__xludf.DUMMYFUNCTION("""COMPUTED_VALUE"""),22.76)</f>
        <v>22.76</v>
      </c>
      <c r="C121" s="1">
        <f t="shared" si="1"/>
        <v>-1.48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IFERROR(__xludf.DUMMYFUNCTION("""COMPUTED_VALUE"""),22.91)</f>
        <v>22.91</v>
      </c>
      <c r="C122" s="1">
        <f t="shared" si="1"/>
        <v>-0.85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IFERROR(__xludf.DUMMYFUNCTION("""COMPUTED_VALUE"""),22.82)</f>
        <v>22.82</v>
      </c>
      <c r="C123" s="1">
        <f t="shared" si="1"/>
        <v>-1.09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IFERROR(__xludf.DUMMYFUNCTION("""COMPUTED_VALUE"""),21.35)</f>
        <v>21.35</v>
      </c>
      <c r="C124" s="1">
        <f t="shared" si="1"/>
        <v>-2.47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IFERROR(__xludf.DUMMYFUNCTION("""COMPUTED_VALUE"""),21.46)</f>
        <v>21.46</v>
      </c>
      <c r="C125" s="1">
        <f t="shared" si="1"/>
        <v>-0.89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IFERROR(__xludf.DUMMYFUNCTION("""COMPUTED_VALUE"""),21.77)</f>
        <v>21.77</v>
      </c>
      <c r="C126" s="1">
        <f t="shared" si="1"/>
        <v>-0.69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IFERROR(__xludf.DUMMYFUNCTION("""COMPUTED_VALUE"""),21.78)</f>
        <v>21.78</v>
      </c>
      <c r="C127" s="1">
        <f t="shared" si="1"/>
        <v>-0.99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IFERROR(__xludf.DUMMYFUNCTION("""COMPUTED_VALUE"""),22.03)</f>
        <v>22.03</v>
      </c>
      <c r="C128" s="1">
        <f t="shared" si="1"/>
        <v>-0.75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IFERROR(__xludf.DUMMYFUNCTION("""COMPUTED_VALUE"""),22.85)</f>
        <v>22.85</v>
      </c>
      <c r="C129" s="1">
        <f t="shared" si="1"/>
        <v>-0.18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IFERROR(__xludf.DUMMYFUNCTION("""COMPUTED_VALUE"""),22.89)</f>
        <v>22.89</v>
      </c>
      <c r="C130" s="1">
        <f t="shared" si="1"/>
        <v>-0.96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IFERROR(__xludf.DUMMYFUNCTION("""COMPUTED_VALUE"""),22.95)</f>
        <v>22.95</v>
      </c>
      <c r="C131" s="1">
        <f t="shared" si="1"/>
        <v>-0.94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IFERROR(__xludf.DUMMYFUNCTION("""COMPUTED_VALUE"""),22.96)</f>
        <v>22.96</v>
      </c>
      <c r="C132" s="1">
        <f t="shared" si="1"/>
        <v>-0.99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IFERROR(__xludf.DUMMYFUNCTION("""COMPUTED_VALUE"""),23.41)</f>
        <v>23.41</v>
      </c>
      <c r="C133" s="1">
        <f t="shared" si="1"/>
        <v>-0.55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IFERROR(__xludf.DUMMYFUNCTION("""COMPUTED_VALUE"""),23.93)</f>
        <v>23.93</v>
      </c>
      <c r="C134" s="1">
        <f t="shared" si="1"/>
        <v>-0.48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IFERROR(__xludf.DUMMYFUNCTION("""COMPUTED_VALUE"""),24.0)</f>
        <v>24</v>
      </c>
      <c r="C135" s="1">
        <f t="shared" si="1"/>
        <v>-0.93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IFERROR(__xludf.DUMMYFUNCTION("""COMPUTED_VALUE"""),23.01)</f>
        <v>23.01</v>
      </c>
      <c r="C136" s="1">
        <f t="shared" si="1"/>
        <v>-1.99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IFERROR(__xludf.DUMMYFUNCTION("""COMPUTED_VALUE"""),23.16)</f>
        <v>23.16</v>
      </c>
      <c r="C137" s="1">
        <f t="shared" si="1"/>
        <v>-0.85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IFERROR(__xludf.DUMMYFUNCTION("""COMPUTED_VALUE"""),23.28)</f>
        <v>23.28</v>
      </c>
      <c r="C138" s="1">
        <f t="shared" si="1"/>
        <v>-0.88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IFERROR(__xludf.DUMMYFUNCTION("""COMPUTED_VALUE"""),23.04)</f>
        <v>23.04</v>
      </c>
      <c r="C139" s="1">
        <f t="shared" si="1"/>
        <v>-1.24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IFERROR(__xludf.DUMMYFUNCTION("""COMPUTED_VALUE"""),23.98)</f>
        <v>23.98</v>
      </c>
      <c r="C140" s="1">
        <f t="shared" si="1"/>
        <v>-0.06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IFERROR(__xludf.DUMMYFUNCTION("""COMPUTED_VALUE"""),24.94)</f>
        <v>24.94</v>
      </c>
      <c r="C141" s="1">
        <f t="shared" si="1"/>
        <v>-0.04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IFERROR(__xludf.DUMMYFUNCTION("""COMPUTED_VALUE"""),25.02)</f>
        <v>25.02</v>
      </c>
      <c r="C142" s="1">
        <f t="shared" si="1"/>
        <v>-0.92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IFERROR(__xludf.DUMMYFUNCTION("""COMPUTED_VALUE"""),24.7)</f>
        <v>24.7</v>
      </c>
      <c r="C143" s="1">
        <f t="shared" si="1"/>
        <v>-1.32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IFERROR(__xludf.DUMMYFUNCTION("""COMPUTED_VALUE"""),24.53)</f>
        <v>24.53</v>
      </c>
      <c r="C144" s="1">
        <f t="shared" si="1"/>
        <v>-1.17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IFERROR(__xludf.DUMMYFUNCTION("""COMPUTED_VALUE"""),24.45)</f>
        <v>24.45</v>
      </c>
      <c r="C145" s="1">
        <f t="shared" si="1"/>
        <v>-1.08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IFERROR(__xludf.DUMMYFUNCTION("""COMPUTED_VALUE"""),24.74)</f>
        <v>24.74</v>
      </c>
      <c r="C146" s="1">
        <f t="shared" si="1"/>
        <v>-0.71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IFERROR(__xludf.DUMMYFUNCTION("""COMPUTED_VALUE"""),25.48)</f>
        <v>25.48</v>
      </c>
      <c r="C147" s="1">
        <f t="shared" si="1"/>
        <v>-0.26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IFERROR(__xludf.DUMMYFUNCTION("""COMPUTED_VALUE"""),25.25)</f>
        <v>25.25</v>
      </c>
      <c r="C148" s="1">
        <f t="shared" si="1"/>
        <v>-1.23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IFERROR(__xludf.DUMMYFUNCTION("""COMPUTED_VALUE"""),25.89)</f>
        <v>25.89</v>
      </c>
      <c r="C149" s="1">
        <f t="shared" si="1"/>
        <v>-0.36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IFERROR(__xludf.DUMMYFUNCTION("""COMPUTED_VALUE"""),25.67)</f>
        <v>25.67</v>
      </c>
      <c r="C150" s="1">
        <f t="shared" si="1"/>
        <v>-1.22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IFERROR(__xludf.DUMMYFUNCTION("""COMPUTED_VALUE"""),25.58)</f>
        <v>25.58</v>
      </c>
      <c r="C151" s="1">
        <f t="shared" si="1"/>
        <v>-1.09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IFERROR(__xludf.DUMMYFUNCTION("""COMPUTED_VALUE"""),26.02)</f>
        <v>26.02</v>
      </c>
      <c r="C152" s="1">
        <f t="shared" si="1"/>
        <v>-0.56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IFERROR(__xludf.DUMMYFUNCTION("""COMPUTED_VALUE"""),25.41)</f>
        <v>25.41</v>
      </c>
      <c r="C153" s="1">
        <f t="shared" si="1"/>
        <v>-1.61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IFERROR(__xludf.DUMMYFUNCTION("""COMPUTED_VALUE"""),24.48)</f>
        <v>24.48</v>
      </c>
      <c r="C154" s="1">
        <f t="shared" si="1"/>
        <v>-1.93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IFERROR(__xludf.DUMMYFUNCTION("""COMPUTED_VALUE"""),24.24)</f>
        <v>24.24</v>
      </c>
      <c r="C155" s="1">
        <f t="shared" si="1"/>
        <v>-1.24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IFERROR(__xludf.DUMMYFUNCTION("""COMPUTED_VALUE"""),24.31)</f>
        <v>24.31</v>
      </c>
      <c r="C156" s="1">
        <f t="shared" si="1"/>
        <v>-0.93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IFERROR(__xludf.DUMMYFUNCTION("""COMPUTED_VALUE"""),24.16)</f>
        <v>24.16</v>
      </c>
      <c r="C157" s="1">
        <f t="shared" si="1"/>
        <v>-1.15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IFERROR(__xludf.DUMMYFUNCTION("""COMPUTED_VALUE"""),24.83)</f>
        <v>24.83</v>
      </c>
      <c r="C158" s="1">
        <f t="shared" si="1"/>
        <v>-0.33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IFERROR(__xludf.DUMMYFUNCTION("""COMPUTED_VALUE"""),24.83)</f>
        <v>24.83</v>
      </c>
      <c r="C159" s="1">
        <f t="shared" si="1"/>
        <v>-1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IFERROR(__xludf.DUMMYFUNCTION("""COMPUTED_VALUE"""),24.1)</f>
        <v>24.1</v>
      </c>
      <c r="C160" s="1">
        <f t="shared" si="1"/>
        <v>-1.73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IFERROR(__xludf.DUMMYFUNCTION("""COMPUTED_VALUE"""),28.19)</f>
        <v>28.19</v>
      </c>
      <c r="C161" s="1">
        <f t="shared" si="1"/>
        <v>3.09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IFERROR(__xludf.DUMMYFUNCTION("""COMPUTED_VALUE"""),28.07)</f>
        <v>28.07</v>
      </c>
      <c r="C162" s="1">
        <f t="shared" si="1"/>
        <v>-1.12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IFERROR(__xludf.DUMMYFUNCTION("""COMPUTED_VALUE"""),28.32)</f>
        <v>28.32</v>
      </c>
      <c r="C163" s="1">
        <f t="shared" si="1"/>
        <v>-0.75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IFERROR(__xludf.DUMMYFUNCTION("""COMPUTED_VALUE"""),28.05)</f>
        <v>28.05</v>
      </c>
      <c r="C164" s="1">
        <f t="shared" si="1"/>
        <v>-1.27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IFERROR(__xludf.DUMMYFUNCTION("""COMPUTED_VALUE"""),27.46)</f>
        <v>27.46</v>
      </c>
      <c r="C165" s="1">
        <f t="shared" si="1"/>
        <v>-1.59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IFERROR(__xludf.DUMMYFUNCTION("""COMPUTED_VALUE"""),27.87)</f>
        <v>27.87</v>
      </c>
      <c r="C166" s="1">
        <f t="shared" si="1"/>
        <v>-0.59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IFERROR(__xludf.DUMMYFUNCTION("""COMPUTED_VALUE"""),27.29)</f>
        <v>27.29</v>
      </c>
      <c r="C167" s="1">
        <f t="shared" si="1"/>
        <v>-1.58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IFERROR(__xludf.DUMMYFUNCTION("""COMPUTED_VALUE"""),27.47)</f>
        <v>27.47</v>
      </c>
      <c r="C168" s="1">
        <f t="shared" si="1"/>
        <v>-0.82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IFERROR(__xludf.DUMMYFUNCTION("""COMPUTED_VALUE"""),29.1)</f>
        <v>29.1</v>
      </c>
      <c r="C169" s="1">
        <f t="shared" si="1"/>
        <v>0.63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IFERROR(__xludf.DUMMYFUNCTION("""COMPUTED_VALUE"""),29.78)</f>
        <v>29.78</v>
      </c>
      <c r="C170" s="1">
        <f t="shared" si="1"/>
        <v>-0.32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IFERROR(__xludf.DUMMYFUNCTION("""COMPUTED_VALUE"""),29.91)</f>
        <v>29.91</v>
      </c>
      <c r="C171" s="1">
        <f t="shared" si="1"/>
        <v>-0.87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IFERROR(__xludf.DUMMYFUNCTION("""COMPUTED_VALUE"""),29.91)</f>
        <v>29.91</v>
      </c>
      <c r="C172" s="1">
        <f t="shared" si="1"/>
        <v>-1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IFERROR(__xludf.DUMMYFUNCTION("""COMPUTED_VALUE"""),29.95)</f>
        <v>29.95</v>
      </c>
      <c r="C173" s="1">
        <f t="shared" si="1"/>
        <v>-0.96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IFERROR(__xludf.DUMMYFUNCTION("""COMPUTED_VALUE"""),29.41)</f>
        <v>29.41</v>
      </c>
      <c r="C174" s="1">
        <f t="shared" si="1"/>
        <v>-1.54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IFERROR(__xludf.DUMMYFUNCTION("""COMPUTED_VALUE"""),29.36)</f>
        <v>29.36</v>
      </c>
      <c r="C175" s="1">
        <f t="shared" si="1"/>
        <v>-1.05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IFERROR(__xludf.DUMMYFUNCTION("""COMPUTED_VALUE"""),29.65)</f>
        <v>29.65</v>
      </c>
      <c r="C176" s="1">
        <f t="shared" si="1"/>
        <v>-0.71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IFERROR(__xludf.DUMMYFUNCTION("""COMPUTED_VALUE"""),29.45)</f>
        <v>29.45</v>
      </c>
      <c r="C177" s="1">
        <f t="shared" si="1"/>
        <v>-1.2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IFERROR(__xludf.DUMMYFUNCTION("""COMPUTED_VALUE"""),29.2)</f>
        <v>29.2</v>
      </c>
      <c r="C178" s="1">
        <f t="shared" si="1"/>
        <v>-1.25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IFERROR(__xludf.DUMMYFUNCTION("""COMPUTED_VALUE"""),29.23)</f>
        <v>29.23</v>
      </c>
      <c r="C179" s="1">
        <f t="shared" si="1"/>
        <v>-0.97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IFERROR(__xludf.DUMMYFUNCTION("""COMPUTED_VALUE"""),29.19)</f>
        <v>29.19</v>
      </c>
      <c r="C180" s="1">
        <f t="shared" si="1"/>
        <v>-1.04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IFERROR(__xludf.DUMMYFUNCTION("""COMPUTED_VALUE"""),30.79)</f>
        <v>30.79</v>
      </c>
      <c r="C181" s="1">
        <f t="shared" si="1"/>
        <v>0.6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IFERROR(__xludf.DUMMYFUNCTION("""COMPUTED_VALUE"""),30.35)</f>
        <v>30.35</v>
      </c>
      <c r="C182" s="1">
        <f t="shared" si="1"/>
        <v>-1.44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IFERROR(__xludf.DUMMYFUNCTION("""COMPUTED_VALUE"""),29.67)</f>
        <v>29.67</v>
      </c>
      <c r="C183" s="1">
        <f t="shared" si="1"/>
        <v>-1.68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IFERROR(__xludf.DUMMYFUNCTION("""COMPUTED_VALUE"""),29.37)</f>
        <v>29.37</v>
      </c>
      <c r="C184" s="1">
        <f t="shared" si="1"/>
        <v>-1.3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IFERROR(__xludf.DUMMYFUNCTION("""COMPUTED_VALUE"""),29.84)</f>
        <v>29.84</v>
      </c>
      <c r="C185" s="1">
        <f t="shared" si="1"/>
        <v>-0.53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IFERROR(__xludf.DUMMYFUNCTION("""COMPUTED_VALUE"""),29.26)</f>
        <v>29.26</v>
      </c>
      <c r="C186" s="1">
        <f t="shared" si="1"/>
        <v>-1.58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IFERROR(__xludf.DUMMYFUNCTION("""COMPUTED_VALUE"""),28.69)</f>
        <v>28.69</v>
      </c>
      <c r="C187" s="1">
        <f t="shared" si="1"/>
        <v>-1.57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IFERROR(__xludf.DUMMYFUNCTION("""COMPUTED_VALUE"""),28.4)</f>
        <v>28.4</v>
      </c>
      <c r="C188" s="1">
        <f t="shared" si="1"/>
        <v>-1.29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IFERROR(__xludf.DUMMYFUNCTION("""COMPUTED_VALUE"""),27.95)</f>
        <v>27.95</v>
      </c>
      <c r="C189" s="1">
        <f t="shared" si="1"/>
        <v>-1.45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IFERROR(__xludf.DUMMYFUNCTION("""COMPUTED_VALUE"""),28.0)</f>
        <v>28</v>
      </c>
      <c r="C190" s="1">
        <f t="shared" si="1"/>
        <v>-0.95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IFERROR(__xludf.DUMMYFUNCTION("""COMPUTED_VALUE"""),28.02)</f>
        <v>28.02</v>
      </c>
      <c r="C191" s="1">
        <f t="shared" si="1"/>
        <v>-0.98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IFERROR(__xludf.DUMMYFUNCTION("""COMPUTED_VALUE"""),28.48)</f>
        <v>28.48</v>
      </c>
      <c r="C192" s="1">
        <f t="shared" si="1"/>
        <v>-0.54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IFERROR(__xludf.DUMMYFUNCTION("""COMPUTED_VALUE"""),26.16)</f>
        <v>26.16</v>
      </c>
      <c r="C193" s="1">
        <f t="shared" si="1"/>
        <v>-3.32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IFERROR(__xludf.DUMMYFUNCTION("""COMPUTED_VALUE"""),26.23)</f>
        <v>26.23</v>
      </c>
      <c r="C194" s="1">
        <f t="shared" si="1"/>
        <v>-0.93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IFERROR(__xludf.DUMMYFUNCTION("""COMPUTED_VALUE"""),26.47)</f>
        <v>26.47</v>
      </c>
      <c r="C195" s="1">
        <f t="shared" si="1"/>
        <v>-0.76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IFERROR(__xludf.DUMMYFUNCTION("""COMPUTED_VALUE"""),24.98)</f>
        <v>24.98</v>
      </c>
      <c r="C196" s="1">
        <f t="shared" si="1"/>
        <v>-2.49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IFERROR(__xludf.DUMMYFUNCTION("""COMPUTED_VALUE"""),26.37)</f>
        <v>26.37</v>
      </c>
      <c r="C197" s="1">
        <f t="shared" si="1"/>
        <v>0.39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IFERROR(__xludf.DUMMYFUNCTION("""COMPUTED_VALUE"""),26.83)</f>
        <v>26.83</v>
      </c>
      <c r="C198" s="1">
        <f t="shared" si="1"/>
        <v>-0.54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IFERROR(__xludf.DUMMYFUNCTION("""COMPUTED_VALUE"""),26.84)</f>
        <v>26.84</v>
      </c>
      <c r="C199" s="1">
        <f t="shared" si="1"/>
        <v>-0.99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IFERROR(__xludf.DUMMYFUNCTION("""COMPUTED_VALUE"""),27.1)</f>
        <v>27.1</v>
      </c>
      <c r="C200" s="1">
        <f t="shared" si="1"/>
        <v>-0.74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IFERROR(__xludf.DUMMYFUNCTION("""COMPUTED_VALUE"""),26.41)</f>
        <v>26.41</v>
      </c>
      <c r="C201" s="1">
        <f t="shared" si="1"/>
        <v>-1.69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IFERROR(__xludf.DUMMYFUNCTION("""COMPUTED_VALUE"""),25.91)</f>
        <v>25.91</v>
      </c>
      <c r="C202" s="1">
        <f t="shared" si="1"/>
        <v>-1.5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IFERROR(__xludf.DUMMYFUNCTION("""COMPUTED_VALUE"""),26.11)</f>
        <v>26.11</v>
      </c>
      <c r="C203" s="1">
        <f t="shared" si="1"/>
        <v>-0.8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IFERROR(__xludf.DUMMYFUNCTION("""COMPUTED_VALUE"""),26.33)</f>
        <v>26.33</v>
      </c>
      <c r="C204" s="1">
        <f t="shared" si="1"/>
        <v>-0.78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IFERROR(__xludf.DUMMYFUNCTION("""COMPUTED_VALUE"""),26.99)</f>
        <v>26.99</v>
      </c>
      <c r="C205" s="1">
        <f t="shared" si="1"/>
        <v>-0.34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IFERROR(__xludf.DUMMYFUNCTION("""COMPUTED_VALUE"""),28.14)</f>
        <v>28.14</v>
      </c>
      <c r="C206" s="1">
        <f t="shared" si="1"/>
        <v>0.15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IFERROR(__xludf.DUMMYFUNCTION("""COMPUTED_VALUE"""),27.97)</f>
        <v>27.97</v>
      </c>
      <c r="C207" s="1">
        <f t="shared" si="1"/>
        <v>-1.17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IFERROR(__xludf.DUMMYFUNCTION("""COMPUTED_VALUE"""),28.77)</f>
        <v>28.77</v>
      </c>
      <c r="C208" s="1">
        <f t="shared" si="1"/>
        <v>-0.2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IFERROR(__xludf.DUMMYFUNCTION("""COMPUTED_VALUE"""),28.75)</f>
        <v>28.75</v>
      </c>
      <c r="C209" s="1">
        <f t="shared" si="1"/>
        <v>-1.02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IFERROR(__xludf.DUMMYFUNCTION("""COMPUTED_VALUE"""),29.02)</f>
        <v>29.02</v>
      </c>
      <c r="C210" s="1">
        <f t="shared" si="1"/>
        <v>-0.73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IFERROR(__xludf.DUMMYFUNCTION("""COMPUTED_VALUE"""),28.44)</f>
        <v>28.44</v>
      </c>
      <c r="C211" s="1">
        <f t="shared" si="1"/>
        <v>-1.58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IFERROR(__xludf.DUMMYFUNCTION("""COMPUTED_VALUE"""),28.86)</f>
        <v>28.86</v>
      </c>
      <c r="C212" s="1">
        <f t="shared" si="1"/>
        <v>-0.58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IFERROR(__xludf.DUMMYFUNCTION("""COMPUTED_VALUE"""),29.11)</f>
        <v>29.11</v>
      </c>
      <c r="C213" s="1">
        <f t="shared" si="1"/>
        <v>-0.75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IFERROR(__xludf.DUMMYFUNCTION("""COMPUTED_VALUE"""),28.51)</f>
        <v>28.51</v>
      </c>
      <c r="C214" s="1">
        <f t="shared" si="1"/>
        <v>-1.6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IFERROR(__xludf.DUMMYFUNCTION("""COMPUTED_VALUE"""),28.29)</f>
        <v>28.29</v>
      </c>
      <c r="C215" s="1">
        <f t="shared" si="1"/>
        <v>-1.22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IFERROR(__xludf.DUMMYFUNCTION("""COMPUTED_VALUE"""),28.63)</f>
        <v>28.63</v>
      </c>
      <c r="C216" s="1">
        <f t="shared" si="1"/>
        <v>-0.66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IFERROR(__xludf.DUMMYFUNCTION("""COMPUTED_VALUE"""),28.69)</f>
        <v>28.69</v>
      </c>
      <c r="C217" s="1">
        <f t="shared" si="1"/>
        <v>-0.94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IFERROR(__xludf.DUMMYFUNCTION("""COMPUTED_VALUE"""),29.47)</f>
        <v>29.47</v>
      </c>
      <c r="C218" s="1">
        <f t="shared" si="1"/>
        <v>-0.22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IFERROR(__xludf.DUMMYFUNCTION("""COMPUTED_VALUE"""),29.18)</f>
        <v>29.18</v>
      </c>
      <c r="C219" s="1">
        <f t="shared" si="1"/>
        <v>-1.29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IFERROR(__xludf.DUMMYFUNCTION("""COMPUTED_VALUE"""),28.75)</f>
        <v>28.75</v>
      </c>
      <c r="C220" s="1">
        <f t="shared" si="1"/>
        <v>-1.43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IFERROR(__xludf.DUMMYFUNCTION("""COMPUTED_VALUE"""),28.41)</f>
        <v>28.41</v>
      </c>
      <c r="C221" s="1">
        <f t="shared" si="1"/>
        <v>-1.34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IFERROR(__xludf.DUMMYFUNCTION("""COMPUTED_VALUE"""),27.76)</f>
        <v>27.76</v>
      </c>
      <c r="C222" s="1">
        <f t="shared" si="1"/>
        <v>-1.65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IFERROR(__xludf.DUMMYFUNCTION("""COMPUTED_VALUE"""),27.54)</f>
        <v>27.54</v>
      </c>
      <c r="C223" s="1">
        <f t="shared" si="1"/>
        <v>-1.22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IFERROR(__xludf.DUMMYFUNCTION("""COMPUTED_VALUE"""),28.94)</f>
        <v>28.94</v>
      </c>
      <c r="C224" s="1">
        <f t="shared" si="1"/>
        <v>0.4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IFERROR(__xludf.DUMMYFUNCTION("""COMPUTED_VALUE"""),34.19)</f>
        <v>34.19</v>
      </c>
      <c r="C225" s="1">
        <f t="shared" si="1"/>
        <v>4.25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IFERROR(__xludf.DUMMYFUNCTION("""COMPUTED_VALUE"""),34.96)</f>
        <v>34.96</v>
      </c>
      <c r="C226" s="1">
        <f t="shared" si="1"/>
        <v>-0.23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IFERROR(__xludf.DUMMYFUNCTION("""COMPUTED_VALUE"""),35.63)</f>
        <v>35.63</v>
      </c>
      <c r="C227" s="1">
        <f t="shared" si="1"/>
        <v>-0.33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IFERROR(__xludf.DUMMYFUNCTION("""COMPUTED_VALUE"""),36.29)</f>
        <v>36.29</v>
      </c>
      <c r="C228" s="1">
        <f t="shared" si="1"/>
        <v>-0.34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IFERROR(__xludf.DUMMYFUNCTION("""COMPUTED_VALUE"""),36.46)</f>
        <v>36.46</v>
      </c>
      <c r="C229" s="1">
        <f t="shared" si="1"/>
        <v>-0.83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IFERROR(__xludf.DUMMYFUNCTION("""COMPUTED_VALUE"""),35.95)</f>
        <v>35.95</v>
      </c>
      <c r="C230" s="1">
        <f t="shared" si="1"/>
        <v>-1.51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IFERROR(__xludf.DUMMYFUNCTION("""COMPUTED_VALUE"""),34.81)</f>
        <v>34.81</v>
      </c>
      <c r="C231" s="1">
        <f t="shared" si="1"/>
        <v>-2.14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IFERROR(__xludf.DUMMYFUNCTION("""COMPUTED_VALUE"""),36.01)</f>
        <v>36.01</v>
      </c>
      <c r="C232" s="1">
        <f t="shared" si="1"/>
        <v>0.2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IFERROR(__xludf.DUMMYFUNCTION("""COMPUTED_VALUE"""),35.76)</f>
        <v>35.76</v>
      </c>
      <c r="C233" s="1">
        <f t="shared" si="1"/>
        <v>-1.25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IFERROR(__xludf.DUMMYFUNCTION("""COMPUTED_VALUE"""),35.7)</f>
        <v>35.7</v>
      </c>
      <c r="C234" s="1">
        <f t="shared" si="1"/>
        <v>-1.06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IFERROR(__xludf.DUMMYFUNCTION("""COMPUTED_VALUE"""),36.31)</f>
        <v>36.31</v>
      </c>
      <c r="C235" s="1">
        <f t="shared" si="1"/>
        <v>-0.39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IFERROR(__xludf.DUMMYFUNCTION("""COMPUTED_VALUE"""),36.31)</f>
        <v>36.31</v>
      </c>
      <c r="C236" s="1">
        <f t="shared" si="1"/>
        <v>-1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IFERROR(__xludf.DUMMYFUNCTION("""COMPUTED_VALUE"""),37.65)</f>
        <v>37.65</v>
      </c>
      <c r="C237" s="1">
        <f t="shared" si="1"/>
        <v>0.34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IFERROR(__xludf.DUMMYFUNCTION("""COMPUTED_VALUE"""),37.12)</f>
        <v>37.12</v>
      </c>
      <c r="C238" s="1">
        <f t="shared" si="1"/>
        <v>-1.53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IFERROR(__xludf.DUMMYFUNCTION("""COMPUTED_VALUE"""),37.15)</f>
        <v>37.15</v>
      </c>
      <c r="C239" s="1">
        <f t="shared" si="1"/>
        <v>-0.97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IFERROR(__xludf.DUMMYFUNCTION("""COMPUTED_VALUE"""),35.97)</f>
        <v>35.97</v>
      </c>
      <c r="C240" s="1">
        <f t="shared" si="1"/>
        <v>-2.18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IFERROR(__xludf.DUMMYFUNCTION("""COMPUTED_VALUE"""),34.08)</f>
        <v>34.08</v>
      </c>
      <c r="C241" s="1">
        <f t="shared" si="1"/>
        <v>-2.89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IFERROR(__xludf.DUMMYFUNCTION("""COMPUTED_VALUE"""),33.93)</f>
        <v>33.93</v>
      </c>
      <c r="C242" s="1">
        <f t="shared" si="1"/>
        <v>-1.15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IFERROR(__xludf.DUMMYFUNCTION("""COMPUTED_VALUE"""),34.38)</f>
        <v>34.38</v>
      </c>
      <c r="C243" s="1">
        <f t="shared" si="1"/>
        <v>-0.55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IFERROR(__xludf.DUMMYFUNCTION("""COMPUTED_VALUE"""),34.13)</f>
        <v>34.13</v>
      </c>
      <c r="C244" s="1">
        <f t="shared" si="1"/>
        <v>-1.25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IFERROR(__xludf.DUMMYFUNCTION("""COMPUTED_VALUE"""),33.55)</f>
        <v>33.55</v>
      </c>
      <c r="C245" s="1">
        <f t="shared" si="1"/>
        <v>-1.58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IFERROR(__xludf.DUMMYFUNCTION("""COMPUTED_VALUE"""),34.76)</f>
        <v>34.76</v>
      </c>
      <c r="C246" s="1">
        <f t="shared" si="1"/>
        <v>0.21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IFERROR(__xludf.DUMMYFUNCTION("""COMPUTED_VALUE"""),33.88)</f>
        <v>33.88</v>
      </c>
      <c r="C247" s="1">
        <f t="shared" si="1"/>
        <v>-1.88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IFERROR(__xludf.DUMMYFUNCTION("""COMPUTED_VALUE"""),33.86)</f>
        <v>33.86</v>
      </c>
      <c r="C248" s="1">
        <f t="shared" si="1"/>
        <v>-1.02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IFERROR(__xludf.DUMMYFUNCTION("""COMPUTED_VALUE"""),33.5)</f>
        <v>33.5</v>
      </c>
      <c r="C249" s="1">
        <f t="shared" si="1"/>
        <v>-1.36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IFERROR(__xludf.DUMMYFUNCTION("""COMPUTED_VALUE"""),33.33)</f>
        <v>33.33</v>
      </c>
      <c r="C250" s="1">
        <f t="shared" si="1"/>
        <v>-1.17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IFERROR(__xludf.DUMMYFUNCTION("""COMPUTED_VALUE"""),33.24)</f>
        <v>33.24</v>
      </c>
      <c r="C251" s="1">
        <f t="shared" si="1"/>
        <v>-1.09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IFERROR(__xludf.DUMMYFUNCTION("""COMPUTED_VALUE"""),33.06)</f>
        <v>33.06</v>
      </c>
      <c r="C252" s="1">
        <f t="shared" si="1"/>
        <v>-1.18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IFERROR(__xludf.DUMMYFUNCTION("""COMPUTED_VALUE"""),33.0)</f>
        <v>33</v>
      </c>
      <c r="C253" s="1">
        <f t="shared" si="1"/>
        <v>-1.06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IFERROR(__xludf.DUMMYFUNCTION("""COMPUTED_VALUE"""),34.15)</f>
        <v>34.15</v>
      </c>
      <c r="C254" s="1">
        <f t="shared" si="1"/>
        <v>0.15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IFERROR(__xludf.DUMMYFUNCTION("""COMPUTED_VALUE"""),33.92)</f>
        <v>33.92</v>
      </c>
      <c r="C255" s="1">
        <f t="shared" si="1"/>
        <v>-1.23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IFERROR(__xludf.DUMMYFUNCTION("""COMPUTED_VALUE"""),35.55)</f>
        <v>35.55</v>
      </c>
      <c r="C256" s="1">
        <f t="shared" si="1"/>
        <v>0.63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IFERROR(__xludf.DUMMYFUNCTION("""COMPUTED_VALUE"""),35.84)</f>
        <v>35.84</v>
      </c>
      <c r="C257" s="1">
        <f t="shared" si="1"/>
        <v>-0.71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IFERROR(__xludf.DUMMYFUNCTION("""COMPUTED_VALUE"""),35.56)</f>
        <v>35.56</v>
      </c>
      <c r="C258" s="1">
        <f t="shared" si="1"/>
        <v>-1.28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IFERROR(__xludf.DUMMYFUNCTION("""COMPUTED_VALUE"""),35.66)</f>
        <v>35.66</v>
      </c>
      <c r="C259" s="1">
        <f t="shared" si="1"/>
        <v>-0.9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IFERROR(__xludf.DUMMYFUNCTION("""COMPUTED_VALUE"""),35.28)</f>
        <v>35.28</v>
      </c>
      <c r="C260" s="1">
        <f t="shared" si="1"/>
        <v>-1.38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IFERROR(__xludf.DUMMYFUNCTION("""COMPUTED_VALUE"""),35.41)</f>
        <v>35.41</v>
      </c>
      <c r="C261" s="1">
        <f t="shared" si="1"/>
        <v>-0.87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IFERROR(__xludf.DUMMYFUNCTION("""COMPUTED_VALUE"""),35.96)</f>
        <v>35.96</v>
      </c>
      <c r="C262" s="1">
        <f t="shared" si="1"/>
        <v>-0.45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IFERROR(__xludf.DUMMYFUNCTION("""COMPUTED_VALUE"""),36.62)</f>
        <v>36.62</v>
      </c>
      <c r="C263" s="1">
        <f t="shared" si="1"/>
        <v>-0.34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IFERROR(__xludf.DUMMYFUNCTION("""COMPUTED_VALUE"""),36.08)</f>
        <v>36.08</v>
      </c>
      <c r="C264" s="1">
        <f t="shared" si="1"/>
        <v>-1.54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IFERROR(__xludf.DUMMYFUNCTION("""COMPUTED_VALUE"""),35.21)</f>
        <v>35.21</v>
      </c>
      <c r="C265" s="1">
        <f t="shared" si="1"/>
        <v>-1.87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IFERROR(__xludf.DUMMYFUNCTION("""COMPUTED_VALUE"""),32.95)</f>
        <v>32.95</v>
      </c>
      <c r="C266" s="1">
        <f t="shared" si="1"/>
        <v>-3.26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IFERROR(__xludf.DUMMYFUNCTION("""COMPUTED_VALUE"""),33.06)</f>
        <v>33.06</v>
      </c>
      <c r="C267" s="1">
        <f t="shared" si="1"/>
        <v>-0.89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IFERROR(__xludf.DUMMYFUNCTION("""COMPUTED_VALUE"""),31.96)</f>
        <v>31.96</v>
      </c>
      <c r="C268" s="1">
        <f t="shared" si="1"/>
        <v>-2.1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IFERROR(__xludf.DUMMYFUNCTION("""COMPUTED_VALUE"""),30.99)</f>
        <v>30.99</v>
      </c>
      <c r="C269" s="1">
        <f t="shared" si="1"/>
        <v>-1.97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IFERROR(__xludf.DUMMYFUNCTION("""COMPUTED_VALUE"""),32.07)</f>
        <v>32.07</v>
      </c>
      <c r="C270" s="1">
        <f t="shared" si="1"/>
        <v>0.08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IFERROR(__xludf.DUMMYFUNCTION("""COMPUTED_VALUE"""),32.06)</f>
        <v>32.06</v>
      </c>
      <c r="C271" s="1">
        <f t="shared" si="1"/>
        <v>-1.01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IFERROR(__xludf.DUMMYFUNCTION("""COMPUTED_VALUE"""),32.9)</f>
        <v>32.9</v>
      </c>
      <c r="C272" s="1">
        <f t="shared" si="1"/>
        <v>-0.16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IFERROR(__xludf.DUMMYFUNCTION("""COMPUTED_VALUE"""),32.28)</f>
        <v>32.28</v>
      </c>
      <c r="C273" s="1">
        <f t="shared" si="1"/>
        <v>-1.62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IFERROR(__xludf.DUMMYFUNCTION("""COMPUTED_VALUE"""),32.91)</f>
        <v>32.91</v>
      </c>
      <c r="C274" s="1">
        <f t="shared" si="1"/>
        <v>-0.37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IFERROR(__xludf.DUMMYFUNCTION("""COMPUTED_VALUE"""),33.77)</f>
        <v>33.77</v>
      </c>
      <c r="C275" s="1">
        <f t="shared" si="1"/>
        <v>-0.14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IFERROR(__xludf.DUMMYFUNCTION("""COMPUTED_VALUE"""),33.54)</f>
        <v>33.54</v>
      </c>
      <c r="C276" s="1">
        <f t="shared" si="1"/>
        <v>-1.23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IFERROR(__xludf.DUMMYFUNCTION("""COMPUTED_VALUE"""),34.49)</f>
        <v>34.49</v>
      </c>
      <c r="C277" s="1">
        <f t="shared" si="1"/>
        <v>-0.05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IFERROR(__xludf.DUMMYFUNCTION("""COMPUTED_VALUE"""),34.23)</f>
        <v>34.23</v>
      </c>
      <c r="C278" s="1">
        <f t="shared" si="1"/>
        <v>-1.26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IFERROR(__xludf.DUMMYFUNCTION("""COMPUTED_VALUE"""),34.08)</f>
        <v>34.08</v>
      </c>
      <c r="C279" s="1">
        <f t="shared" si="1"/>
        <v>-1.15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IFERROR(__xludf.DUMMYFUNCTION("""COMPUTED_VALUE"""),33.61)</f>
        <v>33.61</v>
      </c>
      <c r="C280" s="1">
        <f t="shared" si="1"/>
        <v>-1.47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IFERROR(__xludf.DUMMYFUNCTION("""COMPUTED_VALUE"""),34.49)</f>
        <v>34.49</v>
      </c>
      <c r="C281" s="1">
        <f t="shared" si="1"/>
        <v>-0.12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IFERROR(__xludf.DUMMYFUNCTION("""COMPUTED_VALUE"""),35.38)</f>
        <v>35.38</v>
      </c>
      <c r="C282" s="1">
        <f t="shared" si="1"/>
        <v>-0.11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IFERROR(__xludf.DUMMYFUNCTION("""COMPUTED_VALUE"""),35.56)</f>
        <v>35.56</v>
      </c>
      <c r="C283" s="1">
        <f t="shared" si="1"/>
        <v>-0.82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IFERROR(__xludf.DUMMYFUNCTION("""COMPUTED_VALUE"""),35.62)</f>
        <v>35.62</v>
      </c>
      <c r="C284" s="1">
        <f t="shared" si="1"/>
        <v>-0.94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IFERROR(__xludf.DUMMYFUNCTION("""COMPUTED_VALUE"""),35.69)</f>
        <v>35.69</v>
      </c>
      <c r="C285" s="1">
        <f t="shared" si="1"/>
        <v>-0.93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IFERROR(__xludf.DUMMYFUNCTION("""COMPUTED_VALUE"""),35.24)</f>
        <v>35.24</v>
      </c>
      <c r="C286" s="1">
        <f t="shared" si="1"/>
        <v>-1.45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IFERROR(__xludf.DUMMYFUNCTION("""COMPUTED_VALUE"""),35.77)</f>
        <v>35.77</v>
      </c>
      <c r="C287" s="1">
        <f t="shared" si="1"/>
        <v>-0.47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IFERROR(__xludf.DUMMYFUNCTION("""COMPUTED_VALUE"""),34.19)</f>
        <v>34.19</v>
      </c>
      <c r="C288" s="1">
        <f t="shared" si="1"/>
        <v>-2.58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IFERROR(__xludf.DUMMYFUNCTION("""COMPUTED_VALUE"""),33.34)</f>
        <v>33.34</v>
      </c>
      <c r="C289" s="1">
        <f t="shared" si="1"/>
        <v>-1.85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IFERROR(__xludf.DUMMYFUNCTION("""COMPUTED_VALUE"""),33.58)</f>
        <v>33.58</v>
      </c>
      <c r="C290" s="1">
        <f t="shared" si="1"/>
        <v>-0.76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IFERROR(__xludf.DUMMYFUNCTION("""COMPUTED_VALUE"""),34.71)</f>
        <v>34.71</v>
      </c>
      <c r="C291" s="1">
        <f t="shared" si="1"/>
        <v>0.13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IFERROR(__xludf.DUMMYFUNCTION("""COMPUTED_VALUE"""),33.07)</f>
        <v>33.07</v>
      </c>
      <c r="C292" s="1">
        <f t="shared" si="1"/>
        <v>-2.64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IFERROR(__xludf.DUMMYFUNCTION("""COMPUTED_VALUE"""),32.01)</f>
        <v>32.01</v>
      </c>
      <c r="C293" s="1">
        <f t="shared" si="1"/>
        <v>-2.06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IFERROR(__xludf.DUMMYFUNCTION("""COMPUTED_VALUE"""),32.0)</f>
        <v>32</v>
      </c>
      <c r="C294" s="1">
        <f t="shared" si="1"/>
        <v>-1.01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IFERROR(__xludf.DUMMYFUNCTION("""COMPUTED_VALUE"""),32.52)</f>
        <v>32.52</v>
      </c>
      <c r="C295" s="1">
        <f t="shared" si="1"/>
        <v>-0.48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IFERROR(__xludf.DUMMYFUNCTION("""COMPUTED_VALUE"""),32.49)</f>
        <v>32.49</v>
      </c>
      <c r="C296" s="1">
        <f t="shared" si="1"/>
        <v>-1.03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IFERROR(__xludf.DUMMYFUNCTION("""COMPUTED_VALUE"""),32.01)</f>
        <v>32.01</v>
      </c>
      <c r="C297" s="1">
        <f t="shared" si="1"/>
        <v>-1.48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IFERROR(__xludf.DUMMYFUNCTION("""COMPUTED_VALUE"""),31.83)</f>
        <v>31.83</v>
      </c>
      <c r="C298" s="1">
        <f t="shared" si="1"/>
        <v>-1.18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IFERROR(__xludf.DUMMYFUNCTION("""COMPUTED_VALUE"""),31.93)</f>
        <v>31.93</v>
      </c>
      <c r="C299" s="1">
        <f t="shared" si="1"/>
        <v>-0.9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IFERROR(__xludf.DUMMYFUNCTION("""COMPUTED_VALUE"""),31.8)</f>
        <v>31.8</v>
      </c>
      <c r="C300" s="1">
        <f t="shared" si="1"/>
        <v>-1.13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IFERROR(__xludf.DUMMYFUNCTION("""COMPUTED_VALUE"""),31.97)</f>
        <v>31.97</v>
      </c>
      <c r="C301" s="1">
        <f t="shared" si="1"/>
        <v>-0.83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IFERROR(__xludf.DUMMYFUNCTION("""COMPUTED_VALUE"""),31.24)</f>
        <v>31.24</v>
      </c>
      <c r="C302" s="1">
        <f t="shared" si="1"/>
        <v>-1.73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IFERROR(__xludf.DUMMYFUNCTION("""COMPUTED_VALUE"""),31.39)</f>
        <v>31.39</v>
      </c>
      <c r="C303" s="1">
        <f t="shared" si="1"/>
        <v>-0.85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IFERROR(__xludf.DUMMYFUNCTION("""COMPUTED_VALUE"""),31.04)</f>
        <v>31.04</v>
      </c>
      <c r="C304" s="1">
        <f t="shared" si="1"/>
        <v>-1.35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IFERROR(__xludf.DUMMYFUNCTION("""COMPUTED_VALUE"""),30.58)</f>
        <v>30.58</v>
      </c>
      <c r="C305" s="1">
        <f t="shared" si="1"/>
        <v>-1.46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IFERROR(__xludf.DUMMYFUNCTION("""COMPUTED_VALUE"""),30.0)</f>
        <v>30</v>
      </c>
      <c r="C306" s="1">
        <f t="shared" si="1"/>
        <v>-1.58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IFERROR(__xludf.DUMMYFUNCTION("""COMPUTED_VALUE"""),31.11)</f>
        <v>31.11</v>
      </c>
      <c r="C307" s="1">
        <f t="shared" si="1"/>
        <v>0.11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IFERROR(__xludf.DUMMYFUNCTION("""COMPUTED_VALUE"""),30.37)</f>
        <v>30.37</v>
      </c>
      <c r="C308" s="1">
        <f t="shared" si="1"/>
        <v>-1.74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IFERROR(__xludf.DUMMYFUNCTION("""COMPUTED_VALUE"""),30.53)</f>
        <v>30.53</v>
      </c>
      <c r="C309" s="1">
        <f t="shared" si="1"/>
        <v>-0.84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IFERROR(__xludf.DUMMYFUNCTION("""COMPUTED_VALUE"""),32.31)</f>
        <v>32.31</v>
      </c>
      <c r="C310" s="1">
        <f t="shared" si="1"/>
        <v>0.78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IFERROR(__xludf.DUMMYFUNCTION("""COMPUTED_VALUE"""),31.86)</f>
        <v>31.86</v>
      </c>
      <c r="C311" s="1">
        <f t="shared" si="1"/>
        <v>-1.45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IFERROR(__xludf.DUMMYFUNCTION("""COMPUTED_VALUE"""),32.0)</f>
        <v>32</v>
      </c>
      <c r="C312" s="1">
        <f t="shared" si="1"/>
        <v>-0.86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IFERROR(__xludf.DUMMYFUNCTION("""COMPUTED_VALUE"""),31.85)</f>
        <v>31.85</v>
      </c>
      <c r="C313" s="1">
        <f t="shared" si="1"/>
        <v>-1.15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IFERROR(__xludf.DUMMYFUNCTION("""COMPUTED_VALUE"""),33.62)</f>
        <v>33.62</v>
      </c>
      <c r="C314" s="1">
        <f t="shared" si="1"/>
        <v>0.77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IFERROR(__xludf.DUMMYFUNCTION("""COMPUTED_VALUE"""),33.4)</f>
        <v>33.4</v>
      </c>
      <c r="C315" s="1">
        <f t="shared" si="1"/>
        <v>-1.22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IFERROR(__xludf.DUMMYFUNCTION("""COMPUTED_VALUE"""),33.53)</f>
        <v>33.53</v>
      </c>
      <c r="C316" s="1">
        <f t="shared" si="1"/>
        <v>-0.87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IFERROR(__xludf.DUMMYFUNCTION("""COMPUTED_VALUE"""),33.53)</f>
        <v>33.53</v>
      </c>
      <c r="C317" s="1">
        <f t="shared" si="1"/>
        <v>-1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IFERROR(__xludf.DUMMYFUNCTION("""COMPUTED_VALUE"""),33.4)</f>
        <v>33.4</v>
      </c>
      <c r="C318" s="1">
        <f t="shared" si="1"/>
        <v>-1.13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IFERROR(__xludf.DUMMYFUNCTION("""COMPUTED_VALUE"""),32.86)</f>
        <v>32.86</v>
      </c>
      <c r="C319" s="1">
        <f t="shared" si="1"/>
        <v>-1.54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IFERROR(__xludf.DUMMYFUNCTION("""COMPUTED_VALUE"""),33.49)</f>
        <v>33.49</v>
      </c>
      <c r="C320" s="1">
        <f t="shared" si="1"/>
        <v>-0.37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IFERROR(__xludf.DUMMYFUNCTION("""COMPUTED_VALUE"""),33.66)</f>
        <v>33.66</v>
      </c>
      <c r="C321" s="1">
        <f t="shared" si="1"/>
        <v>-0.83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IFERROR(__xludf.DUMMYFUNCTION("""COMPUTED_VALUE"""),33.66)</f>
        <v>33.66</v>
      </c>
      <c r="C322" s="1">
        <f t="shared" si="1"/>
        <v>-1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IFERROR(__xludf.DUMMYFUNCTION("""COMPUTED_VALUE"""),33.21)</f>
        <v>33.21</v>
      </c>
      <c r="C323" s="1">
        <f t="shared" si="1"/>
        <v>-1.45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IFERROR(__xludf.DUMMYFUNCTION("""COMPUTED_VALUE"""),33.6)</f>
        <v>33.6</v>
      </c>
      <c r="C324" s="1">
        <f t="shared" si="1"/>
        <v>-0.61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IFERROR(__xludf.DUMMYFUNCTION("""COMPUTED_VALUE"""),33.26)</f>
        <v>33.26</v>
      </c>
      <c r="C325" s="1">
        <f t="shared" si="1"/>
        <v>-1.34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IFERROR(__xludf.DUMMYFUNCTION("""COMPUTED_VALUE"""),33.43)</f>
        <v>33.43</v>
      </c>
      <c r="C326" s="1">
        <f t="shared" si="1"/>
        <v>-0.83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IFERROR(__xludf.DUMMYFUNCTION("""COMPUTED_VALUE"""),33.05)</f>
        <v>33.05</v>
      </c>
      <c r="C327" s="1">
        <f t="shared" si="1"/>
        <v>-1.38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IFERROR(__xludf.DUMMYFUNCTION("""COMPUTED_VALUE"""),32.63)</f>
        <v>32.63</v>
      </c>
      <c r="C328" s="1">
        <f t="shared" si="1"/>
        <v>-1.42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IFERROR(__xludf.DUMMYFUNCTION("""COMPUTED_VALUE"""),35.52)</f>
        <v>35.52</v>
      </c>
      <c r="C329" s="1">
        <f t="shared" si="1"/>
        <v>1.89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IFERROR(__xludf.DUMMYFUNCTION("""COMPUTED_VALUE"""),34.97)</f>
        <v>34.97</v>
      </c>
      <c r="C330" s="1">
        <f t="shared" si="1"/>
        <v>-1.55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IFERROR(__xludf.DUMMYFUNCTION("""COMPUTED_VALUE"""),34.7)</f>
        <v>34.7</v>
      </c>
      <c r="C331" s="1">
        <f t="shared" si="1"/>
        <v>-1.27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IFERROR(__xludf.DUMMYFUNCTION("""COMPUTED_VALUE"""),34.4)</f>
        <v>34.4</v>
      </c>
      <c r="C332" s="1">
        <f t="shared" si="1"/>
        <v>-1.3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IFERROR(__xludf.DUMMYFUNCTION("""COMPUTED_VALUE"""),34.76)</f>
        <v>34.76</v>
      </c>
      <c r="C333" s="1">
        <f t="shared" si="1"/>
        <v>-0.64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IFERROR(__xludf.DUMMYFUNCTION("""COMPUTED_VALUE"""),34.46)</f>
        <v>34.46</v>
      </c>
      <c r="C334" s="1">
        <f t="shared" si="1"/>
        <v>-1.3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IFERROR(__xludf.DUMMYFUNCTION("""COMPUTED_VALUE"""),34.65)</f>
        <v>34.65</v>
      </c>
      <c r="C335" s="1">
        <f t="shared" si="1"/>
        <v>-0.81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IFERROR(__xludf.DUMMYFUNCTION("""COMPUTED_VALUE"""),34.05)</f>
        <v>34.05</v>
      </c>
      <c r="C336" s="1">
        <f t="shared" si="1"/>
        <v>-1.6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IFERROR(__xludf.DUMMYFUNCTION("""COMPUTED_VALUE"""),33.42)</f>
        <v>33.42</v>
      </c>
      <c r="C337" s="1">
        <f t="shared" si="1"/>
        <v>-1.63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IFERROR(__xludf.DUMMYFUNCTION("""COMPUTED_VALUE"""),32.92)</f>
        <v>32.92</v>
      </c>
      <c r="C338" s="1">
        <f t="shared" si="1"/>
        <v>-1.5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IFERROR(__xludf.DUMMYFUNCTION("""COMPUTED_VALUE"""),32.74)</f>
        <v>32.74</v>
      </c>
      <c r="C339" s="1">
        <f t="shared" si="1"/>
        <v>-1.18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IFERROR(__xludf.DUMMYFUNCTION("""COMPUTED_VALUE"""),33.08)</f>
        <v>33.08</v>
      </c>
      <c r="C340" s="1">
        <f t="shared" si="1"/>
        <v>-0.66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IFERROR(__xludf.DUMMYFUNCTION("""COMPUTED_VALUE"""),33.18)</f>
        <v>33.18</v>
      </c>
      <c r="C341" s="1">
        <f t="shared" si="1"/>
        <v>-0.9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IFERROR(__xludf.DUMMYFUNCTION("""COMPUTED_VALUE"""),33.84)</f>
        <v>33.84</v>
      </c>
      <c r="C342" s="1">
        <f t="shared" si="1"/>
        <v>-0.34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IFERROR(__xludf.DUMMYFUNCTION("""COMPUTED_VALUE"""),33.6)</f>
        <v>33.6</v>
      </c>
      <c r="C343" s="1">
        <f t="shared" si="1"/>
        <v>-1.24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IFERROR(__xludf.DUMMYFUNCTION("""COMPUTED_VALUE"""),33.87)</f>
        <v>33.87</v>
      </c>
      <c r="C344" s="1">
        <f t="shared" si="1"/>
        <v>-0.73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IFERROR(__xludf.DUMMYFUNCTION("""COMPUTED_VALUE"""),33.73)</f>
        <v>33.73</v>
      </c>
      <c r="C345" s="1">
        <f t="shared" si="1"/>
        <v>-1.14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IFERROR(__xludf.DUMMYFUNCTION("""COMPUTED_VALUE"""),32.24)</f>
        <v>32.24</v>
      </c>
      <c r="C346" s="1">
        <f t="shared" si="1"/>
        <v>-2.49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IFERROR(__xludf.DUMMYFUNCTION("""COMPUTED_VALUE"""),32.52)</f>
        <v>32.52</v>
      </c>
      <c r="C347" s="1">
        <f t="shared" si="1"/>
        <v>-0.72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IFERROR(__xludf.DUMMYFUNCTION("""COMPUTED_VALUE"""),33.56)</f>
        <v>33.56</v>
      </c>
      <c r="C348" s="1">
        <f t="shared" si="1"/>
        <v>0.04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IFERROR(__xludf.DUMMYFUNCTION("""COMPUTED_VALUE"""),33.95)</f>
        <v>33.95</v>
      </c>
      <c r="C349" s="1">
        <f t="shared" si="1"/>
        <v>-0.61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IFERROR(__xludf.DUMMYFUNCTION("""COMPUTED_VALUE"""),36.65)</f>
        <v>36.65</v>
      </c>
      <c r="C350" s="1">
        <f t="shared" si="1"/>
        <v>1.7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IFERROR(__xludf.DUMMYFUNCTION("""COMPUTED_VALUE"""),36.33)</f>
        <v>36.33</v>
      </c>
      <c r="C351" s="1">
        <f t="shared" si="1"/>
        <v>-1.32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IFERROR(__xludf.DUMMYFUNCTION("""COMPUTED_VALUE"""),37.65)</f>
        <v>37.65</v>
      </c>
      <c r="C352" s="1">
        <f t="shared" si="1"/>
        <v>0.32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IFERROR(__xludf.DUMMYFUNCTION("""COMPUTED_VALUE"""),37.73)</f>
        <v>37.73</v>
      </c>
      <c r="C353" s="1">
        <f t="shared" si="1"/>
        <v>-0.92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IFERROR(__xludf.DUMMYFUNCTION("""COMPUTED_VALUE"""),38.39)</f>
        <v>38.39</v>
      </c>
      <c r="C354" s="1">
        <f t="shared" si="1"/>
        <v>-0.34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IFERROR(__xludf.DUMMYFUNCTION("""COMPUTED_VALUE"""),37.83)</f>
        <v>37.83</v>
      </c>
      <c r="C355" s="1">
        <f t="shared" si="1"/>
        <v>-1.56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IFERROR(__xludf.DUMMYFUNCTION("""COMPUTED_VALUE"""),38.07)</f>
        <v>38.07</v>
      </c>
      <c r="C356" s="1">
        <f t="shared" si="1"/>
        <v>-0.76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IFERROR(__xludf.DUMMYFUNCTION("""COMPUTED_VALUE"""),36.45)</f>
        <v>36.45</v>
      </c>
      <c r="C357" s="1">
        <f t="shared" si="1"/>
        <v>-2.62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IFERROR(__xludf.DUMMYFUNCTION("""COMPUTED_VALUE"""),37.06)</f>
        <v>37.06</v>
      </c>
      <c r="C358" s="1">
        <f t="shared" si="1"/>
        <v>-0.39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IFERROR(__xludf.DUMMYFUNCTION("""COMPUTED_VALUE"""),36.25)</f>
        <v>36.25</v>
      </c>
      <c r="C359" s="1">
        <f t="shared" si="1"/>
        <v>-1.81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IFERROR(__xludf.DUMMYFUNCTION("""COMPUTED_VALUE"""),35.71)</f>
        <v>35.71</v>
      </c>
      <c r="C360" s="1">
        <f t="shared" si="1"/>
        <v>-1.54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IFERROR(__xludf.DUMMYFUNCTION("""COMPUTED_VALUE"""),35.51)</f>
        <v>35.51</v>
      </c>
      <c r="C361" s="1">
        <f t="shared" si="1"/>
        <v>-1.2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IFERROR(__xludf.DUMMYFUNCTION("""COMPUTED_VALUE"""),35.07)</f>
        <v>35.07</v>
      </c>
      <c r="C362" s="1">
        <f t="shared" si="1"/>
        <v>-1.44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IFERROR(__xludf.DUMMYFUNCTION("""COMPUTED_VALUE"""),35.46)</f>
        <v>35.46</v>
      </c>
      <c r="C363" s="1">
        <f t="shared" si="1"/>
        <v>-0.61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IFERROR(__xludf.DUMMYFUNCTION("""COMPUTED_VALUE"""),35.08)</f>
        <v>35.08</v>
      </c>
      <c r="C364" s="1">
        <f t="shared" si="1"/>
        <v>-1.38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IFERROR(__xludf.DUMMYFUNCTION("""COMPUTED_VALUE"""),34.28)</f>
        <v>34.28</v>
      </c>
      <c r="C365" s="1">
        <f t="shared" si="1"/>
        <v>-1.8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IFERROR(__xludf.DUMMYFUNCTION("""COMPUTED_VALUE"""),35.16)</f>
        <v>35.16</v>
      </c>
      <c r="C366" s="1">
        <f t="shared" si="1"/>
        <v>-0.12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IFERROR(__xludf.DUMMYFUNCTION("""COMPUTED_VALUE"""),34.87)</f>
        <v>34.87</v>
      </c>
      <c r="C367" s="1">
        <f t="shared" si="1"/>
        <v>-1.29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IFERROR(__xludf.DUMMYFUNCTION("""COMPUTED_VALUE"""),34.32)</f>
        <v>34.32</v>
      </c>
      <c r="C368" s="1">
        <f t="shared" si="1"/>
        <v>-1.55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IFERROR(__xludf.DUMMYFUNCTION("""COMPUTED_VALUE"""),34.88)</f>
        <v>34.88</v>
      </c>
      <c r="C369" s="1">
        <f t="shared" si="1"/>
        <v>-0.44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IFERROR(__xludf.DUMMYFUNCTION("""COMPUTED_VALUE"""),34.86)</f>
        <v>34.86</v>
      </c>
      <c r="C370" s="1">
        <f t="shared" si="1"/>
        <v>-1.02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IFERROR(__xludf.DUMMYFUNCTION("""COMPUTED_VALUE"""),35.98)</f>
        <v>35.98</v>
      </c>
      <c r="C371" s="1">
        <f t="shared" si="1"/>
        <v>0.12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IFERROR(__xludf.DUMMYFUNCTION("""COMPUTED_VALUE"""),35.54)</f>
        <v>35.54</v>
      </c>
      <c r="C372" s="1">
        <f t="shared" si="1"/>
        <v>-1.44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IFERROR(__xludf.DUMMYFUNCTION("""COMPUTED_VALUE"""),36.12)</f>
        <v>36.12</v>
      </c>
      <c r="C373" s="1">
        <f t="shared" si="1"/>
        <v>-0.42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IFERROR(__xludf.DUMMYFUNCTION("""COMPUTED_VALUE"""),35.76)</f>
        <v>35.76</v>
      </c>
      <c r="C374" s="1">
        <f t="shared" si="1"/>
        <v>-1.36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IFERROR(__xludf.DUMMYFUNCTION("""COMPUTED_VALUE"""),36.27)</f>
        <v>36.27</v>
      </c>
      <c r="C375" s="1">
        <f t="shared" si="1"/>
        <v>-0.49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IFERROR(__xludf.DUMMYFUNCTION("""COMPUTED_VALUE"""),36.84)</f>
        <v>36.84</v>
      </c>
      <c r="C376" s="1">
        <f t="shared" si="1"/>
        <v>-0.43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IFERROR(__xludf.DUMMYFUNCTION("""COMPUTED_VALUE"""),36.56)</f>
        <v>36.56</v>
      </c>
      <c r="C377" s="1">
        <f t="shared" si="1"/>
        <v>-1.28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IFERROR(__xludf.DUMMYFUNCTION("""COMPUTED_VALUE"""),37.24)</f>
        <v>37.24</v>
      </c>
      <c r="C378" s="1">
        <f t="shared" si="1"/>
        <v>-0.32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IFERROR(__xludf.DUMMYFUNCTION("""COMPUTED_VALUE"""),37.35)</f>
        <v>37.35</v>
      </c>
      <c r="C379" s="1">
        <f t="shared" si="1"/>
        <v>-0.89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IFERROR(__xludf.DUMMYFUNCTION("""COMPUTED_VALUE"""),38.49)</f>
        <v>38.49</v>
      </c>
      <c r="C380" s="1">
        <f t="shared" si="1"/>
        <v>0.14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IFERROR(__xludf.DUMMYFUNCTION("""COMPUTED_VALUE"""),39.07)</f>
        <v>39.07</v>
      </c>
      <c r="C381" s="1">
        <f t="shared" si="1"/>
        <v>-0.42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IFERROR(__xludf.DUMMYFUNCTION("""COMPUTED_VALUE"""),39.53)</f>
        <v>39.53</v>
      </c>
      <c r="C382" s="1">
        <f t="shared" si="1"/>
        <v>-0.54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IFERROR(__xludf.DUMMYFUNCTION("""COMPUTED_VALUE"""),39.17)</f>
        <v>39.17</v>
      </c>
      <c r="C383" s="1">
        <f t="shared" si="1"/>
        <v>-1.36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IFERROR(__xludf.DUMMYFUNCTION("""COMPUTED_VALUE"""),38.11)</f>
        <v>38.11</v>
      </c>
      <c r="C384" s="1">
        <f t="shared" si="1"/>
        <v>-2.06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IFERROR(__xludf.DUMMYFUNCTION("""COMPUTED_VALUE"""),37.73)</f>
        <v>37.73</v>
      </c>
      <c r="C385" s="1">
        <f t="shared" si="1"/>
        <v>-1.38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IFERROR(__xludf.DUMMYFUNCTION("""COMPUTED_VALUE"""),38.22)</f>
        <v>38.22</v>
      </c>
      <c r="C386" s="1">
        <f t="shared" si="1"/>
        <v>-0.51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IFERROR(__xludf.DUMMYFUNCTION("""COMPUTED_VALUE"""),37.62)</f>
        <v>37.62</v>
      </c>
      <c r="C387" s="1">
        <f t="shared" si="1"/>
        <v>-1.6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IFERROR(__xludf.DUMMYFUNCTION("""COMPUTED_VALUE"""),38.6)</f>
        <v>38.6</v>
      </c>
      <c r="C388" s="1">
        <f t="shared" si="1"/>
        <v>-0.02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IFERROR(__xludf.DUMMYFUNCTION("""COMPUTED_VALUE"""),38.16)</f>
        <v>38.16</v>
      </c>
      <c r="C389" s="1">
        <f t="shared" si="1"/>
        <v>-1.44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IFERROR(__xludf.DUMMYFUNCTION("""COMPUTED_VALUE"""),39.83)</f>
        <v>39.83</v>
      </c>
      <c r="C390" s="1">
        <f t="shared" si="1"/>
        <v>0.67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IFERROR(__xludf.DUMMYFUNCTION("""COMPUTED_VALUE"""),38.71)</f>
        <v>38.71</v>
      </c>
      <c r="C391" s="1">
        <f t="shared" si="1"/>
        <v>-2.12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IFERROR(__xludf.DUMMYFUNCTION("""COMPUTED_VALUE"""),36.77)</f>
        <v>36.77</v>
      </c>
      <c r="C392" s="1">
        <f t="shared" si="1"/>
        <v>-2.94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IFERROR(__xludf.DUMMYFUNCTION("""COMPUTED_VALUE"""),37.6)</f>
        <v>37.6</v>
      </c>
      <c r="C393" s="1">
        <f t="shared" si="1"/>
        <v>-0.17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IFERROR(__xludf.DUMMYFUNCTION("""COMPUTED_VALUE"""),37.41)</f>
        <v>37.41</v>
      </c>
      <c r="C394" s="1">
        <f t="shared" si="1"/>
        <v>-1.19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IFERROR(__xludf.DUMMYFUNCTION("""COMPUTED_VALUE"""),37.94)</f>
        <v>37.94</v>
      </c>
      <c r="C395" s="1">
        <f t="shared" si="1"/>
        <v>-0.47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IFERROR(__xludf.DUMMYFUNCTION("""COMPUTED_VALUE"""),36.35)</f>
        <v>36.35</v>
      </c>
      <c r="C396" s="1">
        <f t="shared" si="1"/>
        <v>-2.59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IFERROR(__xludf.DUMMYFUNCTION("""COMPUTED_VALUE"""),36.53)</f>
        <v>36.53</v>
      </c>
      <c r="C397" s="1">
        <f t="shared" si="1"/>
        <v>-0.82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IFERROR(__xludf.DUMMYFUNCTION("""COMPUTED_VALUE"""),36.18)</f>
        <v>36.18</v>
      </c>
      <c r="C398" s="1">
        <f t="shared" si="1"/>
        <v>-1.35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IFERROR(__xludf.DUMMYFUNCTION("""COMPUTED_VALUE"""),36.42)</f>
        <v>36.42</v>
      </c>
      <c r="C399" s="1">
        <f t="shared" si="1"/>
        <v>-0.76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IFERROR(__xludf.DUMMYFUNCTION("""COMPUTED_VALUE"""),35.82)</f>
        <v>35.82</v>
      </c>
      <c r="C400" s="1">
        <f t="shared" si="1"/>
        <v>-1.6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IFERROR(__xludf.DUMMYFUNCTION("""COMPUTED_VALUE"""),35.99)</f>
        <v>35.99</v>
      </c>
      <c r="C401" s="1">
        <f t="shared" si="1"/>
        <v>-0.83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IFERROR(__xludf.DUMMYFUNCTION("""COMPUTED_VALUE"""),33.86)</f>
        <v>33.86</v>
      </c>
      <c r="C402" s="1">
        <f t="shared" si="1"/>
        <v>-3.13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IFERROR(__xludf.DUMMYFUNCTION("""COMPUTED_VALUE"""),33.92)</f>
        <v>33.92</v>
      </c>
      <c r="C403" s="1">
        <f t="shared" si="1"/>
        <v>-0.94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IFERROR(__xludf.DUMMYFUNCTION("""COMPUTED_VALUE"""),31.23)</f>
        <v>31.23</v>
      </c>
      <c r="C404" s="1">
        <f t="shared" si="1"/>
        <v>-3.69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IFERROR(__xludf.DUMMYFUNCTION("""COMPUTED_VALUE"""),33.13)</f>
        <v>33.13</v>
      </c>
      <c r="C405" s="1">
        <f t="shared" si="1"/>
        <v>0.9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IFERROR(__xludf.DUMMYFUNCTION("""COMPUTED_VALUE"""),32.06)</f>
        <v>32.06</v>
      </c>
      <c r="C406" s="1">
        <f t="shared" si="1"/>
        <v>-2.07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IFERROR(__xludf.DUMMYFUNCTION("""COMPUTED_VALUE"""),33.64)</f>
        <v>33.64</v>
      </c>
      <c r="C407" s="1">
        <f t="shared" si="1"/>
        <v>0.58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IFERROR(__xludf.DUMMYFUNCTION("""COMPUTED_VALUE"""),33.52)</f>
        <v>33.52</v>
      </c>
      <c r="C408" s="1">
        <f t="shared" si="1"/>
        <v>-1.12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IFERROR(__xludf.DUMMYFUNCTION("""COMPUTED_VALUE"""),34.34)</f>
        <v>34.34</v>
      </c>
      <c r="C409" s="1">
        <f t="shared" si="1"/>
        <v>-0.18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IFERROR(__xludf.DUMMYFUNCTION("""COMPUTED_VALUE"""),33.29)</f>
        <v>33.29</v>
      </c>
      <c r="C410" s="1">
        <f t="shared" si="1"/>
        <v>-2.05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IFERROR(__xludf.DUMMYFUNCTION("""COMPUTED_VALUE"""),31.58)</f>
        <v>31.58</v>
      </c>
      <c r="C411" s="1">
        <f t="shared" si="1"/>
        <v>-2.71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IFERROR(__xludf.DUMMYFUNCTION("""COMPUTED_VALUE"""),28.52)</f>
        <v>28.52</v>
      </c>
      <c r="C412" s="1">
        <f t="shared" si="1"/>
        <v>-4.06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IFERROR(__xludf.DUMMYFUNCTION("""COMPUTED_VALUE"""),27.75)</f>
        <v>27.75</v>
      </c>
      <c r="C413" s="1">
        <f t="shared" si="1"/>
        <v>-1.77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IFERROR(__xludf.DUMMYFUNCTION("""COMPUTED_VALUE"""),27.72)</f>
        <v>27.72</v>
      </c>
      <c r="C414" s="1">
        <f t="shared" si="1"/>
        <v>-1.03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IFERROR(__xludf.DUMMYFUNCTION("""COMPUTED_VALUE"""),29.67)</f>
        <v>29.67</v>
      </c>
      <c r="C415" s="1">
        <f t="shared" si="1"/>
        <v>0.95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IFERROR(__xludf.DUMMYFUNCTION("""COMPUTED_VALUE"""),29.11)</f>
        <v>29.11</v>
      </c>
      <c r="C416" s="1">
        <f t="shared" si="1"/>
        <v>-1.56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IFERROR(__xludf.DUMMYFUNCTION("""COMPUTED_VALUE"""),28.12)</f>
        <v>28.12</v>
      </c>
      <c r="C417" s="1">
        <f t="shared" si="1"/>
        <v>-1.99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IFERROR(__xludf.DUMMYFUNCTION("""COMPUTED_VALUE"""),29.38)</f>
        <v>29.38</v>
      </c>
      <c r="C418" s="1">
        <f t="shared" si="1"/>
        <v>0.26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IFERROR(__xludf.DUMMYFUNCTION("""COMPUTED_VALUE"""),31.65)</f>
        <v>31.65</v>
      </c>
      <c r="C419" s="1">
        <f t="shared" si="1"/>
        <v>1.27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IFERROR(__xludf.DUMMYFUNCTION("""COMPUTED_VALUE"""),30.87)</f>
        <v>30.87</v>
      </c>
      <c r="C420" s="1">
        <f t="shared" si="1"/>
        <v>-1.78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IFERROR(__xludf.DUMMYFUNCTION("""COMPUTED_VALUE"""),32.19)</f>
        <v>32.19</v>
      </c>
      <c r="C421" s="1">
        <f t="shared" si="1"/>
        <v>0.32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IFERROR(__xludf.DUMMYFUNCTION("""COMPUTED_VALUE"""),31.75)</f>
        <v>31.75</v>
      </c>
      <c r="C422" s="1">
        <f t="shared" si="1"/>
        <v>-1.44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IFERROR(__xludf.DUMMYFUNCTION("""COMPUTED_VALUE"""),30.9)</f>
        <v>30.9</v>
      </c>
      <c r="C423" s="1">
        <f t="shared" si="1"/>
        <v>-1.85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IFERROR(__xludf.DUMMYFUNCTION("""COMPUTED_VALUE"""),30.23)</f>
        <v>30.23</v>
      </c>
      <c r="C424" s="1">
        <f t="shared" si="1"/>
        <v>-1.67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IFERROR(__xludf.DUMMYFUNCTION("""COMPUTED_VALUE"""),31.37)</f>
        <v>31.37</v>
      </c>
      <c r="C425" s="1">
        <f t="shared" si="1"/>
        <v>0.14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IFERROR(__xludf.DUMMYFUNCTION("""COMPUTED_VALUE"""),31.22)</f>
        <v>31.22</v>
      </c>
      <c r="C426" s="1">
        <f t="shared" si="1"/>
        <v>-1.15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IFERROR(__xludf.DUMMYFUNCTION("""COMPUTED_VALUE"""),30.81)</f>
        <v>30.81</v>
      </c>
      <c r="C427" s="1">
        <f t="shared" si="1"/>
        <v>-1.41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IFERROR(__xludf.DUMMYFUNCTION("""COMPUTED_VALUE"""),30.94)</f>
        <v>30.94</v>
      </c>
      <c r="C428" s="1">
        <f t="shared" si="1"/>
        <v>-0.87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IFERROR(__xludf.DUMMYFUNCTION("""COMPUTED_VALUE"""),31.65)</f>
        <v>31.65</v>
      </c>
      <c r="C429" s="1">
        <f t="shared" si="1"/>
        <v>-0.29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IFERROR(__xludf.DUMMYFUNCTION("""COMPUTED_VALUE"""),32.59)</f>
        <v>32.59</v>
      </c>
      <c r="C430" s="1">
        <f t="shared" si="1"/>
        <v>-0.06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IFERROR(__xludf.DUMMYFUNCTION("""COMPUTED_VALUE"""),33.06)</f>
        <v>33.06</v>
      </c>
      <c r="C431" s="1">
        <f t="shared" si="1"/>
        <v>-0.53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IFERROR(__xludf.DUMMYFUNCTION("""COMPUTED_VALUE"""),34.14)</f>
        <v>34.14</v>
      </c>
      <c r="C432" s="1">
        <f t="shared" si="1"/>
        <v>0.08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IFERROR(__xludf.DUMMYFUNCTION("""COMPUTED_VALUE"""),34.02)</f>
        <v>34.02</v>
      </c>
      <c r="C433" s="1">
        <f t="shared" si="1"/>
        <v>-1.12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IFERROR(__xludf.DUMMYFUNCTION("""COMPUTED_VALUE"""),32.1)</f>
        <v>32.1</v>
      </c>
      <c r="C434" s="1">
        <f t="shared" si="1"/>
        <v>-2.92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IFERROR(__xludf.DUMMYFUNCTION("""COMPUTED_VALUE"""),31.67)</f>
        <v>31.67</v>
      </c>
      <c r="C435" s="1">
        <f t="shared" si="1"/>
        <v>-1.43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IFERROR(__xludf.DUMMYFUNCTION("""COMPUTED_VALUE"""),29.34)</f>
        <v>29.34</v>
      </c>
      <c r="C436" s="1">
        <f t="shared" si="1"/>
        <v>-3.33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IFERROR(__xludf.DUMMYFUNCTION("""COMPUTED_VALUE"""),30.08)</f>
        <v>30.08</v>
      </c>
      <c r="C437" s="1">
        <f t="shared" si="1"/>
        <v>-0.26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IFERROR(__xludf.DUMMYFUNCTION("""COMPUTED_VALUE"""),30.3)</f>
        <v>30.3</v>
      </c>
      <c r="C438" s="1">
        <f t="shared" si="1"/>
        <v>-0.78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IFERROR(__xludf.DUMMYFUNCTION("""COMPUTED_VALUE"""),31.19)</f>
        <v>31.19</v>
      </c>
      <c r="C439" s="1">
        <f t="shared" si="1"/>
        <v>-0.11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IFERROR(__xludf.DUMMYFUNCTION("""COMPUTED_VALUE"""),30.2)</f>
        <v>30.2</v>
      </c>
      <c r="C440" s="1">
        <f t="shared" si="1"/>
        <v>-1.99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IFERROR(__xludf.DUMMYFUNCTION("""COMPUTED_VALUE"""),29.89)</f>
        <v>29.89</v>
      </c>
      <c r="C441" s="1">
        <f t="shared" si="1"/>
        <v>-1.31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IFERROR(__xludf.DUMMYFUNCTION("""COMPUTED_VALUE"""),28.57)</f>
        <v>28.57</v>
      </c>
      <c r="C442" s="1">
        <f t="shared" si="1"/>
        <v>-2.32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IFERROR(__xludf.DUMMYFUNCTION("""COMPUTED_VALUE"""),27.98)</f>
        <v>27.98</v>
      </c>
      <c r="C443" s="1">
        <f t="shared" si="1"/>
        <v>-1.59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IFERROR(__xludf.DUMMYFUNCTION("""COMPUTED_VALUE"""),29.4)</f>
        <v>29.4</v>
      </c>
      <c r="C444" s="1">
        <f t="shared" si="1"/>
        <v>0.42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IFERROR(__xludf.DUMMYFUNCTION("""COMPUTED_VALUE"""),29.31)</f>
        <v>29.31</v>
      </c>
      <c r="C445" s="1">
        <f t="shared" si="1"/>
        <v>-1.09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IFERROR(__xludf.DUMMYFUNCTION("""COMPUTED_VALUE"""),30.5)</f>
        <v>30.5</v>
      </c>
      <c r="C446" s="1">
        <f t="shared" si="1"/>
        <v>0.19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IFERROR(__xludf.DUMMYFUNCTION("""COMPUTED_VALUE"""),30.24)</f>
        <v>30.24</v>
      </c>
      <c r="C447" s="1">
        <f t="shared" si="1"/>
        <v>-1.26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IFERROR(__xludf.DUMMYFUNCTION("""COMPUTED_VALUE"""),31.43)</f>
        <v>31.43</v>
      </c>
      <c r="C448" s="1">
        <f t="shared" si="1"/>
        <v>0.19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IFERROR(__xludf.DUMMYFUNCTION("""COMPUTED_VALUE"""),31.9)</f>
        <v>31.9</v>
      </c>
      <c r="C449" s="1">
        <f t="shared" si="1"/>
        <v>-0.53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IFERROR(__xludf.DUMMYFUNCTION("""COMPUTED_VALUE"""),31.82)</f>
        <v>31.82</v>
      </c>
      <c r="C450" s="1">
        <f t="shared" si="1"/>
        <v>-1.08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IFERROR(__xludf.DUMMYFUNCTION("""COMPUTED_VALUE"""),32.39)</f>
        <v>32.39</v>
      </c>
      <c r="C451" s="1">
        <f t="shared" si="1"/>
        <v>-0.43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IFERROR(__xludf.DUMMYFUNCTION("""COMPUTED_VALUE"""),32.95)</f>
        <v>32.95</v>
      </c>
      <c r="C452" s="1">
        <f t="shared" si="1"/>
        <v>-0.44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IFERROR(__xludf.DUMMYFUNCTION("""COMPUTED_VALUE"""),31.68)</f>
        <v>31.68</v>
      </c>
      <c r="C453" s="1">
        <f t="shared" si="1"/>
        <v>-2.27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IFERROR(__xludf.DUMMYFUNCTION("""COMPUTED_VALUE"""),32.39)</f>
        <v>32.39</v>
      </c>
      <c r="C454" s="1">
        <f t="shared" si="1"/>
        <v>-0.29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IFERROR(__xludf.DUMMYFUNCTION("""COMPUTED_VALUE"""),31.84)</f>
        <v>31.84</v>
      </c>
      <c r="C455" s="1">
        <f t="shared" si="1"/>
        <v>-1.55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IFERROR(__xludf.DUMMYFUNCTION("""COMPUTED_VALUE"""),31.92)</f>
        <v>31.92</v>
      </c>
      <c r="C456" s="1">
        <f t="shared" si="1"/>
        <v>-0.92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IFERROR(__xludf.DUMMYFUNCTION("""COMPUTED_VALUE"""),32.32)</f>
        <v>32.32</v>
      </c>
      <c r="C457" s="1">
        <f t="shared" si="1"/>
        <v>-0.6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IFERROR(__xludf.DUMMYFUNCTION("""COMPUTED_VALUE"""),33.13)</f>
        <v>33.13</v>
      </c>
      <c r="C458" s="1">
        <f t="shared" si="1"/>
        <v>-0.19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IFERROR(__xludf.DUMMYFUNCTION("""COMPUTED_VALUE"""),32.39)</f>
        <v>32.39</v>
      </c>
      <c r="C459" s="1">
        <f t="shared" si="1"/>
        <v>-1.74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IFERROR(__xludf.DUMMYFUNCTION("""COMPUTED_VALUE"""),30.89)</f>
        <v>30.89</v>
      </c>
      <c r="C460" s="1">
        <f t="shared" si="1"/>
        <v>-2.5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IFERROR(__xludf.DUMMYFUNCTION("""COMPUTED_VALUE"""),32.49)</f>
        <v>32.49</v>
      </c>
      <c r="C461" s="1">
        <f t="shared" si="1"/>
        <v>0.6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IFERROR(__xludf.DUMMYFUNCTION("""COMPUTED_VALUE"""),34.78)</f>
        <v>34.78</v>
      </c>
      <c r="C462" s="1">
        <f t="shared" si="1"/>
        <v>1.29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IFERROR(__xludf.DUMMYFUNCTION("""COMPUTED_VALUE"""),33.29)</f>
        <v>33.29</v>
      </c>
      <c r="C463" s="1">
        <f t="shared" si="1"/>
        <v>-2.49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IFERROR(__xludf.DUMMYFUNCTION("""COMPUTED_VALUE"""),32.59)</f>
        <v>32.59</v>
      </c>
      <c r="C464" s="1">
        <f t="shared" si="1"/>
        <v>-1.7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IFERROR(__xludf.DUMMYFUNCTION("""COMPUTED_VALUE"""),32.46)</f>
        <v>32.46</v>
      </c>
      <c r="C465" s="1">
        <f t="shared" si="1"/>
        <v>-1.13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IFERROR(__xludf.DUMMYFUNCTION("""COMPUTED_VALUE"""),33.26)</f>
        <v>33.26</v>
      </c>
      <c r="C466" s="1">
        <f t="shared" si="1"/>
        <v>-0.2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IFERROR(__xludf.DUMMYFUNCTION("""COMPUTED_VALUE"""),32.83)</f>
        <v>32.83</v>
      </c>
      <c r="C467" s="1">
        <f t="shared" si="1"/>
        <v>-1.43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IFERROR(__xludf.DUMMYFUNCTION("""COMPUTED_VALUE"""),33.34)</f>
        <v>33.34</v>
      </c>
      <c r="C468" s="1">
        <f t="shared" si="1"/>
        <v>-0.49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IFERROR(__xludf.DUMMYFUNCTION("""COMPUTED_VALUE"""),33.53)</f>
        <v>33.53</v>
      </c>
      <c r="C469" s="1">
        <f t="shared" si="1"/>
        <v>-0.81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IFERROR(__xludf.DUMMYFUNCTION("""COMPUTED_VALUE"""),32.19)</f>
        <v>32.19</v>
      </c>
      <c r="C470" s="1">
        <f t="shared" si="1"/>
        <v>-2.34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IFERROR(__xludf.DUMMYFUNCTION("""COMPUTED_VALUE"""),31.95)</f>
        <v>31.95</v>
      </c>
      <c r="C471" s="1">
        <f t="shared" si="1"/>
        <v>-1.24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IFERROR(__xludf.DUMMYFUNCTION("""COMPUTED_VALUE"""),32.47)</f>
        <v>32.47</v>
      </c>
      <c r="C472" s="1">
        <f t="shared" si="1"/>
        <v>-0.48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IFERROR(__xludf.DUMMYFUNCTION("""COMPUTED_VALUE"""),33.38)</f>
        <v>33.38</v>
      </c>
      <c r="C473" s="1">
        <f t="shared" si="1"/>
        <v>-0.09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IFERROR(__xludf.DUMMYFUNCTION("""COMPUTED_VALUE"""),34.15)</f>
        <v>34.15</v>
      </c>
      <c r="C474" s="1">
        <f t="shared" si="1"/>
        <v>-0.23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IFERROR(__xludf.DUMMYFUNCTION("""COMPUTED_VALUE"""),32.94)</f>
        <v>32.94</v>
      </c>
      <c r="C475" s="1">
        <f t="shared" si="1"/>
        <v>-2.21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IFERROR(__xludf.DUMMYFUNCTION("""COMPUTED_VALUE"""),31.52)</f>
        <v>31.52</v>
      </c>
      <c r="C476" s="1">
        <f t="shared" si="1"/>
        <v>-2.42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IFERROR(__xludf.DUMMYFUNCTION("""COMPUTED_VALUE"""),28.36)</f>
        <v>28.36</v>
      </c>
      <c r="C477" s="1">
        <f t="shared" si="1"/>
        <v>-4.16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IFERROR(__xludf.DUMMYFUNCTION("""COMPUTED_VALUE"""),28.0)</f>
        <v>28</v>
      </c>
      <c r="C478" s="1">
        <f t="shared" si="1"/>
        <v>-1.36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IFERROR(__xludf.DUMMYFUNCTION("""COMPUTED_VALUE"""),27.06)</f>
        <v>27.06</v>
      </c>
      <c r="C479" s="1">
        <f t="shared" si="1"/>
        <v>-1.94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IFERROR(__xludf.DUMMYFUNCTION("""COMPUTED_VALUE"""),26.45)</f>
        <v>26.45</v>
      </c>
      <c r="C480" s="1">
        <f t="shared" si="1"/>
        <v>-1.61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IFERROR(__xludf.DUMMYFUNCTION("""COMPUTED_VALUE"""),26.23)</f>
        <v>26.23</v>
      </c>
      <c r="C481" s="1">
        <f t="shared" si="1"/>
        <v>-1.22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IFERROR(__xludf.DUMMYFUNCTION("""COMPUTED_VALUE"""),27.8)</f>
        <v>27.8</v>
      </c>
      <c r="C482" s="1">
        <f t="shared" si="1"/>
        <v>0.57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IFERROR(__xludf.DUMMYFUNCTION("""COMPUTED_VALUE"""),27.65)</f>
        <v>27.65</v>
      </c>
      <c r="C483" s="1">
        <f t="shared" si="1"/>
        <v>-1.15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IFERROR(__xludf.DUMMYFUNCTION("""COMPUTED_VALUE"""),29.61)</f>
        <v>29.61</v>
      </c>
      <c r="C484" s="1">
        <f t="shared" si="1"/>
        <v>0.96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IFERROR(__xludf.DUMMYFUNCTION("""COMPUTED_VALUE"""),29.6)</f>
        <v>29.6</v>
      </c>
      <c r="C485" s="1">
        <f t="shared" si="1"/>
        <v>-1.01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IFERROR(__xludf.DUMMYFUNCTION("""COMPUTED_VALUE"""),29.91)</f>
        <v>29.91</v>
      </c>
      <c r="C486" s="1">
        <f t="shared" si="1"/>
        <v>-0.69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IFERROR(__xludf.DUMMYFUNCTION("""COMPUTED_VALUE"""),31.25)</f>
        <v>31.25</v>
      </c>
      <c r="C487" s="1">
        <f t="shared" si="1"/>
        <v>0.34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IFERROR(__xludf.DUMMYFUNCTION("""COMPUTED_VALUE"""),30.83)</f>
        <v>30.83</v>
      </c>
      <c r="C488" s="1">
        <f t="shared" si="1"/>
        <v>-1.42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IFERROR(__xludf.DUMMYFUNCTION("""COMPUTED_VALUE"""),30.65)</f>
        <v>30.65</v>
      </c>
      <c r="C489" s="1">
        <f t="shared" si="1"/>
        <v>-1.18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IFERROR(__xludf.DUMMYFUNCTION("""COMPUTED_VALUE"""),30.16)</f>
        <v>30.16</v>
      </c>
      <c r="C490" s="1">
        <f t="shared" si="1"/>
        <v>-1.49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IFERROR(__xludf.DUMMYFUNCTION("""COMPUTED_VALUE"""),30.97)</f>
        <v>30.97</v>
      </c>
      <c r="C491" s="1">
        <f t="shared" si="1"/>
        <v>-0.19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IFERROR(__xludf.DUMMYFUNCTION("""COMPUTED_VALUE"""),29.02)</f>
        <v>29.02</v>
      </c>
      <c r="C492" s="1">
        <f t="shared" si="1"/>
        <v>-2.95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IFERROR(__xludf.DUMMYFUNCTION("""COMPUTED_VALUE"""),28.33)</f>
        <v>28.33</v>
      </c>
      <c r="C493" s="1">
        <f t="shared" si="1"/>
        <v>-1.69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IFERROR(__xludf.DUMMYFUNCTION("""COMPUTED_VALUE"""),27.09)</f>
        <v>27.09</v>
      </c>
      <c r="C494" s="1">
        <f t="shared" si="1"/>
        <v>-2.24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IFERROR(__xludf.DUMMYFUNCTION("""COMPUTED_VALUE"""),26.68)</f>
        <v>26.68</v>
      </c>
      <c r="C495" s="1">
        <f t="shared" si="1"/>
        <v>-1.41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IFERROR(__xludf.DUMMYFUNCTION("""COMPUTED_VALUE"""),26.77)</f>
        <v>26.77</v>
      </c>
      <c r="C496" s="1">
        <f t="shared" si="1"/>
        <v>-0.91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IFERROR(__xludf.DUMMYFUNCTION("""COMPUTED_VALUE"""),25.87)</f>
        <v>25.87</v>
      </c>
      <c r="C497" s="1">
        <f t="shared" si="1"/>
        <v>-1.9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IFERROR(__xludf.DUMMYFUNCTION("""COMPUTED_VALUE"""),26.08)</f>
        <v>26.08</v>
      </c>
      <c r="C498" s="1">
        <f t="shared" si="1"/>
        <v>-0.79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IFERROR(__xludf.DUMMYFUNCTION("""COMPUTED_VALUE"""),24.76)</f>
        <v>24.76</v>
      </c>
      <c r="C499" s="1">
        <f t="shared" si="1"/>
        <v>-2.32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IFERROR(__xludf.DUMMYFUNCTION("""COMPUTED_VALUE"""),25.09)</f>
        <v>25.09</v>
      </c>
      <c r="C500" s="1">
        <f t="shared" si="1"/>
        <v>-0.67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IFERROR(__xludf.DUMMYFUNCTION("""COMPUTED_VALUE"""),24.51)</f>
        <v>24.51</v>
      </c>
      <c r="C501" s="1">
        <f t="shared" si="1"/>
        <v>-1.58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IFERROR(__xludf.DUMMYFUNCTION("""COMPUTED_VALUE"""),25.07)</f>
        <v>25.07</v>
      </c>
      <c r="C502" s="1">
        <f t="shared" si="1"/>
        <v>-0.44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IFERROR(__xludf.DUMMYFUNCTION("""COMPUTED_VALUE"""),25.03)</f>
        <v>25.03</v>
      </c>
      <c r="C503" s="1">
        <f t="shared" si="1"/>
        <v>-1.04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IFERROR(__xludf.DUMMYFUNCTION("""COMPUTED_VALUE"""),25.55)</f>
        <v>25.55</v>
      </c>
      <c r="C504" s="1">
        <f t="shared" si="1"/>
        <v>-0.48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IFERROR(__xludf.DUMMYFUNCTION("""COMPUTED_VALUE"""),25.37)</f>
        <v>25.37</v>
      </c>
      <c r="C505" s="1">
        <f t="shared" si="1"/>
        <v>-1.18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IFERROR(__xludf.DUMMYFUNCTION("""COMPUTED_VALUE"""),25.3)</f>
        <v>25.3</v>
      </c>
      <c r="C506" s="1">
        <f t="shared" si="1"/>
        <v>-1.07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IFERROR(__xludf.DUMMYFUNCTION("""COMPUTED_VALUE"""),24.37)</f>
        <v>24.37</v>
      </c>
      <c r="C507" s="1">
        <f t="shared" si="1"/>
        <v>-1.93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IFERROR(__xludf.DUMMYFUNCTION("""COMPUTED_VALUE"""),24.69)</f>
        <v>24.69</v>
      </c>
      <c r="C508" s="1">
        <f t="shared" si="1"/>
        <v>-0.68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IFERROR(__xludf.DUMMYFUNCTION("""COMPUTED_VALUE"""),25.27)</f>
        <v>25.27</v>
      </c>
      <c r="C509" s="1">
        <f t="shared" si="1"/>
        <v>-0.42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IFERROR(__xludf.DUMMYFUNCTION("""COMPUTED_VALUE"""),25.19)</f>
        <v>25.19</v>
      </c>
      <c r="C510" s="1">
        <f t="shared" si="1"/>
        <v>-1.08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IFERROR(__xludf.DUMMYFUNCTION("""COMPUTED_VALUE"""),26.2)</f>
        <v>26.2</v>
      </c>
      <c r="C511" s="1">
        <f t="shared" si="1"/>
        <v>0.01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IFERROR(__xludf.DUMMYFUNCTION("""COMPUTED_VALUE"""),26.46)</f>
        <v>26.46</v>
      </c>
      <c r="C512" s="1">
        <f t="shared" si="1"/>
        <v>-0.74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IFERROR(__xludf.DUMMYFUNCTION("""COMPUTED_VALUE"""),26.42)</f>
        <v>26.42</v>
      </c>
      <c r="C513" s="1">
        <f t="shared" si="1"/>
        <v>-1.04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IFERROR(__xludf.DUMMYFUNCTION("""COMPUTED_VALUE"""),25.98)</f>
        <v>25.98</v>
      </c>
      <c r="C514" s="1">
        <f t="shared" si="1"/>
        <v>-1.44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IFERROR(__xludf.DUMMYFUNCTION("""COMPUTED_VALUE"""),25.86)</f>
        <v>25.86</v>
      </c>
      <c r="C515" s="1">
        <f t="shared" si="1"/>
        <v>-1.12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IFERROR(__xludf.DUMMYFUNCTION("""COMPUTED_VALUE"""),26.93)</f>
        <v>26.93</v>
      </c>
      <c r="C516" s="1">
        <f t="shared" si="1"/>
        <v>0.07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IFERROR(__xludf.DUMMYFUNCTION("""COMPUTED_VALUE"""),28.63)</f>
        <v>28.63</v>
      </c>
      <c r="C517" s="1">
        <f t="shared" si="1"/>
        <v>0.7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IFERROR(__xludf.DUMMYFUNCTION("""COMPUTED_VALUE"""),28.55)</f>
        <v>28.55</v>
      </c>
      <c r="C518" s="1">
        <f t="shared" si="1"/>
        <v>-1.08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IFERROR(__xludf.DUMMYFUNCTION("""COMPUTED_VALUE"""),28.69)</f>
        <v>28.69</v>
      </c>
      <c r="C519" s="1">
        <f t="shared" si="1"/>
        <v>-0.86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IFERROR(__xludf.DUMMYFUNCTION("""COMPUTED_VALUE"""),29.38)</f>
        <v>29.38</v>
      </c>
      <c r="C520" s="1">
        <f t="shared" si="1"/>
        <v>-0.31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IFERROR(__xludf.DUMMYFUNCTION("""COMPUTED_VALUE"""),29.54)</f>
        <v>29.54</v>
      </c>
      <c r="C521" s="1">
        <f t="shared" si="1"/>
        <v>-0.84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IFERROR(__xludf.DUMMYFUNCTION("""COMPUTED_VALUE"""),29.06)</f>
        <v>29.06</v>
      </c>
      <c r="C522" s="1">
        <f t="shared" si="1"/>
        <v>-1.48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IFERROR(__xludf.DUMMYFUNCTION("""COMPUTED_VALUE"""),29.15)</f>
        <v>29.15</v>
      </c>
      <c r="C523" s="1">
        <f t="shared" si="1"/>
        <v>-0.91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IFERROR(__xludf.DUMMYFUNCTION("""COMPUTED_VALUE"""),28.89)</f>
        <v>28.89</v>
      </c>
      <c r="C524" s="1">
        <f t="shared" si="1"/>
        <v>-1.26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IFERROR(__xludf.DUMMYFUNCTION("""COMPUTED_VALUE"""),29.2)</f>
        <v>29.2</v>
      </c>
      <c r="C525" s="1">
        <f t="shared" si="1"/>
        <v>-0.69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IFERROR(__xludf.DUMMYFUNCTION("""COMPUTED_VALUE"""),29.83)</f>
        <v>29.83</v>
      </c>
      <c r="C526" s="1">
        <f t="shared" si="1"/>
        <v>-0.37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IFERROR(__xludf.DUMMYFUNCTION("""COMPUTED_VALUE"""),29.57)</f>
        <v>29.57</v>
      </c>
      <c r="C527" s="1">
        <f t="shared" si="1"/>
        <v>-1.26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IFERROR(__xludf.DUMMYFUNCTION("""COMPUTED_VALUE"""),31.03)</f>
        <v>31.03</v>
      </c>
      <c r="C528" s="1">
        <f t="shared" si="1"/>
        <v>0.46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IFERROR(__xludf.DUMMYFUNCTION("""COMPUTED_VALUE"""),30.81)</f>
        <v>30.81</v>
      </c>
      <c r="C529" s="1">
        <f t="shared" si="1"/>
        <v>-1.22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IFERROR(__xludf.DUMMYFUNCTION("""COMPUTED_VALUE"""),30.7)</f>
        <v>30.7</v>
      </c>
      <c r="C530" s="1">
        <f t="shared" si="1"/>
        <v>-1.11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IFERROR(__xludf.DUMMYFUNCTION("""COMPUTED_VALUE"""),30.95)</f>
        <v>30.95</v>
      </c>
      <c r="C531" s="1">
        <f t="shared" si="1"/>
        <v>-0.75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IFERROR(__xludf.DUMMYFUNCTION("""COMPUTED_VALUE"""),31.4)</f>
        <v>31.4</v>
      </c>
      <c r="C532" s="1">
        <f t="shared" si="1"/>
        <v>-0.55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IFERROR(__xludf.DUMMYFUNCTION("""COMPUTED_VALUE"""),32.11)</f>
        <v>32.11</v>
      </c>
      <c r="C533" s="1">
        <f t="shared" si="1"/>
        <v>-0.29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IFERROR(__xludf.DUMMYFUNCTION("""COMPUTED_VALUE"""),33.06)</f>
        <v>33.06</v>
      </c>
      <c r="C534" s="1">
        <f t="shared" si="1"/>
        <v>-0.05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IFERROR(__xludf.DUMMYFUNCTION("""COMPUTED_VALUE"""),32.9)</f>
        <v>32.9</v>
      </c>
      <c r="C535" s="1">
        <f t="shared" si="1"/>
        <v>-1.16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IFERROR(__xludf.DUMMYFUNCTION("""COMPUTED_VALUE"""),32.66)</f>
        <v>32.66</v>
      </c>
      <c r="C536" s="1">
        <f t="shared" si="1"/>
        <v>-1.24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IFERROR(__xludf.DUMMYFUNCTION("""COMPUTED_VALUE"""),32.94)</f>
        <v>32.94</v>
      </c>
      <c r="C537" s="1">
        <f t="shared" si="1"/>
        <v>-0.72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IFERROR(__xludf.DUMMYFUNCTION("""COMPUTED_VALUE"""),32.29)</f>
        <v>32.29</v>
      </c>
      <c r="C538" s="1">
        <f t="shared" si="1"/>
        <v>-1.65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IFERROR(__xludf.DUMMYFUNCTION("""COMPUTED_VALUE"""),31.9)</f>
        <v>31.9</v>
      </c>
      <c r="C539" s="1">
        <f t="shared" si="1"/>
        <v>-1.39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IFERROR(__xludf.DUMMYFUNCTION("""COMPUTED_VALUE"""),32.02)</f>
        <v>32.02</v>
      </c>
      <c r="C540" s="1">
        <f t="shared" si="1"/>
        <v>-0.88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IFERROR(__xludf.DUMMYFUNCTION("""COMPUTED_VALUE"""),32.94)</f>
        <v>32.94</v>
      </c>
      <c r="C541" s="1">
        <f t="shared" si="1"/>
        <v>-0.08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IFERROR(__xludf.DUMMYFUNCTION("""COMPUTED_VALUE"""),35.91)</f>
        <v>35.91</v>
      </c>
      <c r="C542" s="1">
        <f t="shared" si="1"/>
        <v>1.97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IFERROR(__xludf.DUMMYFUNCTION("""COMPUTED_VALUE"""),35.84)</f>
        <v>35.84</v>
      </c>
      <c r="C543" s="1">
        <f t="shared" si="1"/>
        <v>-1.07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IFERROR(__xludf.DUMMYFUNCTION("""COMPUTED_VALUE"""),35.87)</f>
        <v>35.87</v>
      </c>
      <c r="C544" s="1">
        <f t="shared" si="1"/>
        <v>-0.97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IFERROR(__xludf.DUMMYFUNCTION("""COMPUTED_VALUE"""),35.79)</f>
        <v>35.79</v>
      </c>
      <c r="C545" s="1">
        <f t="shared" si="1"/>
        <v>-1.08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IFERROR(__xludf.DUMMYFUNCTION("""COMPUTED_VALUE"""),36.24)</f>
        <v>36.24</v>
      </c>
      <c r="C546" s="1">
        <f t="shared" si="1"/>
        <v>-0.55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IFERROR(__xludf.DUMMYFUNCTION("""COMPUTED_VALUE"""),35.95)</f>
        <v>35.95</v>
      </c>
      <c r="C547" s="1">
        <f t="shared" si="1"/>
        <v>-1.29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IFERROR(__xludf.DUMMYFUNCTION("""COMPUTED_VALUE"""),35.52)</f>
        <v>35.52</v>
      </c>
      <c r="C548" s="1">
        <f t="shared" si="1"/>
        <v>-1.43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IFERROR(__xludf.DUMMYFUNCTION("""COMPUTED_VALUE"""),35.17)</f>
        <v>35.17</v>
      </c>
      <c r="C549" s="1">
        <f t="shared" si="1"/>
        <v>-1.35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IFERROR(__xludf.DUMMYFUNCTION("""COMPUTED_VALUE"""),35.87)</f>
        <v>35.87</v>
      </c>
      <c r="C550" s="1">
        <f t="shared" si="1"/>
        <v>-0.3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IFERROR(__xludf.DUMMYFUNCTION("""COMPUTED_VALUE"""),36.52)</f>
        <v>36.52</v>
      </c>
      <c r="C551" s="1">
        <f t="shared" si="1"/>
        <v>-0.35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IFERROR(__xludf.DUMMYFUNCTION("""COMPUTED_VALUE"""),36.86)</f>
        <v>36.86</v>
      </c>
      <c r="C552" s="1">
        <f t="shared" si="1"/>
        <v>-0.66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IFERROR(__xludf.DUMMYFUNCTION("""COMPUTED_VALUE"""),36.79)</f>
        <v>36.79</v>
      </c>
      <c r="C553" s="1">
        <f t="shared" si="1"/>
        <v>-1.07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IFERROR(__xludf.DUMMYFUNCTION("""COMPUTED_VALUE"""),38.07)</f>
        <v>38.07</v>
      </c>
      <c r="C554" s="1">
        <f t="shared" si="1"/>
        <v>0.28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IFERROR(__xludf.DUMMYFUNCTION("""COMPUTED_VALUE"""),37.9)</f>
        <v>37.9</v>
      </c>
      <c r="C555" s="1">
        <f t="shared" si="1"/>
        <v>-1.17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IFERROR(__xludf.DUMMYFUNCTION("""COMPUTED_VALUE"""),38.11)</f>
        <v>38.11</v>
      </c>
      <c r="C556" s="1">
        <f t="shared" si="1"/>
        <v>-0.79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IFERROR(__xludf.DUMMYFUNCTION("""COMPUTED_VALUE"""),37.85)</f>
        <v>37.85</v>
      </c>
      <c r="C557" s="1">
        <f t="shared" si="1"/>
        <v>-1.26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IFERROR(__xludf.DUMMYFUNCTION("""COMPUTED_VALUE"""),37.49)</f>
        <v>37.49</v>
      </c>
      <c r="C558" s="1">
        <f t="shared" si="1"/>
        <v>-1.36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IFERROR(__xludf.DUMMYFUNCTION("""COMPUTED_VALUE"""),37.75)</f>
        <v>37.75</v>
      </c>
      <c r="C559" s="1">
        <f t="shared" si="1"/>
        <v>-0.74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IFERROR(__xludf.DUMMYFUNCTION("""COMPUTED_VALUE"""),38.59)</f>
        <v>38.59</v>
      </c>
      <c r="C560" s="1">
        <f t="shared" si="1"/>
        <v>-0.16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IFERROR(__xludf.DUMMYFUNCTION("""COMPUTED_VALUE"""),38.21)</f>
        <v>38.21</v>
      </c>
      <c r="C561" s="1">
        <f t="shared" si="1"/>
        <v>-1.38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IFERROR(__xludf.DUMMYFUNCTION("""COMPUTED_VALUE"""),38.48)</f>
        <v>38.48</v>
      </c>
      <c r="C562" s="1">
        <f t="shared" si="1"/>
        <v>-0.73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IFERROR(__xludf.DUMMYFUNCTION("""COMPUTED_VALUE"""),39.34)</f>
        <v>39.34</v>
      </c>
      <c r="C563" s="1">
        <f t="shared" si="1"/>
        <v>-0.14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IFERROR(__xludf.DUMMYFUNCTION("""COMPUTED_VALUE"""),38.38)</f>
        <v>38.38</v>
      </c>
      <c r="C564" s="1">
        <f t="shared" si="1"/>
        <v>-1.96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IFERROR(__xludf.DUMMYFUNCTION("""COMPUTED_VALUE"""),38.52)</f>
        <v>38.52</v>
      </c>
      <c r="C565" s="1">
        <f t="shared" si="1"/>
        <v>-0.86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IFERROR(__xludf.DUMMYFUNCTION("""COMPUTED_VALUE"""),39.1)</f>
        <v>39.1</v>
      </c>
      <c r="C566" s="1">
        <f t="shared" si="1"/>
        <v>-0.42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IFERROR(__xludf.DUMMYFUNCTION("""COMPUTED_VALUE"""),38.63)</f>
        <v>38.63</v>
      </c>
      <c r="C567" s="1">
        <f t="shared" si="1"/>
        <v>-1.47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IFERROR(__xludf.DUMMYFUNCTION("""COMPUTED_VALUE"""),39.3)</f>
        <v>39.3</v>
      </c>
      <c r="C568" s="1">
        <f t="shared" si="1"/>
        <v>-0.33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IFERROR(__xludf.DUMMYFUNCTION("""COMPUTED_VALUE"""),39.58)</f>
        <v>39.58</v>
      </c>
      <c r="C569" s="1">
        <f t="shared" si="1"/>
        <v>-0.72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IFERROR(__xludf.DUMMYFUNCTION("""COMPUTED_VALUE"""),38.92)</f>
        <v>38.92</v>
      </c>
      <c r="C570" s="1">
        <f t="shared" si="1"/>
        <v>-1.66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IFERROR(__xludf.DUMMYFUNCTION("""COMPUTED_VALUE"""),39.26)</f>
        <v>39.26</v>
      </c>
      <c r="C571" s="1">
        <f t="shared" si="1"/>
        <v>-0.66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IFERROR(__xludf.DUMMYFUNCTION("""COMPUTED_VALUE"""),39.38)</f>
        <v>39.38</v>
      </c>
      <c r="C572" s="1">
        <f t="shared" si="1"/>
        <v>-0.88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IFERROR(__xludf.DUMMYFUNCTION("""COMPUTED_VALUE"""),38.43)</f>
        <v>38.43</v>
      </c>
      <c r="C573" s="1">
        <f t="shared" si="1"/>
        <v>-1.95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IFERROR(__xludf.DUMMYFUNCTION("""COMPUTED_VALUE"""),39.52)</f>
        <v>39.52</v>
      </c>
      <c r="C574" s="1">
        <f t="shared" si="1"/>
        <v>0.09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IFERROR(__xludf.DUMMYFUNCTION("""COMPUTED_VALUE"""),39.58)</f>
        <v>39.58</v>
      </c>
      <c r="C575" s="1">
        <f t="shared" si="1"/>
        <v>-0.94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IFERROR(__xludf.DUMMYFUNCTION("""COMPUTED_VALUE"""),39.84)</f>
        <v>39.84</v>
      </c>
      <c r="C576" s="1">
        <f t="shared" si="1"/>
        <v>-0.74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IFERROR(__xludf.DUMMYFUNCTION("""COMPUTED_VALUE"""),38.73)</f>
        <v>38.73</v>
      </c>
      <c r="C577" s="1">
        <f t="shared" si="1"/>
        <v>-2.11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IFERROR(__xludf.DUMMYFUNCTION("""COMPUTED_VALUE"""),39.04)</f>
        <v>39.04</v>
      </c>
      <c r="C578" s="1">
        <f t="shared" si="1"/>
        <v>-0.69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IFERROR(__xludf.DUMMYFUNCTION("""COMPUTED_VALUE"""),39.66)</f>
        <v>39.66</v>
      </c>
      <c r="C579" s="1">
        <f t="shared" si="1"/>
        <v>-0.38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IFERROR(__xludf.DUMMYFUNCTION("""COMPUTED_VALUE"""),39.89)</f>
        <v>39.89</v>
      </c>
      <c r="C580" s="1">
        <f t="shared" si="1"/>
        <v>-0.77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IFERROR(__xludf.DUMMYFUNCTION("""COMPUTED_VALUE"""),39.23)</f>
        <v>39.23</v>
      </c>
      <c r="C581" s="1">
        <f t="shared" si="1"/>
        <v>-1.66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IFERROR(__xludf.DUMMYFUNCTION("""COMPUTED_VALUE"""),38.75)</f>
        <v>38.75</v>
      </c>
      <c r="C582" s="1">
        <f t="shared" si="1"/>
        <v>-1.48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IFERROR(__xludf.DUMMYFUNCTION("""COMPUTED_VALUE"""),37.49)</f>
        <v>37.49</v>
      </c>
      <c r="C583" s="1">
        <f t="shared" si="1"/>
        <v>-2.26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IFERROR(__xludf.DUMMYFUNCTION("""COMPUTED_VALUE"""),37.67)</f>
        <v>37.67</v>
      </c>
      <c r="C584" s="1">
        <f t="shared" si="1"/>
        <v>-0.82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IFERROR(__xludf.DUMMYFUNCTION("""COMPUTED_VALUE"""),39.05)</f>
        <v>39.05</v>
      </c>
      <c r="C585" s="1">
        <f t="shared" si="1"/>
        <v>0.38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IFERROR(__xludf.DUMMYFUNCTION("""COMPUTED_VALUE"""),39.17)</f>
        <v>39.17</v>
      </c>
      <c r="C586" s="1">
        <f t="shared" si="1"/>
        <v>-0.88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IFERROR(__xludf.DUMMYFUNCTION("""COMPUTED_VALUE"""),38.93)</f>
        <v>38.93</v>
      </c>
      <c r="C587" s="1">
        <f t="shared" si="1"/>
        <v>-1.24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IFERROR(__xludf.DUMMYFUNCTION("""COMPUTED_VALUE"""),39.22)</f>
        <v>39.22</v>
      </c>
      <c r="C588" s="1">
        <f t="shared" si="1"/>
        <v>-0.71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IFERROR(__xludf.DUMMYFUNCTION("""COMPUTED_VALUE"""),39.74)</f>
        <v>39.74</v>
      </c>
      <c r="C589" s="1">
        <f t="shared" si="1"/>
        <v>-0.48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IFERROR(__xludf.DUMMYFUNCTION("""COMPUTED_VALUE"""),39.38)</f>
        <v>39.38</v>
      </c>
      <c r="C590" s="1">
        <f t="shared" si="1"/>
        <v>-1.36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IFERROR(__xludf.DUMMYFUNCTION("""COMPUTED_VALUE"""),38.15)</f>
        <v>38.15</v>
      </c>
      <c r="C591" s="1">
        <f t="shared" si="1"/>
        <v>-2.23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IFERROR(__xludf.DUMMYFUNCTION("""COMPUTED_VALUE"""),37.96)</f>
        <v>37.96</v>
      </c>
      <c r="C592" s="1">
        <f t="shared" si="1"/>
        <v>-1.19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IFERROR(__xludf.DUMMYFUNCTION("""COMPUTED_VALUE"""),36.51)</f>
        <v>36.51</v>
      </c>
      <c r="C593" s="1">
        <f t="shared" si="1"/>
        <v>-2.45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IFERROR(__xludf.DUMMYFUNCTION("""COMPUTED_VALUE"""),37.24)</f>
        <v>37.24</v>
      </c>
      <c r="C594" s="1">
        <f t="shared" si="1"/>
        <v>-0.27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IFERROR(__xludf.DUMMYFUNCTION("""COMPUTED_VALUE"""),33.86)</f>
        <v>33.86</v>
      </c>
      <c r="C595" s="1">
        <f t="shared" si="1"/>
        <v>-4.38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IFERROR(__xludf.DUMMYFUNCTION("""COMPUTED_VALUE"""),34.45)</f>
        <v>34.45</v>
      </c>
      <c r="C596" s="1">
        <f t="shared" si="1"/>
        <v>-0.41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IFERROR(__xludf.DUMMYFUNCTION("""COMPUTED_VALUE"""),34.14)</f>
        <v>34.14</v>
      </c>
      <c r="C597" s="1">
        <f t="shared" si="1"/>
        <v>-1.31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IFERROR(__xludf.DUMMYFUNCTION("""COMPUTED_VALUE"""),34.53)</f>
        <v>34.53</v>
      </c>
      <c r="C598" s="1">
        <f t="shared" si="1"/>
        <v>-0.61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IFERROR(__xludf.DUMMYFUNCTION("""COMPUTED_VALUE"""),34.15)</f>
        <v>34.15</v>
      </c>
      <c r="C599" s="1">
        <f t="shared" si="1"/>
        <v>-1.38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IFERROR(__xludf.DUMMYFUNCTION("""COMPUTED_VALUE"""),33.45)</f>
        <v>33.45</v>
      </c>
      <c r="C600" s="1">
        <f t="shared" si="1"/>
        <v>-1.7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IFERROR(__xludf.DUMMYFUNCTION("""COMPUTED_VALUE"""),36.4)</f>
        <v>36.4</v>
      </c>
      <c r="C601" s="1">
        <f t="shared" si="1"/>
        <v>1.95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IFERROR(__xludf.DUMMYFUNCTION("""COMPUTED_VALUE"""),37.26)</f>
        <v>37.26</v>
      </c>
      <c r="C602" s="1">
        <f t="shared" si="1"/>
        <v>-0.14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IFERROR(__xludf.DUMMYFUNCTION("""COMPUTED_VALUE"""),37.36)</f>
        <v>37.36</v>
      </c>
      <c r="C603" s="1">
        <f t="shared" si="1"/>
        <v>-0.9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IFERROR(__xludf.DUMMYFUNCTION("""COMPUTED_VALUE"""),37.36)</f>
        <v>37.36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IFERROR(__xludf.DUMMYFUNCTION("""COMPUTED_VALUE"""),36.55)</f>
        <v>36.55</v>
      </c>
      <c r="C605" s="1">
        <f t="shared" si="1"/>
        <v>-1.81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IFERROR(__xludf.DUMMYFUNCTION("""COMPUTED_VALUE"""),36.75)</f>
        <v>36.75</v>
      </c>
      <c r="C606" s="1">
        <f t="shared" si="1"/>
        <v>-0.8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IFERROR(__xludf.DUMMYFUNCTION("""COMPUTED_VALUE"""),36.42)</f>
        <v>36.42</v>
      </c>
      <c r="C607" s="1">
        <f t="shared" si="1"/>
        <v>-1.33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IFERROR(__xludf.DUMMYFUNCTION("""COMPUTED_VALUE"""),35.24)</f>
        <v>35.24</v>
      </c>
      <c r="C608" s="1">
        <f t="shared" si="1"/>
        <v>-2.18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IFERROR(__xludf.DUMMYFUNCTION("""COMPUTED_VALUE"""),34.66)</f>
        <v>34.66</v>
      </c>
      <c r="C609" s="1">
        <f t="shared" si="1"/>
        <v>-1.58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IFERROR(__xludf.DUMMYFUNCTION("""COMPUTED_VALUE"""),32.75)</f>
        <v>32.75</v>
      </c>
      <c r="C610" s="1">
        <f t="shared" si="1"/>
        <v>-2.91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IFERROR(__xludf.DUMMYFUNCTION("""COMPUTED_VALUE"""),32.81)</f>
        <v>32.81</v>
      </c>
      <c r="C611" s="1">
        <f t="shared" si="1"/>
        <v>-0.94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IFERROR(__xludf.DUMMYFUNCTION("""COMPUTED_VALUE"""),33.44)</f>
        <v>33.44</v>
      </c>
      <c r="C612" s="1">
        <f t="shared" si="1"/>
        <v>-0.37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IFERROR(__xludf.DUMMYFUNCTION("""COMPUTED_VALUE"""),34.24)</f>
        <v>34.24</v>
      </c>
      <c r="C613" s="1">
        <f t="shared" si="1"/>
        <v>-0.2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IFERROR(__xludf.DUMMYFUNCTION("""COMPUTED_VALUE"""),33.89)</f>
        <v>33.89</v>
      </c>
      <c r="C614" s="1">
        <f t="shared" si="1"/>
        <v>-1.35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IFERROR(__xludf.DUMMYFUNCTION("""COMPUTED_VALUE"""),34.12)</f>
        <v>34.12</v>
      </c>
      <c r="C615" s="1">
        <f t="shared" si="1"/>
        <v>-0.77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IFERROR(__xludf.DUMMYFUNCTION("""COMPUTED_VALUE"""),32.62)</f>
        <v>32.62</v>
      </c>
      <c r="C616" s="1">
        <f t="shared" si="1"/>
        <v>-2.5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IFERROR(__xludf.DUMMYFUNCTION("""COMPUTED_VALUE"""),32.65)</f>
        <v>32.65</v>
      </c>
      <c r="C617" s="1">
        <f t="shared" si="1"/>
        <v>-0.97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IFERROR(__xludf.DUMMYFUNCTION("""COMPUTED_VALUE"""),31.83)</f>
        <v>31.83</v>
      </c>
      <c r="C618" s="1">
        <f t="shared" si="1"/>
        <v>-1.82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IFERROR(__xludf.DUMMYFUNCTION("""COMPUTED_VALUE"""),32.34)</f>
        <v>32.34</v>
      </c>
      <c r="C619" s="1">
        <f t="shared" si="1"/>
        <v>-0.49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IFERROR(__xludf.DUMMYFUNCTION("""COMPUTED_VALUE"""),33.64)</f>
        <v>33.64</v>
      </c>
      <c r="C620" s="1">
        <f t="shared" si="1"/>
        <v>0.3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IFERROR(__xludf.DUMMYFUNCTION("""COMPUTED_VALUE"""),34.2)</f>
        <v>34.2</v>
      </c>
      <c r="C621" s="1">
        <f t="shared" si="1"/>
        <v>-0.44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IFERROR(__xludf.DUMMYFUNCTION("""COMPUTED_VALUE"""),34.5)</f>
        <v>34.5</v>
      </c>
      <c r="C622" s="1">
        <f t="shared" si="1"/>
        <v>-0.7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IFERROR(__xludf.DUMMYFUNCTION("""COMPUTED_VALUE"""),34.44)</f>
        <v>34.44</v>
      </c>
      <c r="C623" s="1">
        <f t="shared" si="1"/>
        <v>-1.06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IFERROR(__xludf.DUMMYFUNCTION("""COMPUTED_VALUE"""),33.19)</f>
        <v>33.19</v>
      </c>
      <c r="C624" s="1">
        <f t="shared" si="1"/>
        <v>-2.25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IFERROR(__xludf.DUMMYFUNCTION("""COMPUTED_VALUE"""),34.28)</f>
        <v>34.28</v>
      </c>
      <c r="C625" s="1">
        <f t="shared" si="1"/>
        <v>0.09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IFERROR(__xludf.DUMMYFUNCTION("""COMPUTED_VALUE"""),33.54)</f>
        <v>33.54</v>
      </c>
      <c r="C626" s="1">
        <f t="shared" si="1"/>
        <v>-1.74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IFERROR(__xludf.DUMMYFUNCTION("""COMPUTED_VALUE"""),33.83)</f>
        <v>33.83</v>
      </c>
      <c r="C627" s="1">
        <f t="shared" si="1"/>
        <v>-0.71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IFERROR(__xludf.DUMMYFUNCTION("""COMPUTED_VALUE"""),33.93)</f>
        <v>33.93</v>
      </c>
      <c r="C628" s="1">
        <f t="shared" si="1"/>
        <v>-0.9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IFERROR(__xludf.DUMMYFUNCTION("""COMPUTED_VALUE"""),32.95)</f>
        <v>32.95</v>
      </c>
      <c r="C629" s="1">
        <f t="shared" si="1"/>
        <v>-1.98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IFERROR(__xludf.DUMMYFUNCTION("""COMPUTED_VALUE"""),34.57)</f>
        <v>34.57</v>
      </c>
      <c r="C630" s="1">
        <f t="shared" si="1"/>
        <v>0.62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IFERROR(__xludf.DUMMYFUNCTION("""COMPUTED_VALUE"""),34.77)</f>
        <v>34.77</v>
      </c>
      <c r="C631" s="1">
        <f t="shared" si="1"/>
        <v>-0.8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IFERROR(__xludf.DUMMYFUNCTION("""COMPUTED_VALUE"""),35.34)</f>
        <v>35.34</v>
      </c>
      <c r="C632" s="1">
        <f t="shared" si="1"/>
        <v>-0.43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IFERROR(__xludf.DUMMYFUNCTION("""COMPUTED_VALUE"""),35.6)</f>
        <v>35.6</v>
      </c>
      <c r="C633" s="1">
        <f t="shared" si="1"/>
        <v>-0.74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IFERROR(__xludf.DUMMYFUNCTION("""COMPUTED_VALUE"""),33.94)</f>
        <v>33.94</v>
      </c>
      <c r="C634" s="1">
        <f t="shared" si="1"/>
        <v>-2.66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IFERROR(__xludf.DUMMYFUNCTION("""COMPUTED_VALUE"""),32.83)</f>
        <v>32.83</v>
      </c>
      <c r="C635" s="1">
        <f t="shared" si="1"/>
        <v>-2.11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IFERROR(__xludf.DUMMYFUNCTION("""COMPUTED_VALUE"""),32.22)</f>
        <v>32.22</v>
      </c>
      <c r="C636" s="1">
        <f t="shared" si="1"/>
        <v>-1.61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IFERROR(__xludf.DUMMYFUNCTION("""COMPUTED_VALUE"""),31.73)</f>
        <v>31.73</v>
      </c>
      <c r="C637" s="1">
        <f t="shared" si="1"/>
        <v>-1.49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IFERROR(__xludf.DUMMYFUNCTION("""COMPUTED_VALUE"""),31.89)</f>
        <v>31.89</v>
      </c>
      <c r="C638" s="1">
        <f t="shared" si="1"/>
        <v>-0.84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IFERROR(__xludf.DUMMYFUNCTION("""COMPUTED_VALUE"""),32.64)</f>
        <v>32.64</v>
      </c>
      <c r="C639" s="1">
        <f t="shared" si="1"/>
        <v>-0.25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IFERROR(__xludf.DUMMYFUNCTION("""COMPUTED_VALUE"""),32.0)</f>
        <v>32</v>
      </c>
      <c r="C640" s="1">
        <f t="shared" si="1"/>
        <v>-1.64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IFERROR(__xludf.DUMMYFUNCTION("""COMPUTED_VALUE"""),31.7)</f>
        <v>31.7</v>
      </c>
      <c r="C641" s="1">
        <f t="shared" si="1"/>
        <v>-1.3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IFERROR(__xludf.DUMMYFUNCTION("""COMPUTED_VALUE"""),33.73)</f>
        <v>33.73</v>
      </c>
      <c r="C642" s="1">
        <f t="shared" si="1"/>
        <v>1.03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IFERROR(__xludf.DUMMYFUNCTION("""COMPUTED_VALUE"""),34.78)</f>
        <v>34.78</v>
      </c>
      <c r="C643" s="1">
        <f t="shared" si="1"/>
        <v>0.05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IFERROR(__xludf.DUMMYFUNCTION("""COMPUTED_VALUE"""),33.79)</f>
        <v>33.79</v>
      </c>
      <c r="C644" s="1">
        <f t="shared" si="1"/>
        <v>-1.99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IFERROR(__xludf.DUMMYFUNCTION("""COMPUTED_VALUE"""),32.75)</f>
        <v>32.75</v>
      </c>
      <c r="C645" s="1">
        <f t="shared" si="1"/>
        <v>-2.04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IFERROR(__xludf.DUMMYFUNCTION("""COMPUTED_VALUE"""),31.68)</f>
        <v>31.68</v>
      </c>
      <c r="C646" s="1">
        <f t="shared" si="1"/>
        <v>-2.07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IFERROR(__xludf.DUMMYFUNCTION("""COMPUTED_VALUE"""),31.33)</f>
        <v>31.33</v>
      </c>
      <c r="C647" s="1">
        <f t="shared" si="1"/>
        <v>-1.35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IFERROR(__xludf.DUMMYFUNCTION("""COMPUTED_VALUE"""),31.15)</f>
        <v>31.15</v>
      </c>
      <c r="C648" s="1">
        <f t="shared" si="1"/>
        <v>-1.18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IFERROR(__xludf.DUMMYFUNCTION("""COMPUTED_VALUE"""),32.87)</f>
        <v>32.87</v>
      </c>
      <c r="C649" s="1">
        <f t="shared" si="1"/>
        <v>0.72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IFERROR(__xludf.DUMMYFUNCTION("""COMPUTED_VALUE"""),31.47)</f>
        <v>31.47</v>
      </c>
      <c r="C650" s="1">
        <f t="shared" si="1"/>
        <v>-2.4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IFERROR(__xludf.DUMMYFUNCTION("""COMPUTED_VALUE"""),31.09)</f>
        <v>31.09</v>
      </c>
      <c r="C651" s="1">
        <f t="shared" si="1"/>
        <v>-1.38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IFERROR(__xludf.DUMMYFUNCTION("""COMPUTED_VALUE"""),31.14)</f>
        <v>31.14</v>
      </c>
      <c r="C652" s="1">
        <f t="shared" si="1"/>
        <v>-0.95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IFERROR(__xludf.DUMMYFUNCTION("""COMPUTED_VALUE"""),30.34)</f>
        <v>30.34</v>
      </c>
      <c r="C653" s="1">
        <f t="shared" si="1"/>
        <v>-1.8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IFERROR(__xludf.DUMMYFUNCTION("""COMPUTED_VALUE"""),32.07)</f>
        <v>32.07</v>
      </c>
      <c r="C654" s="1">
        <f t="shared" si="1"/>
        <v>0.73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IFERROR(__xludf.DUMMYFUNCTION("""COMPUTED_VALUE"""),33.18)</f>
        <v>33.18</v>
      </c>
      <c r="C655" s="1">
        <f t="shared" si="1"/>
        <v>0.11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IFERROR(__xludf.DUMMYFUNCTION("""COMPUTED_VALUE"""),34.17)</f>
        <v>34.17</v>
      </c>
      <c r="C656" s="1">
        <f t="shared" si="1"/>
        <v>-0.01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IFERROR(__xludf.DUMMYFUNCTION("""COMPUTED_VALUE"""),33.89)</f>
        <v>33.89</v>
      </c>
      <c r="C657" s="1">
        <f t="shared" si="1"/>
        <v>-1.28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IFERROR(__xludf.DUMMYFUNCTION("""COMPUTED_VALUE"""),34.44)</f>
        <v>34.44</v>
      </c>
      <c r="C658" s="1">
        <f t="shared" si="1"/>
        <v>-0.45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IFERROR(__xludf.DUMMYFUNCTION("""COMPUTED_VALUE"""),34.96)</f>
        <v>34.96</v>
      </c>
      <c r="C659" s="1">
        <f t="shared" si="1"/>
        <v>-0.48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IFERROR(__xludf.DUMMYFUNCTION("""COMPUTED_VALUE"""),36.29)</f>
        <v>36.29</v>
      </c>
      <c r="C660" s="1">
        <f t="shared" si="1"/>
        <v>0.33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IFERROR(__xludf.DUMMYFUNCTION("""COMPUTED_VALUE"""),35.64)</f>
        <v>35.64</v>
      </c>
      <c r="C661" s="1">
        <f t="shared" si="1"/>
        <v>-1.65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IFERROR(__xludf.DUMMYFUNCTION("""COMPUTED_VALUE"""),36.03)</f>
        <v>36.03</v>
      </c>
      <c r="C662" s="1">
        <f t="shared" si="1"/>
        <v>-0.61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IFERROR(__xludf.DUMMYFUNCTION("""COMPUTED_VALUE"""),36.74)</f>
        <v>36.74</v>
      </c>
      <c r="C663" s="1">
        <f t="shared" si="1"/>
        <v>-0.29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IFERROR(__xludf.DUMMYFUNCTION("""COMPUTED_VALUE"""),36.81)</f>
        <v>36.81</v>
      </c>
      <c r="C664" s="1">
        <f t="shared" si="1"/>
        <v>-0.93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IFERROR(__xludf.DUMMYFUNCTION("""COMPUTED_VALUE"""),36.89)</f>
        <v>36.89</v>
      </c>
      <c r="C665" s="1">
        <f t="shared" si="1"/>
        <v>-0.92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IFERROR(__xludf.DUMMYFUNCTION("""COMPUTED_VALUE"""),36.91)</f>
        <v>36.91</v>
      </c>
      <c r="C666" s="1">
        <f t="shared" si="1"/>
        <v>-0.98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IFERROR(__xludf.DUMMYFUNCTION("""COMPUTED_VALUE"""),37.16)</f>
        <v>37.16</v>
      </c>
      <c r="C667" s="1">
        <f t="shared" si="1"/>
        <v>-0.75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IFERROR(__xludf.DUMMYFUNCTION("""COMPUTED_VALUE"""),36.69)</f>
        <v>36.69</v>
      </c>
      <c r="C668" s="1">
        <f t="shared" si="1"/>
        <v>-1.47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IFERROR(__xludf.DUMMYFUNCTION("""COMPUTED_VALUE"""),37.14)</f>
        <v>37.14</v>
      </c>
      <c r="C669" s="1">
        <f t="shared" si="1"/>
        <v>-0.55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IFERROR(__xludf.DUMMYFUNCTION("""COMPUTED_VALUE"""),37.27)</f>
        <v>37.27</v>
      </c>
      <c r="C670" s="1">
        <f t="shared" si="1"/>
        <v>-0.87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IFERROR(__xludf.DUMMYFUNCTION("""COMPUTED_VALUE"""),36.28)</f>
        <v>36.28</v>
      </c>
      <c r="C671" s="1">
        <f t="shared" si="1"/>
        <v>-1.99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IFERROR(__xludf.DUMMYFUNCTION("""COMPUTED_VALUE"""),36.4)</f>
        <v>36.4</v>
      </c>
      <c r="C672" s="1">
        <f t="shared" si="1"/>
        <v>-0.88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IFERROR(__xludf.DUMMYFUNCTION("""COMPUTED_VALUE"""),35.67)</f>
        <v>35.67</v>
      </c>
      <c r="C673" s="1">
        <f t="shared" si="1"/>
        <v>-1.73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IFERROR(__xludf.DUMMYFUNCTION("""COMPUTED_VALUE"""),36.3)</f>
        <v>36.3</v>
      </c>
      <c r="C674" s="1">
        <f t="shared" si="1"/>
        <v>-0.37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IFERROR(__xludf.DUMMYFUNCTION("""COMPUTED_VALUE"""),36.21)</f>
        <v>36.21</v>
      </c>
      <c r="C675" s="1">
        <f t="shared" si="1"/>
        <v>-1.09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IFERROR(__xludf.DUMMYFUNCTION("""COMPUTED_VALUE"""),36.18)</f>
        <v>36.18</v>
      </c>
      <c r="C676" s="1">
        <f t="shared" si="1"/>
        <v>-1.03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IFERROR(__xludf.DUMMYFUNCTION("""COMPUTED_VALUE"""),37.22)</f>
        <v>37.22</v>
      </c>
      <c r="C677" s="1">
        <f t="shared" si="1"/>
        <v>0.04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IFERROR(__xludf.DUMMYFUNCTION("""COMPUTED_VALUE"""),37.39)</f>
        <v>37.39</v>
      </c>
      <c r="C678" s="1">
        <f t="shared" si="1"/>
        <v>-0.83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IFERROR(__xludf.DUMMYFUNCTION("""COMPUTED_VALUE"""),37.34)</f>
        <v>37.34</v>
      </c>
      <c r="C679" s="1">
        <f t="shared" si="1"/>
        <v>-1.05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IFERROR(__xludf.DUMMYFUNCTION("""COMPUTED_VALUE"""),37.7)</f>
        <v>37.7</v>
      </c>
      <c r="C680" s="1">
        <f t="shared" si="1"/>
        <v>-0.64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IFERROR(__xludf.DUMMYFUNCTION("""COMPUTED_VALUE"""),38.18)</f>
        <v>38.18</v>
      </c>
      <c r="C681" s="1">
        <f t="shared" si="1"/>
        <v>-0.52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IFERROR(__xludf.DUMMYFUNCTION("""COMPUTED_VALUE"""),39.25)</f>
        <v>39.25</v>
      </c>
      <c r="C682" s="1">
        <f t="shared" si="1"/>
        <v>0.07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IFERROR(__xludf.DUMMYFUNCTION("""COMPUTED_VALUE"""),39.86)</f>
        <v>39.86</v>
      </c>
      <c r="C683" s="1">
        <f t="shared" si="1"/>
        <v>-0.39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IFERROR(__xludf.DUMMYFUNCTION("""COMPUTED_VALUE"""),39.54)</f>
        <v>39.54</v>
      </c>
      <c r="C684" s="1">
        <f t="shared" si="1"/>
        <v>-1.32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IFERROR(__xludf.DUMMYFUNCTION("""COMPUTED_VALUE"""),39.07)</f>
        <v>39.07</v>
      </c>
      <c r="C685" s="1">
        <f t="shared" si="1"/>
        <v>-1.47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IFERROR(__xludf.DUMMYFUNCTION("""COMPUTED_VALUE"""),39.49)</f>
        <v>39.49</v>
      </c>
      <c r="C686" s="1">
        <f t="shared" si="1"/>
        <v>-0.58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IFERROR(__xludf.DUMMYFUNCTION("""COMPUTED_VALUE"""),39.01)</f>
        <v>39.01</v>
      </c>
      <c r="C687" s="1">
        <f t="shared" si="1"/>
        <v>-1.48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IFERROR(__xludf.DUMMYFUNCTION("""COMPUTED_VALUE"""),38.8)</f>
        <v>38.8</v>
      </c>
      <c r="C688" s="1">
        <f t="shared" si="1"/>
        <v>-1.21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IFERROR(__xludf.DUMMYFUNCTION("""COMPUTED_VALUE"""),38.39)</f>
        <v>38.39</v>
      </c>
      <c r="C689" s="1">
        <f t="shared" si="1"/>
        <v>-1.41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IFERROR(__xludf.DUMMYFUNCTION("""COMPUTED_VALUE"""),38.03)</f>
        <v>38.03</v>
      </c>
      <c r="C690" s="1">
        <f t="shared" si="1"/>
        <v>-1.36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IFERROR(__xludf.DUMMYFUNCTION("""COMPUTED_VALUE"""),37.24)</f>
        <v>37.24</v>
      </c>
      <c r="C691" s="1">
        <f t="shared" si="1"/>
        <v>-1.79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IFERROR(__xludf.DUMMYFUNCTION("""COMPUTED_VALUE"""),38.3)</f>
        <v>38.3</v>
      </c>
      <c r="C692" s="1">
        <f t="shared" si="1"/>
        <v>0.06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IFERROR(__xludf.DUMMYFUNCTION("""COMPUTED_VALUE"""),38.17)</f>
        <v>38.17</v>
      </c>
      <c r="C693" s="1">
        <f t="shared" si="1"/>
        <v>-1.13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IFERROR(__xludf.DUMMYFUNCTION("""COMPUTED_VALUE"""),37.78)</f>
        <v>37.78</v>
      </c>
      <c r="C694" s="1">
        <f t="shared" si="1"/>
        <v>-1.39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IFERROR(__xludf.DUMMYFUNCTION("""COMPUTED_VALUE"""),38.24)</f>
        <v>38.24</v>
      </c>
      <c r="C695" s="1">
        <f t="shared" si="1"/>
        <v>-0.54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IFERROR(__xludf.DUMMYFUNCTION("""COMPUTED_VALUE"""),39.26)</f>
        <v>39.26</v>
      </c>
      <c r="C696" s="1">
        <f t="shared" si="1"/>
        <v>0.02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IFERROR(__xludf.DUMMYFUNCTION("""COMPUTED_VALUE"""),39.46)</f>
        <v>39.46</v>
      </c>
      <c r="C697" s="1">
        <f t="shared" si="1"/>
        <v>-0.8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IFERROR(__xludf.DUMMYFUNCTION("""COMPUTED_VALUE"""),38.68)</f>
        <v>38.68</v>
      </c>
      <c r="C698" s="1">
        <f t="shared" si="1"/>
        <v>-1.78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IFERROR(__xludf.DUMMYFUNCTION("""COMPUTED_VALUE"""),38.4)</f>
        <v>38.4</v>
      </c>
      <c r="C699" s="1">
        <f t="shared" si="1"/>
        <v>-1.28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IFERROR(__xludf.DUMMYFUNCTION("""COMPUTED_VALUE"""),38.03)</f>
        <v>38.03</v>
      </c>
      <c r="C700" s="1">
        <f t="shared" si="1"/>
        <v>-1.37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IFERROR(__xludf.DUMMYFUNCTION("""COMPUTED_VALUE"""),37.54)</f>
        <v>37.54</v>
      </c>
      <c r="C701" s="1">
        <f t="shared" si="1"/>
        <v>-1.49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IFERROR(__xludf.DUMMYFUNCTION("""COMPUTED_VALUE"""),38.15)</f>
        <v>38.15</v>
      </c>
      <c r="C702" s="1">
        <f t="shared" si="1"/>
        <v>-0.39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IFERROR(__xludf.DUMMYFUNCTION("""COMPUTED_VALUE"""),38.32)</f>
        <v>38.32</v>
      </c>
      <c r="C703" s="1">
        <f t="shared" si="1"/>
        <v>-0.83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IFERROR(__xludf.DUMMYFUNCTION("""COMPUTED_VALUE"""),38.54)</f>
        <v>38.54</v>
      </c>
      <c r="C704" s="1">
        <f t="shared" si="1"/>
        <v>-0.78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IFERROR(__xludf.DUMMYFUNCTION("""COMPUTED_VALUE"""),38.87)</f>
        <v>38.87</v>
      </c>
      <c r="C705" s="1">
        <f t="shared" si="1"/>
        <v>-0.67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IFERROR(__xludf.DUMMYFUNCTION("""COMPUTED_VALUE"""),37.91)</f>
        <v>37.91</v>
      </c>
      <c r="C706" s="1">
        <f t="shared" si="1"/>
        <v>-1.96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IFERROR(__xludf.DUMMYFUNCTION("""COMPUTED_VALUE"""),37.53)</f>
        <v>37.53</v>
      </c>
      <c r="C707" s="1">
        <f t="shared" si="1"/>
        <v>-1.38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IFERROR(__xludf.DUMMYFUNCTION("""COMPUTED_VALUE"""),37.25)</f>
        <v>37.25</v>
      </c>
      <c r="C708" s="1">
        <f t="shared" si="1"/>
        <v>-1.28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IFERROR(__xludf.DUMMYFUNCTION("""COMPUTED_VALUE"""),36.91)</f>
        <v>36.91</v>
      </c>
      <c r="C709" s="1">
        <f t="shared" si="1"/>
        <v>-1.34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IFERROR(__xludf.DUMMYFUNCTION("""COMPUTED_VALUE"""),37.2)</f>
        <v>37.2</v>
      </c>
      <c r="C710" s="1">
        <f t="shared" si="1"/>
        <v>-0.71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IFERROR(__xludf.DUMMYFUNCTION("""COMPUTED_VALUE"""),37.06)</f>
        <v>37.06</v>
      </c>
      <c r="C711" s="1">
        <f t="shared" si="1"/>
        <v>-1.14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IFERROR(__xludf.DUMMYFUNCTION("""COMPUTED_VALUE"""),36.33)</f>
        <v>36.33</v>
      </c>
      <c r="C712" s="1">
        <f t="shared" si="1"/>
        <v>-1.73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IFERROR(__xludf.DUMMYFUNCTION("""COMPUTED_VALUE"""),36.66)</f>
        <v>36.66</v>
      </c>
      <c r="C713" s="1">
        <f t="shared" si="1"/>
        <v>-0.67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IFERROR(__xludf.DUMMYFUNCTION("""COMPUTED_VALUE"""),36.49)</f>
        <v>36.49</v>
      </c>
      <c r="C714" s="1">
        <f t="shared" si="1"/>
        <v>-1.17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IFERROR(__xludf.DUMMYFUNCTION("""COMPUTED_VALUE"""),36.56)</f>
        <v>36.56</v>
      </c>
      <c r="C715" s="1">
        <f t="shared" si="1"/>
        <v>-0.93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IFERROR(__xludf.DUMMYFUNCTION("""COMPUTED_VALUE"""),36.65)</f>
        <v>36.65</v>
      </c>
      <c r="C716" s="1">
        <f t="shared" si="1"/>
        <v>-0.91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IFERROR(__xludf.DUMMYFUNCTION("""COMPUTED_VALUE"""),36.27)</f>
        <v>36.27</v>
      </c>
      <c r="C717" s="1">
        <f t="shared" si="1"/>
        <v>-1.38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IFERROR(__xludf.DUMMYFUNCTION("""COMPUTED_VALUE"""),36.93)</f>
        <v>36.93</v>
      </c>
      <c r="C718" s="1">
        <f t="shared" si="1"/>
        <v>-0.34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IFERROR(__xludf.DUMMYFUNCTION("""COMPUTED_VALUE"""),36.63)</f>
        <v>36.63</v>
      </c>
      <c r="C719" s="1">
        <f t="shared" si="1"/>
        <v>-1.3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IFERROR(__xludf.DUMMYFUNCTION("""COMPUTED_VALUE"""),35.82)</f>
        <v>35.82</v>
      </c>
      <c r="C720" s="1">
        <f t="shared" si="1"/>
        <v>-1.81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IFERROR(__xludf.DUMMYFUNCTION("""COMPUTED_VALUE"""),35.28)</f>
        <v>35.28</v>
      </c>
      <c r="C721" s="1">
        <f t="shared" si="1"/>
        <v>-1.54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IFERROR(__xludf.DUMMYFUNCTION("""COMPUTED_VALUE"""),35.42)</f>
        <v>35.42</v>
      </c>
      <c r="C722" s="1">
        <f t="shared" si="1"/>
        <v>-0.86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IFERROR(__xludf.DUMMYFUNCTION("""COMPUTED_VALUE"""),35.28)</f>
        <v>35.28</v>
      </c>
      <c r="C723" s="1">
        <f t="shared" si="1"/>
        <v>-1.14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IFERROR(__xludf.DUMMYFUNCTION("""COMPUTED_VALUE"""),34.92)</f>
        <v>34.92</v>
      </c>
      <c r="C724" s="1">
        <f t="shared" si="1"/>
        <v>-1.36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IFERROR(__xludf.DUMMYFUNCTION("""COMPUTED_VALUE"""),35.18)</f>
        <v>35.18</v>
      </c>
      <c r="C725" s="1">
        <f t="shared" si="1"/>
        <v>-0.74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IFERROR(__xludf.DUMMYFUNCTION("""COMPUTED_VALUE"""),36.08)</f>
        <v>36.08</v>
      </c>
      <c r="C726" s="1">
        <f t="shared" si="1"/>
        <v>-0.1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IFERROR(__xludf.DUMMYFUNCTION("""COMPUTED_VALUE"""),36.83)</f>
        <v>36.83</v>
      </c>
      <c r="C727" s="1">
        <f t="shared" si="1"/>
        <v>-0.25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IFERROR(__xludf.DUMMYFUNCTION("""COMPUTED_VALUE"""),36.48)</f>
        <v>36.48</v>
      </c>
      <c r="C728" s="1">
        <f t="shared" si="1"/>
        <v>-1.35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IFERROR(__xludf.DUMMYFUNCTION("""COMPUTED_VALUE"""),39.7)</f>
        <v>39.7</v>
      </c>
      <c r="C729" s="1">
        <f t="shared" si="1"/>
        <v>2.22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IFERROR(__xludf.DUMMYFUNCTION("""COMPUTED_VALUE"""),39.86)</f>
        <v>39.86</v>
      </c>
      <c r="C730" s="1">
        <f t="shared" si="1"/>
        <v>-0.84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IFERROR(__xludf.DUMMYFUNCTION("""COMPUTED_VALUE"""),40.06)</f>
        <v>40.06</v>
      </c>
      <c r="C731" s="1">
        <f t="shared" si="1"/>
        <v>-0.8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IFERROR(__xludf.DUMMYFUNCTION("""COMPUTED_VALUE"""),39.09)</f>
        <v>39.09</v>
      </c>
      <c r="C732" s="1">
        <f t="shared" si="1"/>
        <v>-1.97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IFERROR(__xludf.DUMMYFUNCTION("""COMPUTED_VALUE"""),39.47)</f>
        <v>39.47</v>
      </c>
      <c r="C733" s="1">
        <f t="shared" si="1"/>
        <v>-0.62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IFERROR(__xludf.DUMMYFUNCTION("""COMPUTED_VALUE"""),39.69)</f>
        <v>39.69</v>
      </c>
      <c r="C734" s="1">
        <f t="shared" si="1"/>
        <v>-0.78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IFERROR(__xludf.DUMMYFUNCTION("""COMPUTED_VALUE"""),39.42)</f>
        <v>39.42</v>
      </c>
      <c r="C735" s="1">
        <f t="shared" si="1"/>
        <v>-1.27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IFERROR(__xludf.DUMMYFUNCTION("""COMPUTED_VALUE"""),39.26)</f>
        <v>39.26</v>
      </c>
      <c r="C736" s="1">
        <f t="shared" si="1"/>
        <v>-1.16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IFERROR(__xludf.DUMMYFUNCTION("""COMPUTED_VALUE"""),39.24)</f>
        <v>39.24</v>
      </c>
      <c r="C737" s="1">
        <f t="shared" si="1"/>
        <v>-1.02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IFERROR(__xludf.DUMMYFUNCTION("""COMPUTED_VALUE"""),39.22)</f>
        <v>39.22</v>
      </c>
      <c r="C738" s="1">
        <f t="shared" si="1"/>
        <v>-1.02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IFERROR(__xludf.DUMMYFUNCTION("""COMPUTED_VALUE"""),39.35)</f>
        <v>39.35</v>
      </c>
      <c r="C739" s="1">
        <f t="shared" si="1"/>
        <v>-0.87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IFERROR(__xludf.DUMMYFUNCTION("""COMPUTED_VALUE"""),39.17)</f>
        <v>39.17</v>
      </c>
      <c r="C740" s="1">
        <f t="shared" si="1"/>
        <v>-1.18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IFERROR(__xludf.DUMMYFUNCTION("""COMPUTED_VALUE"""),39.6)</f>
        <v>39.6</v>
      </c>
      <c r="C741" s="1">
        <f t="shared" si="1"/>
        <v>-0.57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IFERROR(__xludf.DUMMYFUNCTION("""COMPUTED_VALUE"""),41.25)</f>
        <v>41.25</v>
      </c>
      <c r="C742" s="1">
        <f t="shared" si="1"/>
        <v>0.65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IFERROR(__xludf.DUMMYFUNCTION("""COMPUTED_VALUE"""),41.76)</f>
        <v>41.76</v>
      </c>
      <c r="C743" s="1">
        <f t="shared" si="1"/>
        <v>-0.49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IFERROR(__xludf.DUMMYFUNCTION("""COMPUTED_VALUE"""),41.66)</f>
        <v>41.66</v>
      </c>
      <c r="C744" s="1">
        <f t="shared" si="1"/>
        <v>-1.1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IFERROR(__xludf.DUMMYFUNCTION("""COMPUTED_VALUE"""),41.7)</f>
        <v>41.7</v>
      </c>
      <c r="C745" s="1">
        <f t="shared" si="1"/>
        <v>-0.96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IFERROR(__xludf.DUMMYFUNCTION("""COMPUTED_VALUE"""),42.23)</f>
        <v>42.23</v>
      </c>
      <c r="C746" s="1">
        <f t="shared" si="1"/>
        <v>-0.47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IFERROR(__xludf.DUMMYFUNCTION("""COMPUTED_VALUE"""),42.73)</f>
        <v>42.73</v>
      </c>
      <c r="C747" s="1">
        <f t="shared" si="1"/>
        <v>-0.5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IFERROR(__xludf.DUMMYFUNCTION("""COMPUTED_VALUE"""),42.47)</f>
        <v>42.47</v>
      </c>
      <c r="C748" s="1">
        <f t="shared" si="1"/>
        <v>-1.26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IFERROR(__xludf.DUMMYFUNCTION("""COMPUTED_VALUE"""),42.52)</f>
        <v>42.52</v>
      </c>
      <c r="C749" s="1">
        <f t="shared" si="1"/>
        <v>-0.95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IFERROR(__xludf.DUMMYFUNCTION("""COMPUTED_VALUE"""),42.24)</f>
        <v>42.24</v>
      </c>
      <c r="C750" s="1">
        <f t="shared" si="1"/>
        <v>-1.28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IFERROR(__xludf.DUMMYFUNCTION("""COMPUTED_VALUE"""),42.34)</f>
        <v>42.34</v>
      </c>
      <c r="C751" s="1">
        <f t="shared" si="1"/>
        <v>-0.9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IFERROR(__xludf.DUMMYFUNCTION("""COMPUTED_VALUE"""),41.59)</f>
        <v>41.59</v>
      </c>
      <c r="C752" s="1">
        <f t="shared" si="1"/>
        <v>-1.75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IFERROR(__xludf.DUMMYFUNCTION("""COMPUTED_VALUE"""),41.56)</f>
        <v>41.56</v>
      </c>
      <c r="C753" s="1">
        <f t="shared" si="1"/>
        <v>-1.03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IFERROR(__xludf.DUMMYFUNCTION("""COMPUTED_VALUE"""),41.05)</f>
        <v>41.05</v>
      </c>
      <c r="C754" s="1">
        <f t="shared" si="1"/>
        <v>-1.51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IFERROR(__xludf.DUMMYFUNCTION("""COMPUTED_VALUE"""),42.03)</f>
        <v>42.03</v>
      </c>
      <c r="C755" s="1">
        <f t="shared" si="1"/>
        <v>-0.02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IFERROR(__xludf.DUMMYFUNCTION("""COMPUTED_VALUE"""),42.79)</f>
        <v>42.79</v>
      </c>
      <c r="C756" s="1">
        <f t="shared" si="1"/>
        <v>-0.24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IFERROR(__xludf.DUMMYFUNCTION("""COMPUTED_VALUE"""),42.18)</f>
        <v>42.18</v>
      </c>
      <c r="C757" s="1">
        <f t="shared" si="1"/>
        <v>-1.61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IFERROR(__xludf.DUMMYFUNCTION("""COMPUTED_VALUE"""),42.4)</f>
        <v>42.4</v>
      </c>
      <c r="C758" s="1">
        <f t="shared" si="1"/>
        <v>-0.78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IFERROR(__xludf.DUMMYFUNCTION("""COMPUTED_VALUE"""),42.25)</f>
        <v>42.25</v>
      </c>
      <c r="C759" s="1">
        <f t="shared" si="1"/>
        <v>-1.15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IFERROR(__xludf.DUMMYFUNCTION("""COMPUTED_VALUE"""),42.49)</f>
        <v>42.49</v>
      </c>
      <c r="C760" s="1">
        <f t="shared" si="1"/>
        <v>-0.76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IFERROR(__xludf.DUMMYFUNCTION("""COMPUTED_VALUE"""),42.96)</f>
        <v>42.96</v>
      </c>
      <c r="C761" s="1">
        <f t="shared" si="1"/>
        <v>-0.53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IFERROR(__xludf.DUMMYFUNCTION("""COMPUTED_VALUE"""),43.28)</f>
        <v>43.28</v>
      </c>
      <c r="C762" s="1">
        <f t="shared" si="1"/>
        <v>-0.68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IFERROR(__xludf.DUMMYFUNCTION("""COMPUTED_VALUE"""),43.34)</f>
        <v>43.34</v>
      </c>
      <c r="C763" s="1">
        <f t="shared" si="1"/>
        <v>-0.94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IFERROR(__xludf.DUMMYFUNCTION("""COMPUTED_VALUE"""),43.5)</f>
        <v>43.5</v>
      </c>
      <c r="C764" s="1">
        <f t="shared" si="1"/>
        <v>-0.84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IFERROR(__xludf.DUMMYFUNCTION("""COMPUTED_VALUE"""),43.66)</f>
        <v>43.66</v>
      </c>
      <c r="C765" s="1">
        <f t="shared" si="1"/>
        <v>-0.84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IFERROR(__xludf.DUMMYFUNCTION("""COMPUTED_VALUE"""),42.41)</f>
        <v>42.41</v>
      </c>
      <c r="C766" s="1">
        <f t="shared" si="1"/>
        <v>-2.25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IFERROR(__xludf.DUMMYFUNCTION("""COMPUTED_VALUE"""),42.78)</f>
        <v>42.78</v>
      </c>
      <c r="C767" s="1">
        <f t="shared" si="1"/>
        <v>-0.63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IFERROR(__xludf.DUMMYFUNCTION("""COMPUTED_VALUE"""),42.51)</f>
        <v>42.51</v>
      </c>
      <c r="C768" s="1">
        <f t="shared" si="1"/>
        <v>-1.27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IFERROR(__xludf.DUMMYFUNCTION("""COMPUTED_VALUE"""),41.72)</f>
        <v>41.72</v>
      </c>
      <c r="C769" s="1">
        <f t="shared" si="1"/>
        <v>-1.79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IFERROR(__xludf.DUMMYFUNCTION("""COMPUTED_VALUE"""),42.61)</f>
        <v>42.61</v>
      </c>
      <c r="C770" s="1">
        <f t="shared" si="1"/>
        <v>-0.11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IFERROR(__xludf.DUMMYFUNCTION("""COMPUTED_VALUE"""),43.07)</f>
        <v>43.07</v>
      </c>
      <c r="C771" s="1">
        <f t="shared" si="1"/>
        <v>-0.54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IFERROR(__xludf.DUMMYFUNCTION("""COMPUTED_VALUE"""),43.47)</f>
        <v>43.47</v>
      </c>
      <c r="C772" s="1">
        <f t="shared" si="1"/>
        <v>-0.6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IFERROR(__xludf.DUMMYFUNCTION("""COMPUTED_VALUE"""),44.52)</f>
        <v>44.52</v>
      </c>
      <c r="C773" s="1">
        <f t="shared" si="1"/>
        <v>0.05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IFERROR(__xludf.DUMMYFUNCTION("""COMPUTED_VALUE"""),43.67)</f>
        <v>43.67</v>
      </c>
      <c r="C774" s="1">
        <f t="shared" si="1"/>
        <v>-1.85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IFERROR(__xludf.DUMMYFUNCTION("""COMPUTED_VALUE"""),43.08)</f>
        <v>43.08</v>
      </c>
      <c r="C775" s="1">
        <f t="shared" si="1"/>
        <v>-1.59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IFERROR(__xludf.DUMMYFUNCTION("""COMPUTED_VALUE"""),43.03)</f>
        <v>43.03</v>
      </c>
      <c r="C776" s="1">
        <f t="shared" si="1"/>
        <v>-1.05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IFERROR(__xludf.DUMMYFUNCTION("""COMPUTED_VALUE"""),43.77)</f>
        <v>43.77</v>
      </c>
      <c r="C777" s="1">
        <f t="shared" si="1"/>
        <v>-0.26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IFERROR(__xludf.DUMMYFUNCTION("""COMPUTED_VALUE"""),43.19)</f>
        <v>43.19</v>
      </c>
      <c r="C778" s="1">
        <f t="shared" si="1"/>
        <v>-1.58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IFERROR(__xludf.DUMMYFUNCTION("""COMPUTED_VALUE"""),43.1)</f>
        <v>43.1</v>
      </c>
      <c r="C779" s="1">
        <f t="shared" si="1"/>
        <v>-1.09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IFERROR(__xludf.DUMMYFUNCTION("""COMPUTED_VALUE"""),42.83)</f>
        <v>42.83</v>
      </c>
      <c r="C780" s="1">
        <f t="shared" si="1"/>
        <v>-1.27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IFERROR(__xludf.DUMMYFUNCTION("""COMPUTED_VALUE"""),42.51)</f>
        <v>42.51</v>
      </c>
      <c r="C781" s="1">
        <f t="shared" si="1"/>
        <v>-1.32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IFERROR(__xludf.DUMMYFUNCTION("""COMPUTED_VALUE"""),42.49)</f>
        <v>42.49</v>
      </c>
      <c r="C782" s="1">
        <f t="shared" si="1"/>
        <v>-1.02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IFERROR(__xludf.DUMMYFUNCTION("""COMPUTED_VALUE"""),42.66)</f>
        <v>42.66</v>
      </c>
      <c r="C783" s="1">
        <f t="shared" si="1"/>
        <v>-0.83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IFERROR(__xludf.DUMMYFUNCTION("""COMPUTED_VALUE"""),43.09)</f>
        <v>43.09</v>
      </c>
      <c r="C784" s="1">
        <f t="shared" si="1"/>
        <v>-0.57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IFERROR(__xludf.DUMMYFUNCTION("""COMPUTED_VALUE"""),43.08)</f>
        <v>43.08</v>
      </c>
      <c r="C785" s="1">
        <f t="shared" si="1"/>
        <v>-1.01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IFERROR(__xludf.DUMMYFUNCTION("""COMPUTED_VALUE"""),43.62)</f>
        <v>43.62</v>
      </c>
      <c r="C786" s="1">
        <f t="shared" si="1"/>
        <v>-0.46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IFERROR(__xludf.DUMMYFUNCTION("""COMPUTED_VALUE"""),43.76)</f>
        <v>43.76</v>
      </c>
      <c r="C787" s="1">
        <f t="shared" si="1"/>
        <v>-0.86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IFERROR(__xludf.DUMMYFUNCTION("""COMPUTED_VALUE"""),43.71)</f>
        <v>43.71</v>
      </c>
      <c r="C788" s="1">
        <f t="shared" si="1"/>
        <v>-1.05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IFERROR(__xludf.DUMMYFUNCTION("""COMPUTED_VALUE"""),42.77)</f>
        <v>42.77</v>
      </c>
      <c r="C789" s="1">
        <f t="shared" si="1"/>
        <v>-1.94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IFERROR(__xludf.DUMMYFUNCTION("""COMPUTED_VALUE"""),42.14)</f>
        <v>42.14</v>
      </c>
      <c r="C790" s="1">
        <f t="shared" si="1"/>
        <v>-1.63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IFERROR(__xludf.DUMMYFUNCTION("""COMPUTED_VALUE"""),42.64)</f>
        <v>42.64</v>
      </c>
      <c r="C791" s="1">
        <f t="shared" si="1"/>
        <v>-0.5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IFERROR(__xludf.DUMMYFUNCTION("""COMPUTED_VALUE"""),40.88)</f>
        <v>40.88</v>
      </c>
      <c r="C792" s="1">
        <f t="shared" si="1"/>
        <v>-2.76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IFERROR(__xludf.DUMMYFUNCTION("""COMPUTED_VALUE"""),40.84)</f>
        <v>40.84</v>
      </c>
      <c r="C793" s="1">
        <f t="shared" si="1"/>
        <v>-1.04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IFERROR(__xludf.DUMMYFUNCTION("""COMPUTED_VALUE"""),41.74)</f>
        <v>41.74</v>
      </c>
      <c r="C794" s="1">
        <f t="shared" si="1"/>
        <v>-0.1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IFERROR(__xludf.DUMMYFUNCTION("""COMPUTED_VALUE"""),42.31)</f>
        <v>42.31</v>
      </c>
      <c r="C795" s="1">
        <f t="shared" si="1"/>
        <v>-0.43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IFERROR(__xludf.DUMMYFUNCTION("""COMPUTED_VALUE"""),45.5)</f>
        <v>45.5</v>
      </c>
      <c r="C796" s="1">
        <f t="shared" si="1"/>
        <v>2.19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IFERROR(__xludf.DUMMYFUNCTION("""COMPUTED_VALUE"""),46.47)</f>
        <v>46.47</v>
      </c>
      <c r="C797" s="1">
        <f t="shared" si="1"/>
        <v>-0.03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IFERROR(__xludf.DUMMYFUNCTION("""COMPUTED_VALUE"""),46.44)</f>
        <v>46.44</v>
      </c>
      <c r="C798" s="1">
        <f t="shared" si="1"/>
        <v>-1.03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IFERROR(__xludf.DUMMYFUNCTION("""COMPUTED_VALUE"""),46.59)</f>
        <v>46.59</v>
      </c>
      <c r="C799" s="1">
        <f t="shared" si="1"/>
        <v>-0.85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IFERROR(__xludf.DUMMYFUNCTION("""COMPUTED_VALUE"""),46.12)</f>
        <v>46.12</v>
      </c>
      <c r="C800" s="1">
        <f t="shared" si="1"/>
        <v>-1.47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IFERROR(__xludf.DUMMYFUNCTION("""COMPUTED_VALUE"""),46.46)</f>
        <v>46.46</v>
      </c>
      <c r="C801" s="1">
        <f t="shared" si="1"/>
        <v>-0.66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IFERROR(__xludf.DUMMYFUNCTION("""COMPUTED_VALUE"""),46.49)</f>
        <v>46.49</v>
      </c>
      <c r="C802" s="1">
        <f t="shared" si="1"/>
        <v>-0.97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IFERROR(__xludf.DUMMYFUNCTION("""COMPUTED_VALUE"""),45.2)</f>
        <v>45.2</v>
      </c>
      <c r="C803" s="1">
        <f t="shared" si="1"/>
        <v>-2.29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IFERROR(__xludf.DUMMYFUNCTION("""COMPUTED_VALUE"""),45.23)</f>
        <v>45.23</v>
      </c>
      <c r="C804" s="1">
        <f t="shared" si="1"/>
        <v>-0.97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IFERROR(__xludf.DUMMYFUNCTION("""COMPUTED_VALUE"""),44.62)</f>
        <v>44.62</v>
      </c>
      <c r="C805" s="1">
        <f t="shared" si="1"/>
        <v>-1.61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IFERROR(__xludf.DUMMYFUNCTION("""COMPUTED_VALUE"""),44.13)</f>
        <v>44.13</v>
      </c>
      <c r="C806" s="1">
        <f t="shared" si="1"/>
        <v>-1.49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IFERROR(__xludf.DUMMYFUNCTION("""COMPUTED_VALUE"""),43.53)</f>
        <v>43.53</v>
      </c>
      <c r="C807" s="1">
        <f t="shared" si="1"/>
        <v>-1.6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IFERROR(__xludf.DUMMYFUNCTION("""COMPUTED_VALUE"""),42.81)</f>
        <v>42.81</v>
      </c>
      <c r="C808" s="1">
        <f t="shared" si="1"/>
        <v>-1.72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IFERROR(__xludf.DUMMYFUNCTION("""COMPUTED_VALUE"""),43.13)</f>
        <v>43.13</v>
      </c>
      <c r="C809" s="1">
        <f t="shared" si="1"/>
        <v>-0.68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IFERROR(__xludf.DUMMYFUNCTION("""COMPUTED_VALUE"""),43.18)</f>
        <v>43.18</v>
      </c>
      <c r="C810" s="1">
        <f t="shared" si="1"/>
        <v>-0.95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IFERROR(__xludf.DUMMYFUNCTION("""COMPUTED_VALUE"""),44.02)</f>
        <v>44.02</v>
      </c>
      <c r="C811" s="1">
        <f t="shared" si="1"/>
        <v>-0.16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IFERROR(__xludf.DUMMYFUNCTION("""COMPUTED_VALUE"""),43.19)</f>
        <v>43.19</v>
      </c>
      <c r="C812" s="1">
        <f t="shared" si="1"/>
        <v>-1.83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IFERROR(__xludf.DUMMYFUNCTION("""COMPUTED_VALUE"""),43.4)</f>
        <v>43.4</v>
      </c>
      <c r="C813" s="1">
        <f t="shared" si="1"/>
        <v>-0.79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IFERROR(__xludf.DUMMYFUNCTION("""COMPUTED_VALUE"""),43.97)</f>
        <v>43.97</v>
      </c>
      <c r="C814" s="1">
        <f t="shared" si="1"/>
        <v>-0.43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IFERROR(__xludf.DUMMYFUNCTION("""COMPUTED_VALUE"""),44.71)</f>
        <v>44.71</v>
      </c>
      <c r="C815" s="1">
        <f t="shared" si="1"/>
        <v>-0.26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IFERROR(__xludf.DUMMYFUNCTION("""COMPUTED_VALUE"""),43.85)</f>
        <v>43.85</v>
      </c>
      <c r="C816" s="1">
        <f t="shared" si="1"/>
        <v>-1.86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IFERROR(__xludf.DUMMYFUNCTION("""COMPUTED_VALUE"""),43.83)</f>
        <v>43.83</v>
      </c>
      <c r="C817" s="1">
        <f t="shared" si="1"/>
        <v>-1.02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IFERROR(__xludf.DUMMYFUNCTION("""COMPUTED_VALUE"""),42.13)</f>
        <v>42.13</v>
      </c>
      <c r="C818" s="1">
        <f t="shared" si="1"/>
        <v>-2.7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IFERROR(__xludf.DUMMYFUNCTION("""COMPUTED_VALUE"""),41.6)</f>
        <v>41.6</v>
      </c>
      <c r="C819" s="1">
        <f t="shared" si="1"/>
        <v>-1.53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IFERROR(__xludf.DUMMYFUNCTION("""COMPUTED_VALUE"""),41.36)</f>
        <v>41.36</v>
      </c>
      <c r="C820" s="1">
        <f t="shared" si="1"/>
        <v>-1.24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IFERROR(__xludf.DUMMYFUNCTION("""COMPUTED_VALUE"""),41.72)</f>
        <v>41.72</v>
      </c>
      <c r="C821" s="1">
        <f t="shared" si="1"/>
        <v>-0.64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IFERROR(__xludf.DUMMYFUNCTION("""COMPUTED_VALUE"""),41.33)</f>
        <v>41.33</v>
      </c>
      <c r="C822" s="1">
        <f t="shared" si="1"/>
        <v>-1.39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IFERROR(__xludf.DUMMYFUNCTION("""COMPUTED_VALUE"""),42.2)</f>
        <v>42.2</v>
      </c>
      <c r="C823" s="1">
        <f t="shared" si="1"/>
        <v>-0.13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IFERROR(__xludf.DUMMYFUNCTION("""COMPUTED_VALUE"""),41.63)</f>
        <v>41.63</v>
      </c>
      <c r="C824" s="1">
        <f t="shared" si="1"/>
        <v>-1.57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IFERROR(__xludf.DUMMYFUNCTION("""COMPUTED_VALUE"""),42.38)</f>
        <v>42.38</v>
      </c>
      <c r="C825" s="1">
        <f t="shared" si="1"/>
        <v>-0.25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IFERROR(__xludf.DUMMYFUNCTION("""COMPUTED_VALUE"""),41.3)</f>
        <v>41.3</v>
      </c>
      <c r="C826" s="1">
        <f t="shared" si="1"/>
        <v>-2.08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IFERROR(__xludf.DUMMYFUNCTION("""COMPUTED_VALUE"""),42.6)</f>
        <v>42.6</v>
      </c>
      <c r="C827" s="1">
        <f t="shared" si="1"/>
        <v>0.3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IFERROR(__xludf.DUMMYFUNCTION("""COMPUTED_VALUE"""),41.84)</f>
        <v>41.84</v>
      </c>
      <c r="C828" s="1">
        <f t="shared" si="1"/>
        <v>-1.76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IFERROR(__xludf.DUMMYFUNCTION("""COMPUTED_VALUE"""),41.03)</f>
        <v>41.03</v>
      </c>
      <c r="C829" s="1">
        <f t="shared" si="1"/>
        <v>-1.81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IFERROR(__xludf.DUMMYFUNCTION("""COMPUTED_VALUE"""),40.88)</f>
        <v>40.88</v>
      </c>
      <c r="C830" s="1">
        <f t="shared" si="1"/>
        <v>-1.15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IFERROR(__xludf.DUMMYFUNCTION("""COMPUTED_VALUE"""),40.32)</f>
        <v>40.32</v>
      </c>
      <c r="C831" s="1">
        <f t="shared" si="1"/>
        <v>-1.56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IFERROR(__xludf.DUMMYFUNCTION("""COMPUTED_VALUE"""),41.08)</f>
        <v>41.08</v>
      </c>
      <c r="C832" s="1">
        <f t="shared" si="1"/>
        <v>-0.24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IFERROR(__xludf.DUMMYFUNCTION("""COMPUTED_VALUE"""),40.91)</f>
        <v>40.91</v>
      </c>
      <c r="C833" s="1">
        <f t="shared" si="1"/>
        <v>-1.17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IFERROR(__xludf.DUMMYFUNCTION("""COMPUTED_VALUE"""),40.76)</f>
        <v>40.76</v>
      </c>
      <c r="C834" s="1">
        <f t="shared" si="1"/>
        <v>-1.15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IFERROR(__xludf.DUMMYFUNCTION("""COMPUTED_VALUE"""),40.71)</f>
        <v>40.71</v>
      </c>
      <c r="C835" s="1">
        <f t="shared" si="1"/>
        <v>-1.05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IFERROR(__xludf.DUMMYFUNCTION("""COMPUTED_VALUE"""),41.01)</f>
        <v>41.01</v>
      </c>
      <c r="C836" s="1">
        <f t="shared" si="1"/>
        <v>-0.7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IFERROR(__xludf.DUMMYFUNCTION("""COMPUTED_VALUE"""),41.11)</f>
        <v>41.11</v>
      </c>
      <c r="C837" s="1">
        <f t="shared" si="1"/>
        <v>-0.9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IFERROR(__xludf.DUMMYFUNCTION("""COMPUTED_VALUE"""),41.56)</f>
        <v>41.56</v>
      </c>
      <c r="C838" s="1">
        <f t="shared" si="1"/>
        <v>-0.55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IFERROR(__xludf.DUMMYFUNCTION("""COMPUTED_VALUE"""),41.87)</f>
        <v>41.87</v>
      </c>
      <c r="C839" s="1">
        <f t="shared" si="1"/>
        <v>-0.69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IFERROR(__xludf.DUMMYFUNCTION("""COMPUTED_VALUE"""),42.24)</f>
        <v>42.24</v>
      </c>
      <c r="C840" s="1">
        <f t="shared" si="1"/>
        <v>-0.63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IFERROR(__xludf.DUMMYFUNCTION("""COMPUTED_VALUE"""),42.44)</f>
        <v>42.44</v>
      </c>
      <c r="C841" s="1">
        <f t="shared" si="1"/>
        <v>-0.8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IFERROR(__xludf.DUMMYFUNCTION("""COMPUTED_VALUE"""),42.42)</f>
        <v>42.42</v>
      </c>
      <c r="C842" s="1">
        <f t="shared" si="1"/>
        <v>-1.02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IFERROR(__xludf.DUMMYFUNCTION("""COMPUTED_VALUE"""),42.37)</f>
        <v>42.37</v>
      </c>
      <c r="C843" s="1">
        <f t="shared" si="1"/>
        <v>-1.05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IFERROR(__xludf.DUMMYFUNCTION("""COMPUTED_VALUE"""),43.15)</f>
        <v>43.15</v>
      </c>
      <c r="C844" s="1">
        <f t="shared" si="1"/>
        <v>-0.22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IFERROR(__xludf.DUMMYFUNCTION("""COMPUTED_VALUE"""),44.17)</f>
        <v>44.17</v>
      </c>
      <c r="C845" s="1">
        <f t="shared" si="1"/>
        <v>0.02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IFERROR(__xludf.DUMMYFUNCTION("""COMPUTED_VALUE"""),43.96)</f>
        <v>43.96</v>
      </c>
      <c r="C846" s="1">
        <f t="shared" si="1"/>
        <v>-1.21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IFERROR(__xludf.DUMMYFUNCTION("""COMPUTED_VALUE"""),44.98)</f>
        <v>44.98</v>
      </c>
      <c r="C847" s="1">
        <f t="shared" si="1"/>
        <v>0.02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IFERROR(__xludf.DUMMYFUNCTION("""COMPUTED_VALUE"""),44.79)</f>
        <v>44.79</v>
      </c>
      <c r="C848" s="1">
        <f t="shared" si="1"/>
        <v>-1.19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IFERROR(__xludf.DUMMYFUNCTION("""COMPUTED_VALUE"""),46.15)</f>
        <v>46.15</v>
      </c>
      <c r="C849" s="1">
        <f t="shared" si="1"/>
        <v>0.36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IFERROR(__xludf.DUMMYFUNCTION("""COMPUTED_VALUE"""),46.79)</f>
        <v>46.79</v>
      </c>
      <c r="C850" s="1">
        <f t="shared" si="1"/>
        <v>-0.36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IFERROR(__xludf.DUMMYFUNCTION("""COMPUTED_VALUE"""),47.01)</f>
        <v>47.01</v>
      </c>
      <c r="C851" s="1">
        <f t="shared" si="1"/>
        <v>-0.78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IFERROR(__xludf.DUMMYFUNCTION("""COMPUTED_VALUE"""),46.33)</f>
        <v>46.33</v>
      </c>
      <c r="C852" s="1">
        <f t="shared" si="1"/>
        <v>-1.68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IFERROR(__xludf.DUMMYFUNCTION("""COMPUTED_VALUE"""),45.78)</f>
        <v>45.78</v>
      </c>
      <c r="C853" s="1">
        <f t="shared" si="1"/>
        <v>-1.55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IFERROR(__xludf.DUMMYFUNCTION("""COMPUTED_VALUE"""),45.69)</f>
        <v>45.69</v>
      </c>
      <c r="C854" s="1">
        <f t="shared" si="1"/>
        <v>-1.09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IFERROR(__xludf.DUMMYFUNCTION("""COMPUTED_VALUE"""),43.25)</f>
        <v>43.25</v>
      </c>
      <c r="C855" s="1">
        <f t="shared" si="1"/>
        <v>-3.44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IFERROR(__xludf.DUMMYFUNCTION("""COMPUTED_VALUE"""),41.8)</f>
        <v>41.8</v>
      </c>
      <c r="C856" s="1">
        <f t="shared" si="1"/>
        <v>-2.45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IFERROR(__xludf.DUMMYFUNCTION("""COMPUTED_VALUE"""),41.93)</f>
        <v>41.93</v>
      </c>
      <c r="C857" s="1">
        <f t="shared" si="1"/>
        <v>-0.87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IFERROR(__xludf.DUMMYFUNCTION("""COMPUTED_VALUE"""),42.76)</f>
        <v>42.76</v>
      </c>
      <c r="C858" s="1">
        <f t="shared" si="1"/>
        <v>-0.17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IFERROR(__xludf.DUMMYFUNCTION("""COMPUTED_VALUE"""),42.33)</f>
        <v>42.33</v>
      </c>
      <c r="C859" s="1">
        <f t="shared" si="1"/>
        <v>-1.43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IFERROR(__xludf.DUMMYFUNCTION("""COMPUTED_VALUE"""),41.04)</f>
        <v>41.04</v>
      </c>
      <c r="C860" s="1">
        <f t="shared" si="1"/>
        <v>-2.29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IFERROR(__xludf.DUMMYFUNCTION("""COMPUTED_VALUE"""),37.8)</f>
        <v>37.8</v>
      </c>
      <c r="C861" s="1">
        <f t="shared" si="1"/>
        <v>-4.24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IFERROR(__xludf.DUMMYFUNCTION("""COMPUTED_VALUE"""),37.95)</f>
        <v>37.95</v>
      </c>
      <c r="C862" s="1">
        <f t="shared" si="1"/>
        <v>-0.85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IFERROR(__xludf.DUMMYFUNCTION("""COMPUTED_VALUE"""),38.06)</f>
        <v>38.06</v>
      </c>
      <c r="C863" s="1">
        <f t="shared" si="1"/>
        <v>-0.89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IFERROR(__xludf.DUMMYFUNCTION("""COMPUTED_VALUE"""),39.61)</f>
        <v>39.61</v>
      </c>
      <c r="C864" s="1">
        <f t="shared" si="1"/>
        <v>0.55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IFERROR(__xludf.DUMMYFUNCTION("""COMPUTED_VALUE"""),38.68)</f>
        <v>38.68</v>
      </c>
      <c r="C865" s="1">
        <f t="shared" si="1"/>
        <v>-1.93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IFERROR(__xludf.DUMMYFUNCTION("""COMPUTED_VALUE"""),37.59)</f>
        <v>37.59</v>
      </c>
      <c r="C866" s="1">
        <f t="shared" si="1"/>
        <v>-2.09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IFERROR(__xludf.DUMMYFUNCTION("""COMPUTED_VALUE"""),37.58)</f>
        <v>37.58</v>
      </c>
      <c r="C867" s="1">
        <f t="shared" si="1"/>
        <v>-1.01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IFERROR(__xludf.DUMMYFUNCTION("""COMPUTED_VALUE"""),37.8)</f>
        <v>37.8</v>
      </c>
      <c r="C868" s="1">
        <f t="shared" si="1"/>
        <v>-0.78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IFERROR(__xludf.DUMMYFUNCTION("""COMPUTED_VALUE"""),37.56)</f>
        <v>37.56</v>
      </c>
      <c r="C869" s="1">
        <f t="shared" si="1"/>
        <v>-1.24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IFERROR(__xludf.DUMMYFUNCTION("""COMPUTED_VALUE"""),38.22)</f>
        <v>38.22</v>
      </c>
      <c r="C870" s="1">
        <f t="shared" si="1"/>
        <v>-0.34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IFERROR(__xludf.DUMMYFUNCTION("""COMPUTED_VALUE"""),38.25)</f>
        <v>38.25</v>
      </c>
      <c r="C871" s="1">
        <f t="shared" si="1"/>
        <v>-0.97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IFERROR(__xludf.DUMMYFUNCTION("""COMPUTED_VALUE"""),37.65)</f>
        <v>37.65</v>
      </c>
      <c r="C872" s="1">
        <f t="shared" si="1"/>
        <v>-1.6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IFERROR(__xludf.DUMMYFUNCTION("""COMPUTED_VALUE"""),36.75)</f>
        <v>36.75</v>
      </c>
      <c r="C873" s="1">
        <f t="shared" si="1"/>
        <v>-1.9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IFERROR(__xludf.DUMMYFUNCTION("""COMPUTED_VALUE"""),38.3)</f>
        <v>38.3</v>
      </c>
      <c r="C874" s="1">
        <f t="shared" si="1"/>
        <v>0.55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IFERROR(__xludf.DUMMYFUNCTION("""COMPUTED_VALUE"""),36.95)</f>
        <v>36.95</v>
      </c>
      <c r="C875" s="1">
        <f t="shared" si="1"/>
        <v>-2.35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IFERROR(__xludf.DUMMYFUNCTION("""COMPUTED_VALUE"""),37.44)</f>
        <v>37.44</v>
      </c>
      <c r="C876" s="1">
        <f t="shared" si="1"/>
        <v>-0.51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IFERROR(__xludf.DUMMYFUNCTION("""COMPUTED_VALUE"""),38.0)</f>
        <v>38</v>
      </c>
      <c r="C877" s="1">
        <f t="shared" si="1"/>
        <v>-0.44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IFERROR(__xludf.DUMMYFUNCTION("""COMPUTED_VALUE"""),38.84)</f>
        <v>38.84</v>
      </c>
      <c r="C878" s="1">
        <f t="shared" si="1"/>
        <v>-0.16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IFERROR(__xludf.DUMMYFUNCTION("""COMPUTED_VALUE"""),38.18)</f>
        <v>38.18</v>
      </c>
      <c r="C879" s="1">
        <f t="shared" si="1"/>
        <v>-1.66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IFERROR(__xludf.DUMMYFUNCTION("""COMPUTED_VALUE"""),37.8)</f>
        <v>37.8</v>
      </c>
      <c r="C880" s="1">
        <f t="shared" si="1"/>
        <v>-1.38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IFERROR(__xludf.DUMMYFUNCTION("""COMPUTED_VALUE"""),38.17)</f>
        <v>38.17</v>
      </c>
      <c r="C881" s="1">
        <f t="shared" si="1"/>
        <v>-0.63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IFERROR(__xludf.DUMMYFUNCTION("""COMPUTED_VALUE"""),38.55)</f>
        <v>38.55</v>
      </c>
      <c r="C882" s="1">
        <f t="shared" si="1"/>
        <v>-0.62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IFERROR(__xludf.DUMMYFUNCTION("""COMPUTED_VALUE"""),38.94)</f>
        <v>38.94</v>
      </c>
      <c r="C883" s="1">
        <f t="shared" si="1"/>
        <v>-0.61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IFERROR(__xludf.DUMMYFUNCTION("""COMPUTED_VALUE"""),38.43)</f>
        <v>38.43</v>
      </c>
      <c r="C884" s="1">
        <f t="shared" si="1"/>
        <v>-1.51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IFERROR(__xludf.DUMMYFUNCTION("""COMPUTED_VALUE"""),38.72)</f>
        <v>38.72</v>
      </c>
      <c r="C885" s="1">
        <f t="shared" si="1"/>
        <v>-0.71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IFERROR(__xludf.DUMMYFUNCTION("""COMPUTED_VALUE"""),39.74)</f>
        <v>39.74</v>
      </c>
      <c r="C886" s="1">
        <f t="shared" si="1"/>
        <v>0.02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IFERROR(__xludf.DUMMYFUNCTION("""COMPUTED_VALUE"""),41.52)</f>
        <v>41.52</v>
      </c>
      <c r="C887" s="1">
        <f t="shared" si="1"/>
        <v>0.78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IFERROR(__xludf.DUMMYFUNCTION("""COMPUTED_VALUE"""),42.43)</f>
        <v>42.43</v>
      </c>
      <c r="C888" s="1">
        <f t="shared" si="1"/>
        <v>-0.09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IFERROR(__xludf.DUMMYFUNCTION("""COMPUTED_VALUE"""),41.98)</f>
        <v>41.98</v>
      </c>
      <c r="C889" s="1">
        <f t="shared" si="1"/>
        <v>-1.45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IFERROR(__xludf.DUMMYFUNCTION("""COMPUTED_VALUE"""),41.84)</f>
        <v>41.84</v>
      </c>
      <c r="C890" s="1">
        <f t="shared" si="1"/>
        <v>-1.14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IFERROR(__xludf.DUMMYFUNCTION("""COMPUTED_VALUE"""),42.71)</f>
        <v>42.71</v>
      </c>
      <c r="C891" s="1">
        <f t="shared" si="1"/>
        <v>-0.13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IFERROR(__xludf.DUMMYFUNCTION("""COMPUTED_VALUE"""),41.9)</f>
        <v>41.9</v>
      </c>
      <c r="C892" s="1">
        <f t="shared" si="1"/>
        <v>-1.81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IFERROR(__xludf.DUMMYFUNCTION("""COMPUTED_VALUE"""),42.5)</f>
        <v>42.5</v>
      </c>
      <c r="C893" s="1">
        <f t="shared" si="1"/>
        <v>-0.4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IFERROR(__xludf.DUMMYFUNCTION("""COMPUTED_VALUE"""),42.04)</f>
        <v>42.04</v>
      </c>
      <c r="C894" s="1">
        <f t="shared" si="1"/>
        <v>-1.46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IFERROR(__xludf.DUMMYFUNCTION("""COMPUTED_VALUE"""),42.54)</f>
        <v>42.54</v>
      </c>
      <c r="C895" s="1">
        <f t="shared" si="1"/>
        <v>-0.5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IFERROR(__xludf.DUMMYFUNCTION("""COMPUTED_VALUE"""),42.01)</f>
        <v>42.01</v>
      </c>
      <c r="C896" s="1">
        <f t="shared" si="1"/>
        <v>-1.53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IFERROR(__xludf.DUMMYFUNCTION("""COMPUTED_VALUE"""),43.22)</f>
        <v>43.22</v>
      </c>
      <c r="C897" s="1">
        <f t="shared" si="1"/>
        <v>0.21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IFERROR(__xludf.DUMMYFUNCTION("""COMPUTED_VALUE"""),43.22)</f>
        <v>43.22</v>
      </c>
      <c r="C898" s="1">
        <f t="shared" si="1"/>
        <v>-1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IFERROR(__xludf.DUMMYFUNCTION("""COMPUTED_VALUE"""),43.31)</f>
        <v>43.31</v>
      </c>
      <c r="C899" s="1">
        <f t="shared" si="1"/>
        <v>-0.91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IFERROR(__xludf.DUMMYFUNCTION("""COMPUTED_VALUE"""),43.99)</f>
        <v>43.99</v>
      </c>
      <c r="C900" s="1">
        <f t="shared" si="1"/>
        <v>-0.32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IFERROR(__xludf.DUMMYFUNCTION("""COMPUTED_VALUE"""),43.75)</f>
        <v>43.75</v>
      </c>
      <c r="C901" s="1">
        <f t="shared" si="1"/>
        <v>-1.24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IFERROR(__xludf.DUMMYFUNCTION("""COMPUTED_VALUE"""),45.14)</f>
        <v>45.14</v>
      </c>
      <c r="C902" s="1">
        <f t="shared" si="1"/>
        <v>0.39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IFERROR(__xludf.DUMMYFUNCTION("""COMPUTED_VALUE"""),45.52)</f>
        <v>45.52</v>
      </c>
      <c r="C903" s="1">
        <f t="shared" si="1"/>
        <v>-0.62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IFERROR(__xludf.DUMMYFUNCTION("""COMPUTED_VALUE"""),45.69)</f>
        <v>45.69</v>
      </c>
      <c r="C904" s="1">
        <f t="shared" si="1"/>
        <v>-0.83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IFERROR(__xludf.DUMMYFUNCTION("""COMPUTED_VALUE"""),45.42)</f>
        <v>45.42</v>
      </c>
      <c r="C905" s="1">
        <f t="shared" si="1"/>
        <v>-1.27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IFERROR(__xludf.DUMMYFUNCTION("""COMPUTED_VALUE"""),44.92)</f>
        <v>44.92</v>
      </c>
      <c r="C906" s="1">
        <f t="shared" si="1"/>
        <v>-1.5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IFERROR(__xludf.DUMMYFUNCTION("""COMPUTED_VALUE"""),45.24)</f>
        <v>45.24</v>
      </c>
      <c r="C907" s="1">
        <f t="shared" si="1"/>
        <v>-0.68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IFERROR(__xludf.DUMMYFUNCTION("""COMPUTED_VALUE"""),45.21)</f>
        <v>45.21</v>
      </c>
      <c r="C908" s="1">
        <f t="shared" si="1"/>
        <v>-1.03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IFERROR(__xludf.DUMMYFUNCTION("""COMPUTED_VALUE"""),45.39)</f>
        <v>45.39</v>
      </c>
      <c r="C909" s="1">
        <f t="shared" si="1"/>
        <v>-0.82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IFERROR(__xludf.DUMMYFUNCTION("""COMPUTED_VALUE"""),45.07)</f>
        <v>45.07</v>
      </c>
      <c r="C910" s="1">
        <f t="shared" si="1"/>
        <v>-1.32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IFERROR(__xludf.DUMMYFUNCTION("""COMPUTED_VALUE"""),44.66)</f>
        <v>44.66</v>
      </c>
      <c r="C911" s="1">
        <f t="shared" si="1"/>
        <v>-1.41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IFERROR(__xludf.DUMMYFUNCTION("""COMPUTED_VALUE"""),43.6)</f>
        <v>43.6</v>
      </c>
      <c r="C912" s="1">
        <f t="shared" si="1"/>
        <v>-2.06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IFERROR(__xludf.DUMMYFUNCTION("""COMPUTED_VALUE"""),43.83)</f>
        <v>43.83</v>
      </c>
      <c r="C913" s="1">
        <f t="shared" si="1"/>
        <v>-0.77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IFERROR(__xludf.DUMMYFUNCTION("""COMPUTED_VALUE"""),43.44)</f>
        <v>43.44</v>
      </c>
      <c r="C914" s="1">
        <f t="shared" si="1"/>
        <v>-1.39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IFERROR(__xludf.DUMMYFUNCTION("""COMPUTED_VALUE"""),43.39)</f>
        <v>43.39</v>
      </c>
      <c r="C915" s="1">
        <f t="shared" si="1"/>
        <v>-1.05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IFERROR(__xludf.DUMMYFUNCTION("""COMPUTED_VALUE"""),43.5)</f>
        <v>43.5</v>
      </c>
      <c r="C916" s="1">
        <f t="shared" si="1"/>
        <v>-0.89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IFERROR(__xludf.DUMMYFUNCTION("""COMPUTED_VALUE"""),43.75)</f>
        <v>43.75</v>
      </c>
      <c r="C917" s="1">
        <f t="shared" si="1"/>
        <v>-0.75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IFERROR(__xludf.DUMMYFUNCTION("""COMPUTED_VALUE"""),43.59)</f>
        <v>43.59</v>
      </c>
      <c r="C918" s="1">
        <f t="shared" si="1"/>
        <v>-1.16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IFERROR(__xludf.DUMMYFUNCTION("""COMPUTED_VALUE"""),43.4)</f>
        <v>43.4</v>
      </c>
      <c r="C919" s="1">
        <f t="shared" si="1"/>
        <v>-1.19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IFERROR(__xludf.DUMMYFUNCTION("""COMPUTED_VALUE"""),42.46)</f>
        <v>42.46</v>
      </c>
      <c r="C920" s="1">
        <f t="shared" si="1"/>
        <v>-1.94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IFERROR(__xludf.DUMMYFUNCTION("""COMPUTED_VALUE"""),42.78)</f>
        <v>42.78</v>
      </c>
      <c r="C921" s="1">
        <f t="shared" si="1"/>
        <v>-0.68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IFERROR(__xludf.DUMMYFUNCTION("""COMPUTED_VALUE"""),43.65)</f>
        <v>43.65</v>
      </c>
      <c r="C922" s="1">
        <f t="shared" si="1"/>
        <v>-0.13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IFERROR(__xludf.DUMMYFUNCTION("""COMPUTED_VALUE"""),49.13)</f>
        <v>49.13</v>
      </c>
      <c r="C923" s="1">
        <f t="shared" si="1"/>
        <v>4.48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IFERROR(__xludf.DUMMYFUNCTION("""COMPUTED_VALUE"""),49.58)</f>
        <v>49.58</v>
      </c>
      <c r="C924" s="1">
        <f t="shared" si="1"/>
        <v>-0.55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IFERROR(__xludf.DUMMYFUNCTION("""COMPUTED_VALUE"""),48.77)</f>
        <v>48.77</v>
      </c>
      <c r="C925" s="1">
        <f t="shared" si="1"/>
        <v>-1.81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IFERROR(__xludf.DUMMYFUNCTION("""COMPUTED_VALUE"""),48.6)</f>
        <v>48.6</v>
      </c>
      <c r="C926" s="1">
        <f t="shared" si="1"/>
        <v>-1.17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IFERROR(__xludf.DUMMYFUNCTION("""COMPUTED_VALUE"""),48.47)</f>
        <v>48.47</v>
      </c>
      <c r="C927" s="1">
        <f t="shared" si="1"/>
        <v>-1.13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IFERROR(__xludf.DUMMYFUNCTION("""COMPUTED_VALUE"""),49.2)</f>
        <v>49.2</v>
      </c>
      <c r="C928" s="1">
        <f t="shared" si="1"/>
        <v>-0.27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IFERROR(__xludf.DUMMYFUNCTION("""COMPUTED_VALUE"""),50.02)</f>
        <v>50.02</v>
      </c>
      <c r="C929" s="1">
        <f t="shared" si="1"/>
        <v>-0.18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IFERROR(__xludf.DUMMYFUNCTION("""COMPUTED_VALUE"""),49.88)</f>
        <v>49.88</v>
      </c>
      <c r="C930" s="1">
        <f t="shared" si="1"/>
        <v>-1.14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IFERROR(__xludf.DUMMYFUNCTION("""COMPUTED_VALUE"""),49.96)</f>
        <v>49.96</v>
      </c>
      <c r="C931" s="1">
        <f t="shared" si="1"/>
        <v>-0.92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IFERROR(__xludf.DUMMYFUNCTION("""COMPUTED_VALUE"""),49.64)</f>
        <v>49.64</v>
      </c>
      <c r="C932" s="1">
        <f t="shared" si="1"/>
        <v>-1.32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IFERROR(__xludf.DUMMYFUNCTION("""COMPUTED_VALUE"""),49.65)</f>
        <v>49.65</v>
      </c>
      <c r="C933" s="1">
        <f t="shared" si="1"/>
        <v>-0.99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IFERROR(__xludf.DUMMYFUNCTION("""COMPUTED_VALUE"""),49.9)</f>
        <v>49.9</v>
      </c>
      <c r="C934" s="1">
        <f t="shared" si="1"/>
        <v>-0.75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IFERROR(__xludf.DUMMYFUNCTION("""COMPUTED_VALUE"""),52.49)</f>
        <v>52.49</v>
      </c>
      <c r="C935" s="1">
        <f t="shared" si="1"/>
        <v>1.59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IFERROR(__xludf.DUMMYFUNCTION("""COMPUTED_VALUE"""),53.38)</f>
        <v>53.38</v>
      </c>
      <c r="C936" s="1">
        <f t="shared" si="1"/>
        <v>-0.11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IFERROR(__xludf.DUMMYFUNCTION("""COMPUTED_VALUE"""),52.76)</f>
        <v>52.76</v>
      </c>
      <c r="C937" s="1">
        <f t="shared" si="1"/>
        <v>-1.62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IFERROR(__xludf.DUMMYFUNCTION("""COMPUTED_VALUE"""),52.35)</f>
        <v>52.35</v>
      </c>
      <c r="C938" s="1">
        <f t="shared" si="1"/>
        <v>-1.41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IFERROR(__xludf.DUMMYFUNCTION("""COMPUTED_VALUE"""),52.14)</f>
        <v>52.14</v>
      </c>
      <c r="C939" s="1">
        <f t="shared" si="1"/>
        <v>-1.21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IFERROR(__xludf.DUMMYFUNCTION("""COMPUTED_VALUE"""),52.47)</f>
        <v>52.47</v>
      </c>
      <c r="C940" s="1">
        <f t="shared" si="1"/>
        <v>-0.67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IFERROR(__xludf.DUMMYFUNCTION("""COMPUTED_VALUE"""),53.32)</f>
        <v>53.32</v>
      </c>
      <c r="C941" s="1">
        <f t="shared" si="1"/>
        <v>-0.15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IFERROR(__xludf.DUMMYFUNCTION("""COMPUTED_VALUE"""),52.43)</f>
        <v>52.43</v>
      </c>
      <c r="C942" s="1">
        <f t="shared" si="1"/>
        <v>-1.89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IFERROR(__xludf.DUMMYFUNCTION("""COMPUTED_VALUE"""),51.91)</f>
        <v>51.91</v>
      </c>
      <c r="C943" s="1">
        <f t="shared" si="1"/>
        <v>-1.52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IFERROR(__xludf.DUMMYFUNCTION("""COMPUTED_VALUE"""),52.63)</f>
        <v>52.63</v>
      </c>
      <c r="C944" s="1">
        <f t="shared" si="1"/>
        <v>-0.28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IFERROR(__xludf.DUMMYFUNCTION("""COMPUTED_VALUE"""),53.15)</f>
        <v>53.15</v>
      </c>
      <c r="C945" s="1">
        <f t="shared" si="1"/>
        <v>-0.48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IFERROR(__xludf.DUMMYFUNCTION("""COMPUTED_VALUE"""),52.0)</f>
        <v>52</v>
      </c>
      <c r="C946" s="1">
        <f t="shared" si="1"/>
        <v>-2.15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IFERROR(__xludf.DUMMYFUNCTION("""COMPUTED_VALUE"""),52.83)</f>
        <v>52.83</v>
      </c>
      <c r="C947" s="1">
        <f t="shared" si="1"/>
        <v>-0.17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IFERROR(__xludf.DUMMYFUNCTION("""COMPUTED_VALUE"""),52.16)</f>
        <v>52.16</v>
      </c>
      <c r="C948" s="1">
        <f t="shared" si="1"/>
        <v>-1.67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IFERROR(__xludf.DUMMYFUNCTION("""COMPUTED_VALUE"""),50.14)</f>
        <v>50.14</v>
      </c>
      <c r="C949" s="1">
        <f t="shared" si="1"/>
        <v>-3.02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IFERROR(__xludf.DUMMYFUNCTION("""COMPUTED_VALUE"""),49.91)</f>
        <v>49.91</v>
      </c>
      <c r="C950" s="1">
        <f t="shared" si="1"/>
        <v>-1.23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IFERROR(__xludf.DUMMYFUNCTION("""COMPUTED_VALUE"""),51.54)</f>
        <v>51.54</v>
      </c>
      <c r="C951" s="1">
        <f t="shared" si="1"/>
        <v>0.63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IFERROR(__xludf.DUMMYFUNCTION("""COMPUTED_VALUE"""),51.07)</f>
        <v>51.07</v>
      </c>
      <c r="C952" s="1">
        <f t="shared" si="1"/>
        <v>-1.47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IFERROR(__xludf.DUMMYFUNCTION("""COMPUTED_VALUE"""),51.17)</f>
        <v>51.17</v>
      </c>
      <c r="C953" s="1">
        <f t="shared" si="1"/>
        <v>-0.9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IFERROR(__xludf.DUMMYFUNCTION("""COMPUTED_VALUE"""),50.72)</f>
        <v>50.72</v>
      </c>
      <c r="C954" s="1">
        <f t="shared" si="1"/>
        <v>-1.45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IFERROR(__xludf.DUMMYFUNCTION("""COMPUTED_VALUE"""),52.58)</f>
        <v>52.58</v>
      </c>
      <c r="C955" s="1">
        <f t="shared" si="1"/>
        <v>0.86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IFERROR(__xludf.DUMMYFUNCTION("""COMPUTED_VALUE"""),53.01)</f>
        <v>53.01</v>
      </c>
      <c r="C956" s="1">
        <f t="shared" si="1"/>
        <v>-0.57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IFERROR(__xludf.DUMMYFUNCTION("""COMPUTED_VALUE"""),54.1)</f>
        <v>54.1</v>
      </c>
      <c r="C957" s="1">
        <f t="shared" si="1"/>
        <v>0.09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IFERROR(__xludf.DUMMYFUNCTION("""COMPUTED_VALUE"""),55.1)</f>
        <v>55.1</v>
      </c>
      <c r="C958" s="1">
        <f t="shared" si="1"/>
        <v>0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IFERROR(__xludf.DUMMYFUNCTION("""COMPUTED_VALUE"""),54.28)</f>
        <v>54.28</v>
      </c>
      <c r="C959" s="1">
        <f t="shared" si="1"/>
        <v>-1.82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IFERROR(__xludf.DUMMYFUNCTION("""COMPUTED_VALUE"""),53.34)</f>
        <v>53.34</v>
      </c>
      <c r="C960" s="1">
        <f t="shared" si="1"/>
        <v>-1.94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IFERROR(__xludf.DUMMYFUNCTION("""COMPUTED_VALUE"""),54.38)</f>
        <v>54.38</v>
      </c>
      <c r="C961" s="1">
        <f t="shared" si="1"/>
        <v>0.04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IFERROR(__xludf.DUMMYFUNCTION("""COMPUTED_VALUE"""),54.56)</f>
        <v>54.56</v>
      </c>
      <c r="C962" s="1">
        <f t="shared" si="1"/>
        <v>-0.82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IFERROR(__xludf.DUMMYFUNCTION("""COMPUTED_VALUE"""),53.49)</f>
        <v>53.49</v>
      </c>
      <c r="C963" s="1">
        <f t="shared" si="1"/>
        <v>-2.07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IFERROR(__xludf.DUMMYFUNCTION("""COMPUTED_VALUE"""),53.7)</f>
        <v>53.7</v>
      </c>
      <c r="C964" s="1">
        <f t="shared" si="1"/>
        <v>-0.79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IFERROR(__xludf.DUMMYFUNCTION("""COMPUTED_VALUE"""),52.79)</f>
        <v>52.79</v>
      </c>
      <c r="C965" s="1">
        <f t="shared" si="1"/>
        <v>-1.91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IFERROR(__xludf.DUMMYFUNCTION("""COMPUTED_VALUE"""),53.36)</f>
        <v>53.36</v>
      </c>
      <c r="C966" s="1">
        <f t="shared" si="1"/>
        <v>-0.43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IFERROR(__xludf.DUMMYFUNCTION("""COMPUTED_VALUE"""),53.96)</f>
        <v>53.96</v>
      </c>
      <c r="C967" s="1">
        <f t="shared" si="1"/>
        <v>-0.4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IFERROR(__xludf.DUMMYFUNCTION("""COMPUTED_VALUE"""),55.58)</f>
        <v>55.58</v>
      </c>
      <c r="C968" s="1">
        <f t="shared" si="1"/>
        <v>0.62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IFERROR(__xludf.DUMMYFUNCTION("""COMPUTED_VALUE"""),55.69)</f>
        <v>55.69</v>
      </c>
      <c r="C969" s="1">
        <f t="shared" si="1"/>
        <v>-0.89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IFERROR(__xludf.DUMMYFUNCTION("""COMPUTED_VALUE"""),55.23)</f>
        <v>55.23</v>
      </c>
      <c r="C970" s="1">
        <f t="shared" si="1"/>
        <v>-1.46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IFERROR(__xludf.DUMMYFUNCTION("""COMPUTED_VALUE"""),54.35)</f>
        <v>54.35</v>
      </c>
      <c r="C971" s="1">
        <f t="shared" si="1"/>
        <v>-1.88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IFERROR(__xludf.DUMMYFUNCTION("""COMPUTED_VALUE"""),55.49)</f>
        <v>55.49</v>
      </c>
      <c r="C972" s="1">
        <f t="shared" si="1"/>
        <v>0.14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IFERROR(__xludf.DUMMYFUNCTION("""COMPUTED_VALUE"""),56.12)</f>
        <v>56.12</v>
      </c>
      <c r="C973" s="1">
        <f t="shared" si="1"/>
        <v>-0.37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IFERROR(__xludf.DUMMYFUNCTION("""COMPUTED_VALUE"""),56.71)</f>
        <v>56.71</v>
      </c>
      <c r="C974" s="1">
        <f t="shared" si="1"/>
        <v>-0.41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IFERROR(__xludf.DUMMYFUNCTION("""COMPUTED_VALUE"""),57.21)</f>
        <v>57.21</v>
      </c>
      <c r="C975" s="1">
        <f t="shared" si="1"/>
        <v>-0.5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IFERROR(__xludf.DUMMYFUNCTION("""COMPUTED_VALUE"""),56.99)</f>
        <v>56.99</v>
      </c>
      <c r="C976" s="1">
        <f t="shared" si="1"/>
        <v>-1.22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IFERROR(__xludf.DUMMYFUNCTION("""COMPUTED_VALUE"""),57.31)</f>
        <v>57.31</v>
      </c>
      <c r="C977" s="1">
        <f t="shared" si="1"/>
        <v>-0.68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IFERROR(__xludf.DUMMYFUNCTION("""COMPUTED_VALUE"""),55.51)</f>
        <v>55.51</v>
      </c>
      <c r="C978" s="1">
        <f t="shared" si="1"/>
        <v>-2.8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IFERROR(__xludf.DUMMYFUNCTION("""COMPUTED_VALUE"""),52.74)</f>
        <v>52.74</v>
      </c>
      <c r="C979" s="1">
        <f t="shared" si="1"/>
        <v>-3.77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IFERROR(__xludf.DUMMYFUNCTION("""COMPUTED_VALUE"""),53.61)</f>
        <v>53.61</v>
      </c>
      <c r="C980" s="1">
        <f t="shared" si="1"/>
        <v>-0.13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IFERROR(__xludf.DUMMYFUNCTION("""COMPUTED_VALUE"""),54.44)</f>
        <v>54.44</v>
      </c>
      <c r="C981" s="1">
        <f t="shared" si="1"/>
        <v>-0.17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IFERROR(__xludf.DUMMYFUNCTION("""COMPUTED_VALUE"""),54.69)</f>
        <v>54.69</v>
      </c>
      <c r="C982" s="1">
        <f t="shared" si="1"/>
        <v>-0.75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IFERROR(__xludf.DUMMYFUNCTION("""COMPUTED_VALUE"""),52.75)</f>
        <v>52.75</v>
      </c>
      <c r="C983" s="1">
        <f t="shared" si="1"/>
        <v>-2.94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IFERROR(__xludf.DUMMYFUNCTION("""COMPUTED_VALUE"""),52.3)</f>
        <v>52.3</v>
      </c>
      <c r="C984" s="1">
        <f t="shared" si="1"/>
        <v>-1.45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IFERROR(__xludf.DUMMYFUNCTION("""COMPUTED_VALUE"""),52.71)</f>
        <v>52.71</v>
      </c>
      <c r="C985" s="1">
        <f t="shared" si="1"/>
        <v>-0.59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IFERROR(__xludf.DUMMYFUNCTION("""COMPUTED_VALUE"""),52.09)</f>
        <v>52.09</v>
      </c>
      <c r="C986" s="1">
        <f t="shared" si="1"/>
        <v>-1.62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IFERROR(__xludf.DUMMYFUNCTION("""COMPUTED_VALUE"""),51.56)</f>
        <v>51.56</v>
      </c>
      <c r="C987" s="1">
        <f t="shared" si="1"/>
        <v>-1.53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IFERROR(__xludf.DUMMYFUNCTION("""COMPUTED_VALUE"""),51.63)</f>
        <v>51.63</v>
      </c>
      <c r="C988" s="1">
        <f t="shared" si="1"/>
        <v>-0.93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IFERROR(__xludf.DUMMYFUNCTION("""COMPUTED_VALUE"""),52.27)</f>
        <v>52.27</v>
      </c>
      <c r="C989" s="1">
        <f t="shared" si="1"/>
        <v>-0.36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IFERROR(__xludf.DUMMYFUNCTION("""COMPUTED_VALUE"""),53.05)</f>
        <v>53.05</v>
      </c>
      <c r="C990" s="1">
        <f t="shared" si="1"/>
        <v>-0.22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IFERROR(__xludf.DUMMYFUNCTION("""COMPUTED_VALUE"""),53.88)</f>
        <v>53.88</v>
      </c>
      <c r="C991" s="1">
        <f t="shared" si="1"/>
        <v>-0.17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IFERROR(__xludf.DUMMYFUNCTION("""COMPUTED_VALUE"""),53.68)</f>
        <v>53.68</v>
      </c>
      <c r="C992" s="1">
        <f t="shared" si="1"/>
        <v>-1.2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IFERROR(__xludf.DUMMYFUNCTION("""COMPUTED_VALUE"""),53.72)</f>
        <v>53.72</v>
      </c>
      <c r="C993" s="1">
        <f t="shared" si="1"/>
        <v>-0.96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IFERROR(__xludf.DUMMYFUNCTION("""COMPUTED_VALUE"""),51.43)</f>
        <v>51.43</v>
      </c>
      <c r="C994" s="1">
        <f t="shared" si="1"/>
        <v>-3.29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IFERROR(__xludf.DUMMYFUNCTION("""COMPUTED_VALUE"""),50.98)</f>
        <v>50.98</v>
      </c>
      <c r="C995" s="1">
        <f t="shared" si="1"/>
        <v>-1.45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IFERROR(__xludf.DUMMYFUNCTION("""COMPUTED_VALUE"""),51.13)</f>
        <v>51.13</v>
      </c>
      <c r="C996" s="1">
        <f t="shared" si="1"/>
        <v>-0.85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IFERROR(__xludf.DUMMYFUNCTION("""COMPUTED_VALUE"""),51.16)</f>
        <v>51.16</v>
      </c>
      <c r="C997" s="1">
        <f t="shared" si="1"/>
        <v>-0.97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IFERROR(__xludf.DUMMYFUNCTION("""COMPUTED_VALUE"""),52.22)</f>
        <v>52.22</v>
      </c>
      <c r="C998" s="1">
        <f t="shared" si="1"/>
        <v>0.06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IFERROR(__xludf.DUMMYFUNCTION("""COMPUTED_VALUE"""),53.36)</f>
        <v>53.36</v>
      </c>
      <c r="C999" s="1">
        <f t="shared" si="1"/>
        <v>0.14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IFERROR(__xludf.DUMMYFUNCTION("""COMPUTED_VALUE"""),53.07)</f>
        <v>53.07</v>
      </c>
      <c r="C1000" s="1">
        <f t="shared" si="1"/>
        <v>-1.29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IFERROR(__xludf.DUMMYFUNCTION("""COMPUTED_VALUE"""),53.72)</f>
        <v>53.72</v>
      </c>
      <c r="C1001" s="1">
        <f t="shared" si="1"/>
        <v>-0.35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IFERROR(__xludf.DUMMYFUNCTION("""COMPUTED_VALUE"""),54.58)</f>
        <v>54.58</v>
      </c>
      <c r="C1002" s="1">
        <f t="shared" si="1"/>
        <v>-0.14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IFERROR(__xludf.DUMMYFUNCTION("""COMPUTED_VALUE"""),54.8)</f>
        <v>54.8</v>
      </c>
      <c r="C1003" s="1">
        <f t="shared" si="1"/>
        <v>-0.78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IFERROR(__xludf.DUMMYFUNCTION("""COMPUTED_VALUE"""),54.85)</f>
        <v>54.85</v>
      </c>
      <c r="C1004" s="1">
        <f t="shared" si="1"/>
        <v>-0.95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IFERROR(__xludf.DUMMYFUNCTION("""COMPUTED_VALUE"""),54.45)</f>
        <v>54.45</v>
      </c>
      <c r="C1005" s="1">
        <f t="shared" si="1"/>
        <v>-1.4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IFERROR(__xludf.DUMMYFUNCTION("""COMPUTED_VALUE"""),55.17)</f>
        <v>55.17</v>
      </c>
      <c r="C1006" s="1">
        <f t="shared" si="1"/>
        <v>-0.28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IFERROR(__xludf.DUMMYFUNCTION("""COMPUTED_VALUE"""),55.19)</f>
        <v>55.19</v>
      </c>
      <c r="C1007" s="1">
        <f t="shared" si="1"/>
        <v>-0.98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IFERROR(__xludf.DUMMYFUNCTION("""COMPUTED_VALUE"""),54.86)</f>
        <v>54.86</v>
      </c>
      <c r="C1008" s="1">
        <f t="shared" si="1"/>
        <v>-1.33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IFERROR(__xludf.DUMMYFUNCTION("""COMPUTED_VALUE"""),55.12)</f>
        <v>55.12</v>
      </c>
      <c r="C1009" s="1">
        <f t="shared" si="1"/>
        <v>-0.74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IFERROR(__xludf.DUMMYFUNCTION("""COMPUTED_VALUE"""),54.23)</f>
        <v>54.23</v>
      </c>
      <c r="C1010" s="1">
        <f t="shared" si="1"/>
        <v>-1.89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IFERROR(__xludf.DUMMYFUNCTION("""COMPUTED_VALUE"""),54.95)</f>
        <v>54.95</v>
      </c>
      <c r="C1011" s="1">
        <f t="shared" si="1"/>
        <v>-0.28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IFERROR(__xludf.DUMMYFUNCTION("""COMPUTED_VALUE"""),56.94)</f>
        <v>56.94</v>
      </c>
      <c r="C1012" s="1">
        <f t="shared" si="1"/>
        <v>0.99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IFERROR(__xludf.DUMMYFUNCTION("""COMPUTED_VALUE"""),56.29)</f>
        <v>56.29</v>
      </c>
      <c r="C1013" s="1">
        <f t="shared" si="1"/>
        <v>-1.65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IFERROR(__xludf.DUMMYFUNCTION("""COMPUTED_VALUE"""),56.95)</f>
        <v>56.95</v>
      </c>
      <c r="C1014" s="1">
        <f t="shared" si="1"/>
        <v>-0.34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IFERROR(__xludf.DUMMYFUNCTION("""COMPUTED_VALUE"""),56.21)</f>
        <v>56.21</v>
      </c>
      <c r="C1015" s="1">
        <f t="shared" si="1"/>
        <v>-1.74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IFERROR(__xludf.DUMMYFUNCTION("""COMPUTED_VALUE"""),57.51)</f>
        <v>57.51</v>
      </c>
      <c r="C1016" s="1">
        <f t="shared" si="1"/>
        <v>0.3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IFERROR(__xludf.DUMMYFUNCTION("""COMPUTED_VALUE"""),59.72)</f>
        <v>59.72</v>
      </c>
      <c r="C1017" s="1">
        <f t="shared" si="1"/>
        <v>1.21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IFERROR(__xludf.DUMMYFUNCTION("""COMPUTED_VALUE"""),59.21)</f>
        <v>59.21</v>
      </c>
      <c r="C1018" s="1">
        <f t="shared" si="1"/>
        <v>-1.51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IFERROR(__xludf.DUMMYFUNCTION("""COMPUTED_VALUE"""),59.86)</f>
        <v>59.86</v>
      </c>
      <c r="C1019" s="1">
        <f t="shared" si="1"/>
        <v>-0.35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IFERROR(__xludf.DUMMYFUNCTION("""COMPUTED_VALUE"""),60.95)</f>
        <v>60.95</v>
      </c>
      <c r="C1020" s="1">
        <f t="shared" si="1"/>
        <v>0.09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IFERROR(__xludf.DUMMYFUNCTION("""COMPUTED_VALUE"""),61.14)</f>
        <v>61.14</v>
      </c>
      <c r="C1021" s="1">
        <f t="shared" si="1"/>
        <v>-0.81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IFERROR(__xludf.DUMMYFUNCTION("""COMPUTED_VALUE"""),60.08)</f>
        <v>60.08</v>
      </c>
      <c r="C1022" s="1">
        <f t="shared" si="1"/>
        <v>-2.06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IFERROR(__xludf.DUMMYFUNCTION("""COMPUTED_VALUE"""),58.4)</f>
        <v>58.4</v>
      </c>
      <c r="C1023" s="1">
        <f t="shared" si="1"/>
        <v>-2.68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IFERROR(__xludf.DUMMYFUNCTION("""COMPUTED_VALUE"""),57.08)</f>
        <v>57.08</v>
      </c>
      <c r="C1024" s="1">
        <f t="shared" si="1"/>
        <v>-2.32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IFERROR(__xludf.DUMMYFUNCTION("""COMPUTED_VALUE"""),59.37)</f>
        <v>59.37</v>
      </c>
      <c r="C1025" s="1">
        <f t="shared" si="1"/>
        <v>1.29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IFERROR(__xludf.DUMMYFUNCTION("""COMPUTED_VALUE"""),57.96)</f>
        <v>57.96</v>
      </c>
      <c r="C1026" s="1">
        <f t="shared" si="1"/>
        <v>-2.41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IFERROR(__xludf.DUMMYFUNCTION("""COMPUTED_VALUE"""),60.97)</f>
        <v>60.97</v>
      </c>
      <c r="C1027" s="1">
        <f t="shared" si="1"/>
        <v>2.01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IFERROR(__xludf.DUMMYFUNCTION("""COMPUTED_VALUE"""),60.53)</f>
        <v>60.53</v>
      </c>
      <c r="C1028" s="1">
        <f t="shared" si="1"/>
        <v>-1.44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IFERROR(__xludf.DUMMYFUNCTION("""COMPUTED_VALUE"""),58.47)</f>
        <v>58.47</v>
      </c>
      <c r="C1029" s="1">
        <f t="shared" si="1"/>
        <v>-3.06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IFERROR(__xludf.DUMMYFUNCTION("""COMPUTED_VALUE"""),60.96)</f>
        <v>60.96</v>
      </c>
      <c r="C1030" s="1">
        <f t="shared" si="1"/>
        <v>1.49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IFERROR(__xludf.DUMMYFUNCTION("""COMPUTED_VALUE"""),61.63)</f>
        <v>61.63</v>
      </c>
      <c r="C1031" s="1">
        <f t="shared" si="1"/>
        <v>-0.33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IFERROR(__xludf.DUMMYFUNCTION("""COMPUTED_VALUE"""),61.7)</f>
        <v>61.7</v>
      </c>
      <c r="C1032" s="1">
        <f t="shared" si="1"/>
        <v>-0.93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IFERROR(__xludf.DUMMYFUNCTION("""COMPUTED_VALUE"""),61.55)</f>
        <v>61.55</v>
      </c>
      <c r="C1033" s="1">
        <f t="shared" si="1"/>
        <v>-1.15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IFERROR(__xludf.DUMMYFUNCTION("""COMPUTED_VALUE"""),61.04)</f>
        <v>61.04</v>
      </c>
      <c r="C1034" s="1">
        <f t="shared" si="1"/>
        <v>-1.51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IFERROR(__xludf.DUMMYFUNCTION("""COMPUTED_VALUE"""),61.23)</f>
        <v>61.23</v>
      </c>
      <c r="C1035" s="1">
        <f t="shared" si="1"/>
        <v>-0.81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IFERROR(__xludf.DUMMYFUNCTION("""COMPUTED_VALUE"""),61.48)</f>
        <v>61.48</v>
      </c>
      <c r="C1036" s="1">
        <f t="shared" si="1"/>
        <v>-0.75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IFERROR(__xludf.DUMMYFUNCTION("""COMPUTED_VALUE"""),63.13)</f>
        <v>63.13</v>
      </c>
      <c r="C1037" s="1">
        <f t="shared" si="1"/>
        <v>0.65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IFERROR(__xludf.DUMMYFUNCTION("""COMPUTED_VALUE"""),62.8)</f>
        <v>62.8</v>
      </c>
      <c r="C1038" s="1">
        <f t="shared" si="1"/>
        <v>-1.33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IFERROR(__xludf.DUMMYFUNCTION("""COMPUTED_VALUE"""),63.73)</f>
        <v>63.73</v>
      </c>
      <c r="C1039" s="1">
        <f t="shared" si="1"/>
        <v>-0.07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IFERROR(__xludf.DUMMYFUNCTION("""COMPUTED_VALUE"""),63.02)</f>
        <v>63.02</v>
      </c>
      <c r="C1040" s="1">
        <f t="shared" si="1"/>
        <v>-1.71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IFERROR(__xludf.DUMMYFUNCTION("""COMPUTED_VALUE"""),63.01)</f>
        <v>63.01</v>
      </c>
      <c r="C1041" s="1">
        <f t="shared" si="1"/>
        <v>-1.01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IFERROR(__xludf.DUMMYFUNCTION("""COMPUTED_VALUE"""),63.59)</f>
        <v>63.59</v>
      </c>
      <c r="C1042" s="1">
        <f t="shared" si="1"/>
        <v>-0.42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IFERROR(__xludf.DUMMYFUNCTION("""COMPUTED_VALUE"""),63.91)</f>
        <v>63.91</v>
      </c>
      <c r="C1043" s="1">
        <f t="shared" si="1"/>
        <v>-0.68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IFERROR(__xludf.DUMMYFUNCTION("""COMPUTED_VALUE"""),63.66)</f>
        <v>63.66</v>
      </c>
      <c r="C1044" s="1">
        <f t="shared" si="1"/>
        <v>-1.25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IFERROR(__xludf.DUMMYFUNCTION("""COMPUTED_VALUE"""),63.74)</f>
        <v>63.74</v>
      </c>
      <c r="C1045" s="1">
        <f t="shared" si="1"/>
        <v>-0.92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IFERROR(__xludf.DUMMYFUNCTION("""COMPUTED_VALUE"""),66.22)</f>
        <v>66.22</v>
      </c>
      <c r="C1046" s="1">
        <f t="shared" si="1"/>
        <v>1.48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IFERROR(__xludf.DUMMYFUNCTION("""COMPUTED_VALUE"""),62.37)</f>
        <v>62.37</v>
      </c>
      <c r="C1047" s="1">
        <f t="shared" si="1"/>
        <v>-4.85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IFERROR(__xludf.DUMMYFUNCTION("""COMPUTED_VALUE"""),61.49)</f>
        <v>61.49</v>
      </c>
      <c r="C1048" s="1">
        <f t="shared" si="1"/>
        <v>-1.88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IFERROR(__xludf.DUMMYFUNCTION("""COMPUTED_VALUE"""),63.07)</f>
        <v>63.07</v>
      </c>
      <c r="C1049" s="1">
        <f t="shared" si="1"/>
        <v>0.58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IFERROR(__xludf.DUMMYFUNCTION("""COMPUTED_VALUE"""),63.68)</f>
        <v>63.68</v>
      </c>
      <c r="C1050" s="1">
        <f t="shared" si="1"/>
        <v>-0.39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IFERROR(__xludf.DUMMYFUNCTION("""COMPUTED_VALUE"""),63.14)</f>
        <v>63.14</v>
      </c>
      <c r="C1051" s="1">
        <f t="shared" si="1"/>
        <v>-1.54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IFERROR(__xludf.DUMMYFUNCTION("""COMPUTED_VALUE"""),60.74)</f>
        <v>60.74</v>
      </c>
      <c r="C1052" s="1">
        <f t="shared" si="1"/>
        <v>-3.4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IFERROR(__xludf.DUMMYFUNCTION("""COMPUTED_VALUE"""),59.78)</f>
        <v>59.78</v>
      </c>
      <c r="C1053" s="1">
        <f t="shared" si="1"/>
        <v>-1.96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IFERROR(__xludf.DUMMYFUNCTION("""COMPUTED_VALUE"""),61.02)</f>
        <v>61.02</v>
      </c>
      <c r="C1054" s="1">
        <f t="shared" si="1"/>
        <v>0.24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IFERROR(__xludf.DUMMYFUNCTION("""COMPUTED_VALUE"""),61.52)</f>
        <v>61.52</v>
      </c>
      <c r="C1055" s="1">
        <f t="shared" si="1"/>
        <v>-0.5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IFERROR(__xludf.DUMMYFUNCTION("""COMPUTED_VALUE"""),59.06)</f>
        <v>59.06</v>
      </c>
      <c r="C1056" s="1">
        <f t="shared" si="1"/>
        <v>-3.46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IFERROR(__xludf.DUMMYFUNCTION("""COMPUTED_VALUE"""),58.16)</f>
        <v>58.16</v>
      </c>
      <c r="C1057" s="1">
        <f t="shared" si="1"/>
        <v>-1.9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IFERROR(__xludf.DUMMYFUNCTION("""COMPUTED_VALUE"""),58.32)</f>
        <v>58.32</v>
      </c>
      <c r="C1058" s="1">
        <f t="shared" si="1"/>
        <v>-0.84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IFERROR(__xludf.DUMMYFUNCTION("""COMPUTED_VALUE"""),59.63)</f>
        <v>59.63</v>
      </c>
      <c r="C1059" s="1">
        <f t="shared" si="1"/>
        <v>0.31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IFERROR(__xludf.DUMMYFUNCTION("""COMPUTED_VALUE"""),58.43)</f>
        <v>58.43</v>
      </c>
      <c r="C1060" s="1">
        <f t="shared" si="1"/>
        <v>-2.2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IFERROR(__xludf.DUMMYFUNCTION("""COMPUTED_VALUE"""),59.12)</f>
        <v>59.12</v>
      </c>
      <c r="C1061" s="1">
        <f t="shared" si="1"/>
        <v>-0.31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IFERROR(__xludf.DUMMYFUNCTION("""COMPUTED_VALUE"""),57.03)</f>
        <v>57.03</v>
      </c>
      <c r="C1062" s="1">
        <f t="shared" si="1"/>
        <v>-3.09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IFERROR(__xludf.DUMMYFUNCTION("""COMPUTED_VALUE"""),56.36)</f>
        <v>56.36</v>
      </c>
      <c r="C1063" s="1">
        <f t="shared" si="1"/>
        <v>-1.67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IFERROR(__xludf.DUMMYFUNCTION("""COMPUTED_VALUE"""),56.65)</f>
        <v>56.65</v>
      </c>
      <c r="C1064" s="1">
        <f t="shared" si="1"/>
        <v>-0.71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IFERROR(__xludf.DUMMYFUNCTION("""COMPUTED_VALUE"""),55.21)</f>
        <v>55.21</v>
      </c>
      <c r="C1065" s="1">
        <f t="shared" si="1"/>
        <v>-2.44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IFERROR(__xludf.DUMMYFUNCTION("""COMPUTED_VALUE"""),55.97)</f>
        <v>55.97</v>
      </c>
      <c r="C1066" s="1">
        <f t="shared" si="1"/>
        <v>-0.24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IFERROR(__xludf.DUMMYFUNCTION("""COMPUTED_VALUE"""),55.75)</f>
        <v>55.75</v>
      </c>
      <c r="C1067" s="1">
        <f t="shared" si="1"/>
        <v>-1.22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IFERROR(__xludf.DUMMYFUNCTION("""COMPUTED_VALUE"""),57.09)</f>
        <v>57.09</v>
      </c>
      <c r="C1068" s="1">
        <f t="shared" si="1"/>
        <v>0.34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IFERROR(__xludf.DUMMYFUNCTION("""COMPUTED_VALUE"""),58.8)</f>
        <v>58.8</v>
      </c>
      <c r="C1069" s="1">
        <f t="shared" si="1"/>
        <v>0.71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IFERROR(__xludf.DUMMYFUNCTION("""COMPUTED_VALUE"""),58.15)</f>
        <v>58.15</v>
      </c>
      <c r="C1070" s="1">
        <f t="shared" si="1"/>
        <v>-1.65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IFERROR(__xludf.DUMMYFUNCTION("""COMPUTED_VALUE"""),55.74)</f>
        <v>55.74</v>
      </c>
      <c r="C1071" s="1">
        <f t="shared" si="1"/>
        <v>-3.41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IFERROR(__xludf.DUMMYFUNCTION("""COMPUTED_VALUE"""),54.41)</f>
        <v>54.41</v>
      </c>
      <c r="C1072" s="1">
        <f t="shared" si="1"/>
        <v>-2.33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IFERROR(__xludf.DUMMYFUNCTION("""COMPUTED_VALUE"""),53.97)</f>
        <v>53.97</v>
      </c>
      <c r="C1073" s="1">
        <f t="shared" si="1"/>
        <v>-1.44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IFERROR(__xludf.DUMMYFUNCTION("""COMPUTED_VALUE"""),55.21)</f>
        <v>55.21</v>
      </c>
      <c r="C1074" s="1">
        <f t="shared" si="1"/>
        <v>0.24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IFERROR(__xludf.DUMMYFUNCTION("""COMPUTED_VALUE"""),56.95)</f>
        <v>56.95</v>
      </c>
      <c r="C1075" s="1">
        <f t="shared" si="1"/>
        <v>0.74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IFERROR(__xludf.DUMMYFUNCTION("""COMPUTED_VALUE"""),54.55)</f>
        <v>54.55</v>
      </c>
      <c r="C1076" s="1">
        <f t="shared" si="1"/>
        <v>-3.4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IFERROR(__xludf.DUMMYFUNCTION("""COMPUTED_VALUE"""),52.87)</f>
        <v>52.87</v>
      </c>
      <c r="C1077" s="1">
        <f t="shared" si="1"/>
        <v>-2.68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IFERROR(__xludf.DUMMYFUNCTION("""COMPUTED_VALUE"""),53.78)</f>
        <v>53.78</v>
      </c>
      <c r="C1078" s="1">
        <f t="shared" si="1"/>
        <v>-0.09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IFERROR(__xludf.DUMMYFUNCTION("""COMPUTED_VALUE"""),55.23)</f>
        <v>55.23</v>
      </c>
      <c r="C1079" s="1">
        <f t="shared" si="1"/>
        <v>0.45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IFERROR(__xludf.DUMMYFUNCTION("""COMPUTED_VALUE"""),55.98)</f>
        <v>55.98</v>
      </c>
      <c r="C1080" s="1">
        <f t="shared" si="1"/>
        <v>-0.25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IFERROR(__xludf.DUMMYFUNCTION("""COMPUTED_VALUE"""),56.1)</f>
        <v>56.1</v>
      </c>
      <c r="C1081" s="1">
        <f t="shared" si="1"/>
        <v>-0.88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IFERROR(__xludf.DUMMYFUNCTION("""COMPUTED_VALUE"""),56.11)</f>
        <v>56.11</v>
      </c>
      <c r="C1082" s="1">
        <f t="shared" si="1"/>
        <v>-0.99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IFERROR(__xludf.DUMMYFUNCTION("""COMPUTED_VALUE"""),57.08)</f>
        <v>57.08</v>
      </c>
      <c r="C1083" s="1">
        <f t="shared" si="1"/>
        <v>-0.03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IFERROR(__xludf.DUMMYFUNCTION("""COMPUTED_VALUE"""),55.64)</f>
        <v>55.64</v>
      </c>
      <c r="C1084" s="1">
        <f t="shared" si="1"/>
        <v>-2.44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IFERROR(__xludf.DUMMYFUNCTION("""COMPUTED_VALUE"""),54.73)</f>
        <v>54.73</v>
      </c>
      <c r="C1085" s="1">
        <f t="shared" si="1"/>
        <v>-1.91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IFERROR(__xludf.DUMMYFUNCTION("""COMPUTED_VALUE"""),52.8)</f>
        <v>52.8</v>
      </c>
      <c r="C1086" s="1">
        <f t="shared" si="1"/>
        <v>-2.93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IFERROR(__xludf.DUMMYFUNCTION("""COMPUTED_VALUE"""),49.13)</f>
        <v>49.13</v>
      </c>
      <c r="C1087" s="1">
        <f t="shared" si="1"/>
        <v>-4.67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IFERROR(__xludf.DUMMYFUNCTION("""COMPUTED_VALUE"""),50.76)</f>
        <v>50.76</v>
      </c>
      <c r="C1088" s="1">
        <f t="shared" si="1"/>
        <v>0.63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IFERROR(__xludf.DUMMYFUNCTION("""COMPUTED_VALUE"""),51.65)</f>
        <v>51.65</v>
      </c>
      <c r="C1089" s="1">
        <f t="shared" si="1"/>
        <v>-0.11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IFERROR(__xludf.DUMMYFUNCTION("""COMPUTED_VALUE"""),52.08)</f>
        <v>52.08</v>
      </c>
      <c r="C1090" s="1">
        <f t="shared" si="1"/>
        <v>-0.57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IFERROR(__xludf.DUMMYFUNCTION("""COMPUTED_VALUE"""),52.44)</f>
        <v>52.44</v>
      </c>
      <c r="C1091" s="1">
        <f t="shared" si="1"/>
        <v>-0.64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IFERROR(__xludf.DUMMYFUNCTION("""COMPUTED_VALUE"""),53.65)</f>
        <v>53.65</v>
      </c>
      <c r="C1092" s="1">
        <f t="shared" si="1"/>
        <v>0.21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IFERROR(__xludf.DUMMYFUNCTION("""COMPUTED_VALUE"""),51.78)</f>
        <v>51.78</v>
      </c>
      <c r="C1093" s="1">
        <f t="shared" si="1"/>
        <v>-2.87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IFERROR(__xludf.DUMMYFUNCTION("""COMPUTED_VALUE"""),50.43)</f>
        <v>50.43</v>
      </c>
      <c r="C1094" s="1">
        <f t="shared" si="1"/>
        <v>-2.35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IFERROR(__xludf.DUMMYFUNCTION("""COMPUTED_VALUE"""),50.15)</f>
        <v>50.15</v>
      </c>
      <c r="C1095" s="1">
        <f t="shared" si="1"/>
        <v>-1.28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IFERROR(__xludf.DUMMYFUNCTION("""COMPUTED_VALUE"""),50.28)</f>
        <v>50.28</v>
      </c>
      <c r="C1096" s="1">
        <f t="shared" si="1"/>
        <v>-0.87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IFERROR(__xludf.DUMMYFUNCTION("""COMPUTED_VALUE"""),53.43)</f>
        <v>53.43</v>
      </c>
      <c r="C1097" s="1">
        <f t="shared" si="1"/>
        <v>2.15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IFERROR(__xludf.DUMMYFUNCTION("""COMPUTED_VALUE"""),52.28)</f>
        <v>52.28</v>
      </c>
      <c r="C1098" s="1">
        <f t="shared" si="1"/>
        <v>-2.15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IFERROR(__xludf.DUMMYFUNCTION("""COMPUTED_VALUE"""),51.88)</f>
        <v>51.88</v>
      </c>
      <c r="C1099" s="1">
        <f t="shared" si="1"/>
        <v>-1.4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IFERROR(__xludf.DUMMYFUNCTION("""COMPUTED_VALUE"""),51.42)</f>
        <v>51.42</v>
      </c>
      <c r="C1100" s="1">
        <f t="shared" si="1"/>
        <v>-1.46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IFERROR(__xludf.DUMMYFUNCTION("""COMPUTED_VALUE"""),51.8)</f>
        <v>51.8</v>
      </c>
      <c r="C1101" s="1">
        <f t="shared" si="1"/>
        <v>-0.62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IFERROR(__xludf.DUMMYFUNCTION("""COMPUTED_VALUE"""),53.23)</f>
        <v>53.23</v>
      </c>
      <c r="C1102" s="1">
        <f t="shared" si="1"/>
        <v>0.43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IFERROR(__xludf.DUMMYFUNCTION("""COMPUTED_VALUE"""),52.89)</f>
        <v>52.89</v>
      </c>
      <c r="C1103" s="1">
        <f t="shared" si="1"/>
        <v>-1.34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IFERROR(__xludf.DUMMYFUNCTION("""COMPUTED_VALUE"""),50.19)</f>
        <v>50.19</v>
      </c>
      <c r="C1104" s="1">
        <f t="shared" si="1"/>
        <v>-3.7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IFERROR(__xludf.DUMMYFUNCTION("""COMPUTED_VALUE"""),53.27)</f>
        <v>53.27</v>
      </c>
      <c r="C1105" s="1">
        <f t="shared" si="1"/>
        <v>2.08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IFERROR(__xludf.DUMMYFUNCTION("""COMPUTED_VALUE"""),53.41)</f>
        <v>53.41</v>
      </c>
      <c r="C1106" s="1">
        <f t="shared" si="1"/>
        <v>-0.86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IFERROR(__xludf.DUMMYFUNCTION("""COMPUTED_VALUE"""),54.36)</f>
        <v>54.36</v>
      </c>
      <c r="C1107" s="1">
        <f t="shared" si="1"/>
        <v>-0.05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IFERROR(__xludf.DUMMYFUNCTION("""COMPUTED_VALUE"""),53.34)</f>
        <v>53.34</v>
      </c>
      <c r="C1108" s="1">
        <f t="shared" si="1"/>
        <v>-2.02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IFERROR(__xludf.DUMMYFUNCTION("""COMPUTED_VALUE"""),54.4)</f>
        <v>54.4</v>
      </c>
      <c r="C1109" s="1">
        <f t="shared" si="1"/>
        <v>0.06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IFERROR(__xludf.DUMMYFUNCTION("""COMPUTED_VALUE"""),52.63)</f>
        <v>52.63</v>
      </c>
      <c r="C1110" s="1">
        <f t="shared" si="1"/>
        <v>-2.77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IFERROR(__xludf.DUMMYFUNCTION("""COMPUTED_VALUE"""),52.38)</f>
        <v>52.38</v>
      </c>
      <c r="C1111" s="1">
        <f t="shared" si="1"/>
        <v>-1.25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IFERROR(__xludf.DUMMYFUNCTION("""COMPUTED_VALUE"""),50.95)</f>
        <v>50.95</v>
      </c>
      <c r="C1112" s="1">
        <f t="shared" si="1"/>
        <v>-2.43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IFERROR(__xludf.DUMMYFUNCTION("""COMPUTED_VALUE"""),51.07)</f>
        <v>51.07</v>
      </c>
      <c r="C1113" s="1">
        <f t="shared" si="1"/>
        <v>-0.88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IFERROR(__xludf.DUMMYFUNCTION("""COMPUTED_VALUE"""),51.37)</f>
        <v>51.37</v>
      </c>
      <c r="C1114" s="1">
        <f t="shared" si="1"/>
        <v>-0.7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IFERROR(__xludf.DUMMYFUNCTION("""COMPUTED_VALUE"""),51.8)</f>
        <v>51.8</v>
      </c>
      <c r="C1115" s="1">
        <f t="shared" si="1"/>
        <v>-0.57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IFERROR(__xludf.DUMMYFUNCTION("""COMPUTED_VALUE"""),51.71)</f>
        <v>51.71</v>
      </c>
      <c r="C1116" s="1">
        <f t="shared" si="1"/>
        <v>-1.09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IFERROR(__xludf.DUMMYFUNCTION("""COMPUTED_VALUE"""),53.06)</f>
        <v>53.06</v>
      </c>
      <c r="C1117" s="1">
        <f t="shared" si="1"/>
        <v>0.35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IFERROR(__xludf.DUMMYFUNCTION("""COMPUTED_VALUE"""),53.31)</f>
        <v>53.31</v>
      </c>
      <c r="C1118" s="1">
        <f t="shared" si="1"/>
        <v>-0.75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IFERROR(__xludf.DUMMYFUNCTION("""COMPUTED_VALUE"""),53.04)</f>
        <v>53.04</v>
      </c>
      <c r="C1119" s="1">
        <f t="shared" si="1"/>
        <v>-1.27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IFERROR(__xludf.DUMMYFUNCTION("""COMPUTED_VALUE"""),54.31)</f>
        <v>54.31</v>
      </c>
      <c r="C1120" s="1">
        <f t="shared" si="1"/>
        <v>0.27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IFERROR(__xludf.DUMMYFUNCTION("""COMPUTED_VALUE"""),54.61)</f>
        <v>54.61</v>
      </c>
      <c r="C1121" s="1">
        <f t="shared" si="1"/>
        <v>-0.7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IFERROR(__xludf.DUMMYFUNCTION("""COMPUTED_VALUE"""),57.82)</f>
        <v>57.82</v>
      </c>
      <c r="C1122" s="1">
        <f t="shared" si="1"/>
        <v>2.21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IFERROR(__xludf.DUMMYFUNCTION("""COMPUTED_VALUE"""),57.76)</f>
        <v>57.76</v>
      </c>
      <c r="C1123" s="1">
        <f t="shared" si="1"/>
        <v>-1.06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IFERROR(__xludf.DUMMYFUNCTION("""COMPUTED_VALUE"""),57.88)</f>
        <v>57.88</v>
      </c>
      <c r="C1124" s="1">
        <f t="shared" si="1"/>
        <v>-0.88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IFERROR(__xludf.DUMMYFUNCTION("""COMPUTED_VALUE"""),57.51)</f>
        <v>57.51</v>
      </c>
      <c r="C1125" s="1">
        <f t="shared" si="1"/>
        <v>-1.37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IFERROR(__xludf.DUMMYFUNCTION("""COMPUTED_VALUE"""),58.0)</f>
        <v>58</v>
      </c>
      <c r="C1126" s="1">
        <f t="shared" si="1"/>
        <v>-0.51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IFERROR(__xludf.DUMMYFUNCTION("""COMPUTED_VALUE"""),57.46)</f>
        <v>57.46</v>
      </c>
      <c r="C1127" s="1">
        <f t="shared" si="1"/>
        <v>-1.54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IFERROR(__xludf.DUMMYFUNCTION("""COMPUTED_VALUE"""),57.41)</f>
        <v>57.41</v>
      </c>
      <c r="C1128" s="1">
        <f t="shared" si="1"/>
        <v>-1.05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IFERROR(__xludf.DUMMYFUNCTION("""COMPUTED_VALUE"""),57.17)</f>
        <v>57.17</v>
      </c>
      <c r="C1129" s="1">
        <f t="shared" si="1"/>
        <v>-1.24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IFERROR(__xludf.DUMMYFUNCTION("""COMPUTED_VALUE"""),57.38)</f>
        <v>57.38</v>
      </c>
      <c r="C1130" s="1">
        <f t="shared" si="1"/>
        <v>-0.79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IFERROR(__xludf.DUMMYFUNCTION("""COMPUTED_VALUE"""),58.08)</f>
        <v>58.08</v>
      </c>
      <c r="C1131" s="1">
        <f t="shared" si="1"/>
        <v>-0.3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IFERROR(__xludf.DUMMYFUNCTION("""COMPUTED_VALUE"""),59.2)</f>
        <v>59.2</v>
      </c>
      <c r="C1132" s="1">
        <f t="shared" si="1"/>
        <v>0.12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IFERROR(__xludf.DUMMYFUNCTION("""COMPUTED_VALUE"""),58.91)</f>
        <v>58.91</v>
      </c>
      <c r="C1133" s="1">
        <f t="shared" si="1"/>
        <v>-1.29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IFERROR(__xludf.DUMMYFUNCTION("""COMPUTED_VALUE"""),58.76)</f>
        <v>58.76</v>
      </c>
      <c r="C1134" s="1">
        <f t="shared" si="1"/>
        <v>-1.15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IFERROR(__xludf.DUMMYFUNCTION("""COMPUTED_VALUE"""),57.34)</f>
        <v>57.34</v>
      </c>
      <c r="C1135" s="1">
        <f t="shared" si="1"/>
        <v>-2.42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IFERROR(__xludf.DUMMYFUNCTION("""COMPUTED_VALUE"""),54.89)</f>
        <v>54.89</v>
      </c>
      <c r="C1136" s="1">
        <f t="shared" si="1"/>
        <v>-3.45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IFERROR(__xludf.DUMMYFUNCTION("""COMPUTED_VALUE"""),54.6)</f>
        <v>54.6</v>
      </c>
      <c r="C1137" s="1">
        <f t="shared" si="1"/>
        <v>-1.29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IFERROR(__xludf.DUMMYFUNCTION("""COMPUTED_VALUE"""),54.3)</f>
        <v>54.3</v>
      </c>
      <c r="C1138" s="1">
        <f t="shared" si="1"/>
        <v>-1.3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IFERROR(__xludf.DUMMYFUNCTION("""COMPUTED_VALUE"""),54.21)</f>
        <v>54.21</v>
      </c>
      <c r="C1139" s="1">
        <f t="shared" si="1"/>
        <v>-1.09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IFERROR(__xludf.DUMMYFUNCTION("""COMPUTED_VALUE"""),54.73)</f>
        <v>54.73</v>
      </c>
      <c r="C1140" s="1">
        <f t="shared" si="1"/>
        <v>-0.48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IFERROR(__xludf.DUMMYFUNCTION("""COMPUTED_VALUE"""),53.74)</f>
        <v>53.74</v>
      </c>
      <c r="C1141" s="1">
        <f t="shared" si="1"/>
        <v>-1.99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IFERROR(__xludf.DUMMYFUNCTION("""COMPUTED_VALUE"""),53.95)</f>
        <v>53.95</v>
      </c>
      <c r="C1142" s="1">
        <f t="shared" si="1"/>
        <v>-0.79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IFERROR(__xludf.DUMMYFUNCTION("""COMPUTED_VALUE"""),52.64)</f>
        <v>52.64</v>
      </c>
      <c r="C1143" s="1">
        <f t="shared" si="1"/>
        <v>-2.31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IFERROR(__xludf.DUMMYFUNCTION("""COMPUTED_VALUE"""),53.5)</f>
        <v>53.5</v>
      </c>
      <c r="C1144" s="1">
        <f t="shared" si="1"/>
        <v>-0.14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IFERROR(__xludf.DUMMYFUNCTION("""COMPUTED_VALUE"""),53.32)</f>
        <v>53.32</v>
      </c>
      <c r="C1145" s="1">
        <f t="shared" si="1"/>
        <v>-1.18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IFERROR(__xludf.DUMMYFUNCTION("""COMPUTED_VALUE"""),53.6)</f>
        <v>53.6</v>
      </c>
      <c r="C1146" s="1">
        <f t="shared" si="1"/>
        <v>-0.72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IFERROR(__xludf.DUMMYFUNCTION("""COMPUTED_VALUE"""),53.6)</f>
        <v>53.6</v>
      </c>
      <c r="C1147" s="1">
        <f t="shared" si="1"/>
        <v>-1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IFERROR(__xludf.DUMMYFUNCTION("""COMPUTED_VALUE"""),54.06)</f>
        <v>54.06</v>
      </c>
      <c r="C1148" s="1">
        <f t="shared" si="1"/>
        <v>-0.54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IFERROR(__xludf.DUMMYFUNCTION("""COMPUTED_VALUE"""),54.89)</f>
        <v>54.89</v>
      </c>
      <c r="C1149" s="1">
        <f t="shared" si="1"/>
        <v>-0.17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IFERROR(__xludf.DUMMYFUNCTION("""COMPUTED_VALUE"""),54.0)</f>
        <v>54</v>
      </c>
      <c r="C1150" s="1">
        <f t="shared" si="1"/>
        <v>-1.89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IFERROR(__xludf.DUMMYFUNCTION("""COMPUTED_VALUE"""),54.83)</f>
        <v>54.83</v>
      </c>
      <c r="C1151" s="1">
        <f t="shared" si="1"/>
        <v>-0.17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IFERROR(__xludf.DUMMYFUNCTION("""COMPUTED_VALUE"""),56.25)</f>
        <v>56.25</v>
      </c>
      <c r="C1152" s="1">
        <f t="shared" si="1"/>
        <v>0.42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IFERROR(__xludf.DUMMYFUNCTION("""COMPUTED_VALUE"""),54.25)</f>
        <v>54.25</v>
      </c>
      <c r="C1153" s="1">
        <f t="shared" si="1"/>
        <v>-3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IFERROR(__xludf.DUMMYFUNCTION("""COMPUTED_VALUE"""),53.48)</f>
        <v>53.48</v>
      </c>
      <c r="C1154" s="1">
        <f t="shared" si="1"/>
        <v>-1.77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IFERROR(__xludf.DUMMYFUNCTION("""COMPUTED_VALUE"""),54.9)</f>
        <v>54.9</v>
      </c>
      <c r="C1155" s="1">
        <f t="shared" si="1"/>
        <v>0.42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IFERROR(__xludf.DUMMYFUNCTION("""COMPUTED_VALUE"""),54.3)</f>
        <v>54.3</v>
      </c>
      <c r="C1156" s="1">
        <f t="shared" si="1"/>
        <v>-1.6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IFERROR(__xludf.DUMMYFUNCTION("""COMPUTED_VALUE"""),53.89)</f>
        <v>53.89</v>
      </c>
      <c r="C1157" s="1">
        <f t="shared" si="1"/>
        <v>-1.41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IFERROR(__xludf.DUMMYFUNCTION("""COMPUTED_VALUE"""),53.75)</f>
        <v>53.75</v>
      </c>
      <c r="C1158" s="1">
        <f t="shared" si="1"/>
        <v>-1.14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IFERROR(__xludf.DUMMYFUNCTION("""COMPUTED_VALUE"""),54.44)</f>
        <v>54.44</v>
      </c>
      <c r="C1159" s="1">
        <f t="shared" si="1"/>
        <v>-0.31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IFERROR(__xludf.DUMMYFUNCTION("""COMPUTED_VALUE"""),54.87)</f>
        <v>54.87</v>
      </c>
      <c r="C1160" s="1">
        <f t="shared" si="1"/>
        <v>-0.57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IFERROR(__xludf.DUMMYFUNCTION("""COMPUTED_VALUE"""),52.75)</f>
        <v>52.75</v>
      </c>
      <c r="C1161" s="1">
        <f t="shared" si="1"/>
        <v>-3.12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IFERROR(__xludf.DUMMYFUNCTION("""COMPUTED_VALUE"""),52.82)</f>
        <v>52.82</v>
      </c>
      <c r="C1162" s="1">
        <f t="shared" si="1"/>
        <v>-0.93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IFERROR(__xludf.DUMMYFUNCTION("""COMPUTED_VALUE"""),53.51)</f>
        <v>53.51</v>
      </c>
      <c r="C1163" s="1">
        <f t="shared" si="1"/>
        <v>-0.31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IFERROR(__xludf.DUMMYFUNCTION("""COMPUTED_VALUE"""),53.63)</f>
        <v>53.63</v>
      </c>
      <c r="C1164" s="1">
        <f t="shared" si="1"/>
        <v>-0.88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IFERROR(__xludf.DUMMYFUNCTION("""COMPUTED_VALUE"""),54.38)</f>
        <v>54.38</v>
      </c>
      <c r="C1165" s="1">
        <f t="shared" si="1"/>
        <v>-0.25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IFERROR(__xludf.DUMMYFUNCTION("""COMPUTED_VALUE"""),54.96)</f>
        <v>54.96</v>
      </c>
      <c r="C1166" s="1">
        <f t="shared" si="1"/>
        <v>-0.42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IFERROR(__xludf.DUMMYFUNCTION("""COMPUTED_VALUE"""),55.39)</f>
        <v>55.39</v>
      </c>
      <c r="C1167" s="1">
        <f t="shared" si="1"/>
        <v>-0.57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IFERROR(__xludf.DUMMYFUNCTION("""COMPUTED_VALUE"""),55.71)</f>
        <v>55.71</v>
      </c>
      <c r="C1168" s="1">
        <f t="shared" si="1"/>
        <v>-0.68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IFERROR(__xludf.DUMMYFUNCTION("""COMPUTED_VALUE"""),59.8)</f>
        <v>59.8</v>
      </c>
      <c r="C1169" s="1">
        <f t="shared" si="1"/>
        <v>3.09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IFERROR(__xludf.DUMMYFUNCTION("""COMPUTED_VALUE"""),59.23)</f>
        <v>59.23</v>
      </c>
      <c r="C1170" s="1">
        <f t="shared" si="1"/>
        <v>-1.57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IFERROR(__xludf.DUMMYFUNCTION("""COMPUTED_VALUE"""),59.64)</f>
        <v>59.64</v>
      </c>
      <c r="C1171" s="1">
        <f t="shared" si="1"/>
        <v>-0.59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IFERROR(__xludf.DUMMYFUNCTION("""COMPUTED_VALUE"""),59.58)</f>
        <v>59.58</v>
      </c>
      <c r="C1172" s="1">
        <f t="shared" si="1"/>
        <v>-1.06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IFERROR(__xludf.DUMMYFUNCTION("""COMPUTED_VALUE"""),58.29)</f>
        <v>58.29</v>
      </c>
      <c r="C1173" s="1">
        <f t="shared" si="1"/>
        <v>-2.29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IFERROR(__xludf.DUMMYFUNCTION("""COMPUTED_VALUE"""),59.09)</f>
        <v>59.09</v>
      </c>
      <c r="C1174" s="1">
        <f t="shared" si="1"/>
        <v>-0.2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IFERROR(__xludf.DUMMYFUNCTION("""COMPUTED_VALUE"""),59.85)</f>
        <v>59.85</v>
      </c>
      <c r="C1175" s="1">
        <f t="shared" si="1"/>
        <v>-0.24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IFERROR(__xludf.DUMMYFUNCTION("""COMPUTED_VALUE"""),59.03)</f>
        <v>59.03</v>
      </c>
      <c r="C1176" s="1">
        <f t="shared" si="1"/>
        <v>-1.82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IFERROR(__xludf.DUMMYFUNCTION("""COMPUTED_VALUE"""),59.08)</f>
        <v>59.08</v>
      </c>
      <c r="C1177" s="1">
        <f t="shared" si="1"/>
        <v>-0.95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IFERROR(__xludf.DUMMYFUNCTION("""COMPUTED_VALUE"""),59.81)</f>
        <v>59.81</v>
      </c>
      <c r="C1178" s="1">
        <f t="shared" si="1"/>
        <v>-0.27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IFERROR(__xludf.DUMMYFUNCTION("""COMPUTED_VALUE"""),60.36)</f>
        <v>60.36</v>
      </c>
      <c r="C1179" s="1">
        <f t="shared" si="1"/>
        <v>-0.45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IFERROR(__xludf.DUMMYFUNCTION("""COMPUTED_VALUE"""),59.66)</f>
        <v>59.66</v>
      </c>
      <c r="C1180" s="1">
        <f t="shared" si="1"/>
        <v>-1.7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IFERROR(__xludf.DUMMYFUNCTION("""COMPUTED_VALUE"""),60.7)</f>
        <v>60.7</v>
      </c>
      <c r="C1181" s="1">
        <f t="shared" si="1"/>
        <v>0.04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IFERROR(__xludf.DUMMYFUNCTION("""COMPUTED_VALUE"""),61.21)</f>
        <v>61.21</v>
      </c>
      <c r="C1182" s="1">
        <f t="shared" si="1"/>
        <v>-0.49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IFERROR(__xludf.DUMMYFUNCTION("""COMPUTED_VALUE"""),59.25)</f>
        <v>59.25</v>
      </c>
      <c r="C1183" s="1">
        <f t="shared" si="1"/>
        <v>-2.96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IFERROR(__xludf.DUMMYFUNCTION("""COMPUTED_VALUE"""),57.57)</f>
        <v>57.57</v>
      </c>
      <c r="C1184" s="1">
        <f t="shared" si="1"/>
        <v>-2.68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IFERROR(__xludf.DUMMYFUNCTION("""COMPUTED_VALUE"""),57.61)</f>
        <v>57.61</v>
      </c>
      <c r="C1185" s="1">
        <f t="shared" si="1"/>
        <v>-0.96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IFERROR(__xludf.DUMMYFUNCTION("""COMPUTED_VALUE"""),57.45)</f>
        <v>57.45</v>
      </c>
      <c r="C1186" s="1">
        <f t="shared" si="1"/>
        <v>-1.16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IFERROR(__xludf.DUMMYFUNCTION("""COMPUTED_VALUE"""),57.66)</f>
        <v>57.66</v>
      </c>
      <c r="C1187" s="1">
        <f t="shared" si="1"/>
        <v>-0.79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IFERROR(__xludf.DUMMYFUNCTION("""COMPUTED_VALUE"""),58.24)</f>
        <v>58.24</v>
      </c>
      <c r="C1188" s="1">
        <f t="shared" si="1"/>
        <v>-0.42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IFERROR(__xludf.DUMMYFUNCTION("""COMPUTED_VALUE"""),57.32)</f>
        <v>57.32</v>
      </c>
      <c r="C1189" s="1">
        <f t="shared" si="1"/>
        <v>-1.92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IFERROR(__xludf.DUMMYFUNCTION("""COMPUTED_VALUE"""),56.81)</f>
        <v>56.81</v>
      </c>
      <c r="C1190" s="1">
        <f t="shared" si="1"/>
        <v>-1.51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IFERROR(__xludf.DUMMYFUNCTION("""COMPUTED_VALUE"""),57.66)</f>
        <v>57.66</v>
      </c>
      <c r="C1191" s="1">
        <f t="shared" si="1"/>
        <v>-0.15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IFERROR(__xludf.DUMMYFUNCTION("""COMPUTED_VALUE"""),55.92)</f>
        <v>55.92</v>
      </c>
      <c r="C1192" s="1">
        <f t="shared" si="1"/>
        <v>-2.74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IFERROR(__xludf.DUMMYFUNCTION("""COMPUTED_VALUE"""),56.56)</f>
        <v>56.56</v>
      </c>
      <c r="C1193" s="1">
        <f t="shared" si="1"/>
        <v>-0.36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IFERROR(__xludf.DUMMYFUNCTION("""COMPUTED_VALUE"""),57.23)</f>
        <v>57.23</v>
      </c>
      <c r="C1194" s="1">
        <f t="shared" si="1"/>
        <v>-0.33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IFERROR(__xludf.DUMMYFUNCTION("""COMPUTED_VALUE"""),57.53)</f>
        <v>57.53</v>
      </c>
      <c r="C1195" s="1">
        <f t="shared" si="1"/>
        <v>-0.7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IFERROR(__xludf.DUMMYFUNCTION("""COMPUTED_VALUE"""),56.73)</f>
        <v>56.73</v>
      </c>
      <c r="C1196" s="1">
        <f t="shared" si="1"/>
        <v>-1.8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IFERROR(__xludf.DUMMYFUNCTION("""COMPUTED_VALUE"""),56.64)</f>
        <v>56.64</v>
      </c>
      <c r="C1197" s="1">
        <f t="shared" si="1"/>
        <v>-1.09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IFERROR(__xludf.DUMMYFUNCTION("""COMPUTED_VALUE"""),58.46)</f>
        <v>58.46</v>
      </c>
      <c r="C1198" s="1">
        <f t="shared" si="1"/>
        <v>0.82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IFERROR(__xludf.DUMMYFUNCTION("""COMPUTED_VALUE"""),58.3)</f>
        <v>58.3</v>
      </c>
      <c r="C1199" s="1">
        <f t="shared" si="1"/>
        <v>-1.16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IFERROR(__xludf.DUMMYFUNCTION("""COMPUTED_VALUE"""),56.91)</f>
        <v>56.91</v>
      </c>
      <c r="C1200" s="1">
        <f t="shared" si="1"/>
        <v>-2.39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IFERROR(__xludf.DUMMYFUNCTION("""COMPUTED_VALUE"""),57.9)</f>
        <v>57.9</v>
      </c>
      <c r="C1201" s="1">
        <f t="shared" si="1"/>
        <v>-0.01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IFERROR(__xludf.DUMMYFUNCTION("""COMPUTED_VALUE"""),57.13)</f>
        <v>57.13</v>
      </c>
      <c r="C1202" s="1">
        <f t="shared" si="1"/>
        <v>-1.77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IFERROR(__xludf.DUMMYFUNCTION("""COMPUTED_VALUE"""),54.77)</f>
        <v>54.77</v>
      </c>
      <c r="C1203" s="1">
        <f t="shared" si="1"/>
        <v>-3.36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IFERROR(__xludf.DUMMYFUNCTION("""COMPUTED_VALUE"""),53.23)</f>
        <v>53.23</v>
      </c>
      <c r="C1204" s="1">
        <f t="shared" si="1"/>
        <v>-2.54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IFERROR(__xludf.DUMMYFUNCTION("""COMPUTED_VALUE"""),52.72)</f>
        <v>52.72</v>
      </c>
      <c r="C1205" s="1">
        <f t="shared" si="1"/>
        <v>-1.51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IFERROR(__xludf.DUMMYFUNCTION("""COMPUTED_VALUE"""),53.09)</f>
        <v>53.09</v>
      </c>
      <c r="C1206" s="1">
        <f t="shared" si="1"/>
        <v>-0.63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IFERROR(__xludf.DUMMYFUNCTION("""COMPUTED_VALUE"""),53.87)</f>
        <v>53.87</v>
      </c>
      <c r="C1207" s="1">
        <f t="shared" si="1"/>
        <v>-0.22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IFERROR(__xludf.DUMMYFUNCTION("""COMPUTED_VALUE"""),55.63)</f>
        <v>55.63</v>
      </c>
      <c r="C1208" s="1">
        <f t="shared" si="1"/>
        <v>0.76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IFERROR(__xludf.DUMMYFUNCTION("""COMPUTED_VALUE"""),56.03)</f>
        <v>56.03</v>
      </c>
      <c r="C1209" s="1">
        <f t="shared" si="1"/>
        <v>-0.6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IFERROR(__xludf.DUMMYFUNCTION("""COMPUTED_VALUE"""),57.24)</f>
        <v>57.24</v>
      </c>
      <c r="C1210" s="1">
        <f t="shared" si="1"/>
        <v>0.21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IFERROR(__xludf.DUMMYFUNCTION("""COMPUTED_VALUE"""),56.25)</f>
        <v>56.25</v>
      </c>
      <c r="C1211" s="1">
        <f t="shared" si="1"/>
        <v>-1.99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IFERROR(__xludf.DUMMYFUNCTION("""COMPUTED_VALUE"""),57.88)</f>
        <v>57.88</v>
      </c>
      <c r="C1212" s="1">
        <f t="shared" si="1"/>
        <v>0.63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IFERROR(__xludf.DUMMYFUNCTION("""COMPUTED_VALUE"""),59.57)</f>
        <v>59.57</v>
      </c>
      <c r="C1213" s="1">
        <f t="shared" si="1"/>
        <v>0.69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IFERROR(__xludf.DUMMYFUNCTION("""COMPUTED_VALUE"""),59.11)</f>
        <v>59.11</v>
      </c>
      <c r="C1214" s="1">
        <f t="shared" si="1"/>
        <v>-1.46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IFERROR(__xludf.DUMMYFUNCTION("""COMPUTED_VALUE"""),61.53)</f>
        <v>61.53</v>
      </c>
      <c r="C1215" s="1">
        <f t="shared" si="1"/>
        <v>1.42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IFERROR(__xludf.DUMMYFUNCTION("""COMPUTED_VALUE"""),60.97)</f>
        <v>60.97</v>
      </c>
      <c r="C1216" s="1">
        <f t="shared" si="1"/>
        <v>-1.56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IFERROR(__xludf.DUMMYFUNCTION("""COMPUTED_VALUE"""),61.72)</f>
        <v>61.72</v>
      </c>
      <c r="C1217" s="1">
        <f t="shared" si="1"/>
        <v>-0.25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IFERROR(__xludf.DUMMYFUNCTION("""COMPUTED_VALUE"""),63.99)</f>
        <v>63.99</v>
      </c>
      <c r="C1218" s="1">
        <f t="shared" si="1"/>
        <v>1.27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IFERROR(__xludf.DUMMYFUNCTION("""COMPUTED_VALUE"""),63.59)</f>
        <v>63.59</v>
      </c>
      <c r="C1219" s="1">
        <f t="shared" si="1"/>
        <v>-1.4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IFERROR(__xludf.DUMMYFUNCTION("""COMPUTED_VALUE"""),63.57)</f>
        <v>63.57</v>
      </c>
      <c r="C1220" s="1">
        <f t="shared" si="1"/>
        <v>-1.02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IFERROR(__xludf.DUMMYFUNCTION("""COMPUTED_VALUE"""),61.91)</f>
        <v>61.91</v>
      </c>
      <c r="C1221" s="1">
        <f t="shared" si="1"/>
        <v>-2.66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IFERROR(__xludf.DUMMYFUNCTION("""COMPUTED_VALUE"""),63.09)</f>
        <v>63.09</v>
      </c>
      <c r="C1222" s="1">
        <f t="shared" si="1"/>
        <v>0.18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IFERROR(__xludf.DUMMYFUNCTION("""COMPUTED_VALUE"""),63.97)</f>
        <v>63.97</v>
      </c>
      <c r="C1223" s="1">
        <f t="shared" si="1"/>
        <v>-0.12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IFERROR(__xludf.DUMMYFUNCTION("""COMPUTED_VALUE"""),64.45)</f>
        <v>64.45</v>
      </c>
      <c r="C1224" s="1">
        <f t="shared" si="1"/>
        <v>-0.52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IFERROR(__xludf.DUMMYFUNCTION("""COMPUTED_VALUE"""),64.06)</f>
        <v>64.06</v>
      </c>
      <c r="C1225" s="1">
        <f t="shared" si="1"/>
        <v>-1.39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IFERROR(__xludf.DUMMYFUNCTION("""COMPUTED_VALUE"""),63.77)</f>
        <v>63.77</v>
      </c>
      <c r="C1226" s="1">
        <f t="shared" si="1"/>
        <v>-1.29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IFERROR(__xludf.DUMMYFUNCTION("""COMPUTED_VALUE"""),63.16)</f>
        <v>63.16</v>
      </c>
      <c r="C1227" s="1">
        <f t="shared" si="1"/>
        <v>-1.61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IFERROR(__xludf.DUMMYFUNCTION("""COMPUTED_VALUE"""),63.91)</f>
        <v>63.91</v>
      </c>
      <c r="C1228" s="1">
        <f t="shared" si="1"/>
        <v>-0.25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IFERROR(__xludf.DUMMYFUNCTION("""COMPUTED_VALUE"""),62.51)</f>
        <v>62.51</v>
      </c>
      <c r="C1229" s="1">
        <f t="shared" si="1"/>
        <v>-2.4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IFERROR(__xludf.DUMMYFUNCTION("""COMPUTED_VALUE"""),62.47)</f>
        <v>62.47</v>
      </c>
      <c r="C1230" s="1">
        <f t="shared" si="1"/>
        <v>-1.04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IFERROR(__xludf.DUMMYFUNCTION("""COMPUTED_VALUE"""),61.02)</f>
        <v>61.02</v>
      </c>
      <c r="C1231" s="1">
        <f t="shared" si="1"/>
        <v>-2.45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IFERROR(__xludf.DUMMYFUNCTION("""COMPUTED_VALUE"""),58.3)</f>
        <v>58.3</v>
      </c>
      <c r="C1232" s="1">
        <f t="shared" si="1"/>
        <v>-3.72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IFERROR(__xludf.DUMMYFUNCTION("""COMPUTED_VALUE"""),58.19)</f>
        <v>58.19</v>
      </c>
      <c r="C1233" s="1">
        <f t="shared" si="1"/>
        <v>-1.11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IFERROR(__xludf.DUMMYFUNCTION("""COMPUTED_VALUE"""),58.09)</f>
        <v>58.09</v>
      </c>
      <c r="C1234" s="1">
        <f t="shared" si="1"/>
        <v>-1.1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IFERROR(__xludf.DUMMYFUNCTION("""COMPUTED_VALUE"""),59.34)</f>
        <v>59.34</v>
      </c>
      <c r="C1235" s="1">
        <f t="shared" si="1"/>
        <v>0.25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IFERROR(__xludf.DUMMYFUNCTION("""COMPUTED_VALUE"""),59.23)</f>
        <v>59.23</v>
      </c>
      <c r="C1236" s="1">
        <f t="shared" si="1"/>
        <v>-1.11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IFERROR(__xludf.DUMMYFUNCTION("""COMPUTED_VALUE"""),59.87)</f>
        <v>59.87</v>
      </c>
      <c r="C1237" s="1">
        <f t="shared" si="1"/>
        <v>-0.36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IFERROR(__xludf.DUMMYFUNCTION("""COMPUTED_VALUE"""),59.08)</f>
        <v>59.08</v>
      </c>
      <c r="C1238" s="1">
        <f t="shared" si="1"/>
        <v>-1.79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IFERROR(__xludf.DUMMYFUNCTION("""COMPUTED_VALUE"""),59.25)</f>
        <v>59.25</v>
      </c>
      <c r="C1239" s="1">
        <f t="shared" si="1"/>
        <v>-0.83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IFERROR(__xludf.DUMMYFUNCTION("""COMPUTED_VALUE"""),58.88)</f>
        <v>58.88</v>
      </c>
      <c r="C1240" s="1">
        <f t="shared" si="1"/>
        <v>-1.37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IFERROR(__xludf.DUMMYFUNCTION("""COMPUTED_VALUE"""),58.95)</f>
        <v>58.95</v>
      </c>
      <c r="C1241" s="1">
        <f t="shared" si="1"/>
        <v>-0.93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IFERROR(__xludf.DUMMYFUNCTION("""COMPUTED_VALUE"""),58.85)</f>
        <v>58.85</v>
      </c>
      <c r="C1242" s="1">
        <f t="shared" si="1"/>
        <v>-1.1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IFERROR(__xludf.DUMMYFUNCTION("""COMPUTED_VALUE"""),56.41)</f>
        <v>56.41</v>
      </c>
      <c r="C1243" s="1">
        <f t="shared" si="1"/>
        <v>-3.44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IFERROR(__xludf.DUMMYFUNCTION("""COMPUTED_VALUE"""),56.14)</f>
        <v>56.14</v>
      </c>
      <c r="C1244" s="1">
        <f t="shared" si="1"/>
        <v>-1.27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IFERROR(__xludf.DUMMYFUNCTION("""COMPUTED_VALUE"""),55.32)</f>
        <v>55.32</v>
      </c>
      <c r="C1245" s="1">
        <f t="shared" si="1"/>
        <v>-1.82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IFERROR(__xludf.DUMMYFUNCTION("""COMPUTED_VALUE"""),55.48)</f>
        <v>55.48</v>
      </c>
      <c r="C1246" s="1">
        <f t="shared" si="1"/>
        <v>-0.84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IFERROR(__xludf.DUMMYFUNCTION("""COMPUTED_VALUE"""),55.07)</f>
        <v>55.07</v>
      </c>
      <c r="C1247" s="1">
        <f t="shared" si="1"/>
        <v>-1.41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IFERROR(__xludf.DUMMYFUNCTION("""COMPUTED_VALUE"""),55.41)</f>
        <v>55.41</v>
      </c>
      <c r="C1248" s="1">
        <f t="shared" si="1"/>
        <v>-0.66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IFERROR(__xludf.DUMMYFUNCTION("""COMPUTED_VALUE"""),53.79)</f>
        <v>53.79</v>
      </c>
      <c r="C1249" s="1">
        <f t="shared" si="1"/>
        <v>-2.62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IFERROR(__xludf.DUMMYFUNCTION("""COMPUTED_VALUE"""),57.0)</f>
        <v>57</v>
      </c>
      <c r="C1250" s="1">
        <f t="shared" si="1"/>
        <v>2.21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IFERROR(__xludf.DUMMYFUNCTION("""COMPUTED_VALUE"""),59.33)</f>
        <v>59.33</v>
      </c>
      <c r="C1251" s="1">
        <f t="shared" si="1"/>
        <v>1.33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IFERROR(__xludf.DUMMYFUNCTION("""COMPUTED_VALUE"""),59.86)</f>
        <v>59.86</v>
      </c>
      <c r="C1252" s="1">
        <f t="shared" si="1"/>
        <v>-0.47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IFERROR(__xludf.DUMMYFUNCTION("""COMPUTED_VALUE"""),59.86)</f>
        <v>59.86</v>
      </c>
      <c r="C1253" s="1">
        <f t="shared" si="1"/>
        <v>-1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IFERROR(__xludf.DUMMYFUNCTION("""COMPUTED_VALUE"""),60.5)</f>
        <v>60.5</v>
      </c>
      <c r="C1254" s="1">
        <f t="shared" si="1"/>
        <v>-0.36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IFERROR(__xludf.DUMMYFUNCTION("""COMPUTED_VALUE"""),60.33)</f>
        <v>60.33</v>
      </c>
      <c r="C1255" s="1">
        <f t="shared" si="1"/>
        <v>-1.17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IFERROR(__xludf.DUMMYFUNCTION("""COMPUTED_VALUE"""),60.8)</f>
        <v>60.8</v>
      </c>
      <c r="C1256" s="1">
        <f t="shared" si="1"/>
        <v>-0.53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IFERROR(__xludf.DUMMYFUNCTION("""COMPUTED_VALUE"""),60.35)</f>
        <v>60.35</v>
      </c>
      <c r="C1257" s="1">
        <f t="shared" si="1"/>
        <v>-1.45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IFERROR(__xludf.DUMMYFUNCTION("""COMPUTED_VALUE"""),59.43)</f>
        <v>59.43</v>
      </c>
      <c r="C1258" s="1">
        <f t="shared" si="1"/>
        <v>-1.92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IFERROR(__xludf.DUMMYFUNCTION("""COMPUTED_VALUE"""),59.31)</f>
        <v>59.31</v>
      </c>
      <c r="C1259" s="1">
        <f t="shared" si="1"/>
        <v>-1.12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IFERROR(__xludf.DUMMYFUNCTION("""COMPUTED_VALUE"""),59.24)</f>
        <v>59.24</v>
      </c>
      <c r="C1260" s="1">
        <f t="shared" si="1"/>
        <v>-1.07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IFERROR(__xludf.DUMMYFUNCTION("""COMPUTED_VALUE"""),58.17)</f>
        <v>58.17</v>
      </c>
      <c r="C1261" s="1">
        <f t="shared" si="1"/>
        <v>-2.07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IFERROR(__xludf.DUMMYFUNCTION("""COMPUTED_VALUE"""),57.2)</f>
        <v>57.2</v>
      </c>
      <c r="C1262" s="1">
        <f t="shared" si="1"/>
        <v>-1.97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IFERROR(__xludf.DUMMYFUNCTION("""COMPUTED_VALUE"""),56.93)</f>
        <v>56.93</v>
      </c>
      <c r="C1263" s="1">
        <f t="shared" si="1"/>
        <v>-1.27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IFERROR(__xludf.DUMMYFUNCTION("""COMPUTED_VALUE"""),58.59)</f>
        <v>58.59</v>
      </c>
      <c r="C1264" s="1">
        <f t="shared" si="1"/>
        <v>0.66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IFERROR(__xludf.DUMMYFUNCTION("""COMPUTED_VALUE"""),58.16)</f>
        <v>58.16</v>
      </c>
      <c r="C1265" s="1">
        <f t="shared" si="1"/>
        <v>-1.43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IFERROR(__xludf.DUMMYFUNCTION("""COMPUTED_VALUE"""),57.73)</f>
        <v>57.73</v>
      </c>
      <c r="C1266" s="1">
        <f t="shared" si="1"/>
        <v>-1.43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IFERROR(__xludf.DUMMYFUNCTION("""COMPUTED_VALUE"""),57.97)</f>
        <v>57.97</v>
      </c>
      <c r="C1267" s="1">
        <f t="shared" si="1"/>
        <v>-0.76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IFERROR(__xludf.DUMMYFUNCTION("""COMPUTED_VALUE"""),57.25)</f>
        <v>57.25</v>
      </c>
      <c r="C1268" s="1">
        <f t="shared" si="1"/>
        <v>-1.72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IFERROR(__xludf.DUMMYFUNCTION("""COMPUTED_VALUE"""),55.11)</f>
        <v>55.11</v>
      </c>
      <c r="C1269" s="1">
        <f t="shared" si="1"/>
        <v>-3.14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IFERROR(__xludf.DUMMYFUNCTION("""COMPUTED_VALUE"""),56.64)</f>
        <v>56.64</v>
      </c>
      <c r="C1270" s="1">
        <f t="shared" si="1"/>
        <v>0.53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IFERROR(__xludf.DUMMYFUNCTION("""COMPUTED_VALUE"""),57.29)</f>
        <v>57.29</v>
      </c>
      <c r="C1271" s="1">
        <f t="shared" si="1"/>
        <v>-0.35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IFERROR(__xludf.DUMMYFUNCTION("""COMPUTED_VALUE"""),57.71)</f>
        <v>57.71</v>
      </c>
      <c r="C1272" s="1">
        <f t="shared" si="1"/>
        <v>-0.58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IFERROR(__xludf.DUMMYFUNCTION("""COMPUTED_VALUE"""),58.0)</f>
        <v>58</v>
      </c>
      <c r="C1273" s="1">
        <f t="shared" si="1"/>
        <v>-0.71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IFERROR(__xludf.DUMMYFUNCTION("""COMPUTED_VALUE"""),58.62)</f>
        <v>58.62</v>
      </c>
      <c r="C1274" s="1">
        <f t="shared" si="1"/>
        <v>-0.38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IFERROR(__xludf.DUMMYFUNCTION("""COMPUTED_VALUE"""),59.78)</f>
        <v>59.78</v>
      </c>
      <c r="C1275" s="1">
        <f t="shared" si="1"/>
        <v>0.16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IFERROR(__xludf.DUMMYFUNCTION("""COMPUTED_VALUE"""),57.79)</f>
        <v>57.79</v>
      </c>
      <c r="C1276" s="1">
        <f t="shared" si="1"/>
        <v>-2.99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IFERROR(__xludf.DUMMYFUNCTION("""COMPUTED_VALUE"""),56.35)</f>
        <v>56.35</v>
      </c>
      <c r="C1277" s="1">
        <f t="shared" si="1"/>
        <v>-2.44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IFERROR(__xludf.DUMMYFUNCTION("""COMPUTED_VALUE"""),58.1)</f>
        <v>58.1</v>
      </c>
      <c r="C1278" s="1">
        <f t="shared" si="1"/>
        <v>0.75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IFERROR(__xludf.DUMMYFUNCTION("""COMPUTED_VALUE"""),56.45)</f>
        <v>56.45</v>
      </c>
      <c r="C1279" s="1">
        <f t="shared" si="1"/>
        <v>-2.65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IFERROR(__xludf.DUMMYFUNCTION("""COMPUTED_VALUE"""),57.28)</f>
        <v>57.28</v>
      </c>
      <c r="C1280" s="1">
        <f t="shared" si="1"/>
        <v>-0.17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IFERROR(__xludf.DUMMYFUNCTION("""COMPUTED_VALUE"""),58.61)</f>
        <v>58.61</v>
      </c>
      <c r="C1281" s="1">
        <f t="shared" si="1"/>
        <v>0.33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IFERROR(__xludf.DUMMYFUNCTION("""COMPUTED_VALUE"""),58.99)</f>
        <v>58.99</v>
      </c>
      <c r="C1282" s="1">
        <f t="shared" si="1"/>
        <v>-0.62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IFERROR(__xludf.DUMMYFUNCTION("""COMPUTED_VALUE"""),59.26)</f>
        <v>59.26</v>
      </c>
      <c r="C1283" s="1">
        <f t="shared" si="1"/>
        <v>-0.73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IFERROR(__xludf.DUMMYFUNCTION("""COMPUTED_VALUE"""),59.17)</f>
        <v>59.17</v>
      </c>
      <c r="C1284" s="1">
        <f t="shared" si="1"/>
        <v>-1.09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IFERROR(__xludf.DUMMYFUNCTION("""COMPUTED_VALUE"""),57.98)</f>
        <v>57.98</v>
      </c>
      <c r="C1285" s="1">
        <f t="shared" si="1"/>
        <v>-2.19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IFERROR(__xludf.DUMMYFUNCTION("""COMPUTED_VALUE"""),58.79)</f>
        <v>58.79</v>
      </c>
      <c r="C1286" s="1">
        <f t="shared" si="1"/>
        <v>-0.19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IFERROR(__xludf.DUMMYFUNCTION("""COMPUTED_VALUE"""),58.8)</f>
        <v>58.8</v>
      </c>
      <c r="C1287" s="1">
        <f t="shared" si="1"/>
        <v>-0.99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IFERROR(__xludf.DUMMYFUNCTION("""COMPUTED_VALUE"""),61.26)</f>
        <v>61.26</v>
      </c>
      <c r="C1288" s="1">
        <f t="shared" si="1"/>
        <v>1.46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IFERROR(__xludf.DUMMYFUNCTION("""COMPUTED_VALUE"""),62.85)</f>
        <v>62.85</v>
      </c>
      <c r="C1289" s="1">
        <f t="shared" si="1"/>
        <v>0.59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IFERROR(__xludf.DUMMYFUNCTION("""COMPUTED_VALUE"""),62.07)</f>
        <v>62.07</v>
      </c>
      <c r="C1290" s="1">
        <f t="shared" si="1"/>
        <v>-1.78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IFERROR(__xludf.DUMMYFUNCTION("""COMPUTED_VALUE"""),63.0)</f>
        <v>63</v>
      </c>
      <c r="C1291" s="1">
        <f t="shared" si="1"/>
        <v>-0.07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IFERROR(__xludf.DUMMYFUNCTION("""COMPUTED_VALUE"""),62.81)</f>
        <v>62.81</v>
      </c>
      <c r="C1292" s="1">
        <f t="shared" si="1"/>
        <v>-1.19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IFERROR(__xludf.DUMMYFUNCTION("""COMPUTED_VALUE"""),63.74)</f>
        <v>63.74</v>
      </c>
      <c r="C1293" s="1">
        <f t="shared" si="1"/>
        <v>-0.07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IFERROR(__xludf.DUMMYFUNCTION("""COMPUTED_VALUE"""),62.58)</f>
        <v>62.58</v>
      </c>
      <c r="C1294" s="1">
        <f t="shared" si="1"/>
        <v>-2.16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IFERROR(__xludf.DUMMYFUNCTION("""COMPUTED_VALUE"""),61.93)</f>
        <v>61.93</v>
      </c>
      <c r="C1295" s="1">
        <f t="shared" si="1"/>
        <v>-1.65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IFERROR(__xludf.DUMMYFUNCTION("""COMPUTED_VALUE"""),62.87)</f>
        <v>62.87</v>
      </c>
      <c r="C1296" s="1">
        <f t="shared" si="1"/>
        <v>-0.06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IFERROR(__xludf.DUMMYFUNCTION("""COMPUTED_VALUE"""),70.24)</f>
        <v>70.24</v>
      </c>
      <c r="C1297" s="1">
        <f t="shared" si="1"/>
        <v>6.37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IFERROR(__xludf.DUMMYFUNCTION("""COMPUTED_VALUE"""),69.38)</f>
        <v>69.38</v>
      </c>
      <c r="C1298" s="1">
        <f t="shared" si="1"/>
        <v>-1.86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IFERROR(__xludf.DUMMYFUNCTION("""COMPUTED_VALUE"""),68.46)</f>
        <v>68.46</v>
      </c>
      <c r="C1299" s="1">
        <f t="shared" si="1"/>
        <v>-1.92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IFERROR(__xludf.DUMMYFUNCTION("""COMPUTED_VALUE"""),66.95)</f>
        <v>66.95</v>
      </c>
      <c r="C1300" s="1">
        <f t="shared" si="1"/>
        <v>-2.51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IFERROR(__xludf.DUMMYFUNCTION("""COMPUTED_VALUE"""),64.88)</f>
        <v>64.88</v>
      </c>
      <c r="C1301" s="1">
        <f t="shared" si="1"/>
        <v>-3.07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IFERROR(__xludf.DUMMYFUNCTION("""COMPUTED_VALUE"""),65.59)</f>
        <v>65.59</v>
      </c>
      <c r="C1302" s="1">
        <f t="shared" si="1"/>
        <v>-0.29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IFERROR(__xludf.DUMMYFUNCTION("""COMPUTED_VALUE"""),64.56)</f>
        <v>64.56</v>
      </c>
      <c r="C1303" s="1">
        <f t="shared" si="1"/>
        <v>-2.03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IFERROR(__xludf.DUMMYFUNCTION("""COMPUTED_VALUE"""),65.48)</f>
        <v>65.48</v>
      </c>
      <c r="C1304" s="1">
        <f t="shared" si="1"/>
        <v>-0.08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IFERROR(__xludf.DUMMYFUNCTION("""COMPUTED_VALUE"""),63.76)</f>
        <v>63.76</v>
      </c>
      <c r="C1305" s="1">
        <f t="shared" si="1"/>
        <v>-2.72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IFERROR(__xludf.DUMMYFUNCTION("""COMPUTED_VALUE"""),63.68)</f>
        <v>63.68</v>
      </c>
      <c r="C1306" s="1">
        <f t="shared" si="1"/>
        <v>-1.08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IFERROR(__xludf.DUMMYFUNCTION("""COMPUTED_VALUE"""),64.95)</f>
        <v>64.95</v>
      </c>
      <c r="C1307" s="1">
        <f t="shared" si="1"/>
        <v>0.27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IFERROR(__xludf.DUMMYFUNCTION("""COMPUTED_VALUE"""),64.6)</f>
        <v>64.6</v>
      </c>
      <c r="C1308" s="1">
        <f t="shared" si="1"/>
        <v>-1.35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IFERROR(__xludf.DUMMYFUNCTION("""COMPUTED_VALUE"""),66.43)</f>
        <v>66.43</v>
      </c>
      <c r="C1309" s="1">
        <f t="shared" si="1"/>
        <v>0.83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IFERROR(__xludf.DUMMYFUNCTION("""COMPUTED_VALUE"""),67.55)</f>
        <v>67.55</v>
      </c>
      <c r="C1310" s="1">
        <f t="shared" si="1"/>
        <v>0.12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IFERROR(__xludf.DUMMYFUNCTION("""COMPUTED_VALUE"""),68.55)</f>
        <v>68.55</v>
      </c>
      <c r="C1311" s="1">
        <f t="shared" si="1"/>
        <v>0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IFERROR(__xludf.DUMMYFUNCTION("""COMPUTED_VALUE"""),68.88)</f>
        <v>68.88</v>
      </c>
      <c r="C1312" s="1">
        <f t="shared" si="1"/>
        <v>-0.67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IFERROR(__xludf.DUMMYFUNCTION("""COMPUTED_VALUE"""),67.69)</f>
        <v>67.69</v>
      </c>
      <c r="C1313" s="1">
        <f t="shared" si="1"/>
        <v>-2.19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IFERROR(__xludf.DUMMYFUNCTION("""COMPUTED_VALUE"""),67.66)</f>
        <v>67.66</v>
      </c>
      <c r="C1314" s="1">
        <f t="shared" si="1"/>
        <v>-1.03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IFERROR(__xludf.DUMMYFUNCTION("""COMPUTED_VALUE"""),67.37)</f>
        <v>67.37</v>
      </c>
      <c r="C1315" s="1">
        <f t="shared" si="1"/>
        <v>-1.29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IFERROR(__xludf.DUMMYFUNCTION("""COMPUTED_VALUE"""),65.78)</f>
        <v>65.78</v>
      </c>
      <c r="C1316" s="1">
        <f t="shared" si="1"/>
        <v>-2.59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IFERROR(__xludf.DUMMYFUNCTION("""COMPUTED_VALUE"""),65.99)</f>
        <v>65.99</v>
      </c>
      <c r="C1317" s="1">
        <f t="shared" si="1"/>
        <v>-0.79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IFERROR(__xludf.DUMMYFUNCTION("""COMPUTED_VALUE"""),66.55)</f>
        <v>66.55</v>
      </c>
      <c r="C1318" s="1">
        <f t="shared" si="1"/>
        <v>-0.44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IFERROR(__xludf.DUMMYFUNCTION("""COMPUTED_VALUE"""),66.85)</f>
        <v>66.85</v>
      </c>
      <c r="C1319" s="1">
        <f t="shared" si="1"/>
        <v>-0.7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IFERROR(__xludf.DUMMYFUNCTION("""COMPUTED_VALUE"""),66.81)</f>
        <v>66.81</v>
      </c>
      <c r="C1320" s="1">
        <f t="shared" si="1"/>
        <v>-1.04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IFERROR(__xludf.DUMMYFUNCTION("""COMPUTED_VALUE"""),66.08)</f>
        <v>66.08</v>
      </c>
      <c r="C1321" s="1">
        <f t="shared" si="1"/>
        <v>-1.73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IFERROR(__xludf.DUMMYFUNCTION("""COMPUTED_VALUE"""),66.68)</f>
        <v>66.68</v>
      </c>
      <c r="C1322" s="1">
        <f t="shared" si="1"/>
        <v>-0.4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IFERROR(__xludf.DUMMYFUNCTION("""COMPUTED_VALUE"""),67.94)</f>
        <v>67.94</v>
      </c>
      <c r="C1323" s="1">
        <f t="shared" si="1"/>
        <v>0.26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IFERROR(__xludf.DUMMYFUNCTION("""COMPUTED_VALUE"""),68.2)</f>
        <v>68.2</v>
      </c>
      <c r="C1324" s="1">
        <f t="shared" si="1"/>
        <v>-0.74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IFERROR(__xludf.DUMMYFUNCTION("""COMPUTED_VALUE"""),68.21)</f>
        <v>68.21</v>
      </c>
      <c r="C1325" s="1">
        <f t="shared" si="1"/>
        <v>-0.99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IFERROR(__xludf.DUMMYFUNCTION("""COMPUTED_VALUE"""),67.74)</f>
        <v>67.74</v>
      </c>
      <c r="C1326" s="1">
        <f t="shared" si="1"/>
        <v>-1.47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IFERROR(__xludf.DUMMYFUNCTION("""COMPUTED_VALUE"""),67.64)</f>
        <v>67.64</v>
      </c>
      <c r="C1327" s="1">
        <f t="shared" si="1"/>
        <v>-1.1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IFERROR(__xludf.DUMMYFUNCTION("""COMPUTED_VALUE"""),67.08)</f>
        <v>67.08</v>
      </c>
      <c r="C1328" s="1">
        <f t="shared" si="1"/>
        <v>-1.56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IFERROR(__xludf.DUMMYFUNCTION("""COMPUTED_VALUE"""),66.91)</f>
        <v>66.91</v>
      </c>
      <c r="C1329" s="1">
        <f t="shared" si="1"/>
        <v>-1.17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IFERROR(__xludf.DUMMYFUNCTION("""COMPUTED_VALUE"""),67.21)</f>
        <v>67.21</v>
      </c>
      <c r="C1330" s="1">
        <f t="shared" si="1"/>
        <v>-0.7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IFERROR(__xludf.DUMMYFUNCTION("""COMPUTED_VALUE"""),67.91)</f>
        <v>67.91</v>
      </c>
      <c r="C1331" s="1">
        <f t="shared" si="1"/>
        <v>-0.3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IFERROR(__xludf.DUMMYFUNCTION("""COMPUTED_VALUE"""),65.81)</f>
        <v>65.81</v>
      </c>
      <c r="C1332" s="1">
        <f t="shared" si="1"/>
        <v>-3.1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IFERROR(__xludf.DUMMYFUNCTION("""COMPUTED_VALUE"""),66.9)</f>
        <v>66.9</v>
      </c>
      <c r="C1333" s="1">
        <f t="shared" si="1"/>
        <v>0.09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IFERROR(__xludf.DUMMYFUNCTION("""COMPUTED_VALUE"""),67.38)</f>
        <v>67.38</v>
      </c>
      <c r="C1334" s="1">
        <f t="shared" si="1"/>
        <v>-0.52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IFERROR(__xludf.DUMMYFUNCTION("""COMPUTED_VALUE"""),67.71)</f>
        <v>67.71</v>
      </c>
      <c r="C1335" s="1">
        <f t="shared" si="1"/>
        <v>-0.67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IFERROR(__xludf.DUMMYFUNCTION("""COMPUTED_VALUE"""),68.47)</f>
        <v>68.47</v>
      </c>
      <c r="C1336" s="1">
        <f t="shared" si="1"/>
        <v>-0.24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IFERROR(__xludf.DUMMYFUNCTION("""COMPUTED_VALUE"""),67.83)</f>
        <v>67.83</v>
      </c>
      <c r="C1337" s="1">
        <f t="shared" si="1"/>
        <v>-1.64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IFERROR(__xludf.DUMMYFUNCTION("""COMPUTED_VALUE"""),67.84)</f>
        <v>67.84</v>
      </c>
      <c r="C1338" s="1">
        <f t="shared" si="1"/>
        <v>-0.99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IFERROR(__xludf.DUMMYFUNCTION("""COMPUTED_VALUE"""),66.89)</f>
        <v>66.89</v>
      </c>
      <c r="C1339" s="1">
        <f t="shared" si="1"/>
        <v>-1.95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IFERROR(__xludf.DUMMYFUNCTION("""COMPUTED_VALUE"""),74.65)</f>
        <v>74.65</v>
      </c>
      <c r="C1340" s="1">
        <f t="shared" si="1"/>
        <v>6.76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IFERROR(__xludf.DUMMYFUNCTION("""COMPUTED_VALUE"""),72.82)</f>
        <v>72.82</v>
      </c>
      <c r="C1341" s="1">
        <f t="shared" si="1"/>
        <v>-2.83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IFERROR(__xludf.DUMMYFUNCTION("""COMPUTED_VALUE"""),73.36)</f>
        <v>73.36</v>
      </c>
      <c r="C1342" s="1">
        <f t="shared" si="1"/>
        <v>-0.46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IFERROR(__xludf.DUMMYFUNCTION("""COMPUTED_VALUE"""),71.6)</f>
        <v>71.6</v>
      </c>
      <c r="C1343" s="1">
        <f t="shared" si="1"/>
        <v>-2.76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IFERROR(__xludf.DUMMYFUNCTION("""COMPUTED_VALUE"""),72.75)</f>
        <v>72.75</v>
      </c>
      <c r="C1344" s="1">
        <f t="shared" si="1"/>
        <v>0.15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IFERROR(__xludf.DUMMYFUNCTION("""COMPUTED_VALUE"""),73.79)</f>
        <v>73.79</v>
      </c>
      <c r="C1345" s="1">
        <f t="shared" si="1"/>
        <v>0.04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IFERROR(__xludf.DUMMYFUNCTION("""COMPUTED_VALUE"""),74.52)</f>
        <v>74.52</v>
      </c>
      <c r="C1346" s="1">
        <f t="shared" si="1"/>
        <v>-0.27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IFERROR(__xludf.DUMMYFUNCTION("""COMPUTED_VALUE"""),72.4)</f>
        <v>72.4</v>
      </c>
      <c r="C1347" s="1">
        <f t="shared" si="1"/>
        <v>-3.12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IFERROR(__xludf.DUMMYFUNCTION("""COMPUTED_VALUE"""),71.2)</f>
        <v>71.2</v>
      </c>
      <c r="C1348" s="1">
        <f t="shared" si="1"/>
        <v>-2.2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IFERROR(__xludf.DUMMYFUNCTION("""COMPUTED_VALUE"""),71.77)</f>
        <v>71.77</v>
      </c>
      <c r="C1349" s="1">
        <f t="shared" si="1"/>
        <v>-0.43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IFERROR(__xludf.DUMMYFUNCTION("""COMPUTED_VALUE"""),71.79)</f>
        <v>71.79</v>
      </c>
      <c r="C1350" s="1">
        <f t="shared" si="1"/>
        <v>-0.98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IFERROR(__xludf.DUMMYFUNCTION("""COMPUTED_VALUE"""),72.88)</f>
        <v>72.88</v>
      </c>
      <c r="C1351" s="1">
        <f t="shared" si="1"/>
        <v>0.09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IFERROR(__xludf.DUMMYFUNCTION("""COMPUTED_VALUE"""),72.4)</f>
        <v>72.4</v>
      </c>
      <c r="C1352" s="1">
        <f t="shared" si="1"/>
        <v>-1.48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IFERROR(__xludf.DUMMYFUNCTION("""COMPUTED_VALUE"""),72.8)</f>
        <v>72.8</v>
      </c>
      <c r="C1353" s="1">
        <f t="shared" si="1"/>
        <v>-0.6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IFERROR(__xludf.DUMMYFUNCTION("""COMPUTED_VALUE"""),71.48)</f>
        <v>71.48</v>
      </c>
      <c r="C1354" s="1">
        <f t="shared" si="1"/>
        <v>-2.32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IFERROR(__xludf.DUMMYFUNCTION("""COMPUTED_VALUE"""),70.16)</f>
        <v>70.16</v>
      </c>
      <c r="C1355" s="1">
        <f t="shared" si="1"/>
        <v>-2.32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IFERROR(__xludf.DUMMYFUNCTION("""COMPUTED_VALUE"""),72.91)</f>
        <v>72.91</v>
      </c>
      <c r="C1356" s="1">
        <f t="shared" si="1"/>
        <v>1.75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IFERROR(__xludf.DUMMYFUNCTION("""COMPUTED_VALUE"""),75.01)</f>
        <v>75.01</v>
      </c>
      <c r="C1357" s="1">
        <f t="shared" si="1"/>
        <v>1.1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IFERROR(__xludf.DUMMYFUNCTION("""COMPUTED_VALUE"""),73.57)</f>
        <v>73.57</v>
      </c>
      <c r="C1358" s="1">
        <f t="shared" si="1"/>
        <v>-2.44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IFERROR(__xludf.DUMMYFUNCTION("""COMPUTED_VALUE"""),73.95)</f>
        <v>73.95</v>
      </c>
      <c r="C1359" s="1">
        <f t="shared" si="1"/>
        <v>-0.62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IFERROR(__xludf.DUMMYFUNCTION("""COMPUTED_VALUE"""),72.68)</f>
        <v>72.68</v>
      </c>
      <c r="C1360" s="1">
        <f t="shared" si="1"/>
        <v>-2.27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IFERROR(__xludf.DUMMYFUNCTION("""COMPUTED_VALUE"""),72.75)</f>
        <v>72.75</v>
      </c>
      <c r="C1361" s="1">
        <f t="shared" si="1"/>
        <v>-0.93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IFERROR(__xludf.DUMMYFUNCTION("""COMPUTED_VALUE"""),73.1)</f>
        <v>73.1</v>
      </c>
      <c r="C1362" s="1">
        <f t="shared" si="1"/>
        <v>-0.65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IFERROR(__xludf.DUMMYFUNCTION("""COMPUTED_VALUE"""),72.9)</f>
        <v>72.9</v>
      </c>
      <c r="C1363" s="1">
        <f t="shared" si="1"/>
        <v>-1.2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IFERROR(__xludf.DUMMYFUNCTION("""COMPUTED_VALUE"""),73.47)</f>
        <v>73.47</v>
      </c>
      <c r="C1364" s="1">
        <f t="shared" si="1"/>
        <v>-0.43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IFERROR(__xludf.DUMMYFUNCTION("""COMPUTED_VALUE"""),72.21)</f>
        <v>72.21</v>
      </c>
      <c r="C1365" s="1">
        <f t="shared" si="1"/>
        <v>-2.26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IFERROR(__xludf.DUMMYFUNCTION("""COMPUTED_VALUE"""),73.55)</f>
        <v>73.55</v>
      </c>
      <c r="C1366" s="1">
        <f t="shared" si="1"/>
        <v>0.34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IFERROR(__xludf.DUMMYFUNCTION("""COMPUTED_VALUE"""),71.84)</f>
        <v>71.84</v>
      </c>
      <c r="C1367" s="1">
        <f t="shared" si="1"/>
        <v>-2.71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IFERROR(__xludf.DUMMYFUNCTION("""COMPUTED_VALUE"""),71.76)</f>
        <v>71.76</v>
      </c>
      <c r="C1368" s="1">
        <f t="shared" si="1"/>
        <v>-1.08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IFERROR(__xludf.DUMMYFUNCTION("""COMPUTED_VALUE"""),73.03)</f>
        <v>73.03</v>
      </c>
      <c r="C1369" s="1">
        <f t="shared" si="1"/>
        <v>0.27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IFERROR(__xludf.DUMMYFUNCTION("""COMPUTED_VALUE"""),72.4)</f>
        <v>72.4</v>
      </c>
      <c r="C1370" s="1">
        <f t="shared" si="1"/>
        <v>-1.63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IFERROR(__xludf.DUMMYFUNCTION("""COMPUTED_VALUE"""),71.77)</f>
        <v>71.77</v>
      </c>
      <c r="C1371" s="1">
        <f t="shared" si="1"/>
        <v>-1.63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IFERROR(__xludf.DUMMYFUNCTION("""COMPUTED_VALUE"""),72.56)</f>
        <v>72.56</v>
      </c>
      <c r="C1372" s="1">
        <f t="shared" si="1"/>
        <v>-0.21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IFERROR(__xludf.DUMMYFUNCTION("""COMPUTED_VALUE"""),73.4)</f>
        <v>73.4</v>
      </c>
      <c r="C1373" s="1">
        <f t="shared" si="1"/>
        <v>-0.16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IFERROR(__xludf.DUMMYFUNCTION("""COMPUTED_VALUE"""),74.42)</f>
        <v>74.42</v>
      </c>
      <c r="C1374" s="1">
        <f t="shared" si="1"/>
        <v>0.02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IFERROR(__xludf.DUMMYFUNCTION("""COMPUTED_VALUE"""),75.71)</f>
        <v>75.71</v>
      </c>
      <c r="C1375" s="1">
        <f t="shared" si="1"/>
        <v>0.29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IFERROR(__xludf.DUMMYFUNCTION("""COMPUTED_VALUE"""),75.0)</f>
        <v>75</v>
      </c>
      <c r="C1376" s="1">
        <f t="shared" si="1"/>
        <v>-1.71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IFERROR(__xludf.DUMMYFUNCTION("""COMPUTED_VALUE"""),74.78)</f>
        <v>74.78</v>
      </c>
      <c r="C1377" s="1">
        <f t="shared" si="1"/>
        <v>-1.22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IFERROR(__xludf.DUMMYFUNCTION("""COMPUTED_VALUE"""),74.2)</f>
        <v>74.2</v>
      </c>
      <c r="C1378" s="1">
        <f t="shared" si="1"/>
        <v>-1.58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IFERROR(__xludf.DUMMYFUNCTION("""COMPUTED_VALUE"""),73.5)</f>
        <v>73.5</v>
      </c>
      <c r="C1379" s="1">
        <f t="shared" si="1"/>
        <v>-1.7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IFERROR(__xludf.DUMMYFUNCTION("""COMPUTED_VALUE"""),73.61)</f>
        <v>73.61</v>
      </c>
      <c r="C1380" s="1">
        <f t="shared" si="1"/>
        <v>-0.89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IFERROR(__xludf.DUMMYFUNCTION("""COMPUTED_VALUE"""),72.34)</f>
        <v>72.34</v>
      </c>
      <c r="C1381" s="1">
        <f t="shared" si="1"/>
        <v>-2.27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IFERROR(__xludf.DUMMYFUNCTION("""COMPUTED_VALUE"""),70.0)</f>
        <v>70</v>
      </c>
      <c r="C1382" s="1">
        <f t="shared" si="1"/>
        <v>-3.34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IFERROR(__xludf.DUMMYFUNCTION("""COMPUTED_VALUE"""),69.63)</f>
        <v>69.63</v>
      </c>
      <c r="C1383" s="1">
        <f t="shared" si="1"/>
        <v>-1.37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IFERROR(__xludf.DUMMYFUNCTION("""COMPUTED_VALUE"""),70.54)</f>
        <v>70.54</v>
      </c>
      <c r="C1384" s="1">
        <f t="shared" si="1"/>
        <v>-0.09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IFERROR(__xludf.DUMMYFUNCTION("""COMPUTED_VALUE"""),70.42)</f>
        <v>70.42</v>
      </c>
      <c r="C1385" s="1">
        <f t="shared" si="1"/>
        <v>-1.12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IFERROR(__xludf.DUMMYFUNCTION("""COMPUTED_VALUE"""),69.16)</f>
        <v>69.16</v>
      </c>
      <c r="C1386" s="1">
        <f t="shared" si="1"/>
        <v>-2.26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IFERROR(__xludf.DUMMYFUNCTION("""COMPUTED_VALUE"""),70.26)</f>
        <v>70.26</v>
      </c>
      <c r="C1387" s="1">
        <f t="shared" si="1"/>
        <v>0.1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IFERROR(__xludf.DUMMYFUNCTION("""COMPUTED_VALUE"""),69.39)</f>
        <v>69.39</v>
      </c>
      <c r="C1388" s="1">
        <f t="shared" si="1"/>
        <v>-1.87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IFERROR(__xludf.DUMMYFUNCTION("""COMPUTED_VALUE"""),69.96)</f>
        <v>69.96</v>
      </c>
      <c r="C1389" s="1">
        <f t="shared" si="1"/>
        <v>-0.43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IFERROR(__xludf.DUMMYFUNCTION("""COMPUTED_VALUE"""),71.14)</f>
        <v>71.14</v>
      </c>
      <c r="C1390" s="1">
        <f t="shared" si="1"/>
        <v>0.18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IFERROR(__xludf.DUMMYFUNCTION("""COMPUTED_VALUE"""),71.05)</f>
        <v>71.05</v>
      </c>
      <c r="C1391" s="1">
        <f t="shared" si="1"/>
        <v>-1.09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IFERROR(__xludf.DUMMYFUNCTION("""COMPUTED_VALUE"""),71.79)</f>
        <v>71.79</v>
      </c>
      <c r="C1392" s="1">
        <f t="shared" si="1"/>
        <v>-0.26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IFERROR(__xludf.DUMMYFUNCTION("""COMPUTED_VALUE"""),71.36)</f>
        <v>71.36</v>
      </c>
      <c r="C1393" s="1">
        <f t="shared" si="1"/>
        <v>-1.43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IFERROR(__xludf.DUMMYFUNCTION("""COMPUTED_VALUE"""),72.42)</f>
        <v>72.42</v>
      </c>
      <c r="C1394" s="1">
        <f t="shared" si="1"/>
        <v>0.06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IFERROR(__xludf.DUMMYFUNCTION("""COMPUTED_VALUE"""),72.81)</f>
        <v>72.81</v>
      </c>
      <c r="C1395" s="1">
        <f t="shared" si="1"/>
        <v>-0.61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IFERROR(__xludf.DUMMYFUNCTION("""COMPUTED_VALUE"""),72.77)</f>
        <v>72.77</v>
      </c>
      <c r="C1396" s="1">
        <f t="shared" si="1"/>
        <v>-1.04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IFERROR(__xludf.DUMMYFUNCTION("""COMPUTED_VALUE"""),73.83)</f>
        <v>73.83</v>
      </c>
      <c r="C1397" s="1">
        <f t="shared" si="1"/>
        <v>0.06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IFERROR(__xludf.DUMMYFUNCTION("""COMPUTED_VALUE"""),73.87)</f>
        <v>73.87</v>
      </c>
      <c r="C1398" s="1">
        <f t="shared" si="1"/>
        <v>-0.96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IFERROR(__xludf.DUMMYFUNCTION("""COMPUTED_VALUE"""),72.21)</f>
        <v>72.21</v>
      </c>
      <c r="C1399" s="1">
        <f t="shared" si="1"/>
        <v>-2.66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IFERROR(__xludf.DUMMYFUNCTION("""COMPUTED_VALUE"""),73.92)</f>
        <v>73.92</v>
      </c>
      <c r="C1400" s="1">
        <f t="shared" si="1"/>
        <v>0.71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IFERROR(__xludf.DUMMYFUNCTION("""COMPUTED_VALUE"""),72.46)</f>
        <v>72.46</v>
      </c>
      <c r="C1401" s="1">
        <f t="shared" si="1"/>
        <v>-2.46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IFERROR(__xludf.DUMMYFUNCTION("""COMPUTED_VALUE"""),73.79)</f>
        <v>73.79</v>
      </c>
      <c r="C1402" s="1">
        <f t="shared" si="1"/>
        <v>0.33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IFERROR(__xludf.DUMMYFUNCTION("""COMPUTED_VALUE"""),73.88)</f>
        <v>73.88</v>
      </c>
      <c r="C1403" s="1">
        <f t="shared" si="1"/>
        <v>-0.91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IFERROR(__xludf.DUMMYFUNCTION("""COMPUTED_VALUE"""),73.36)</f>
        <v>73.36</v>
      </c>
      <c r="C1404" s="1">
        <f t="shared" si="1"/>
        <v>-1.52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IFERROR(__xludf.DUMMYFUNCTION("""COMPUTED_VALUE"""),73.3)</f>
        <v>73.3</v>
      </c>
      <c r="C1405" s="1">
        <f t="shared" si="1"/>
        <v>-1.06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IFERROR(__xludf.DUMMYFUNCTION("""COMPUTED_VALUE"""),72.44)</f>
        <v>72.44</v>
      </c>
      <c r="C1406" s="1">
        <f t="shared" si="1"/>
        <v>-1.86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IFERROR(__xludf.DUMMYFUNCTION("""COMPUTED_VALUE"""),71.89)</f>
        <v>71.89</v>
      </c>
      <c r="C1407" s="1">
        <f t="shared" si="1"/>
        <v>-1.55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IFERROR(__xludf.DUMMYFUNCTION("""COMPUTED_VALUE"""),72.53)</f>
        <v>72.53</v>
      </c>
      <c r="C1408" s="1">
        <f t="shared" si="1"/>
        <v>-0.36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IFERROR(__xludf.DUMMYFUNCTION("""COMPUTED_VALUE"""),70.43)</f>
        <v>70.43</v>
      </c>
      <c r="C1409" s="1">
        <f t="shared" si="1"/>
        <v>-3.1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IFERROR(__xludf.DUMMYFUNCTION("""COMPUTED_VALUE"""),70.41)</f>
        <v>70.41</v>
      </c>
      <c r="C1410" s="1">
        <f t="shared" si="1"/>
        <v>-1.02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IFERROR(__xludf.DUMMYFUNCTION("""COMPUTED_VALUE"""),71.27)</f>
        <v>71.27</v>
      </c>
      <c r="C1411" s="1">
        <f t="shared" si="1"/>
        <v>-0.14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IFERROR(__xludf.DUMMYFUNCTION("""COMPUTED_VALUE"""),71.63)</f>
        <v>71.63</v>
      </c>
      <c r="C1412" s="1">
        <f t="shared" si="1"/>
        <v>-0.64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IFERROR(__xludf.DUMMYFUNCTION("""COMPUTED_VALUE"""),71.04)</f>
        <v>71.04</v>
      </c>
      <c r="C1413" s="1">
        <f t="shared" si="1"/>
        <v>-1.59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IFERROR(__xludf.DUMMYFUNCTION("""COMPUTED_VALUE"""),71.4)</f>
        <v>71.4</v>
      </c>
      <c r="C1414" s="1">
        <f t="shared" si="1"/>
        <v>-0.64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IFERROR(__xludf.DUMMYFUNCTION("""COMPUTED_VALUE"""),72.99)</f>
        <v>72.99</v>
      </c>
      <c r="C1415" s="1">
        <f t="shared" si="1"/>
        <v>0.59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IFERROR(__xludf.DUMMYFUNCTION("""COMPUTED_VALUE"""),74.04)</f>
        <v>74.04</v>
      </c>
      <c r="C1416" s="1">
        <f t="shared" si="1"/>
        <v>0.05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IFERROR(__xludf.DUMMYFUNCTION("""COMPUTED_VALUE"""),72.58)</f>
        <v>72.58</v>
      </c>
      <c r="C1417" s="1">
        <f t="shared" si="1"/>
        <v>-2.46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IFERROR(__xludf.DUMMYFUNCTION("""COMPUTED_VALUE"""),72.04)</f>
        <v>72.04</v>
      </c>
      <c r="C1418" s="1">
        <f t="shared" si="1"/>
        <v>-1.54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IFERROR(__xludf.DUMMYFUNCTION("""COMPUTED_VALUE"""),67.82)</f>
        <v>67.82</v>
      </c>
      <c r="C1419" s="1">
        <f t="shared" si="1"/>
        <v>-5.22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IFERROR(__xludf.DUMMYFUNCTION("""COMPUTED_VALUE"""),69.15)</f>
        <v>69.15</v>
      </c>
      <c r="C1420" s="1">
        <f t="shared" si="1"/>
        <v>0.33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IFERROR(__xludf.DUMMYFUNCTION("""COMPUTED_VALUE"""),65.17)</f>
        <v>65.17</v>
      </c>
      <c r="C1421" s="1">
        <f t="shared" si="1"/>
        <v>-4.98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IFERROR(__xludf.DUMMYFUNCTION("""COMPUTED_VALUE"""),65.18)</f>
        <v>65.18</v>
      </c>
      <c r="C1422" s="1">
        <f t="shared" si="1"/>
        <v>-0.99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IFERROR(__xludf.DUMMYFUNCTION("""COMPUTED_VALUE"""),68.52)</f>
        <v>68.52</v>
      </c>
      <c r="C1423" s="1">
        <f t="shared" si="1"/>
        <v>2.34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IFERROR(__xludf.DUMMYFUNCTION("""COMPUTED_VALUE"""),69.94)</f>
        <v>69.94</v>
      </c>
      <c r="C1424" s="1">
        <f t="shared" si="1"/>
        <v>0.42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IFERROR(__xludf.DUMMYFUNCTION("""COMPUTED_VALUE"""),70.25)</f>
        <v>70.25</v>
      </c>
      <c r="C1425" s="1">
        <f t="shared" si="1"/>
        <v>-0.69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IFERROR(__xludf.DUMMYFUNCTION("""COMPUTED_VALUE"""),69.36)</f>
        <v>69.36</v>
      </c>
      <c r="C1426" s="1">
        <f t="shared" si="1"/>
        <v>-1.89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IFERROR(__xludf.DUMMYFUNCTION("""COMPUTED_VALUE"""),66.63)</f>
        <v>66.63</v>
      </c>
      <c r="C1427" s="1">
        <f t="shared" si="1"/>
        <v>-3.73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IFERROR(__xludf.DUMMYFUNCTION("""COMPUTED_VALUE"""),67.98)</f>
        <v>67.98</v>
      </c>
      <c r="C1428" s="1">
        <f t="shared" si="1"/>
        <v>0.35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IFERROR(__xludf.DUMMYFUNCTION("""COMPUTED_VALUE"""),68.25)</f>
        <v>68.25</v>
      </c>
      <c r="C1429" s="1">
        <f t="shared" si="1"/>
        <v>-0.73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IFERROR(__xludf.DUMMYFUNCTION("""COMPUTED_VALUE"""),67.13)</f>
        <v>67.13</v>
      </c>
      <c r="C1430" s="1">
        <f t="shared" si="1"/>
        <v>-2.12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IFERROR(__xludf.DUMMYFUNCTION("""COMPUTED_VALUE"""),70.76)</f>
        <v>70.76</v>
      </c>
      <c r="C1431" s="1">
        <f t="shared" si="1"/>
        <v>2.63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IFERROR(__xludf.DUMMYFUNCTION("""COMPUTED_VALUE"""),69.03)</f>
        <v>69.03</v>
      </c>
      <c r="C1432" s="1">
        <f t="shared" si="1"/>
        <v>-2.73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IFERROR(__xludf.DUMMYFUNCTION("""COMPUTED_VALUE"""),69.74)</f>
        <v>69.74</v>
      </c>
      <c r="C1433" s="1">
        <f t="shared" si="1"/>
        <v>-0.29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IFERROR(__xludf.DUMMYFUNCTION("""COMPUTED_VALUE"""),70.05)</f>
        <v>70.05</v>
      </c>
      <c r="C1434" s="1">
        <f t="shared" si="1"/>
        <v>-0.69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IFERROR(__xludf.DUMMYFUNCTION("""COMPUTED_VALUE"""),69.89)</f>
        <v>69.89</v>
      </c>
      <c r="C1435" s="1">
        <f t="shared" si="1"/>
        <v>-1.16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IFERROR(__xludf.DUMMYFUNCTION("""COMPUTED_VALUE"""),71.27)</f>
        <v>71.27</v>
      </c>
      <c r="C1436" s="1">
        <f t="shared" si="1"/>
        <v>0.38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IFERROR(__xludf.DUMMYFUNCTION("""COMPUTED_VALUE"""),71.88)</f>
        <v>71.88</v>
      </c>
      <c r="C1437" s="1">
        <f t="shared" si="1"/>
        <v>-0.39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IFERROR(__xludf.DUMMYFUNCTION("""COMPUTED_VALUE"""),72.32)</f>
        <v>72.32</v>
      </c>
      <c r="C1438" s="1">
        <f t="shared" si="1"/>
        <v>-0.56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IFERROR(__xludf.DUMMYFUNCTION("""COMPUTED_VALUE"""),71.4)</f>
        <v>71.4</v>
      </c>
      <c r="C1439" s="1">
        <f t="shared" si="1"/>
        <v>-1.92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IFERROR(__xludf.DUMMYFUNCTION("""COMPUTED_VALUE"""),72.14)</f>
        <v>72.14</v>
      </c>
      <c r="C1440" s="1">
        <f t="shared" si="1"/>
        <v>-0.26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IFERROR(__xludf.DUMMYFUNCTION("""COMPUTED_VALUE"""),71.65)</f>
        <v>71.65</v>
      </c>
      <c r="C1441" s="1">
        <f t="shared" si="1"/>
        <v>-1.49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IFERROR(__xludf.DUMMYFUNCTION("""COMPUTED_VALUE"""),71.99)</f>
        <v>71.99</v>
      </c>
      <c r="C1442" s="1">
        <f t="shared" si="1"/>
        <v>-0.66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IFERROR(__xludf.DUMMYFUNCTION("""COMPUTED_VALUE"""),71.71)</f>
        <v>71.71</v>
      </c>
      <c r="C1443" s="1">
        <f t="shared" si="1"/>
        <v>-1.28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IFERROR(__xludf.DUMMYFUNCTION("""COMPUTED_VALUE"""),72.44)</f>
        <v>72.44</v>
      </c>
      <c r="C1444" s="1">
        <f t="shared" si="1"/>
        <v>-0.27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IFERROR(__xludf.DUMMYFUNCTION("""COMPUTED_VALUE"""),69.04)</f>
        <v>69.04</v>
      </c>
      <c r="C1445" s="1">
        <f t="shared" si="1"/>
        <v>-4.4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IFERROR(__xludf.DUMMYFUNCTION("""COMPUTED_VALUE"""),68.38)</f>
        <v>68.38</v>
      </c>
      <c r="C1446" s="1">
        <f t="shared" si="1"/>
        <v>-1.66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IFERROR(__xludf.DUMMYFUNCTION("""COMPUTED_VALUE"""),69.43)</f>
        <v>69.43</v>
      </c>
      <c r="C1447" s="1">
        <f t="shared" si="1"/>
        <v>0.05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IFERROR(__xludf.DUMMYFUNCTION("""COMPUTED_VALUE"""),72.91)</f>
        <v>72.91</v>
      </c>
      <c r="C1448" s="1">
        <f t="shared" si="1"/>
        <v>2.48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IFERROR(__xludf.DUMMYFUNCTION("""COMPUTED_VALUE"""),73.93)</f>
        <v>73.93</v>
      </c>
      <c r="C1449" s="1">
        <f t="shared" si="1"/>
        <v>0.02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IFERROR(__xludf.DUMMYFUNCTION("""COMPUTED_VALUE"""),75.27)</f>
        <v>75.27</v>
      </c>
      <c r="C1450" s="1">
        <f t="shared" si="1"/>
        <v>0.34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IFERROR(__xludf.DUMMYFUNCTION("""COMPUTED_VALUE"""),74.42)</f>
        <v>74.42</v>
      </c>
      <c r="C1451" s="1">
        <f t="shared" si="1"/>
        <v>-1.85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IFERROR(__xludf.DUMMYFUNCTION("""COMPUTED_VALUE"""),75.0)</f>
        <v>75</v>
      </c>
      <c r="C1452" s="1">
        <f t="shared" si="1"/>
        <v>-0.42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IFERROR(__xludf.DUMMYFUNCTION("""COMPUTED_VALUE"""),75.09)</f>
        <v>75.09</v>
      </c>
      <c r="C1453" s="1">
        <f t="shared" si="1"/>
        <v>-0.91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IFERROR(__xludf.DUMMYFUNCTION("""COMPUTED_VALUE"""),75.25)</f>
        <v>75.25</v>
      </c>
      <c r="C1454" s="1">
        <f t="shared" si="1"/>
        <v>-0.84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IFERROR(__xludf.DUMMYFUNCTION("""COMPUTED_VALUE"""),75.88)</f>
        <v>75.88</v>
      </c>
      <c r="C1455" s="1">
        <f t="shared" si="1"/>
        <v>-0.37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IFERROR(__xludf.DUMMYFUNCTION("""COMPUTED_VALUE"""),76.63)</f>
        <v>76.63</v>
      </c>
      <c r="C1456" s="1">
        <f t="shared" si="1"/>
        <v>-0.25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IFERROR(__xludf.DUMMYFUNCTION("""COMPUTED_VALUE"""),75.58)</f>
        <v>75.58</v>
      </c>
      <c r="C1457" s="1">
        <f t="shared" si="1"/>
        <v>-2.05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IFERROR(__xludf.DUMMYFUNCTION("""COMPUTED_VALUE"""),77.7)</f>
        <v>77.7</v>
      </c>
      <c r="C1458" s="1">
        <f t="shared" si="1"/>
        <v>1.12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IFERROR(__xludf.DUMMYFUNCTION("""COMPUTED_VALUE"""),78.77)</f>
        <v>78.77</v>
      </c>
      <c r="C1459" s="1">
        <f t="shared" si="1"/>
        <v>0.07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IFERROR(__xludf.DUMMYFUNCTION("""COMPUTED_VALUE"""),77.93)</f>
        <v>77.93</v>
      </c>
      <c r="C1460" s="1">
        <f t="shared" si="1"/>
        <v>-1.84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IFERROR(__xludf.DUMMYFUNCTION("""COMPUTED_VALUE"""),77.53)</f>
        <v>77.53</v>
      </c>
      <c r="C1461" s="1">
        <f t="shared" si="1"/>
        <v>-1.4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IFERROR(__xludf.DUMMYFUNCTION("""COMPUTED_VALUE"""),75.83)</f>
        <v>75.83</v>
      </c>
      <c r="C1462" s="1">
        <f t="shared" si="1"/>
        <v>-2.7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IFERROR(__xludf.DUMMYFUNCTION("""COMPUTED_VALUE"""),77.37)</f>
        <v>77.37</v>
      </c>
      <c r="C1463" s="1">
        <f t="shared" si="1"/>
        <v>0.54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IFERROR(__xludf.DUMMYFUNCTION("""COMPUTED_VALUE"""),78.56)</f>
        <v>78.56</v>
      </c>
      <c r="C1464" s="1">
        <f t="shared" si="1"/>
        <v>0.19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IFERROR(__xludf.DUMMYFUNCTION("""COMPUTED_VALUE"""),78.22)</f>
        <v>78.22</v>
      </c>
      <c r="C1465" s="1">
        <f t="shared" si="1"/>
        <v>-1.34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IFERROR(__xludf.DUMMYFUNCTION("""COMPUTED_VALUE"""),77.75)</f>
        <v>77.75</v>
      </c>
      <c r="C1466" s="1">
        <f t="shared" si="1"/>
        <v>-1.47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IFERROR(__xludf.DUMMYFUNCTION("""COMPUTED_VALUE"""),78.53)</f>
        <v>78.53</v>
      </c>
      <c r="C1467" s="1">
        <f t="shared" si="1"/>
        <v>-0.22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IFERROR(__xludf.DUMMYFUNCTION("""COMPUTED_VALUE"""),78.14)</f>
        <v>78.14</v>
      </c>
      <c r="C1468" s="1">
        <f t="shared" si="1"/>
        <v>-1.39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IFERROR(__xludf.DUMMYFUNCTION("""COMPUTED_VALUE"""),77.71)</f>
        <v>77.71</v>
      </c>
      <c r="C1469" s="1">
        <f t="shared" si="1"/>
        <v>-1.43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IFERROR(__xludf.DUMMYFUNCTION("""COMPUTED_VALUE"""),79.2)</f>
        <v>79.2</v>
      </c>
      <c r="C1470" s="1">
        <f t="shared" si="1"/>
        <v>0.49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IFERROR(__xludf.DUMMYFUNCTION("""COMPUTED_VALUE"""),78.63)</f>
        <v>78.63</v>
      </c>
      <c r="C1471" s="1">
        <f t="shared" si="1"/>
        <v>-1.57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IFERROR(__xludf.DUMMYFUNCTION("""COMPUTED_VALUE"""),78.39)</f>
        <v>78.39</v>
      </c>
      <c r="C1472" s="1">
        <f t="shared" si="1"/>
        <v>-1.24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IFERROR(__xludf.DUMMYFUNCTION("""COMPUTED_VALUE"""),78.71)</f>
        <v>78.71</v>
      </c>
      <c r="C1473" s="1">
        <f t="shared" si="1"/>
        <v>-0.68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IFERROR(__xludf.DUMMYFUNCTION("""COMPUTED_VALUE"""),79.41)</f>
        <v>79.41</v>
      </c>
      <c r="C1474" s="1">
        <f t="shared" si="1"/>
        <v>-0.3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IFERROR(__xludf.DUMMYFUNCTION("""COMPUTED_VALUE"""),78.22)</f>
        <v>78.22</v>
      </c>
      <c r="C1475" s="1">
        <f t="shared" si="1"/>
        <v>-2.19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IFERROR(__xludf.DUMMYFUNCTION("""COMPUTED_VALUE"""),78.25)</f>
        <v>78.25</v>
      </c>
      <c r="C1476" s="1">
        <f t="shared" si="1"/>
        <v>-0.97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IFERROR(__xludf.DUMMYFUNCTION("""COMPUTED_VALUE"""),78.71)</f>
        <v>78.71</v>
      </c>
      <c r="C1477" s="1">
        <f t="shared" si="1"/>
        <v>-0.54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IFERROR(__xludf.DUMMYFUNCTION("""COMPUTED_VALUE"""),78.3)</f>
        <v>78.3</v>
      </c>
      <c r="C1478" s="1">
        <f t="shared" si="1"/>
        <v>-1.41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IFERROR(__xludf.DUMMYFUNCTION("""COMPUTED_VALUE"""),75.6)</f>
        <v>75.6</v>
      </c>
      <c r="C1479" s="1">
        <f t="shared" si="1"/>
        <v>-3.7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IFERROR(__xludf.DUMMYFUNCTION("""COMPUTED_VALUE"""),76.26)</f>
        <v>76.26</v>
      </c>
      <c r="C1480" s="1">
        <f t="shared" si="1"/>
        <v>-0.34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IFERROR(__xludf.DUMMYFUNCTION("""COMPUTED_VALUE"""),77.24)</f>
        <v>77.24</v>
      </c>
      <c r="C1481" s="1">
        <f t="shared" si="1"/>
        <v>-0.02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IFERROR(__xludf.DUMMYFUNCTION("""COMPUTED_VALUE"""),77.35)</f>
        <v>77.35</v>
      </c>
      <c r="C1482" s="1">
        <f t="shared" si="1"/>
        <v>-0.89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IFERROR(__xludf.DUMMYFUNCTION("""COMPUTED_VALUE"""),80.64)</f>
        <v>80.64</v>
      </c>
      <c r="C1483" s="1">
        <f t="shared" si="1"/>
        <v>2.29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IFERROR(__xludf.DUMMYFUNCTION("""COMPUTED_VALUE"""),80.99)</f>
        <v>80.99</v>
      </c>
      <c r="C1484" s="1">
        <f t="shared" si="1"/>
        <v>-0.65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IFERROR(__xludf.DUMMYFUNCTION("""COMPUTED_VALUE"""),80.78)</f>
        <v>80.78</v>
      </c>
      <c r="C1485" s="1">
        <f t="shared" si="1"/>
        <v>-1.21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IFERROR(__xludf.DUMMYFUNCTION("""COMPUTED_VALUE"""),80.39)</f>
        <v>80.39</v>
      </c>
      <c r="C1486" s="1">
        <f t="shared" si="1"/>
        <v>-1.39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IFERROR(__xludf.DUMMYFUNCTION("""COMPUTED_VALUE"""),80.41)</f>
        <v>80.41</v>
      </c>
      <c r="C1487" s="1">
        <f t="shared" si="1"/>
        <v>-0.98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IFERROR(__xludf.DUMMYFUNCTION("""COMPUTED_VALUE"""),79.97)</f>
        <v>79.97</v>
      </c>
      <c r="C1488" s="1">
        <f t="shared" si="1"/>
        <v>-1.44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IFERROR(__xludf.DUMMYFUNCTION("""COMPUTED_VALUE"""),79.69)</f>
        <v>79.69</v>
      </c>
      <c r="C1489" s="1">
        <f t="shared" si="1"/>
        <v>-1.28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IFERROR(__xludf.DUMMYFUNCTION("""COMPUTED_VALUE"""),81.01)</f>
        <v>81.01</v>
      </c>
      <c r="C1490" s="1">
        <f t="shared" si="1"/>
        <v>0.32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IFERROR(__xludf.DUMMYFUNCTION("""COMPUTED_VALUE"""),80.88)</f>
        <v>80.88</v>
      </c>
      <c r="C1491" s="1">
        <f t="shared" si="1"/>
        <v>-1.13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IFERROR(__xludf.DUMMYFUNCTION("""COMPUTED_VALUE"""),79.93)</f>
        <v>79.93</v>
      </c>
      <c r="C1492" s="1">
        <f t="shared" si="1"/>
        <v>-1.95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IFERROR(__xludf.DUMMYFUNCTION("""COMPUTED_VALUE"""),82.14)</f>
        <v>82.14</v>
      </c>
      <c r="C1493" s="1">
        <f t="shared" si="1"/>
        <v>1.21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IFERROR(__xludf.DUMMYFUNCTION("""COMPUTED_VALUE"""),80.68)</f>
        <v>80.68</v>
      </c>
      <c r="C1494" s="1">
        <f t="shared" si="1"/>
        <v>-2.46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IFERROR(__xludf.DUMMYFUNCTION("""COMPUTED_VALUE"""),81.08)</f>
        <v>81.08</v>
      </c>
      <c r="C1495" s="1">
        <f t="shared" si="1"/>
        <v>-0.6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IFERROR(__xludf.DUMMYFUNCTION("""COMPUTED_VALUE"""),79.71)</f>
        <v>79.71</v>
      </c>
      <c r="C1496" s="1">
        <f t="shared" si="1"/>
        <v>-2.37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IFERROR(__xludf.DUMMYFUNCTION("""COMPUTED_VALUE"""),79.38)</f>
        <v>79.38</v>
      </c>
      <c r="C1497" s="1">
        <f t="shared" si="1"/>
        <v>-1.33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IFERROR(__xludf.DUMMYFUNCTION("""COMPUTED_VALUE"""),76.87)</f>
        <v>76.87</v>
      </c>
      <c r="C1498" s="1">
        <f t="shared" si="1"/>
        <v>-3.51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IFERROR(__xludf.DUMMYFUNCTION("""COMPUTED_VALUE"""),76.99)</f>
        <v>76.99</v>
      </c>
      <c r="C1499" s="1">
        <f t="shared" si="1"/>
        <v>-0.88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IFERROR(__xludf.DUMMYFUNCTION("""COMPUTED_VALUE"""),77.37)</f>
        <v>77.37</v>
      </c>
      <c r="C1500" s="1">
        <f t="shared" si="1"/>
        <v>-0.62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IFERROR(__xludf.DUMMYFUNCTION("""COMPUTED_VALUE"""),78.89)</f>
        <v>78.89</v>
      </c>
      <c r="C1501" s="1">
        <f t="shared" si="1"/>
        <v>0.52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IFERROR(__xludf.DUMMYFUNCTION("""COMPUTED_VALUE"""),78.43)</f>
        <v>78.43</v>
      </c>
      <c r="C1502" s="1">
        <f t="shared" si="1"/>
        <v>-1.46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IFERROR(__xludf.DUMMYFUNCTION("""COMPUTED_VALUE"""),77.03)</f>
        <v>77.03</v>
      </c>
      <c r="C1503" s="1">
        <f t="shared" si="1"/>
        <v>-2.4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IFERROR(__xludf.DUMMYFUNCTION("""COMPUTED_VALUE"""),77.29)</f>
        <v>77.29</v>
      </c>
      <c r="C1504" s="1">
        <f t="shared" si="1"/>
        <v>-0.74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IFERROR(__xludf.DUMMYFUNCTION("""COMPUTED_VALUE"""),77.86)</f>
        <v>77.86</v>
      </c>
      <c r="C1505" s="1">
        <f t="shared" si="1"/>
        <v>-0.43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IFERROR(__xludf.DUMMYFUNCTION("""COMPUTED_VALUE"""),78.04)</f>
        <v>78.04</v>
      </c>
      <c r="C1506" s="1">
        <f t="shared" si="1"/>
        <v>-0.82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IFERROR(__xludf.DUMMYFUNCTION("""COMPUTED_VALUE"""),77.83)</f>
        <v>77.83</v>
      </c>
      <c r="C1507" s="1">
        <f t="shared" si="1"/>
        <v>-1.21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IFERROR(__xludf.DUMMYFUNCTION("""COMPUTED_VALUE"""),78.2)</f>
        <v>78.2</v>
      </c>
      <c r="C1508" s="1">
        <f t="shared" si="1"/>
        <v>-0.63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IFERROR(__xludf.DUMMYFUNCTION("""COMPUTED_VALUE"""),79.44)</f>
        <v>79.44</v>
      </c>
      <c r="C1509" s="1">
        <f t="shared" si="1"/>
        <v>0.24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IFERROR(__xludf.DUMMYFUNCTION("""COMPUTED_VALUE"""),79.14)</f>
        <v>79.14</v>
      </c>
      <c r="C1510" s="1">
        <f t="shared" si="1"/>
        <v>-1.3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IFERROR(__xludf.DUMMYFUNCTION("""COMPUTED_VALUE"""),78.4)</f>
        <v>78.4</v>
      </c>
      <c r="C1511" s="1">
        <f t="shared" si="1"/>
        <v>-1.74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IFERROR(__xludf.DUMMYFUNCTION("""COMPUTED_VALUE"""),76.71)</f>
        <v>76.71</v>
      </c>
      <c r="C1512" s="1">
        <f t="shared" si="1"/>
        <v>-2.69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IFERROR(__xludf.DUMMYFUNCTION("""COMPUTED_VALUE"""),77.05)</f>
        <v>77.05</v>
      </c>
      <c r="C1513" s="1">
        <f t="shared" si="1"/>
        <v>-0.66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IFERROR(__xludf.DUMMYFUNCTION("""COMPUTED_VALUE"""),76.29)</f>
        <v>76.29</v>
      </c>
      <c r="C1514" s="1">
        <f t="shared" si="1"/>
        <v>-1.76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IFERROR(__xludf.DUMMYFUNCTION("""COMPUTED_VALUE"""),74.3)</f>
        <v>74.3</v>
      </c>
      <c r="C1515" s="1">
        <f t="shared" si="1"/>
        <v>-2.99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IFERROR(__xludf.DUMMYFUNCTION("""COMPUTED_VALUE"""),73.23)</f>
        <v>73.23</v>
      </c>
      <c r="C1516" s="1">
        <f t="shared" si="1"/>
        <v>-2.07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IFERROR(__xludf.DUMMYFUNCTION("""COMPUTED_VALUE"""),73.18)</f>
        <v>73.18</v>
      </c>
      <c r="C1517" s="1">
        <f t="shared" si="1"/>
        <v>-1.05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IFERROR(__xludf.DUMMYFUNCTION("""COMPUTED_VALUE"""),74.46)</f>
        <v>74.46</v>
      </c>
      <c r="C1518" s="1">
        <f t="shared" si="1"/>
        <v>0.28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IFERROR(__xludf.DUMMYFUNCTION("""COMPUTED_VALUE"""),72.35)</f>
        <v>72.35</v>
      </c>
      <c r="C1519" s="1">
        <f t="shared" si="1"/>
        <v>-3.11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IFERROR(__xludf.DUMMYFUNCTION("""COMPUTED_VALUE"""),73.07)</f>
        <v>73.07</v>
      </c>
      <c r="C1520" s="1">
        <f t="shared" si="1"/>
        <v>-0.28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IFERROR(__xludf.DUMMYFUNCTION("""COMPUTED_VALUE"""),70.86)</f>
        <v>70.86</v>
      </c>
      <c r="C1521" s="1">
        <f t="shared" si="1"/>
        <v>-3.21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IFERROR(__xludf.DUMMYFUNCTION("""COMPUTED_VALUE"""),70.8)</f>
        <v>70.8</v>
      </c>
      <c r="C1522" s="1">
        <f t="shared" si="1"/>
        <v>-1.06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IFERROR(__xludf.DUMMYFUNCTION("""COMPUTED_VALUE"""),70.33)</f>
        <v>70.33</v>
      </c>
      <c r="C1523" s="1">
        <f t="shared" si="1"/>
        <v>-1.47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IFERROR(__xludf.DUMMYFUNCTION("""COMPUTED_VALUE"""),69.51)</f>
        <v>69.51</v>
      </c>
      <c r="C1524" s="1">
        <f t="shared" si="1"/>
        <v>-1.82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IFERROR(__xludf.DUMMYFUNCTION("""COMPUTED_VALUE"""),71.55)</f>
        <v>71.55</v>
      </c>
      <c r="C1525" s="1">
        <f t="shared" si="1"/>
        <v>1.04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IFERROR(__xludf.DUMMYFUNCTION("""COMPUTED_VALUE"""),69.92)</f>
        <v>69.92</v>
      </c>
      <c r="C1526" s="1">
        <f t="shared" si="1"/>
        <v>-2.63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IFERROR(__xludf.DUMMYFUNCTION("""COMPUTED_VALUE"""),69.87)</f>
        <v>69.87</v>
      </c>
      <c r="C1527" s="1">
        <f t="shared" si="1"/>
        <v>-1.05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IFERROR(__xludf.DUMMYFUNCTION("""COMPUTED_VALUE"""),67.43)</f>
        <v>67.43</v>
      </c>
      <c r="C1528" s="1">
        <f t="shared" si="1"/>
        <v>-3.44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IFERROR(__xludf.DUMMYFUNCTION("""COMPUTED_VALUE"""),65.69)</f>
        <v>65.69</v>
      </c>
      <c r="C1529" s="1">
        <f t="shared" si="1"/>
        <v>-2.74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IFERROR(__xludf.DUMMYFUNCTION("""COMPUTED_VALUE"""),68.06)</f>
        <v>68.06</v>
      </c>
      <c r="C1530" s="1">
        <f t="shared" si="1"/>
        <v>1.37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IFERROR(__xludf.DUMMYFUNCTION("""COMPUTED_VALUE"""),68.44)</f>
        <v>68.44</v>
      </c>
      <c r="C1531" s="1">
        <f t="shared" si="1"/>
        <v>-0.62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IFERROR(__xludf.DUMMYFUNCTION("""COMPUTED_VALUE"""),64.52)</f>
        <v>64.52</v>
      </c>
      <c r="C1532" s="1">
        <f t="shared" si="1"/>
        <v>-4.92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IFERROR(__xludf.DUMMYFUNCTION("""COMPUTED_VALUE"""),65.34)</f>
        <v>65.34</v>
      </c>
      <c r="C1533" s="1">
        <f t="shared" si="1"/>
        <v>-0.18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IFERROR(__xludf.DUMMYFUNCTION("""COMPUTED_VALUE"""),67.2)</f>
        <v>67.2</v>
      </c>
      <c r="C1534" s="1">
        <f t="shared" si="1"/>
        <v>0.86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IFERROR(__xludf.DUMMYFUNCTION("""COMPUTED_VALUE"""),58.51)</f>
        <v>58.51</v>
      </c>
      <c r="C1535" s="1">
        <f t="shared" si="1"/>
        <v>-9.69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IFERROR(__xludf.DUMMYFUNCTION("""COMPUTED_VALUE"""),54.05)</f>
        <v>54.05</v>
      </c>
      <c r="C1536" s="1">
        <f t="shared" si="1"/>
        <v>-5.46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IFERROR(__xludf.DUMMYFUNCTION("""COMPUTED_VALUE"""),57.33)</f>
        <v>57.33</v>
      </c>
      <c r="C1537" s="1">
        <f t="shared" si="1"/>
        <v>2.28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IFERROR(__xludf.DUMMYFUNCTION("""COMPUTED_VALUE"""),58.76)</f>
        <v>58.76</v>
      </c>
      <c r="C1538" s="1">
        <f t="shared" si="1"/>
        <v>0.43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IFERROR(__xludf.DUMMYFUNCTION("""COMPUTED_VALUE"""),59.24)</f>
        <v>59.24</v>
      </c>
      <c r="C1539" s="1">
        <f t="shared" si="1"/>
        <v>-0.52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IFERROR(__xludf.DUMMYFUNCTION("""COMPUTED_VALUE"""),59.68)</f>
        <v>59.68</v>
      </c>
      <c r="C1540" s="1">
        <f t="shared" si="1"/>
        <v>-0.56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IFERROR(__xludf.DUMMYFUNCTION("""COMPUTED_VALUE"""),59.72)</f>
        <v>59.72</v>
      </c>
      <c r="C1541" s="1">
        <f t="shared" si="1"/>
        <v>-0.96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IFERROR(__xludf.DUMMYFUNCTION("""COMPUTED_VALUE"""),63.49)</f>
        <v>63.49</v>
      </c>
      <c r="C1542" s="1">
        <f t="shared" si="1"/>
        <v>2.77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IFERROR(__xludf.DUMMYFUNCTION("""COMPUTED_VALUE"""),61.7)</f>
        <v>61.7</v>
      </c>
      <c r="C1543" s="1">
        <f t="shared" si="1"/>
        <v>-2.79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IFERROR(__xludf.DUMMYFUNCTION("""COMPUTED_VALUE"""),62.14)</f>
        <v>62.14</v>
      </c>
      <c r="C1544" s="1">
        <f t="shared" si="1"/>
        <v>-0.56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IFERROR(__xludf.DUMMYFUNCTION("""COMPUTED_VALUE"""),63.98)</f>
        <v>63.98</v>
      </c>
      <c r="C1545" s="1">
        <f t="shared" si="1"/>
        <v>0.84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IFERROR(__xludf.DUMMYFUNCTION("""COMPUTED_VALUE"""),62.9)</f>
        <v>62.9</v>
      </c>
      <c r="C1546" s="1">
        <f t="shared" si="1"/>
        <v>-2.08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IFERROR(__xludf.DUMMYFUNCTION("""COMPUTED_VALUE"""),62.52)</f>
        <v>62.52</v>
      </c>
      <c r="C1547" s="1">
        <f t="shared" si="1"/>
        <v>-1.38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IFERROR(__xludf.DUMMYFUNCTION("""COMPUTED_VALUE"""),69.42)</f>
        <v>69.42</v>
      </c>
      <c r="C1548" s="1">
        <f t="shared" si="1"/>
        <v>5.9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IFERROR(__xludf.DUMMYFUNCTION("""COMPUTED_VALUE"""),69.72)</f>
        <v>69.72</v>
      </c>
      <c r="C1549" s="1">
        <f t="shared" si="1"/>
        <v>-0.7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IFERROR(__xludf.DUMMYFUNCTION("""COMPUTED_VALUE"""),67.75)</f>
        <v>67.75</v>
      </c>
      <c r="C1550" s="1">
        <f t="shared" si="1"/>
        <v>-2.97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IFERROR(__xludf.DUMMYFUNCTION("""COMPUTED_VALUE"""),70.02)</f>
        <v>70.02</v>
      </c>
      <c r="C1551" s="1">
        <f t="shared" si="1"/>
        <v>1.27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IFERROR(__xludf.DUMMYFUNCTION("""COMPUTED_VALUE"""),70.43)</f>
        <v>70.43</v>
      </c>
      <c r="C1552" s="1">
        <f t="shared" si="1"/>
        <v>-0.59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IFERROR(__xludf.DUMMYFUNCTION("""COMPUTED_VALUE"""),70.8)</f>
        <v>70.8</v>
      </c>
      <c r="C1553" s="1">
        <f t="shared" si="1"/>
        <v>-0.63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IFERROR(__xludf.DUMMYFUNCTION("""COMPUTED_VALUE"""),71.06)</f>
        <v>71.06</v>
      </c>
      <c r="C1554" s="1">
        <f t="shared" si="1"/>
        <v>-0.74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IFERROR(__xludf.DUMMYFUNCTION("""COMPUTED_VALUE"""),70.49)</f>
        <v>70.49</v>
      </c>
      <c r="C1555" s="1">
        <f t="shared" si="1"/>
        <v>-1.57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IFERROR(__xludf.DUMMYFUNCTION("""COMPUTED_VALUE"""),69.82)</f>
        <v>69.82</v>
      </c>
      <c r="C1556" s="1">
        <f t="shared" si="1"/>
        <v>-1.67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IFERROR(__xludf.DUMMYFUNCTION("""COMPUTED_VALUE"""),71.04)</f>
        <v>71.04</v>
      </c>
      <c r="C1557" s="1">
        <f t="shared" si="1"/>
        <v>0.22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IFERROR(__xludf.DUMMYFUNCTION("""COMPUTED_VALUE"""),70.7)</f>
        <v>70.7</v>
      </c>
      <c r="C1558" s="1">
        <f t="shared" si="1"/>
        <v>-1.34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IFERROR(__xludf.DUMMYFUNCTION("""COMPUTED_VALUE"""),71.63)</f>
        <v>71.63</v>
      </c>
      <c r="C1559" s="1">
        <f t="shared" si="1"/>
        <v>-0.07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IFERROR(__xludf.DUMMYFUNCTION("""COMPUTED_VALUE"""),72.22)</f>
        <v>72.22</v>
      </c>
      <c r="C1560" s="1">
        <f t="shared" si="1"/>
        <v>-0.41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IFERROR(__xludf.DUMMYFUNCTION("""COMPUTED_VALUE"""),71.7)</f>
        <v>71.7</v>
      </c>
      <c r="C1561" s="1">
        <f t="shared" si="1"/>
        <v>-1.52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IFERROR(__xludf.DUMMYFUNCTION("""COMPUTED_VALUE"""),72.73)</f>
        <v>72.73</v>
      </c>
      <c r="C1562" s="1">
        <f t="shared" si="1"/>
        <v>0.03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IFERROR(__xludf.DUMMYFUNCTION("""COMPUTED_VALUE"""),72.72)</f>
        <v>72.72</v>
      </c>
      <c r="C1563" s="1">
        <f t="shared" si="1"/>
        <v>-1.01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IFERROR(__xludf.DUMMYFUNCTION("""COMPUTED_VALUE"""),72.65)</f>
        <v>72.65</v>
      </c>
      <c r="C1564" s="1">
        <f t="shared" si="1"/>
        <v>-1.07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IFERROR(__xludf.DUMMYFUNCTION("""COMPUTED_VALUE"""),72.25)</f>
        <v>72.25</v>
      </c>
      <c r="C1565" s="1">
        <f t="shared" si="1"/>
        <v>-1.4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IFERROR(__xludf.DUMMYFUNCTION("""COMPUTED_VALUE"""),72.85)</f>
        <v>72.85</v>
      </c>
      <c r="C1566" s="1">
        <f t="shared" si="1"/>
        <v>-0.4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IFERROR(__xludf.DUMMYFUNCTION("""COMPUTED_VALUE"""),71.78)</f>
        <v>71.78</v>
      </c>
      <c r="C1567" s="1">
        <f t="shared" si="1"/>
        <v>-2.07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IFERROR(__xludf.DUMMYFUNCTION("""COMPUTED_VALUE"""),72.44)</f>
        <v>72.44</v>
      </c>
      <c r="C1568" s="1">
        <f t="shared" si="1"/>
        <v>-0.34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IFERROR(__xludf.DUMMYFUNCTION("""COMPUTED_VALUE"""),71.95)</f>
        <v>71.95</v>
      </c>
      <c r="C1569" s="1">
        <f t="shared" si="1"/>
        <v>-1.49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IFERROR(__xludf.DUMMYFUNCTION("""COMPUTED_VALUE"""),72.3)</f>
        <v>72.3</v>
      </c>
      <c r="C1570" s="1">
        <f t="shared" si="1"/>
        <v>-0.65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IFERROR(__xludf.DUMMYFUNCTION("""COMPUTED_VALUE"""),74.3)</f>
        <v>74.3</v>
      </c>
      <c r="C1571" s="1">
        <f t="shared" si="1"/>
        <v>1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IFERROR(__xludf.DUMMYFUNCTION("""COMPUTED_VALUE"""),73.83)</f>
        <v>73.83</v>
      </c>
      <c r="C1572" s="1">
        <f t="shared" si="1"/>
        <v>-1.47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IFERROR(__xludf.DUMMYFUNCTION("""COMPUTED_VALUE"""),75.73)</f>
        <v>75.73</v>
      </c>
      <c r="C1573" s="1">
        <f t="shared" si="1"/>
        <v>0.9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IFERROR(__xludf.DUMMYFUNCTION("""COMPUTED_VALUE"""),75.69)</f>
        <v>75.69</v>
      </c>
      <c r="C1574" s="1">
        <f t="shared" si="1"/>
        <v>-1.04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IFERROR(__xludf.DUMMYFUNCTION("""COMPUTED_VALUE"""),74.58)</f>
        <v>74.58</v>
      </c>
      <c r="C1575" s="1">
        <f t="shared" si="1"/>
        <v>-2.11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IFERROR(__xludf.DUMMYFUNCTION("""COMPUTED_VALUE"""),75.58)</f>
        <v>75.58</v>
      </c>
      <c r="C1576" s="1">
        <f t="shared" si="1"/>
        <v>0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IFERROR(__xludf.DUMMYFUNCTION("""COMPUTED_VALUE"""),75.32)</f>
        <v>75.32</v>
      </c>
      <c r="C1577" s="1">
        <f t="shared" si="1"/>
        <v>-1.26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IFERROR(__xludf.DUMMYFUNCTION("""COMPUTED_VALUE"""),74.85)</f>
        <v>74.85</v>
      </c>
      <c r="C1578" s="1">
        <f t="shared" si="1"/>
        <v>-1.47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IFERROR(__xludf.DUMMYFUNCTION("""COMPUTED_VALUE"""),74.16)</f>
        <v>74.16</v>
      </c>
      <c r="C1579" s="1">
        <f t="shared" si="1"/>
        <v>-1.69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IFERROR(__xludf.DUMMYFUNCTION("""COMPUTED_VALUE"""),74.27)</f>
        <v>74.27</v>
      </c>
      <c r="C1580" s="1">
        <f t="shared" si="1"/>
        <v>-0.89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IFERROR(__xludf.DUMMYFUNCTION("""COMPUTED_VALUE"""),75.95)</f>
        <v>75.95</v>
      </c>
      <c r="C1581" s="1">
        <f t="shared" si="1"/>
        <v>0.68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IFERROR(__xludf.DUMMYFUNCTION("""COMPUTED_VALUE"""),76.15)</f>
        <v>76.15</v>
      </c>
      <c r="C1582" s="1">
        <f t="shared" si="1"/>
        <v>-0.8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IFERROR(__xludf.DUMMYFUNCTION("""COMPUTED_VALUE"""),76.31)</f>
        <v>76.31</v>
      </c>
      <c r="C1583" s="1">
        <f t="shared" si="1"/>
        <v>-0.84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IFERROR(__xludf.DUMMYFUNCTION("""COMPUTED_VALUE"""),77.27)</f>
        <v>77.27</v>
      </c>
      <c r="C1584" s="1">
        <f t="shared" si="1"/>
        <v>-0.04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IFERROR(__xludf.DUMMYFUNCTION("""COMPUTED_VALUE"""),76.19)</f>
        <v>76.19</v>
      </c>
      <c r="C1585" s="1">
        <f t="shared" si="1"/>
        <v>-2.08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IFERROR(__xludf.DUMMYFUNCTION("""COMPUTED_VALUE"""),76.14)</f>
        <v>76.14</v>
      </c>
      <c r="C1586" s="1">
        <f t="shared" si="1"/>
        <v>-1.05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IFERROR(__xludf.DUMMYFUNCTION("""COMPUTED_VALUE"""),77.15)</f>
        <v>77.15</v>
      </c>
      <c r="C1587" s="1">
        <f t="shared" si="1"/>
        <v>0.01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IFERROR(__xludf.DUMMYFUNCTION("""COMPUTED_VALUE"""),76.48)</f>
        <v>76.48</v>
      </c>
      <c r="C1588" s="1">
        <f t="shared" si="1"/>
        <v>-1.67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IFERROR(__xludf.DUMMYFUNCTION("""COMPUTED_VALUE"""),76.51)</f>
        <v>76.51</v>
      </c>
      <c r="C1589" s="1">
        <f t="shared" si="1"/>
        <v>-0.97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IFERROR(__xludf.DUMMYFUNCTION("""COMPUTED_VALUE"""),76.21)</f>
        <v>76.21</v>
      </c>
      <c r="C1590" s="1">
        <f t="shared" si="1"/>
        <v>-1.3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IFERROR(__xludf.DUMMYFUNCTION("""COMPUTED_VALUE"""),75.69)</f>
        <v>75.69</v>
      </c>
      <c r="C1591" s="1">
        <f t="shared" si="1"/>
        <v>-1.52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IFERROR(__xludf.DUMMYFUNCTION("""COMPUTED_VALUE"""),75.38)</f>
        <v>75.38</v>
      </c>
      <c r="C1592" s="1">
        <f t="shared" si="1"/>
        <v>-1.31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IFERROR(__xludf.DUMMYFUNCTION("""COMPUTED_VALUE"""),75.8)</f>
        <v>75.8</v>
      </c>
      <c r="C1593" s="1">
        <f t="shared" si="1"/>
        <v>-0.58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IFERROR(__xludf.DUMMYFUNCTION("""COMPUTED_VALUE"""),77.25)</f>
        <v>77.25</v>
      </c>
      <c r="C1594" s="1">
        <f t="shared" si="1"/>
        <v>0.45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IFERROR(__xludf.DUMMYFUNCTION("""COMPUTED_VALUE"""),74.9)</f>
        <v>74.9</v>
      </c>
      <c r="C1595" s="1">
        <f t="shared" si="1"/>
        <v>-3.35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IFERROR(__xludf.DUMMYFUNCTION("""COMPUTED_VALUE"""),73.99)</f>
        <v>73.99</v>
      </c>
      <c r="C1596" s="1">
        <f t="shared" si="1"/>
        <v>-1.91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IFERROR(__xludf.DUMMYFUNCTION("""COMPUTED_VALUE"""),73.81)</f>
        <v>73.81</v>
      </c>
      <c r="C1597" s="1">
        <f t="shared" si="1"/>
        <v>-1.18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IFERROR(__xludf.DUMMYFUNCTION("""COMPUTED_VALUE"""),74.25)</f>
        <v>74.25</v>
      </c>
      <c r="C1598" s="1">
        <f t="shared" si="1"/>
        <v>-0.56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IFERROR(__xludf.DUMMYFUNCTION("""COMPUTED_VALUE"""),74.62)</f>
        <v>74.62</v>
      </c>
      <c r="C1599" s="1">
        <f t="shared" si="1"/>
        <v>-0.63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IFERROR(__xludf.DUMMYFUNCTION("""COMPUTED_VALUE"""),75.92)</f>
        <v>75.92</v>
      </c>
      <c r="C1600" s="1">
        <f t="shared" si="1"/>
        <v>0.3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IFERROR(__xludf.DUMMYFUNCTION("""COMPUTED_VALUE"""),75.79)</f>
        <v>75.79</v>
      </c>
      <c r="C1601" s="1">
        <f t="shared" si="1"/>
        <v>-1.13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IFERROR(__xludf.DUMMYFUNCTION("""COMPUTED_VALUE"""),75.89)</f>
        <v>75.89</v>
      </c>
      <c r="C1602" s="1">
        <f t="shared" si="1"/>
        <v>-0.9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IFERROR(__xludf.DUMMYFUNCTION("""COMPUTED_VALUE"""),76.37)</f>
        <v>76.37</v>
      </c>
      <c r="C1603" s="1">
        <f t="shared" si="1"/>
        <v>-0.52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IFERROR(__xludf.DUMMYFUNCTION("""COMPUTED_VALUE"""),77.31)</f>
        <v>77.31</v>
      </c>
      <c r="C1604" s="1">
        <f t="shared" si="1"/>
        <v>-0.06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IFERROR(__xludf.DUMMYFUNCTION("""COMPUTED_VALUE"""),76.77)</f>
        <v>76.77</v>
      </c>
      <c r="C1605" s="1">
        <f t="shared" si="1"/>
        <v>-1.54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IFERROR(__xludf.DUMMYFUNCTION("""COMPUTED_VALUE"""),77.87)</f>
        <v>77.87</v>
      </c>
      <c r="C1606" s="1">
        <f t="shared" si="1"/>
        <v>0.1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IFERROR(__xludf.DUMMYFUNCTION("""COMPUTED_VALUE"""),81.09)</f>
        <v>81.09</v>
      </c>
      <c r="C1607" s="1">
        <f t="shared" si="1"/>
        <v>2.22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IFERROR(__xludf.DUMMYFUNCTION("""COMPUTED_VALUE"""),81.02)</f>
        <v>81.02</v>
      </c>
      <c r="C1608" s="1">
        <f t="shared" si="1"/>
        <v>-1.07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IFERROR(__xludf.DUMMYFUNCTION("""COMPUTED_VALUE"""),81.73)</f>
        <v>81.73</v>
      </c>
      <c r="C1609" s="1">
        <f t="shared" si="1"/>
        <v>-0.29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IFERROR(__xludf.DUMMYFUNCTION("""COMPUTED_VALUE"""),82.75)</f>
        <v>82.75</v>
      </c>
      <c r="C1610" s="1">
        <f t="shared" si="1"/>
        <v>0.02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IFERROR(__xludf.DUMMYFUNCTION("""COMPUTED_VALUE"""),83.57)</f>
        <v>83.57</v>
      </c>
      <c r="C1611" s="1">
        <f t="shared" si="1"/>
        <v>-0.18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IFERROR(__xludf.DUMMYFUNCTION("""COMPUTED_VALUE"""),83.35)</f>
        <v>83.35</v>
      </c>
      <c r="C1612" s="1">
        <f t="shared" si="1"/>
        <v>-1.22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IFERROR(__xludf.DUMMYFUNCTION("""COMPUTED_VALUE"""),83.77)</f>
        <v>83.77</v>
      </c>
      <c r="C1613" s="1">
        <f t="shared" si="1"/>
        <v>-0.58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IFERROR(__xludf.DUMMYFUNCTION("""COMPUTED_VALUE"""),83.71)</f>
        <v>83.71</v>
      </c>
      <c r="C1614" s="1">
        <f t="shared" si="1"/>
        <v>-1.06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IFERROR(__xludf.DUMMYFUNCTION("""COMPUTED_VALUE"""),83.45)</f>
        <v>83.45</v>
      </c>
      <c r="C1615" s="1">
        <f t="shared" si="1"/>
        <v>-1.26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IFERROR(__xludf.DUMMYFUNCTION("""COMPUTED_VALUE"""),83.24)</f>
        <v>83.24</v>
      </c>
      <c r="C1616" s="1">
        <f t="shared" si="1"/>
        <v>-1.21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IFERROR(__xludf.DUMMYFUNCTION("""COMPUTED_VALUE"""),82.55)</f>
        <v>82.55</v>
      </c>
      <c r="C1617" s="1">
        <f t="shared" si="1"/>
        <v>-1.69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IFERROR(__xludf.DUMMYFUNCTION("""COMPUTED_VALUE"""),82.83)</f>
        <v>82.83</v>
      </c>
      <c r="C1618" s="1">
        <f t="shared" si="1"/>
        <v>-0.72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IFERROR(__xludf.DUMMYFUNCTION("""COMPUTED_VALUE"""),83.14)</f>
        <v>83.14</v>
      </c>
      <c r="C1619" s="1">
        <f t="shared" si="1"/>
        <v>-0.69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IFERROR(__xludf.DUMMYFUNCTION("""COMPUTED_VALUE"""),83.35)</f>
        <v>83.35</v>
      </c>
      <c r="C1620" s="1">
        <f t="shared" si="1"/>
        <v>-0.79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IFERROR(__xludf.DUMMYFUNCTION("""COMPUTED_VALUE"""),82.73)</f>
        <v>82.73</v>
      </c>
      <c r="C1621" s="1">
        <f t="shared" si="1"/>
        <v>-1.62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IFERROR(__xludf.DUMMYFUNCTION("""COMPUTED_VALUE"""),81.83)</f>
        <v>81.83</v>
      </c>
      <c r="C1622" s="1">
        <f t="shared" si="1"/>
        <v>-1.9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IFERROR(__xludf.DUMMYFUNCTION("""COMPUTED_VALUE"""),81.49)</f>
        <v>81.49</v>
      </c>
      <c r="C1623" s="1">
        <f t="shared" si="1"/>
        <v>-1.34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IFERROR(__xludf.DUMMYFUNCTION("""COMPUTED_VALUE"""),81.09)</f>
        <v>81.09</v>
      </c>
      <c r="C1624" s="1">
        <f t="shared" si="1"/>
        <v>-1.4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IFERROR(__xludf.DUMMYFUNCTION("""COMPUTED_VALUE"""),81.99)</f>
        <v>81.99</v>
      </c>
      <c r="C1625" s="1">
        <f t="shared" si="1"/>
        <v>-0.1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IFERROR(__xludf.DUMMYFUNCTION("""COMPUTED_VALUE"""),81.64)</f>
        <v>81.64</v>
      </c>
      <c r="C1626" s="1">
        <f t="shared" si="1"/>
        <v>-1.35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IFERROR(__xludf.DUMMYFUNCTION("""COMPUTED_VALUE"""),80.5)</f>
        <v>80.5</v>
      </c>
      <c r="C1627" s="1">
        <f t="shared" si="1"/>
        <v>-2.14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IFERROR(__xludf.DUMMYFUNCTION("""COMPUTED_VALUE"""),81.22)</f>
        <v>81.22</v>
      </c>
      <c r="C1628" s="1">
        <f t="shared" si="1"/>
        <v>-0.28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IFERROR(__xludf.DUMMYFUNCTION("""COMPUTED_VALUE"""),81.63)</f>
        <v>81.63</v>
      </c>
      <c r="C1629" s="1">
        <f t="shared" si="1"/>
        <v>-0.59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IFERROR(__xludf.DUMMYFUNCTION("""COMPUTED_VALUE"""),80.62)</f>
        <v>80.62</v>
      </c>
      <c r="C1630" s="1">
        <f t="shared" si="1"/>
        <v>-2.01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IFERROR(__xludf.DUMMYFUNCTION("""COMPUTED_VALUE"""),82.28)</f>
        <v>82.28</v>
      </c>
      <c r="C1631" s="1">
        <f t="shared" si="1"/>
        <v>0.66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IFERROR(__xludf.DUMMYFUNCTION("""COMPUTED_VALUE"""),78.46)</f>
        <v>78.46</v>
      </c>
      <c r="C1632" s="1">
        <f t="shared" si="1"/>
        <v>-4.82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IFERROR(__xludf.DUMMYFUNCTION("""COMPUTED_VALUE"""),76.07)</f>
        <v>76.07</v>
      </c>
      <c r="C1633" s="1">
        <f t="shared" si="1"/>
        <v>-3.39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IFERROR(__xludf.DUMMYFUNCTION("""COMPUTED_VALUE"""),77.55)</f>
        <v>77.55</v>
      </c>
      <c r="C1634" s="1">
        <f t="shared" si="1"/>
        <v>0.48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IFERROR(__xludf.DUMMYFUNCTION("""COMPUTED_VALUE"""),79.0)</f>
        <v>79</v>
      </c>
      <c r="C1635" s="1">
        <f t="shared" si="1"/>
        <v>0.45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IFERROR(__xludf.DUMMYFUNCTION("""COMPUTED_VALUE"""),79.41)</f>
        <v>79.41</v>
      </c>
      <c r="C1636" s="1">
        <f t="shared" si="1"/>
        <v>-0.59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IFERROR(__xludf.DUMMYFUNCTION("""COMPUTED_VALUE"""),79.83)</f>
        <v>79.83</v>
      </c>
      <c r="C1637" s="1">
        <f t="shared" si="1"/>
        <v>-0.58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IFERROR(__xludf.DUMMYFUNCTION("""COMPUTED_VALUE"""),78.67)</f>
        <v>78.67</v>
      </c>
      <c r="C1638" s="1">
        <f t="shared" si="1"/>
        <v>-2.16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IFERROR(__xludf.DUMMYFUNCTION("""COMPUTED_VALUE"""),78.5)</f>
        <v>78.5</v>
      </c>
      <c r="C1639" s="1">
        <f t="shared" si="1"/>
        <v>-1.17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IFERROR(__xludf.DUMMYFUNCTION("""COMPUTED_VALUE"""),78.76)</f>
        <v>78.76</v>
      </c>
      <c r="C1640" s="1">
        <f t="shared" si="1"/>
        <v>-0.74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IFERROR(__xludf.DUMMYFUNCTION("""COMPUTED_VALUE"""),80.89)</f>
        <v>80.89</v>
      </c>
      <c r="C1641" s="1">
        <f t="shared" si="1"/>
        <v>1.13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IFERROR(__xludf.DUMMYFUNCTION("""COMPUTED_VALUE"""),81.66)</f>
        <v>81.66</v>
      </c>
      <c r="C1642" s="1">
        <f t="shared" si="1"/>
        <v>-0.23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IFERROR(__xludf.DUMMYFUNCTION("""COMPUTED_VALUE"""),81.93)</f>
        <v>81.93</v>
      </c>
      <c r="C1643" s="1">
        <f t="shared" si="1"/>
        <v>-0.73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IFERROR(__xludf.DUMMYFUNCTION("""COMPUTED_VALUE"""),81.33)</f>
        <v>81.33</v>
      </c>
      <c r="C1644" s="1">
        <f t="shared" si="1"/>
        <v>-1.6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IFERROR(__xludf.DUMMYFUNCTION("""COMPUTED_VALUE"""),81.56)</f>
        <v>81.56</v>
      </c>
      <c r="C1645" s="1">
        <f t="shared" si="1"/>
        <v>-0.77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IFERROR(__xludf.DUMMYFUNCTION("""COMPUTED_VALUE"""),81.4)</f>
        <v>81.4</v>
      </c>
      <c r="C1646" s="1">
        <f t="shared" si="1"/>
        <v>-1.16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IFERROR(__xludf.DUMMYFUNCTION("""COMPUTED_VALUE"""),81.63)</f>
        <v>81.63</v>
      </c>
      <c r="C1647" s="1">
        <f t="shared" si="1"/>
        <v>-0.77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IFERROR(__xludf.DUMMYFUNCTION("""COMPUTED_VALUE"""),81.37)</f>
        <v>81.37</v>
      </c>
      <c r="C1648" s="1">
        <f t="shared" si="1"/>
        <v>-1.26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IFERROR(__xludf.DUMMYFUNCTION("""COMPUTED_VALUE"""),82.14)</f>
        <v>82.14</v>
      </c>
      <c r="C1649" s="1">
        <f t="shared" si="1"/>
        <v>-0.23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IFERROR(__xludf.DUMMYFUNCTION("""COMPUTED_VALUE"""),81.7)</f>
        <v>81.7</v>
      </c>
      <c r="C1650" s="1">
        <f t="shared" si="1"/>
        <v>-1.44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IFERROR(__xludf.DUMMYFUNCTION("""COMPUTED_VALUE"""),82.55)</f>
        <v>82.55</v>
      </c>
      <c r="C1651" s="1">
        <f t="shared" si="1"/>
        <v>-0.15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IFERROR(__xludf.DUMMYFUNCTION("""COMPUTED_VALUE"""),82.19)</f>
        <v>82.19</v>
      </c>
      <c r="C1652" s="1">
        <f t="shared" si="1"/>
        <v>-1.36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IFERROR(__xludf.DUMMYFUNCTION("""COMPUTED_VALUE"""),81.76)</f>
        <v>81.76</v>
      </c>
      <c r="C1653" s="1">
        <f t="shared" si="1"/>
        <v>-1.43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IFERROR(__xludf.DUMMYFUNCTION("""COMPUTED_VALUE"""),81.5)</f>
        <v>81.5</v>
      </c>
      <c r="C1654" s="1">
        <f t="shared" si="1"/>
        <v>-1.26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IFERROR(__xludf.DUMMYFUNCTION("""COMPUTED_VALUE"""),82.33)</f>
        <v>82.33</v>
      </c>
      <c r="C1655" s="1">
        <f t="shared" si="1"/>
        <v>-0.17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IFERROR(__xludf.DUMMYFUNCTION("""COMPUTED_VALUE"""),81.8)</f>
        <v>81.8</v>
      </c>
      <c r="C1656" s="1">
        <f t="shared" si="1"/>
        <v>-1.53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IFERROR(__xludf.DUMMYFUNCTION("""COMPUTED_VALUE"""),81.02)</f>
        <v>81.02</v>
      </c>
      <c r="C1657" s="1">
        <f t="shared" si="1"/>
        <v>-1.78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IFERROR(__xludf.DUMMYFUNCTION("""COMPUTED_VALUE"""),80.5)</f>
        <v>80.5</v>
      </c>
      <c r="C1658" s="1">
        <f t="shared" si="1"/>
        <v>-1.52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IFERROR(__xludf.DUMMYFUNCTION("""COMPUTED_VALUE"""),80.41)</f>
        <v>80.41</v>
      </c>
      <c r="C1659" s="1">
        <f t="shared" si="1"/>
        <v>-1.09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IFERROR(__xludf.DUMMYFUNCTION("""COMPUTED_VALUE"""),80.56)</f>
        <v>80.56</v>
      </c>
      <c r="C1660" s="1">
        <f t="shared" si="1"/>
        <v>-0.85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IFERROR(__xludf.DUMMYFUNCTION("""COMPUTED_VALUE"""),81.33)</f>
        <v>81.33</v>
      </c>
      <c r="C1661" s="1">
        <f t="shared" si="1"/>
        <v>-0.23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IFERROR(__xludf.DUMMYFUNCTION("""COMPUTED_VALUE"""),81.17)</f>
        <v>81.17</v>
      </c>
      <c r="C1662" s="1">
        <f t="shared" si="1"/>
        <v>-1.16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IFERROR(__xludf.DUMMYFUNCTION("""COMPUTED_VALUE"""),81.18)</f>
        <v>81.18</v>
      </c>
      <c r="C1663" s="1">
        <f t="shared" si="1"/>
        <v>-0.99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IFERROR(__xludf.DUMMYFUNCTION("""COMPUTED_VALUE"""),80.24)</f>
        <v>80.24</v>
      </c>
      <c r="C1664" s="1">
        <f t="shared" si="1"/>
        <v>-1.94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IFERROR(__xludf.DUMMYFUNCTION("""COMPUTED_VALUE"""),81.48)</f>
        <v>81.48</v>
      </c>
      <c r="C1665" s="1">
        <f t="shared" si="1"/>
        <v>0.24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IFERROR(__xludf.DUMMYFUNCTION("""COMPUTED_VALUE"""),81.63)</f>
        <v>81.63</v>
      </c>
      <c r="C1666" s="1">
        <f t="shared" si="1"/>
        <v>-0.85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IFERROR(__xludf.DUMMYFUNCTION("""COMPUTED_VALUE"""),78.92)</f>
        <v>78.92</v>
      </c>
      <c r="C1667" s="1">
        <f t="shared" si="1"/>
        <v>-3.71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IFERROR(__xludf.DUMMYFUNCTION("""COMPUTED_VALUE"""),77.96)</f>
        <v>77.96</v>
      </c>
      <c r="C1668" s="1">
        <f t="shared" si="1"/>
        <v>-1.96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IFERROR(__xludf.DUMMYFUNCTION("""COMPUTED_VALUE"""),76.32)</f>
        <v>76.32</v>
      </c>
      <c r="C1669" s="1">
        <f t="shared" si="1"/>
        <v>-2.64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IFERROR(__xludf.DUMMYFUNCTION("""COMPUTED_VALUE"""),76.91)</f>
        <v>76.91</v>
      </c>
      <c r="C1670" s="1">
        <f t="shared" si="1"/>
        <v>-0.41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IFERROR(__xludf.DUMMYFUNCTION("""COMPUTED_VALUE"""),77.48)</f>
        <v>77.48</v>
      </c>
      <c r="C1671" s="1">
        <f t="shared" si="1"/>
        <v>-0.43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IFERROR(__xludf.DUMMYFUNCTION("""COMPUTED_VALUE"""),77.25)</f>
        <v>77.25</v>
      </c>
      <c r="C1672" s="1">
        <f t="shared" si="1"/>
        <v>-1.23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IFERROR(__xludf.DUMMYFUNCTION("""COMPUTED_VALUE"""),78.02)</f>
        <v>78.02</v>
      </c>
      <c r="C1673" s="1">
        <f t="shared" si="1"/>
        <v>-0.23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IFERROR(__xludf.DUMMYFUNCTION("""COMPUTED_VALUE"""),77.82)</f>
        <v>77.82</v>
      </c>
      <c r="C1674" s="1">
        <f t="shared" si="1"/>
        <v>-1.2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IFERROR(__xludf.DUMMYFUNCTION("""COMPUTED_VALUE"""),80.16)</f>
        <v>80.16</v>
      </c>
      <c r="C1675" s="1">
        <f t="shared" si="1"/>
        <v>1.34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IFERROR(__xludf.DUMMYFUNCTION("""COMPUTED_VALUE"""),80.03)</f>
        <v>80.03</v>
      </c>
      <c r="C1676" s="1">
        <f t="shared" si="1"/>
        <v>-1.13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IFERROR(__xludf.DUMMYFUNCTION("""COMPUTED_VALUE"""),79.92)</f>
        <v>79.92</v>
      </c>
      <c r="C1677" s="1">
        <f t="shared" si="1"/>
        <v>-1.11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IFERROR(__xludf.DUMMYFUNCTION("""COMPUTED_VALUE"""),79.83)</f>
        <v>79.83</v>
      </c>
      <c r="C1678" s="1">
        <f t="shared" si="1"/>
        <v>-1.09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IFERROR(__xludf.DUMMYFUNCTION("""COMPUTED_VALUE"""),79.42)</f>
        <v>79.42</v>
      </c>
      <c r="C1679" s="1">
        <f t="shared" si="1"/>
        <v>-1.41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IFERROR(__xludf.DUMMYFUNCTION("""COMPUTED_VALUE"""),75.91)</f>
        <v>75.91</v>
      </c>
      <c r="C1680" s="1">
        <f t="shared" si="1"/>
        <v>-4.51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IFERROR(__xludf.DUMMYFUNCTION("""COMPUTED_VALUE"""),75.1)</f>
        <v>75.1</v>
      </c>
      <c r="C1681" s="1">
        <f t="shared" si="1"/>
        <v>-1.81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IFERROR(__xludf.DUMMYFUNCTION("""COMPUTED_VALUE"""),75.42)</f>
        <v>75.42</v>
      </c>
      <c r="C1682" s="1">
        <f t="shared" si="1"/>
        <v>-0.68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IFERROR(__xludf.DUMMYFUNCTION("""COMPUTED_VALUE"""),75.01)</f>
        <v>75.01</v>
      </c>
      <c r="C1683" s="1">
        <f t="shared" si="1"/>
        <v>-1.41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IFERROR(__xludf.DUMMYFUNCTION("""COMPUTED_VALUE"""),74.88)</f>
        <v>74.88</v>
      </c>
      <c r="C1684" s="1">
        <f t="shared" si="1"/>
        <v>-1.13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IFERROR(__xludf.DUMMYFUNCTION("""COMPUTED_VALUE"""),74.2)</f>
        <v>74.2</v>
      </c>
      <c r="C1685" s="1">
        <f t="shared" si="1"/>
        <v>-1.68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IFERROR(__xludf.DUMMYFUNCTION("""COMPUTED_VALUE"""),74.36)</f>
        <v>74.36</v>
      </c>
      <c r="C1686" s="1">
        <f t="shared" si="1"/>
        <v>-0.84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IFERROR(__xludf.DUMMYFUNCTION("""COMPUTED_VALUE"""),73.06)</f>
        <v>73.06</v>
      </c>
      <c r="C1687" s="1">
        <f t="shared" si="1"/>
        <v>-2.3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IFERROR(__xludf.DUMMYFUNCTION("""COMPUTED_VALUE"""),73.82)</f>
        <v>73.82</v>
      </c>
      <c r="C1688" s="1">
        <f t="shared" si="1"/>
        <v>-0.24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IFERROR(__xludf.DUMMYFUNCTION("""COMPUTED_VALUE"""),73.99)</f>
        <v>73.99</v>
      </c>
      <c r="C1689" s="1">
        <f t="shared" si="1"/>
        <v>-0.83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IFERROR(__xludf.DUMMYFUNCTION("""COMPUTED_VALUE"""),73.29)</f>
        <v>73.29</v>
      </c>
      <c r="C1690" s="1">
        <f t="shared" si="1"/>
        <v>-1.7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IFERROR(__xludf.DUMMYFUNCTION("""COMPUTED_VALUE"""),73.0)</f>
        <v>73</v>
      </c>
      <c r="C1691" s="1">
        <f t="shared" si="1"/>
        <v>-1.29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IFERROR(__xludf.DUMMYFUNCTION("""COMPUTED_VALUE"""),72.91)</f>
        <v>72.91</v>
      </c>
      <c r="C1692" s="1">
        <f t="shared" si="1"/>
        <v>-1.09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IFERROR(__xludf.DUMMYFUNCTION("""COMPUTED_VALUE"""),74.18)</f>
        <v>74.18</v>
      </c>
      <c r="C1693" s="1">
        <f t="shared" si="1"/>
        <v>0.27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IFERROR(__xludf.DUMMYFUNCTION("""COMPUTED_VALUE"""),74.59)</f>
        <v>74.59</v>
      </c>
      <c r="C1694" s="1">
        <f t="shared" si="1"/>
        <v>-0.59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IFERROR(__xludf.DUMMYFUNCTION("""COMPUTED_VALUE"""),70.39)</f>
        <v>70.39</v>
      </c>
      <c r="C1695" s="1">
        <f t="shared" si="1"/>
        <v>-5.2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IFERROR(__xludf.DUMMYFUNCTION("""COMPUTED_VALUE"""),70.19)</f>
        <v>70.19</v>
      </c>
      <c r="C1696" s="1">
        <f t="shared" si="1"/>
        <v>-1.2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IFERROR(__xludf.DUMMYFUNCTION("""COMPUTED_VALUE"""),70.05)</f>
        <v>70.05</v>
      </c>
      <c r="C1697" s="1">
        <f t="shared" si="1"/>
        <v>-1.14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IFERROR(__xludf.DUMMYFUNCTION("""COMPUTED_VALUE"""),71.62)</f>
        <v>71.62</v>
      </c>
      <c r="C1698" s="1">
        <f t="shared" si="1"/>
        <v>0.57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IFERROR(__xludf.DUMMYFUNCTION("""COMPUTED_VALUE"""),71.2)</f>
        <v>71.2</v>
      </c>
      <c r="C1699" s="1">
        <f t="shared" si="1"/>
        <v>-1.42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IFERROR(__xludf.DUMMYFUNCTION("""COMPUTED_VALUE"""),71.33)</f>
        <v>71.33</v>
      </c>
      <c r="C1700" s="1">
        <f t="shared" si="1"/>
        <v>-0.87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IFERROR(__xludf.DUMMYFUNCTION("""COMPUTED_VALUE"""),70.52)</f>
        <v>70.52</v>
      </c>
      <c r="C1701" s="1">
        <f t="shared" si="1"/>
        <v>-1.81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IFERROR(__xludf.DUMMYFUNCTION("""COMPUTED_VALUE"""),72.63)</f>
        <v>72.63</v>
      </c>
      <c r="C1702" s="1">
        <f t="shared" si="1"/>
        <v>1.11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IFERROR(__xludf.DUMMYFUNCTION("""COMPUTED_VALUE"""),68.42)</f>
        <v>68.42</v>
      </c>
      <c r="C1703" s="1">
        <f t="shared" si="1"/>
        <v>-5.21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IFERROR(__xludf.DUMMYFUNCTION("""COMPUTED_VALUE"""),71.26)</f>
        <v>71.26</v>
      </c>
      <c r="C1704" s="1">
        <f t="shared" si="1"/>
        <v>1.84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IFERROR(__xludf.DUMMYFUNCTION("""COMPUTED_VALUE"""),70.91)</f>
        <v>70.91</v>
      </c>
      <c r="C1705" s="1">
        <f t="shared" si="1"/>
        <v>-1.35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IFERROR(__xludf.DUMMYFUNCTION("""COMPUTED_VALUE"""),75.1)</f>
        <v>75.1</v>
      </c>
      <c r="C1706" s="1">
        <f t="shared" si="1"/>
        <v>3.19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IFERROR(__xludf.DUMMYFUNCTION("""COMPUTED_VALUE"""),72.42)</f>
        <v>72.42</v>
      </c>
      <c r="C1707" s="1">
        <f t="shared" si="1"/>
        <v>-3.68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IFERROR(__xludf.DUMMYFUNCTION("""COMPUTED_VALUE"""),72.23)</f>
        <v>72.23</v>
      </c>
      <c r="C1708" s="1">
        <f t="shared" si="1"/>
        <v>-1.19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IFERROR(__xludf.DUMMYFUNCTION("""COMPUTED_VALUE"""),70.63)</f>
        <v>70.63</v>
      </c>
      <c r="C1709" s="1">
        <f t="shared" si="1"/>
        <v>-2.6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IFERROR(__xludf.DUMMYFUNCTION("""COMPUTED_VALUE"""),74.27)</f>
        <v>74.27</v>
      </c>
      <c r="C1710" s="1">
        <f t="shared" si="1"/>
        <v>2.64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IFERROR(__xludf.DUMMYFUNCTION("""COMPUTED_VALUE"""),72.83)</f>
        <v>72.83</v>
      </c>
      <c r="C1711" s="1">
        <f t="shared" si="1"/>
        <v>-2.44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IFERROR(__xludf.DUMMYFUNCTION("""COMPUTED_VALUE"""),72.77)</f>
        <v>72.77</v>
      </c>
      <c r="C1712" s="1">
        <f t="shared" si="1"/>
        <v>-1.06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IFERROR(__xludf.DUMMYFUNCTION("""COMPUTED_VALUE"""),72.82)</f>
        <v>72.82</v>
      </c>
      <c r="C1713" s="1">
        <f t="shared" si="1"/>
        <v>-0.95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IFERROR(__xludf.DUMMYFUNCTION("""COMPUTED_VALUE"""),72.59)</f>
        <v>72.59</v>
      </c>
      <c r="C1714" s="1">
        <f t="shared" si="1"/>
        <v>-1.23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IFERROR(__xludf.DUMMYFUNCTION("""COMPUTED_VALUE"""),74.0)</f>
        <v>74</v>
      </c>
      <c r="C1715" s="1">
        <f t="shared" si="1"/>
        <v>0.41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IFERROR(__xludf.DUMMYFUNCTION("""COMPUTED_VALUE"""),75.06)</f>
        <v>75.06</v>
      </c>
      <c r="C1716" s="1">
        <f t="shared" si="1"/>
        <v>0.06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IFERROR(__xludf.DUMMYFUNCTION("""COMPUTED_VALUE"""),75.06)</f>
        <v>75.06</v>
      </c>
      <c r="C1717" s="1">
        <f t="shared" si="1"/>
        <v>-1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IFERROR(__xludf.DUMMYFUNCTION("""COMPUTED_VALUE"""),74.95)</f>
        <v>74.95</v>
      </c>
      <c r="C1718" s="1">
        <f t="shared" si="1"/>
        <v>-1.11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IFERROR(__xludf.DUMMYFUNCTION("""COMPUTED_VALUE"""),74.74)</f>
        <v>74.74</v>
      </c>
      <c r="C1719" s="1">
        <f t="shared" si="1"/>
        <v>-1.21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IFERROR(__xludf.DUMMYFUNCTION("""COMPUTED_VALUE"""),75.13)</f>
        <v>75.13</v>
      </c>
      <c r="C1720" s="1">
        <f t="shared" si="1"/>
        <v>-0.61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IFERROR(__xludf.DUMMYFUNCTION("""COMPUTED_VALUE"""),75.16)</f>
        <v>75.16</v>
      </c>
      <c r="C1721" s="1">
        <f t="shared" si="1"/>
        <v>-0.97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IFERROR(__xludf.DUMMYFUNCTION("""COMPUTED_VALUE"""),75.45)</f>
        <v>75.45</v>
      </c>
      <c r="C1722" s="1">
        <f t="shared" si="1"/>
        <v>-0.71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IFERROR(__xludf.DUMMYFUNCTION("""COMPUTED_VALUE"""),75.0)</f>
        <v>75</v>
      </c>
      <c r="C1723" s="1">
        <f t="shared" si="1"/>
        <v>-1.45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IFERROR(__xludf.DUMMYFUNCTION("""COMPUTED_VALUE"""),74.14)</f>
        <v>74.14</v>
      </c>
      <c r="C1724" s="1">
        <f t="shared" si="1"/>
        <v>-1.86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IFERROR(__xludf.DUMMYFUNCTION("""COMPUTED_VALUE"""),74.37)</f>
        <v>74.37</v>
      </c>
      <c r="C1725" s="1">
        <f t="shared" si="1"/>
        <v>-0.77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IFERROR(__xludf.DUMMYFUNCTION("""COMPUTED_VALUE"""),76.3)</f>
        <v>76.3</v>
      </c>
      <c r="C1726" s="1">
        <f t="shared" si="1"/>
        <v>0.93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IFERROR(__xludf.DUMMYFUNCTION("""COMPUTED_VALUE"""),76.55)</f>
        <v>76.55</v>
      </c>
      <c r="C1727" s="1">
        <f t="shared" si="1"/>
        <v>-0.75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IFERROR(__xludf.DUMMYFUNCTION("""COMPUTED_VALUE"""),75.9)</f>
        <v>75.9</v>
      </c>
      <c r="C1728" s="1">
        <f t="shared" si="1"/>
        <v>-1.65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IFERROR(__xludf.DUMMYFUNCTION("""COMPUTED_VALUE"""),73.63)</f>
        <v>73.63</v>
      </c>
      <c r="C1729" s="1">
        <f t="shared" si="1"/>
        <v>-3.27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IFERROR(__xludf.DUMMYFUNCTION("""COMPUTED_VALUE"""),74.59)</f>
        <v>74.59</v>
      </c>
      <c r="C1730" s="1">
        <f t="shared" si="1"/>
        <v>-0.04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IFERROR(__xludf.DUMMYFUNCTION("""COMPUTED_VALUE"""),72.76)</f>
        <v>72.76</v>
      </c>
      <c r="C1731" s="1">
        <f t="shared" si="1"/>
        <v>-2.83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IFERROR(__xludf.DUMMYFUNCTION("""COMPUTED_VALUE"""),74.02)</f>
        <v>74.02</v>
      </c>
      <c r="C1732" s="1">
        <f t="shared" si="1"/>
        <v>0.26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IFERROR(__xludf.DUMMYFUNCTION("""COMPUTED_VALUE"""),73.31)</f>
        <v>73.31</v>
      </c>
      <c r="C1733" s="1">
        <f t="shared" si="1"/>
        <v>-1.71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IFERROR(__xludf.DUMMYFUNCTION("""COMPUTED_VALUE"""),75.19)</f>
        <v>75.19</v>
      </c>
      <c r="C1734" s="1">
        <f t="shared" si="1"/>
        <v>0.88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IFERROR(__xludf.DUMMYFUNCTION("""COMPUTED_VALUE"""),77.77)</f>
        <v>77.77</v>
      </c>
      <c r="C1735" s="1">
        <f t="shared" si="1"/>
        <v>1.58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IFERROR(__xludf.DUMMYFUNCTION("""COMPUTED_VALUE"""),76.15)</f>
        <v>76.15</v>
      </c>
      <c r="C1736" s="1">
        <f t="shared" si="1"/>
        <v>-2.62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IFERROR(__xludf.DUMMYFUNCTION("""COMPUTED_VALUE"""),75.57)</f>
        <v>75.57</v>
      </c>
      <c r="C1737" s="1">
        <f t="shared" si="1"/>
        <v>-1.58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IFERROR(__xludf.DUMMYFUNCTION("""COMPUTED_VALUE"""),73.95)</f>
        <v>73.95</v>
      </c>
      <c r="C1738" s="1">
        <f t="shared" si="1"/>
        <v>-2.62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IFERROR(__xludf.DUMMYFUNCTION("""COMPUTED_VALUE"""),73.73)</f>
        <v>73.73</v>
      </c>
      <c r="C1739" s="1">
        <f t="shared" si="1"/>
        <v>-1.22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IFERROR(__xludf.DUMMYFUNCTION("""COMPUTED_VALUE"""),72.93)</f>
        <v>72.93</v>
      </c>
      <c r="C1740" s="1">
        <f t="shared" si="1"/>
        <v>-1.8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IFERROR(__xludf.DUMMYFUNCTION("""COMPUTED_VALUE"""),72.93)</f>
        <v>72.93</v>
      </c>
      <c r="C1741" s="1">
        <f t="shared" si="1"/>
        <v>-1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IFERROR(__xludf.DUMMYFUNCTION("""COMPUTED_VALUE"""),72.0)</f>
        <v>72</v>
      </c>
      <c r="C1742" s="1">
        <f t="shared" si="1"/>
        <v>-1.93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IFERROR(__xludf.DUMMYFUNCTION("""COMPUTED_VALUE"""),68.46)</f>
        <v>68.46</v>
      </c>
      <c r="C1743" s="1">
        <f t="shared" si="1"/>
        <v>-4.54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IFERROR(__xludf.DUMMYFUNCTION("""COMPUTED_VALUE"""),68.41)</f>
        <v>68.41</v>
      </c>
      <c r="C1744" s="1">
        <f t="shared" si="1"/>
        <v>-1.05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IFERROR(__xludf.DUMMYFUNCTION("""COMPUTED_VALUE"""),70.8)</f>
        <v>70.8</v>
      </c>
      <c r="C1745" s="1">
        <f t="shared" si="1"/>
        <v>1.39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IFERROR(__xludf.DUMMYFUNCTION("""COMPUTED_VALUE"""),70.62)</f>
        <v>70.62</v>
      </c>
      <c r="C1746" s="1">
        <f t="shared" si="1"/>
        <v>-1.18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IFERROR(__xludf.DUMMYFUNCTION("""COMPUTED_VALUE"""),71.78)</f>
        <v>71.78</v>
      </c>
      <c r="C1747" s="1">
        <f t="shared" si="1"/>
        <v>0.16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IFERROR(__xludf.DUMMYFUNCTION("""COMPUTED_VALUE"""),71.86)</f>
        <v>71.86</v>
      </c>
      <c r="C1748" s="1">
        <f t="shared" si="1"/>
        <v>-0.92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IFERROR(__xludf.DUMMYFUNCTION("""COMPUTED_VALUE"""),71.17)</f>
        <v>71.17</v>
      </c>
      <c r="C1749" s="1">
        <f t="shared" si="1"/>
        <v>-1.69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IFERROR(__xludf.DUMMYFUNCTION("""COMPUTED_VALUE"""),70.38)</f>
        <v>70.38</v>
      </c>
      <c r="C1750" s="1">
        <f t="shared" si="1"/>
        <v>-1.79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tr">
        <f>IFERROR(__xludf.DUMMYFUNCTION("GOOGLEFINANCE(""BA"",""price"",""2010-01-01"",""2016-12-13"",""DAILY"")"),"Date")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IFERROR(__xludf.DUMMYFUNCTION("""COMPUTED_VALUE"""),56.18)</f>
        <v>56.18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IFERROR(__xludf.DUMMYFUNCTION("""COMPUTED_VALUE"""),58.02)</f>
        <v>58.02</v>
      </c>
      <c r="C3" s="1">
        <f t="shared" ref="C3:C1750" si="1">(B3-B2)-1</f>
        <v>0.84</v>
      </c>
    </row>
    <row r="4">
      <c r="A4" s="3">
        <f>IFERROR(__xludf.DUMMYFUNCTION("""COMPUTED_VALUE"""),40184.666666666664)</f>
        <v>40184.66667</v>
      </c>
      <c r="B4" s="1">
        <f>IFERROR(__xludf.DUMMYFUNCTION("""COMPUTED_VALUE"""),59.78)</f>
        <v>59.78</v>
      </c>
      <c r="C4" s="1">
        <f t="shared" si="1"/>
        <v>0.76</v>
      </c>
    </row>
    <row r="5">
      <c r="A5" s="3">
        <f>IFERROR(__xludf.DUMMYFUNCTION("""COMPUTED_VALUE"""),40185.666666666664)</f>
        <v>40185.66667</v>
      </c>
      <c r="B5" s="1">
        <f>IFERROR(__xludf.DUMMYFUNCTION("""COMPUTED_VALUE"""),62.2)</f>
        <v>62.2</v>
      </c>
      <c r="C5" s="1">
        <f t="shared" si="1"/>
        <v>1.42</v>
      </c>
    </row>
    <row r="6">
      <c r="A6" s="3">
        <f>IFERROR(__xludf.DUMMYFUNCTION("""COMPUTED_VALUE"""),40186.666666666664)</f>
        <v>40186.66667</v>
      </c>
      <c r="B6" s="1">
        <f>IFERROR(__xludf.DUMMYFUNCTION("""COMPUTED_VALUE"""),61.6)</f>
        <v>61.6</v>
      </c>
      <c r="C6" s="1">
        <f t="shared" si="1"/>
        <v>-1.6</v>
      </c>
    </row>
    <row r="7">
      <c r="A7" s="3">
        <f>IFERROR(__xludf.DUMMYFUNCTION("""COMPUTED_VALUE"""),40189.666666666664)</f>
        <v>40189.66667</v>
      </c>
      <c r="B7" s="1">
        <f>IFERROR(__xludf.DUMMYFUNCTION("""COMPUTED_VALUE"""),60.87)</f>
        <v>60.87</v>
      </c>
      <c r="C7" s="1">
        <f t="shared" si="1"/>
        <v>-1.73</v>
      </c>
    </row>
    <row r="8">
      <c r="A8" s="3">
        <f>IFERROR(__xludf.DUMMYFUNCTION("""COMPUTED_VALUE"""),40190.666666666664)</f>
        <v>40190.66667</v>
      </c>
      <c r="B8" s="1">
        <f>IFERROR(__xludf.DUMMYFUNCTION("""COMPUTED_VALUE"""),60.43)</f>
        <v>60.43</v>
      </c>
      <c r="C8" s="1">
        <f t="shared" si="1"/>
        <v>-1.44</v>
      </c>
    </row>
    <row r="9">
      <c r="A9" s="3">
        <f>IFERROR(__xludf.DUMMYFUNCTION("""COMPUTED_VALUE"""),40191.666666666664)</f>
        <v>40191.66667</v>
      </c>
      <c r="B9" s="1">
        <f>IFERROR(__xludf.DUMMYFUNCTION("""COMPUTED_VALUE"""),61.16)</f>
        <v>61.16</v>
      </c>
      <c r="C9" s="1">
        <f t="shared" si="1"/>
        <v>-0.27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IFERROR(__xludf.DUMMYFUNCTION("""COMPUTED_VALUE"""),61.56)</f>
        <v>61.56</v>
      </c>
      <c r="C10" s="1">
        <f t="shared" si="1"/>
        <v>-0.6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IFERROR(__xludf.DUMMYFUNCTION("""COMPUTED_VALUE"""),60.82)</f>
        <v>60.82</v>
      </c>
      <c r="C11" s="1">
        <f t="shared" si="1"/>
        <v>-1.74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IFERROR(__xludf.DUMMYFUNCTION("""COMPUTED_VALUE"""),60.65)</f>
        <v>60.65</v>
      </c>
      <c r="C12" s="1">
        <f t="shared" si="1"/>
        <v>-1.17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IFERROR(__xludf.DUMMYFUNCTION("""COMPUTED_VALUE"""),60.2)</f>
        <v>60.2</v>
      </c>
      <c r="C13" s="1">
        <f t="shared" si="1"/>
        <v>-1.45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IFERROR(__xludf.DUMMYFUNCTION("""COMPUTED_VALUE"""),59.2)</f>
        <v>59.2</v>
      </c>
      <c r="C14" s="1">
        <f t="shared" si="1"/>
        <v>-2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IFERROR(__xludf.DUMMYFUNCTION("""COMPUTED_VALUE"""),57.77)</f>
        <v>57.77</v>
      </c>
      <c r="C15" s="1">
        <f t="shared" si="1"/>
        <v>-2.43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IFERROR(__xludf.DUMMYFUNCTION("""COMPUTED_VALUE"""),57.78)</f>
        <v>57.78</v>
      </c>
      <c r="C16" s="1">
        <f t="shared" si="1"/>
        <v>-0.99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IFERROR(__xludf.DUMMYFUNCTION("""COMPUTED_VALUE"""),57.71)</f>
        <v>57.71</v>
      </c>
      <c r="C17" s="1">
        <f t="shared" si="1"/>
        <v>-1.07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IFERROR(__xludf.DUMMYFUNCTION("""COMPUTED_VALUE"""),61.93)</f>
        <v>61.93</v>
      </c>
      <c r="C18" s="1">
        <f t="shared" si="1"/>
        <v>3.22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IFERROR(__xludf.DUMMYFUNCTION("""COMPUTED_VALUE"""),62.56)</f>
        <v>62.56</v>
      </c>
      <c r="C19" s="1">
        <f t="shared" si="1"/>
        <v>-0.37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IFERROR(__xludf.DUMMYFUNCTION("""COMPUTED_VALUE"""),60.6)</f>
        <v>60.6</v>
      </c>
      <c r="C20" s="1">
        <f t="shared" si="1"/>
        <v>-2.96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IFERROR(__xludf.DUMMYFUNCTION("""COMPUTED_VALUE"""),61.7)</f>
        <v>61.7</v>
      </c>
      <c r="C21" s="1">
        <f t="shared" si="1"/>
        <v>0.1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IFERROR(__xludf.DUMMYFUNCTION("""COMPUTED_VALUE"""),61.94)</f>
        <v>61.94</v>
      </c>
      <c r="C22" s="1">
        <f t="shared" si="1"/>
        <v>-0.76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IFERROR(__xludf.DUMMYFUNCTION("""COMPUTED_VALUE"""),61.46)</f>
        <v>61.46</v>
      </c>
      <c r="C23" s="1">
        <f t="shared" si="1"/>
        <v>-1.48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IFERROR(__xludf.DUMMYFUNCTION("""COMPUTED_VALUE"""),59.32)</f>
        <v>59.32</v>
      </c>
      <c r="C24" s="1">
        <f t="shared" si="1"/>
        <v>-3.14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IFERROR(__xludf.DUMMYFUNCTION("""COMPUTED_VALUE"""),58.4)</f>
        <v>58.4</v>
      </c>
      <c r="C25" s="1">
        <f t="shared" si="1"/>
        <v>-1.92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IFERROR(__xludf.DUMMYFUNCTION("""COMPUTED_VALUE"""),57.89)</f>
        <v>57.89</v>
      </c>
      <c r="C26" s="1">
        <f t="shared" si="1"/>
        <v>-1.51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IFERROR(__xludf.DUMMYFUNCTION("""COMPUTED_VALUE"""),59.74)</f>
        <v>59.74</v>
      </c>
      <c r="C27" s="1">
        <f t="shared" si="1"/>
        <v>0.85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IFERROR(__xludf.DUMMYFUNCTION("""COMPUTED_VALUE"""),59.54)</f>
        <v>59.54</v>
      </c>
      <c r="C28" s="1">
        <f t="shared" si="1"/>
        <v>-1.2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IFERROR(__xludf.DUMMYFUNCTION("""COMPUTED_VALUE"""),60.59)</f>
        <v>60.59</v>
      </c>
      <c r="C29" s="1">
        <f t="shared" si="1"/>
        <v>0.05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IFERROR(__xludf.DUMMYFUNCTION("""COMPUTED_VALUE"""),59.65)</f>
        <v>59.65</v>
      </c>
      <c r="C30" s="1">
        <f t="shared" si="1"/>
        <v>-1.94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IFERROR(__xludf.DUMMYFUNCTION("""COMPUTED_VALUE"""),61.26)</f>
        <v>61.26</v>
      </c>
      <c r="C31" s="1">
        <f t="shared" si="1"/>
        <v>0.61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IFERROR(__xludf.DUMMYFUNCTION("""COMPUTED_VALUE"""),61.82)</f>
        <v>61.82</v>
      </c>
      <c r="C32" s="1">
        <f t="shared" si="1"/>
        <v>-0.44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IFERROR(__xludf.DUMMYFUNCTION("""COMPUTED_VALUE"""),62.89)</f>
        <v>62.89</v>
      </c>
      <c r="C33" s="1">
        <f t="shared" si="1"/>
        <v>0.07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IFERROR(__xludf.DUMMYFUNCTION("""COMPUTED_VALUE"""),63.59)</f>
        <v>63.59</v>
      </c>
      <c r="C34" s="1">
        <f t="shared" si="1"/>
        <v>-0.3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IFERROR(__xludf.DUMMYFUNCTION("""COMPUTED_VALUE"""),63.97)</f>
        <v>63.97</v>
      </c>
      <c r="C35" s="1">
        <f t="shared" si="1"/>
        <v>-0.62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IFERROR(__xludf.DUMMYFUNCTION("""COMPUTED_VALUE"""),62.77)</f>
        <v>62.77</v>
      </c>
      <c r="C36" s="1">
        <f t="shared" si="1"/>
        <v>-2.2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IFERROR(__xludf.DUMMYFUNCTION("""COMPUTED_VALUE"""),63.48)</f>
        <v>63.48</v>
      </c>
      <c r="C37" s="1">
        <f t="shared" si="1"/>
        <v>-0.29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IFERROR(__xludf.DUMMYFUNCTION("""COMPUTED_VALUE"""),62.87)</f>
        <v>62.87</v>
      </c>
      <c r="C38" s="1">
        <f t="shared" si="1"/>
        <v>-1.61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IFERROR(__xludf.DUMMYFUNCTION("""COMPUTED_VALUE"""),63.16)</f>
        <v>63.16</v>
      </c>
      <c r="C39" s="1">
        <f t="shared" si="1"/>
        <v>-0.71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IFERROR(__xludf.DUMMYFUNCTION("""COMPUTED_VALUE"""),64.0)</f>
        <v>64</v>
      </c>
      <c r="C40" s="1">
        <f t="shared" si="1"/>
        <v>-0.16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IFERROR(__xludf.DUMMYFUNCTION("""COMPUTED_VALUE"""),64.44)</f>
        <v>64.44</v>
      </c>
      <c r="C41" s="1">
        <f t="shared" si="1"/>
        <v>-0.56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IFERROR(__xludf.DUMMYFUNCTION("""COMPUTED_VALUE"""),64.45)</f>
        <v>64.45</v>
      </c>
      <c r="C42" s="1">
        <f t="shared" si="1"/>
        <v>-0.99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IFERROR(__xludf.DUMMYFUNCTION("""COMPUTED_VALUE"""),65.55)</f>
        <v>65.55</v>
      </c>
      <c r="C43" s="1">
        <f t="shared" si="1"/>
        <v>0.1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IFERROR(__xludf.DUMMYFUNCTION("""COMPUTED_VALUE"""),67.93)</f>
        <v>67.93</v>
      </c>
      <c r="C44" s="1">
        <f t="shared" si="1"/>
        <v>1.38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IFERROR(__xludf.DUMMYFUNCTION("""COMPUTED_VALUE"""),67.24)</f>
        <v>67.24</v>
      </c>
      <c r="C45" s="1">
        <f t="shared" si="1"/>
        <v>-1.69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IFERROR(__xludf.DUMMYFUNCTION("""COMPUTED_VALUE"""),67.79)</f>
        <v>67.79</v>
      </c>
      <c r="C46" s="1">
        <f t="shared" si="1"/>
        <v>-0.45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IFERROR(__xludf.DUMMYFUNCTION("""COMPUTED_VALUE"""),70.01)</f>
        <v>70.01</v>
      </c>
      <c r="C47" s="1">
        <f t="shared" si="1"/>
        <v>1.22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IFERROR(__xludf.DUMMYFUNCTION("""COMPUTED_VALUE"""),70.07)</f>
        <v>70.07</v>
      </c>
      <c r="C48" s="1">
        <f t="shared" si="1"/>
        <v>-0.94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IFERROR(__xludf.DUMMYFUNCTION("""COMPUTED_VALUE"""),69.83)</f>
        <v>69.83</v>
      </c>
      <c r="C49" s="1">
        <f t="shared" si="1"/>
        <v>-1.24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IFERROR(__xludf.DUMMYFUNCTION("""COMPUTED_VALUE"""),69.4)</f>
        <v>69.4</v>
      </c>
      <c r="C50" s="1">
        <f t="shared" si="1"/>
        <v>-1.43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IFERROR(__xludf.DUMMYFUNCTION("""COMPUTED_VALUE"""),68.72)</f>
        <v>68.72</v>
      </c>
      <c r="C51" s="1">
        <f t="shared" si="1"/>
        <v>-1.68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IFERROR(__xludf.DUMMYFUNCTION("""COMPUTED_VALUE"""),69.38)</f>
        <v>69.38</v>
      </c>
      <c r="C52" s="1">
        <f t="shared" si="1"/>
        <v>-0.34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IFERROR(__xludf.DUMMYFUNCTION("""COMPUTED_VALUE"""),70.87)</f>
        <v>70.87</v>
      </c>
      <c r="C53" s="1">
        <f t="shared" si="1"/>
        <v>0.49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IFERROR(__xludf.DUMMYFUNCTION("""COMPUTED_VALUE"""),70.72)</f>
        <v>70.72</v>
      </c>
      <c r="C54" s="1">
        <f t="shared" si="1"/>
        <v>-1.15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IFERROR(__xludf.DUMMYFUNCTION("""COMPUTED_VALUE"""),71.91)</f>
        <v>71.91</v>
      </c>
      <c r="C55" s="1">
        <f t="shared" si="1"/>
        <v>0.19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IFERROR(__xludf.DUMMYFUNCTION("""COMPUTED_VALUE"""),72.18)</f>
        <v>72.18</v>
      </c>
      <c r="C56" s="1">
        <f t="shared" si="1"/>
        <v>-0.73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IFERROR(__xludf.DUMMYFUNCTION("""COMPUTED_VALUE"""),72.32)</f>
        <v>72.32</v>
      </c>
      <c r="C57" s="1">
        <f t="shared" si="1"/>
        <v>-0.86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IFERROR(__xludf.DUMMYFUNCTION("""COMPUTED_VALUE"""),72.49)</f>
        <v>72.49</v>
      </c>
      <c r="C58" s="1">
        <f t="shared" si="1"/>
        <v>-0.83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IFERROR(__xludf.DUMMYFUNCTION("""COMPUTED_VALUE"""),72.59)</f>
        <v>72.59</v>
      </c>
      <c r="C59" s="1">
        <f t="shared" si="1"/>
        <v>-0.9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IFERROR(__xludf.DUMMYFUNCTION("""COMPUTED_VALUE"""),74.11)</f>
        <v>74.11</v>
      </c>
      <c r="C60" s="1">
        <f t="shared" si="1"/>
        <v>0.52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IFERROR(__xludf.DUMMYFUNCTION("""COMPUTED_VALUE"""),73.53)</f>
        <v>73.53</v>
      </c>
      <c r="C61" s="1">
        <f t="shared" si="1"/>
        <v>-1.58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IFERROR(__xludf.DUMMYFUNCTION("""COMPUTED_VALUE"""),72.61)</f>
        <v>72.61</v>
      </c>
      <c r="C62" s="1">
        <f t="shared" si="1"/>
        <v>-1.92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IFERROR(__xludf.DUMMYFUNCTION("""COMPUTED_VALUE"""),72.99)</f>
        <v>72.99</v>
      </c>
      <c r="C63" s="1">
        <f t="shared" si="1"/>
        <v>-0.62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IFERROR(__xludf.DUMMYFUNCTION("""COMPUTED_VALUE"""),72.04)</f>
        <v>72.04</v>
      </c>
      <c r="C64" s="1">
        <f t="shared" si="1"/>
        <v>-1.95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IFERROR(__xludf.DUMMYFUNCTION("""COMPUTED_VALUE"""),72.36)</f>
        <v>72.36</v>
      </c>
      <c r="C65" s="1">
        <f t="shared" si="1"/>
        <v>-0.68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IFERROR(__xludf.DUMMYFUNCTION("""COMPUTED_VALUE"""),72.1)</f>
        <v>72.1</v>
      </c>
      <c r="C66" s="1">
        <f t="shared" si="1"/>
        <v>-1.26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IFERROR(__xludf.DUMMYFUNCTION("""COMPUTED_VALUE"""),72.28)</f>
        <v>72.28</v>
      </c>
      <c r="C67" s="1">
        <f t="shared" si="1"/>
        <v>-0.82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IFERROR(__xludf.DUMMYFUNCTION("""COMPUTED_VALUE"""),72.42)</f>
        <v>72.42</v>
      </c>
      <c r="C68" s="1">
        <f t="shared" si="1"/>
        <v>-0.86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IFERROR(__xludf.DUMMYFUNCTION("""COMPUTED_VALUE"""),71.92)</f>
        <v>71.92</v>
      </c>
      <c r="C69" s="1">
        <f t="shared" si="1"/>
        <v>-1.5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IFERROR(__xludf.DUMMYFUNCTION("""COMPUTED_VALUE"""),71.19)</f>
        <v>71.19</v>
      </c>
      <c r="C70" s="1">
        <f t="shared" si="1"/>
        <v>-1.73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IFERROR(__xludf.DUMMYFUNCTION("""COMPUTED_VALUE"""),71.7)</f>
        <v>71.7</v>
      </c>
      <c r="C71" s="1">
        <f t="shared" si="1"/>
        <v>-0.49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IFERROR(__xludf.DUMMYFUNCTION("""COMPUTED_VALUE"""),72.09)</f>
        <v>72.09</v>
      </c>
      <c r="C72" s="1">
        <f t="shared" si="1"/>
        <v>-0.61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IFERROR(__xludf.DUMMYFUNCTION("""COMPUTED_VALUE"""),70.79)</f>
        <v>70.79</v>
      </c>
      <c r="C73" s="1">
        <f t="shared" si="1"/>
        <v>-2.3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IFERROR(__xludf.DUMMYFUNCTION("""COMPUTED_VALUE"""),70.96)</f>
        <v>70.96</v>
      </c>
      <c r="C74" s="1">
        <f t="shared" si="1"/>
        <v>-0.83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IFERROR(__xludf.DUMMYFUNCTION("""COMPUTED_VALUE"""),71.41)</f>
        <v>71.41</v>
      </c>
      <c r="C75" s="1">
        <f t="shared" si="1"/>
        <v>-0.55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IFERROR(__xludf.DUMMYFUNCTION("""COMPUTED_VALUE"""),74.16)</f>
        <v>74.16</v>
      </c>
      <c r="C76" s="1">
        <f t="shared" si="1"/>
        <v>1.75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IFERROR(__xludf.DUMMYFUNCTION("""COMPUTED_VALUE"""),75.59)</f>
        <v>75.59</v>
      </c>
      <c r="C77" s="1">
        <f t="shared" si="1"/>
        <v>0.43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IFERROR(__xludf.DUMMYFUNCTION("""COMPUTED_VALUE"""),75.13)</f>
        <v>75.13</v>
      </c>
      <c r="C78" s="1">
        <f t="shared" si="1"/>
        <v>-1.46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IFERROR(__xludf.DUMMYFUNCTION("""COMPUTED_VALUE"""),74.34)</f>
        <v>74.34</v>
      </c>
      <c r="C79" s="1">
        <f t="shared" si="1"/>
        <v>-1.79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IFERROR(__xludf.DUMMYFUNCTION("""COMPUTED_VALUE"""),72.48)</f>
        <v>72.48</v>
      </c>
      <c r="C80" s="1">
        <f t="shared" si="1"/>
        <v>-2.86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IFERROR(__xludf.DUMMYFUNCTION("""COMPUTED_VALUE"""),72.37)</f>
        <v>72.37</v>
      </c>
      <c r="C81" s="1">
        <f t="shared" si="1"/>
        <v>-1.11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IFERROR(__xludf.DUMMYFUNCTION("""COMPUTED_VALUE"""),73.79)</f>
        <v>73.79</v>
      </c>
      <c r="C82" s="1">
        <f t="shared" si="1"/>
        <v>0.42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IFERROR(__xludf.DUMMYFUNCTION("""COMPUTED_VALUE"""),72.43)</f>
        <v>72.43</v>
      </c>
      <c r="C83" s="1">
        <f t="shared" si="1"/>
        <v>-2.36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IFERROR(__xludf.DUMMYFUNCTION("""COMPUTED_VALUE"""),74.39)</f>
        <v>74.39</v>
      </c>
      <c r="C84" s="1">
        <f t="shared" si="1"/>
        <v>0.96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IFERROR(__xludf.DUMMYFUNCTION("""COMPUTED_VALUE"""),72.79)</f>
        <v>72.79</v>
      </c>
      <c r="C85" s="1">
        <f t="shared" si="1"/>
        <v>-2.6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IFERROR(__xludf.DUMMYFUNCTION("""COMPUTED_VALUE"""),71.0)</f>
        <v>71</v>
      </c>
      <c r="C86" s="1">
        <f t="shared" si="1"/>
        <v>-2.79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IFERROR(__xludf.DUMMYFUNCTION("""COMPUTED_VALUE"""),67.97)</f>
        <v>67.97</v>
      </c>
      <c r="C87" s="1">
        <f t="shared" si="1"/>
        <v>-4.03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IFERROR(__xludf.DUMMYFUNCTION("""COMPUTED_VALUE"""),66.72)</f>
        <v>66.72</v>
      </c>
      <c r="C88" s="1">
        <f t="shared" si="1"/>
        <v>-2.25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IFERROR(__xludf.DUMMYFUNCTION("""COMPUTED_VALUE"""),71.0)</f>
        <v>71</v>
      </c>
      <c r="C89" s="1">
        <f t="shared" si="1"/>
        <v>3.28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IFERROR(__xludf.DUMMYFUNCTION("""COMPUTED_VALUE"""),71.42)</f>
        <v>71.42</v>
      </c>
      <c r="C90" s="1">
        <f t="shared" si="1"/>
        <v>-0.58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IFERROR(__xludf.DUMMYFUNCTION("""COMPUTED_VALUE"""),72.87)</f>
        <v>72.87</v>
      </c>
      <c r="C91" s="1">
        <f t="shared" si="1"/>
        <v>0.45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IFERROR(__xludf.DUMMYFUNCTION("""COMPUTED_VALUE"""),71.76)</f>
        <v>71.76</v>
      </c>
      <c r="C92" s="1">
        <f t="shared" si="1"/>
        <v>-2.11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IFERROR(__xludf.DUMMYFUNCTION("""COMPUTED_VALUE"""),69.82)</f>
        <v>69.82</v>
      </c>
      <c r="C93" s="1">
        <f t="shared" si="1"/>
        <v>-2.94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IFERROR(__xludf.DUMMYFUNCTION("""COMPUTED_VALUE"""),69.68)</f>
        <v>69.68</v>
      </c>
      <c r="C94" s="1">
        <f t="shared" si="1"/>
        <v>-1.14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IFERROR(__xludf.DUMMYFUNCTION("""COMPUTED_VALUE"""),67.72)</f>
        <v>67.72</v>
      </c>
      <c r="C95" s="1">
        <f t="shared" si="1"/>
        <v>-2.96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IFERROR(__xludf.DUMMYFUNCTION("""COMPUTED_VALUE"""),66.21)</f>
        <v>66.21</v>
      </c>
      <c r="C96" s="1">
        <f t="shared" si="1"/>
        <v>-2.51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IFERROR(__xludf.DUMMYFUNCTION("""COMPUTED_VALUE"""),63.0)</f>
        <v>63</v>
      </c>
      <c r="C97" s="1">
        <f t="shared" si="1"/>
        <v>-4.21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IFERROR(__xludf.DUMMYFUNCTION("""COMPUTED_VALUE"""),64.56)</f>
        <v>64.56</v>
      </c>
      <c r="C98" s="1">
        <f t="shared" si="1"/>
        <v>0.56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IFERROR(__xludf.DUMMYFUNCTION("""COMPUTED_VALUE"""),63.15)</f>
        <v>63.15</v>
      </c>
      <c r="C99" s="1">
        <f t="shared" si="1"/>
        <v>-2.41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IFERROR(__xludf.DUMMYFUNCTION("""COMPUTED_VALUE"""),62.78)</f>
        <v>62.78</v>
      </c>
      <c r="C100" s="1">
        <f t="shared" si="1"/>
        <v>-1.37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IFERROR(__xludf.DUMMYFUNCTION("""COMPUTED_VALUE"""),63.26)</f>
        <v>63.26</v>
      </c>
      <c r="C101" s="1">
        <f t="shared" si="1"/>
        <v>-0.52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IFERROR(__xludf.DUMMYFUNCTION("""COMPUTED_VALUE"""),65.13)</f>
        <v>65.13</v>
      </c>
      <c r="C102" s="1">
        <f t="shared" si="1"/>
        <v>0.87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IFERROR(__xludf.DUMMYFUNCTION("""COMPUTED_VALUE"""),64.18)</f>
        <v>64.18</v>
      </c>
      <c r="C103" s="1">
        <f t="shared" si="1"/>
        <v>-1.95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IFERROR(__xludf.DUMMYFUNCTION("""COMPUTED_VALUE"""),62.95)</f>
        <v>62.95</v>
      </c>
      <c r="C104" s="1">
        <f t="shared" si="1"/>
        <v>-2.23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IFERROR(__xludf.DUMMYFUNCTION("""COMPUTED_VALUE"""),64.34)</f>
        <v>64.34</v>
      </c>
      <c r="C105" s="1">
        <f t="shared" si="1"/>
        <v>0.39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IFERROR(__xludf.DUMMYFUNCTION("""COMPUTED_VALUE"""),64.31)</f>
        <v>64.31</v>
      </c>
      <c r="C106" s="1">
        <f t="shared" si="1"/>
        <v>-1.03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IFERROR(__xludf.DUMMYFUNCTION("""COMPUTED_VALUE"""),61.15)</f>
        <v>61.15</v>
      </c>
      <c r="C107" s="1">
        <f t="shared" si="1"/>
        <v>-4.16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IFERROR(__xludf.DUMMYFUNCTION("""COMPUTED_VALUE"""),60.11)</f>
        <v>60.11</v>
      </c>
      <c r="C108" s="1">
        <f t="shared" si="1"/>
        <v>-2.04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IFERROR(__xludf.DUMMYFUNCTION("""COMPUTED_VALUE"""),61.02)</f>
        <v>61.02</v>
      </c>
      <c r="C109" s="1">
        <f t="shared" si="1"/>
        <v>-0.09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IFERROR(__xludf.DUMMYFUNCTION("""COMPUTED_VALUE"""),61.71)</f>
        <v>61.71</v>
      </c>
      <c r="C110" s="1">
        <f t="shared" si="1"/>
        <v>-0.31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IFERROR(__xludf.DUMMYFUNCTION("""COMPUTED_VALUE"""),63.89)</f>
        <v>63.89</v>
      </c>
      <c r="C111" s="1">
        <f t="shared" si="1"/>
        <v>1.18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IFERROR(__xludf.DUMMYFUNCTION("""COMPUTED_VALUE"""),65.38)</f>
        <v>65.38</v>
      </c>
      <c r="C112" s="1">
        <f t="shared" si="1"/>
        <v>0.49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IFERROR(__xludf.DUMMYFUNCTION("""COMPUTED_VALUE"""),64.82)</f>
        <v>64.82</v>
      </c>
      <c r="C113" s="1">
        <f t="shared" si="1"/>
        <v>-1.56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IFERROR(__xludf.DUMMYFUNCTION("""COMPUTED_VALUE"""),67.48)</f>
        <v>67.48</v>
      </c>
      <c r="C114" s="1">
        <f t="shared" si="1"/>
        <v>1.66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IFERROR(__xludf.DUMMYFUNCTION("""COMPUTED_VALUE"""),67.03)</f>
        <v>67.03</v>
      </c>
      <c r="C115" s="1">
        <f t="shared" si="1"/>
        <v>-1.45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IFERROR(__xludf.DUMMYFUNCTION("""COMPUTED_VALUE"""),67.26)</f>
        <v>67.26</v>
      </c>
      <c r="C116" s="1">
        <f t="shared" si="1"/>
        <v>-0.77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IFERROR(__xludf.DUMMYFUNCTION("""COMPUTED_VALUE"""),67.96)</f>
        <v>67.96</v>
      </c>
      <c r="C117" s="1">
        <f t="shared" si="1"/>
        <v>-0.3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IFERROR(__xludf.DUMMYFUNCTION("""COMPUTED_VALUE"""),67.97)</f>
        <v>67.97</v>
      </c>
      <c r="C118" s="1">
        <f t="shared" si="1"/>
        <v>-0.99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IFERROR(__xludf.DUMMYFUNCTION("""COMPUTED_VALUE"""),66.28)</f>
        <v>66.28</v>
      </c>
      <c r="C119" s="1">
        <f t="shared" si="1"/>
        <v>-2.69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IFERROR(__xludf.DUMMYFUNCTION("""COMPUTED_VALUE"""),67.45)</f>
        <v>67.45</v>
      </c>
      <c r="C120" s="1">
        <f t="shared" si="1"/>
        <v>0.17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IFERROR(__xludf.DUMMYFUNCTION("""COMPUTED_VALUE"""),67.43)</f>
        <v>67.43</v>
      </c>
      <c r="C121" s="1">
        <f t="shared" si="1"/>
        <v>-1.02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IFERROR(__xludf.DUMMYFUNCTION("""COMPUTED_VALUE"""),68.77)</f>
        <v>68.77</v>
      </c>
      <c r="C122" s="1">
        <f t="shared" si="1"/>
        <v>0.34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IFERROR(__xludf.DUMMYFUNCTION("""COMPUTED_VALUE"""),67.3)</f>
        <v>67.3</v>
      </c>
      <c r="C123" s="1">
        <f t="shared" si="1"/>
        <v>-2.47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IFERROR(__xludf.DUMMYFUNCTION("""COMPUTED_VALUE"""),63.04)</f>
        <v>63.04</v>
      </c>
      <c r="C124" s="1">
        <f t="shared" si="1"/>
        <v>-5.26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IFERROR(__xludf.DUMMYFUNCTION("""COMPUTED_VALUE"""),62.75)</f>
        <v>62.75</v>
      </c>
      <c r="C125" s="1">
        <f t="shared" si="1"/>
        <v>-1.29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IFERROR(__xludf.DUMMYFUNCTION("""COMPUTED_VALUE"""),62.26)</f>
        <v>62.26</v>
      </c>
      <c r="C126" s="1">
        <f t="shared" si="1"/>
        <v>-1.49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IFERROR(__xludf.DUMMYFUNCTION("""COMPUTED_VALUE"""),61.94)</f>
        <v>61.94</v>
      </c>
      <c r="C127" s="1">
        <f t="shared" si="1"/>
        <v>-1.32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IFERROR(__xludf.DUMMYFUNCTION("""COMPUTED_VALUE"""),61.36)</f>
        <v>61.36</v>
      </c>
      <c r="C128" s="1">
        <f t="shared" si="1"/>
        <v>-1.58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IFERROR(__xludf.DUMMYFUNCTION("""COMPUTED_VALUE"""),63.3)</f>
        <v>63.3</v>
      </c>
      <c r="C129" s="1">
        <f t="shared" si="1"/>
        <v>0.94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IFERROR(__xludf.DUMMYFUNCTION("""COMPUTED_VALUE"""),64.73)</f>
        <v>64.73</v>
      </c>
      <c r="C130" s="1">
        <f t="shared" si="1"/>
        <v>0.43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IFERROR(__xludf.DUMMYFUNCTION("""COMPUTED_VALUE"""),64.66)</f>
        <v>64.66</v>
      </c>
      <c r="C131" s="1">
        <f t="shared" si="1"/>
        <v>-1.07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IFERROR(__xludf.DUMMYFUNCTION("""COMPUTED_VALUE"""),64.34)</f>
        <v>64.34</v>
      </c>
      <c r="C132" s="1">
        <f t="shared" si="1"/>
        <v>-1.32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IFERROR(__xludf.DUMMYFUNCTION("""COMPUTED_VALUE"""),64.43)</f>
        <v>64.43</v>
      </c>
      <c r="C133" s="1">
        <f t="shared" si="1"/>
        <v>-0.91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IFERROR(__xludf.DUMMYFUNCTION("""COMPUTED_VALUE"""),64.75)</f>
        <v>64.75</v>
      </c>
      <c r="C134" s="1">
        <f t="shared" si="1"/>
        <v>-0.68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IFERROR(__xludf.DUMMYFUNCTION("""COMPUTED_VALUE"""),64.37)</f>
        <v>64.37</v>
      </c>
      <c r="C135" s="1">
        <f t="shared" si="1"/>
        <v>-1.38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IFERROR(__xludf.DUMMYFUNCTION("""COMPUTED_VALUE"""),61.9)</f>
        <v>61.9</v>
      </c>
      <c r="C136" s="1">
        <f t="shared" si="1"/>
        <v>-3.47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IFERROR(__xludf.DUMMYFUNCTION("""COMPUTED_VALUE"""),63.18)</f>
        <v>63.18</v>
      </c>
      <c r="C137" s="1">
        <f t="shared" si="1"/>
        <v>0.28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IFERROR(__xludf.DUMMYFUNCTION("""COMPUTED_VALUE"""),63.88)</f>
        <v>63.88</v>
      </c>
      <c r="C138" s="1">
        <f t="shared" si="1"/>
        <v>-0.3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IFERROR(__xludf.DUMMYFUNCTION("""COMPUTED_VALUE"""),63.18)</f>
        <v>63.18</v>
      </c>
      <c r="C139" s="1">
        <f t="shared" si="1"/>
        <v>-1.7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IFERROR(__xludf.DUMMYFUNCTION("""COMPUTED_VALUE"""),66.6)</f>
        <v>66.6</v>
      </c>
      <c r="C140" s="1">
        <f t="shared" si="1"/>
        <v>2.42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IFERROR(__xludf.DUMMYFUNCTION("""COMPUTED_VALUE"""),67.93)</f>
        <v>67.93</v>
      </c>
      <c r="C141" s="1">
        <f t="shared" si="1"/>
        <v>0.33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IFERROR(__xludf.DUMMYFUNCTION("""COMPUTED_VALUE"""),68.85)</f>
        <v>68.85</v>
      </c>
      <c r="C142" s="1">
        <f t="shared" si="1"/>
        <v>-0.08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IFERROR(__xludf.DUMMYFUNCTION("""COMPUTED_VALUE"""),68.62)</f>
        <v>68.62</v>
      </c>
      <c r="C143" s="1">
        <f t="shared" si="1"/>
        <v>-1.23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IFERROR(__xludf.DUMMYFUNCTION("""COMPUTED_VALUE"""),67.32)</f>
        <v>67.32</v>
      </c>
      <c r="C144" s="1">
        <f t="shared" si="1"/>
        <v>-2.3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IFERROR(__xludf.DUMMYFUNCTION("""COMPUTED_VALUE"""),67.22)</f>
        <v>67.22</v>
      </c>
      <c r="C145" s="1">
        <f t="shared" si="1"/>
        <v>-1.1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IFERROR(__xludf.DUMMYFUNCTION("""COMPUTED_VALUE"""),68.14)</f>
        <v>68.14</v>
      </c>
      <c r="C146" s="1">
        <f t="shared" si="1"/>
        <v>-0.08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IFERROR(__xludf.DUMMYFUNCTION("""COMPUTED_VALUE"""),69.69)</f>
        <v>69.69</v>
      </c>
      <c r="C147" s="1">
        <f t="shared" si="1"/>
        <v>0.55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IFERROR(__xludf.DUMMYFUNCTION("""COMPUTED_VALUE"""),69.54)</f>
        <v>69.54</v>
      </c>
      <c r="C148" s="1">
        <f t="shared" si="1"/>
        <v>-1.15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IFERROR(__xludf.DUMMYFUNCTION("""COMPUTED_VALUE"""),69.25)</f>
        <v>69.25</v>
      </c>
      <c r="C149" s="1">
        <f t="shared" si="1"/>
        <v>-1.29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IFERROR(__xludf.DUMMYFUNCTION("""COMPUTED_VALUE"""),68.71)</f>
        <v>68.71</v>
      </c>
      <c r="C150" s="1">
        <f t="shared" si="1"/>
        <v>-1.54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IFERROR(__xludf.DUMMYFUNCTION("""COMPUTED_VALUE"""),68.7)</f>
        <v>68.7</v>
      </c>
      <c r="C151" s="1">
        <f t="shared" si="1"/>
        <v>-1.01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IFERROR(__xludf.DUMMYFUNCTION("""COMPUTED_VALUE"""),68.99)</f>
        <v>68.99</v>
      </c>
      <c r="C152" s="1">
        <f t="shared" si="1"/>
        <v>-0.71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IFERROR(__xludf.DUMMYFUNCTION("""COMPUTED_VALUE"""),68.62)</f>
        <v>68.62</v>
      </c>
      <c r="C153" s="1">
        <f t="shared" si="1"/>
        <v>-1.37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IFERROR(__xludf.DUMMYFUNCTION("""COMPUTED_VALUE"""),65.6)</f>
        <v>65.6</v>
      </c>
      <c r="C154" s="1">
        <f t="shared" si="1"/>
        <v>-4.02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IFERROR(__xludf.DUMMYFUNCTION("""COMPUTED_VALUE"""),64.7)</f>
        <v>64.7</v>
      </c>
      <c r="C155" s="1">
        <f t="shared" si="1"/>
        <v>-1.9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IFERROR(__xludf.DUMMYFUNCTION("""COMPUTED_VALUE"""),64.84)</f>
        <v>64.84</v>
      </c>
      <c r="C156" s="1">
        <f t="shared" si="1"/>
        <v>-0.86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IFERROR(__xludf.DUMMYFUNCTION("""COMPUTED_VALUE"""),64.4)</f>
        <v>64.4</v>
      </c>
      <c r="C157" s="1">
        <f t="shared" si="1"/>
        <v>-1.44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IFERROR(__xludf.DUMMYFUNCTION("""COMPUTED_VALUE"""),65.99)</f>
        <v>65.99</v>
      </c>
      <c r="C158" s="1">
        <f t="shared" si="1"/>
        <v>0.59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IFERROR(__xludf.DUMMYFUNCTION("""COMPUTED_VALUE"""),66.0)</f>
        <v>66</v>
      </c>
      <c r="C159" s="1">
        <f t="shared" si="1"/>
        <v>-0.99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IFERROR(__xludf.DUMMYFUNCTION("""COMPUTED_VALUE"""),64.62)</f>
        <v>64.62</v>
      </c>
      <c r="C160" s="1">
        <f t="shared" si="1"/>
        <v>-2.38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IFERROR(__xludf.DUMMYFUNCTION("""COMPUTED_VALUE"""),64.6)</f>
        <v>64.6</v>
      </c>
      <c r="C161" s="1">
        <f t="shared" si="1"/>
        <v>-1.02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IFERROR(__xludf.DUMMYFUNCTION("""COMPUTED_VALUE"""),63.3)</f>
        <v>63.3</v>
      </c>
      <c r="C162" s="1">
        <f t="shared" si="1"/>
        <v>-2.3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IFERROR(__xludf.DUMMYFUNCTION("""COMPUTED_VALUE"""),60.93)</f>
        <v>60.93</v>
      </c>
      <c r="C163" s="1">
        <f t="shared" si="1"/>
        <v>-3.37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IFERROR(__xludf.DUMMYFUNCTION("""COMPUTED_VALUE"""),60.76)</f>
        <v>60.76</v>
      </c>
      <c r="C164" s="1">
        <f t="shared" si="1"/>
        <v>-1.17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IFERROR(__xludf.DUMMYFUNCTION("""COMPUTED_VALUE"""),61.32)</f>
        <v>61.32</v>
      </c>
      <c r="C165" s="1">
        <f t="shared" si="1"/>
        <v>-0.44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IFERROR(__xludf.DUMMYFUNCTION("""COMPUTED_VALUE"""),63.16)</f>
        <v>63.16</v>
      </c>
      <c r="C166" s="1">
        <f t="shared" si="1"/>
        <v>0.84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IFERROR(__xludf.DUMMYFUNCTION("""COMPUTED_VALUE"""),62.1)</f>
        <v>62.1</v>
      </c>
      <c r="C167" s="1">
        <f t="shared" si="1"/>
        <v>-2.06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IFERROR(__xludf.DUMMYFUNCTION("""COMPUTED_VALUE"""),61.13)</f>
        <v>61.13</v>
      </c>
      <c r="C168" s="1">
        <f t="shared" si="1"/>
        <v>-1.97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IFERROR(__xludf.DUMMYFUNCTION("""COMPUTED_VALUE"""),62.29)</f>
        <v>62.29</v>
      </c>
      <c r="C169" s="1">
        <f t="shared" si="1"/>
        <v>0.16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IFERROR(__xludf.DUMMYFUNCTION("""COMPUTED_VALUE"""),63.39)</f>
        <v>63.39</v>
      </c>
      <c r="C170" s="1">
        <f t="shared" si="1"/>
        <v>0.1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IFERROR(__xludf.DUMMYFUNCTION("""COMPUTED_VALUE"""),64.64)</f>
        <v>64.64</v>
      </c>
      <c r="C171" s="1">
        <f t="shared" si="1"/>
        <v>0.25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IFERROR(__xludf.DUMMYFUNCTION("""COMPUTED_VALUE"""),63.42)</f>
        <v>63.42</v>
      </c>
      <c r="C172" s="1">
        <f t="shared" si="1"/>
        <v>-2.22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IFERROR(__xludf.DUMMYFUNCTION("""COMPUTED_VALUE"""),64.5)</f>
        <v>64.5</v>
      </c>
      <c r="C173" s="1">
        <f t="shared" si="1"/>
        <v>0.08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IFERROR(__xludf.DUMMYFUNCTION("""COMPUTED_VALUE"""),63.44)</f>
        <v>63.44</v>
      </c>
      <c r="C174" s="1">
        <f t="shared" si="1"/>
        <v>-2.06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IFERROR(__xludf.DUMMYFUNCTION("""COMPUTED_VALUE"""),63.84)</f>
        <v>63.84</v>
      </c>
      <c r="C175" s="1">
        <f t="shared" si="1"/>
        <v>-0.6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IFERROR(__xludf.DUMMYFUNCTION("""COMPUTED_VALUE"""),64.19)</f>
        <v>64.19</v>
      </c>
      <c r="C176" s="1">
        <f t="shared" si="1"/>
        <v>-0.65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IFERROR(__xludf.DUMMYFUNCTION("""COMPUTED_VALUE"""),62.76)</f>
        <v>62.76</v>
      </c>
      <c r="C177" s="1">
        <f t="shared" si="1"/>
        <v>-2.43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IFERROR(__xludf.DUMMYFUNCTION("""COMPUTED_VALUE"""),62.73)</f>
        <v>62.73</v>
      </c>
      <c r="C178" s="1">
        <f t="shared" si="1"/>
        <v>-1.03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IFERROR(__xludf.DUMMYFUNCTION("""COMPUTED_VALUE"""),62.58)</f>
        <v>62.58</v>
      </c>
      <c r="C179" s="1">
        <f t="shared" si="1"/>
        <v>-1.15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IFERROR(__xludf.DUMMYFUNCTION("""COMPUTED_VALUE"""),62.95)</f>
        <v>62.95</v>
      </c>
      <c r="C180" s="1">
        <f t="shared" si="1"/>
        <v>-0.63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IFERROR(__xludf.DUMMYFUNCTION("""COMPUTED_VALUE"""),63.72)</f>
        <v>63.72</v>
      </c>
      <c r="C181" s="1">
        <f t="shared" si="1"/>
        <v>-0.23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IFERROR(__xludf.DUMMYFUNCTION("""COMPUTED_VALUE"""),64.23)</f>
        <v>64.23</v>
      </c>
      <c r="C182" s="1">
        <f t="shared" si="1"/>
        <v>-0.49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IFERROR(__xludf.DUMMYFUNCTION("""COMPUTED_VALUE"""),63.9)</f>
        <v>63.9</v>
      </c>
      <c r="C183" s="1">
        <f t="shared" si="1"/>
        <v>-1.33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IFERROR(__xludf.DUMMYFUNCTION("""COMPUTED_VALUE"""),62.65)</f>
        <v>62.65</v>
      </c>
      <c r="C184" s="1">
        <f t="shared" si="1"/>
        <v>-2.25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IFERROR(__xludf.DUMMYFUNCTION("""COMPUTED_VALUE"""),64.6)</f>
        <v>64.6</v>
      </c>
      <c r="C185" s="1">
        <f t="shared" si="1"/>
        <v>0.95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IFERROR(__xludf.DUMMYFUNCTION("""COMPUTED_VALUE"""),63.89)</f>
        <v>63.89</v>
      </c>
      <c r="C186" s="1">
        <f t="shared" si="1"/>
        <v>-1.71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IFERROR(__xludf.DUMMYFUNCTION("""COMPUTED_VALUE"""),64.52)</f>
        <v>64.52</v>
      </c>
      <c r="C187" s="1">
        <f t="shared" si="1"/>
        <v>-0.37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IFERROR(__xludf.DUMMYFUNCTION("""COMPUTED_VALUE"""),65.97)</f>
        <v>65.97</v>
      </c>
      <c r="C188" s="1">
        <f t="shared" si="1"/>
        <v>0.45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IFERROR(__xludf.DUMMYFUNCTION("""COMPUTED_VALUE"""),66.54)</f>
        <v>66.54</v>
      </c>
      <c r="C189" s="1">
        <f t="shared" si="1"/>
        <v>-0.43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IFERROR(__xludf.DUMMYFUNCTION("""COMPUTED_VALUE"""),66.83)</f>
        <v>66.83</v>
      </c>
      <c r="C190" s="1">
        <f t="shared" si="1"/>
        <v>-0.71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IFERROR(__xludf.DUMMYFUNCTION("""COMPUTED_VALUE"""),66.33)</f>
        <v>66.33</v>
      </c>
      <c r="C191" s="1">
        <f t="shared" si="1"/>
        <v>-1.5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IFERROR(__xludf.DUMMYFUNCTION("""COMPUTED_VALUE"""),68.6)</f>
        <v>68.6</v>
      </c>
      <c r="C192" s="1">
        <f t="shared" si="1"/>
        <v>1.27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IFERROR(__xludf.DUMMYFUNCTION("""COMPUTED_VALUE"""),68.6)</f>
        <v>68.6</v>
      </c>
      <c r="C193" s="1">
        <f t="shared" si="1"/>
        <v>-1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IFERROR(__xludf.DUMMYFUNCTION("""COMPUTED_VALUE"""),68.46)</f>
        <v>68.46</v>
      </c>
      <c r="C194" s="1">
        <f t="shared" si="1"/>
        <v>-1.14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IFERROR(__xludf.DUMMYFUNCTION("""COMPUTED_VALUE"""),69.23)</f>
        <v>69.23</v>
      </c>
      <c r="C195" s="1">
        <f t="shared" si="1"/>
        <v>-0.23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IFERROR(__xludf.DUMMYFUNCTION("""COMPUTED_VALUE"""),69.99)</f>
        <v>69.99</v>
      </c>
      <c r="C196" s="1">
        <f t="shared" si="1"/>
        <v>-0.24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IFERROR(__xludf.DUMMYFUNCTION("""COMPUTED_VALUE"""),70.22)</f>
        <v>70.22</v>
      </c>
      <c r="C197" s="1">
        <f t="shared" si="1"/>
        <v>-0.77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IFERROR(__xludf.DUMMYFUNCTION("""COMPUTED_VALUE"""),71.47)</f>
        <v>71.47</v>
      </c>
      <c r="C198" s="1">
        <f t="shared" si="1"/>
        <v>0.25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IFERROR(__xludf.DUMMYFUNCTION("""COMPUTED_VALUE"""),71.36)</f>
        <v>71.36</v>
      </c>
      <c r="C199" s="1">
        <f t="shared" si="1"/>
        <v>-1.11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IFERROR(__xludf.DUMMYFUNCTION("""COMPUTED_VALUE"""),70.11)</f>
        <v>70.11</v>
      </c>
      <c r="C200" s="1">
        <f t="shared" si="1"/>
        <v>-2.25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IFERROR(__xludf.DUMMYFUNCTION("""COMPUTED_VALUE"""),70.23)</f>
        <v>70.23</v>
      </c>
      <c r="C201" s="1">
        <f t="shared" si="1"/>
        <v>-0.88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IFERROR(__xludf.DUMMYFUNCTION("""COMPUTED_VALUE"""),69.05)</f>
        <v>69.05</v>
      </c>
      <c r="C202" s="1">
        <f t="shared" si="1"/>
        <v>-2.18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IFERROR(__xludf.DUMMYFUNCTION("""COMPUTED_VALUE"""),71.36)</f>
        <v>71.36</v>
      </c>
      <c r="C203" s="1">
        <f t="shared" si="1"/>
        <v>1.31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IFERROR(__xludf.DUMMYFUNCTION("""COMPUTED_VALUE"""),71.5)</f>
        <v>71.5</v>
      </c>
      <c r="C204" s="1">
        <f t="shared" si="1"/>
        <v>-0.86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IFERROR(__xludf.DUMMYFUNCTION("""COMPUTED_VALUE"""),71.26)</f>
        <v>71.26</v>
      </c>
      <c r="C205" s="1">
        <f t="shared" si="1"/>
        <v>-1.24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IFERROR(__xludf.DUMMYFUNCTION("""COMPUTED_VALUE"""),71.66)</f>
        <v>71.66</v>
      </c>
      <c r="C206" s="1">
        <f t="shared" si="1"/>
        <v>-0.6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IFERROR(__xludf.DUMMYFUNCTION("""COMPUTED_VALUE"""),71.3)</f>
        <v>71.3</v>
      </c>
      <c r="C207" s="1">
        <f t="shared" si="1"/>
        <v>-1.36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IFERROR(__xludf.DUMMYFUNCTION("""COMPUTED_VALUE"""),70.86)</f>
        <v>70.86</v>
      </c>
      <c r="C208" s="1">
        <f t="shared" si="1"/>
        <v>-1.44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IFERROR(__xludf.DUMMYFUNCTION("""COMPUTED_VALUE"""),71.27)</f>
        <v>71.27</v>
      </c>
      <c r="C209" s="1">
        <f t="shared" si="1"/>
        <v>-0.59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IFERROR(__xludf.DUMMYFUNCTION("""COMPUTED_VALUE"""),70.64)</f>
        <v>70.64</v>
      </c>
      <c r="C210" s="1">
        <f t="shared" si="1"/>
        <v>-1.63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IFERROR(__xludf.DUMMYFUNCTION("""COMPUTED_VALUE"""),70.48)</f>
        <v>70.48</v>
      </c>
      <c r="C211" s="1">
        <f t="shared" si="1"/>
        <v>-1.16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IFERROR(__xludf.DUMMYFUNCTION("""COMPUTED_VALUE"""),69.78)</f>
        <v>69.78</v>
      </c>
      <c r="C212" s="1">
        <f t="shared" si="1"/>
        <v>-1.7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IFERROR(__xludf.DUMMYFUNCTION("""COMPUTED_VALUE"""),68.94)</f>
        <v>68.94</v>
      </c>
      <c r="C213" s="1">
        <f t="shared" si="1"/>
        <v>-1.84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IFERROR(__xludf.DUMMYFUNCTION("""COMPUTED_VALUE"""),70.85)</f>
        <v>70.85</v>
      </c>
      <c r="C214" s="1">
        <f t="shared" si="1"/>
        <v>0.91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IFERROR(__xludf.DUMMYFUNCTION("""COMPUTED_VALUE"""),71.27)</f>
        <v>71.27</v>
      </c>
      <c r="C215" s="1">
        <f t="shared" si="1"/>
        <v>-0.58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IFERROR(__xludf.DUMMYFUNCTION("""COMPUTED_VALUE"""),70.21)</f>
        <v>70.21</v>
      </c>
      <c r="C216" s="1">
        <f t="shared" si="1"/>
        <v>-2.06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IFERROR(__xludf.DUMMYFUNCTION("""COMPUTED_VALUE"""),69.25)</f>
        <v>69.25</v>
      </c>
      <c r="C217" s="1">
        <f t="shared" si="1"/>
        <v>-1.96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IFERROR(__xludf.DUMMYFUNCTION("""COMPUTED_VALUE"""),67.07)</f>
        <v>67.07</v>
      </c>
      <c r="C218" s="1">
        <f t="shared" si="1"/>
        <v>-3.18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IFERROR(__xludf.DUMMYFUNCTION("""COMPUTED_VALUE"""),65.37)</f>
        <v>65.37</v>
      </c>
      <c r="C219" s="1">
        <f t="shared" si="1"/>
        <v>-2.7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IFERROR(__xludf.DUMMYFUNCTION("""COMPUTED_VALUE"""),63.09)</f>
        <v>63.09</v>
      </c>
      <c r="C220" s="1">
        <f t="shared" si="1"/>
        <v>-3.28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IFERROR(__xludf.DUMMYFUNCTION("""COMPUTED_VALUE"""),63.61)</f>
        <v>63.61</v>
      </c>
      <c r="C221" s="1">
        <f t="shared" si="1"/>
        <v>-0.48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IFERROR(__xludf.DUMMYFUNCTION("""COMPUTED_VALUE"""),62.78)</f>
        <v>62.78</v>
      </c>
      <c r="C222" s="1">
        <f t="shared" si="1"/>
        <v>-1.83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IFERROR(__xludf.DUMMYFUNCTION("""COMPUTED_VALUE"""),62.5)</f>
        <v>62.5</v>
      </c>
      <c r="C223" s="1">
        <f t="shared" si="1"/>
        <v>-1.28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IFERROR(__xludf.DUMMYFUNCTION("""COMPUTED_VALUE"""),64.61)</f>
        <v>64.61</v>
      </c>
      <c r="C224" s="1">
        <f t="shared" si="1"/>
        <v>1.11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IFERROR(__xludf.DUMMYFUNCTION("""COMPUTED_VALUE"""),63.59)</f>
        <v>63.59</v>
      </c>
      <c r="C225" s="1">
        <f t="shared" si="1"/>
        <v>-2.02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IFERROR(__xludf.DUMMYFUNCTION("""COMPUTED_VALUE"""),64.03)</f>
        <v>64.03</v>
      </c>
      <c r="C226" s="1">
        <f t="shared" si="1"/>
        <v>-0.56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IFERROR(__xludf.DUMMYFUNCTION("""COMPUTED_VALUE"""),63.6)</f>
        <v>63.6</v>
      </c>
      <c r="C227" s="1">
        <f t="shared" si="1"/>
        <v>-1.43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IFERROR(__xludf.DUMMYFUNCTION("""COMPUTED_VALUE"""),65.41)</f>
        <v>65.41</v>
      </c>
      <c r="C228" s="1">
        <f t="shared" si="1"/>
        <v>0.81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IFERROR(__xludf.DUMMYFUNCTION("""COMPUTED_VALUE"""),64.8)</f>
        <v>64.8</v>
      </c>
      <c r="C229" s="1">
        <f t="shared" si="1"/>
        <v>-1.61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IFERROR(__xludf.DUMMYFUNCTION("""COMPUTED_VALUE"""),64.36)</f>
        <v>64.36</v>
      </c>
      <c r="C230" s="1">
        <f t="shared" si="1"/>
        <v>-1.44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IFERROR(__xludf.DUMMYFUNCTION("""COMPUTED_VALUE"""),63.77)</f>
        <v>63.77</v>
      </c>
      <c r="C231" s="1">
        <f t="shared" si="1"/>
        <v>-1.59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IFERROR(__xludf.DUMMYFUNCTION("""COMPUTED_VALUE"""),65.72)</f>
        <v>65.72</v>
      </c>
      <c r="C232" s="1">
        <f t="shared" si="1"/>
        <v>0.95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IFERROR(__xludf.DUMMYFUNCTION("""COMPUTED_VALUE"""),66.59)</f>
        <v>66.59</v>
      </c>
      <c r="C233" s="1">
        <f t="shared" si="1"/>
        <v>-0.13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IFERROR(__xludf.DUMMYFUNCTION("""COMPUTED_VALUE"""),66.54)</f>
        <v>66.54</v>
      </c>
      <c r="C234" s="1">
        <f t="shared" si="1"/>
        <v>-1.05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IFERROR(__xludf.DUMMYFUNCTION("""COMPUTED_VALUE"""),66.59)</f>
        <v>66.59</v>
      </c>
      <c r="C235" s="1">
        <f t="shared" si="1"/>
        <v>-0.95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IFERROR(__xludf.DUMMYFUNCTION("""COMPUTED_VALUE"""),66.23)</f>
        <v>66.23</v>
      </c>
      <c r="C236" s="1">
        <f t="shared" si="1"/>
        <v>-1.36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IFERROR(__xludf.DUMMYFUNCTION("""COMPUTED_VALUE"""),65.18)</f>
        <v>65.18</v>
      </c>
      <c r="C237" s="1">
        <f t="shared" si="1"/>
        <v>-2.05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IFERROR(__xludf.DUMMYFUNCTION("""COMPUTED_VALUE"""),64.61)</f>
        <v>64.61</v>
      </c>
      <c r="C238" s="1">
        <f t="shared" si="1"/>
        <v>-1.57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IFERROR(__xludf.DUMMYFUNCTION("""COMPUTED_VALUE"""),64.16)</f>
        <v>64.16</v>
      </c>
      <c r="C239" s="1">
        <f t="shared" si="1"/>
        <v>-1.45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IFERROR(__xludf.DUMMYFUNCTION("""COMPUTED_VALUE"""),63.79)</f>
        <v>63.79</v>
      </c>
      <c r="C240" s="1">
        <f t="shared" si="1"/>
        <v>-1.37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IFERROR(__xludf.DUMMYFUNCTION("""COMPUTED_VALUE"""),64.49)</f>
        <v>64.49</v>
      </c>
      <c r="C241" s="1">
        <f t="shared" si="1"/>
        <v>-0.3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IFERROR(__xludf.DUMMYFUNCTION("""COMPUTED_VALUE"""),64.24)</f>
        <v>64.24</v>
      </c>
      <c r="C242" s="1">
        <f t="shared" si="1"/>
        <v>-1.25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IFERROR(__xludf.DUMMYFUNCTION("""COMPUTED_VALUE"""),64.4)</f>
        <v>64.4</v>
      </c>
      <c r="C243" s="1">
        <f t="shared" si="1"/>
        <v>-0.84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IFERROR(__xludf.DUMMYFUNCTION("""COMPUTED_VALUE"""),65.03)</f>
        <v>65.03</v>
      </c>
      <c r="C244" s="1">
        <f t="shared" si="1"/>
        <v>-0.37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IFERROR(__xludf.DUMMYFUNCTION("""COMPUTED_VALUE"""),63.27)</f>
        <v>63.27</v>
      </c>
      <c r="C245" s="1">
        <f t="shared" si="1"/>
        <v>-2.76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IFERROR(__xludf.DUMMYFUNCTION("""COMPUTED_VALUE"""),64.19)</f>
        <v>64.19</v>
      </c>
      <c r="C246" s="1">
        <f t="shared" si="1"/>
        <v>-0.08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IFERROR(__xludf.DUMMYFUNCTION("""COMPUTED_VALUE"""),64.61)</f>
        <v>64.61</v>
      </c>
      <c r="C247" s="1">
        <f t="shared" si="1"/>
        <v>-0.58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IFERROR(__xludf.DUMMYFUNCTION("""COMPUTED_VALUE"""),65.06)</f>
        <v>65.06</v>
      </c>
      <c r="C248" s="1">
        <f t="shared" si="1"/>
        <v>-0.55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IFERROR(__xludf.DUMMYFUNCTION("""COMPUTED_VALUE"""),64.75)</f>
        <v>64.75</v>
      </c>
      <c r="C249" s="1">
        <f t="shared" si="1"/>
        <v>-1.31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IFERROR(__xludf.DUMMYFUNCTION("""COMPUTED_VALUE"""),64.86)</f>
        <v>64.86</v>
      </c>
      <c r="C250" s="1">
        <f t="shared" si="1"/>
        <v>-0.89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IFERROR(__xludf.DUMMYFUNCTION("""COMPUTED_VALUE"""),65.05)</f>
        <v>65.05</v>
      </c>
      <c r="C251" s="1">
        <f t="shared" si="1"/>
        <v>-0.81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IFERROR(__xludf.DUMMYFUNCTION("""COMPUTED_VALUE"""),65.01)</f>
        <v>65.01</v>
      </c>
      <c r="C252" s="1">
        <f t="shared" si="1"/>
        <v>-1.04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IFERROR(__xludf.DUMMYFUNCTION("""COMPUTED_VALUE"""),65.26)</f>
        <v>65.26</v>
      </c>
      <c r="C253" s="1">
        <f t="shared" si="1"/>
        <v>-0.75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IFERROR(__xludf.DUMMYFUNCTION("""COMPUTED_VALUE"""),66.4)</f>
        <v>66.4</v>
      </c>
      <c r="C254" s="1">
        <f t="shared" si="1"/>
        <v>0.14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IFERROR(__xludf.DUMMYFUNCTION("""COMPUTED_VALUE"""),66.94)</f>
        <v>66.94</v>
      </c>
      <c r="C255" s="1">
        <f t="shared" si="1"/>
        <v>-0.46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IFERROR(__xludf.DUMMYFUNCTION("""COMPUTED_VALUE"""),67.48)</f>
        <v>67.48</v>
      </c>
      <c r="C256" s="1">
        <f t="shared" si="1"/>
        <v>-0.46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IFERROR(__xludf.DUMMYFUNCTION("""COMPUTED_VALUE"""),68.8)</f>
        <v>68.8</v>
      </c>
      <c r="C257" s="1">
        <f t="shared" si="1"/>
        <v>0.32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IFERROR(__xludf.DUMMYFUNCTION("""COMPUTED_VALUE"""),69.38)</f>
        <v>69.38</v>
      </c>
      <c r="C258" s="1">
        <f t="shared" si="1"/>
        <v>-0.42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IFERROR(__xludf.DUMMYFUNCTION("""COMPUTED_VALUE"""),69.09)</f>
        <v>69.09</v>
      </c>
      <c r="C259" s="1">
        <f t="shared" si="1"/>
        <v>-1.29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IFERROR(__xludf.DUMMYFUNCTION("""COMPUTED_VALUE"""),68.96)</f>
        <v>68.96</v>
      </c>
      <c r="C260" s="1">
        <f t="shared" si="1"/>
        <v>-1.13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IFERROR(__xludf.DUMMYFUNCTION("""COMPUTED_VALUE"""),70.15)</f>
        <v>70.15</v>
      </c>
      <c r="C261" s="1">
        <f t="shared" si="1"/>
        <v>0.19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IFERROR(__xludf.DUMMYFUNCTION("""COMPUTED_VALUE"""),69.83)</f>
        <v>69.83</v>
      </c>
      <c r="C262" s="1">
        <f t="shared" si="1"/>
        <v>-1.32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IFERROR(__xludf.DUMMYFUNCTION("""COMPUTED_VALUE"""),70.07)</f>
        <v>70.07</v>
      </c>
      <c r="C263" s="1">
        <f t="shared" si="1"/>
        <v>-0.76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IFERROR(__xludf.DUMMYFUNCTION("""COMPUTED_VALUE"""),72.47)</f>
        <v>72.47</v>
      </c>
      <c r="C264" s="1">
        <f t="shared" si="1"/>
        <v>1.4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IFERROR(__xludf.DUMMYFUNCTION("""COMPUTED_VALUE"""),71.73)</f>
        <v>71.73</v>
      </c>
      <c r="C265" s="1">
        <f t="shared" si="1"/>
        <v>-1.74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IFERROR(__xludf.DUMMYFUNCTION("""COMPUTED_VALUE"""),71.12)</f>
        <v>71.12</v>
      </c>
      <c r="C266" s="1">
        <f t="shared" si="1"/>
        <v>-1.61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IFERROR(__xludf.DUMMYFUNCTION("""COMPUTED_VALUE"""),71.68)</f>
        <v>71.68</v>
      </c>
      <c r="C267" s="1">
        <f t="shared" si="1"/>
        <v>-0.44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IFERROR(__xludf.DUMMYFUNCTION("""COMPUTED_VALUE"""),72.73)</f>
        <v>72.73</v>
      </c>
      <c r="C268" s="1">
        <f t="shared" si="1"/>
        <v>0.05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IFERROR(__xludf.DUMMYFUNCTION("""COMPUTED_VALUE"""),72.24)</f>
        <v>72.24</v>
      </c>
      <c r="C269" s="1">
        <f t="shared" si="1"/>
        <v>-1.49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IFERROR(__xludf.DUMMYFUNCTION("""COMPUTED_VALUE"""),70.02)</f>
        <v>70.02</v>
      </c>
      <c r="C270" s="1">
        <f t="shared" si="1"/>
        <v>-3.22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IFERROR(__xludf.DUMMYFUNCTION("""COMPUTED_VALUE"""),70.56)</f>
        <v>70.56</v>
      </c>
      <c r="C271" s="1">
        <f t="shared" si="1"/>
        <v>-0.46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IFERROR(__xludf.DUMMYFUNCTION("""COMPUTED_VALUE"""),69.23)</f>
        <v>69.23</v>
      </c>
      <c r="C272" s="1">
        <f t="shared" si="1"/>
        <v>-2.33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IFERROR(__xludf.DUMMYFUNCTION("""COMPUTED_VALUE"""),69.48)</f>
        <v>69.48</v>
      </c>
      <c r="C273" s="1">
        <f t="shared" si="1"/>
        <v>-0.75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IFERROR(__xludf.DUMMYFUNCTION("""COMPUTED_VALUE"""),70.29)</f>
        <v>70.29</v>
      </c>
      <c r="C274" s="1">
        <f t="shared" si="1"/>
        <v>-0.19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IFERROR(__xludf.DUMMYFUNCTION("""COMPUTED_VALUE"""),71.0)</f>
        <v>71</v>
      </c>
      <c r="C275" s="1">
        <f t="shared" si="1"/>
        <v>-0.29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IFERROR(__xludf.DUMMYFUNCTION("""COMPUTED_VALUE"""),70.98)</f>
        <v>70.98</v>
      </c>
      <c r="C276" s="1">
        <f t="shared" si="1"/>
        <v>-1.02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IFERROR(__xludf.DUMMYFUNCTION("""COMPUTED_VALUE"""),71.38)</f>
        <v>71.38</v>
      </c>
      <c r="C277" s="1">
        <f t="shared" si="1"/>
        <v>-0.6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IFERROR(__xludf.DUMMYFUNCTION("""COMPUTED_VALUE"""),71.93)</f>
        <v>71.93</v>
      </c>
      <c r="C278" s="1">
        <f t="shared" si="1"/>
        <v>-0.45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IFERROR(__xludf.DUMMYFUNCTION("""COMPUTED_VALUE"""),72.71)</f>
        <v>72.71</v>
      </c>
      <c r="C279" s="1">
        <f t="shared" si="1"/>
        <v>-0.22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IFERROR(__xludf.DUMMYFUNCTION("""COMPUTED_VALUE"""),72.63)</f>
        <v>72.63</v>
      </c>
      <c r="C280" s="1">
        <f t="shared" si="1"/>
        <v>-1.08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IFERROR(__xludf.DUMMYFUNCTION("""COMPUTED_VALUE"""),72.66)</f>
        <v>72.66</v>
      </c>
      <c r="C281" s="1">
        <f t="shared" si="1"/>
        <v>-0.97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IFERROR(__xludf.DUMMYFUNCTION("""COMPUTED_VALUE"""),72.14)</f>
        <v>72.14</v>
      </c>
      <c r="C282" s="1">
        <f t="shared" si="1"/>
        <v>-1.52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IFERROR(__xludf.DUMMYFUNCTION("""COMPUTED_VALUE"""),72.26)</f>
        <v>72.26</v>
      </c>
      <c r="C283" s="1">
        <f t="shared" si="1"/>
        <v>-0.88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IFERROR(__xludf.DUMMYFUNCTION("""COMPUTED_VALUE"""),71.4)</f>
        <v>71.4</v>
      </c>
      <c r="C284" s="1">
        <f t="shared" si="1"/>
        <v>-1.86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IFERROR(__xludf.DUMMYFUNCTION("""COMPUTED_VALUE"""),72.48)</f>
        <v>72.48</v>
      </c>
      <c r="C285" s="1">
        <f t="shared" si="1"/>
        <v>0.08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IFERROR(__xludf.DUMMYFUNCTION("""COMPUTED_VALUE"""),72.24)</f>
        <v>72.24</v>
      </c>
      <c r="C286" s="1">
        <f t="shared" si="1"/>
        <v>-1.24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IFERROR(__xludf.DUMMYFUNCTION("""COMPUTED_VALUE"""),73.04)</f>
        <v>73.04</v>
      </c>
      <c r="C287" s="1">
        <f t="shared" si="1"/>
        <v>-0.2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IFERROR(__xludf.DUMMYFUNCTION("""COMPUTED_VALUE"""),70.93)</f>
        <v>70.93</v>
      </c>
      <c r="C288" s="1">
        <f t="shared" si="1"/>
        <v>-3.11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IFERROR(__xludf.DUMMYFUNCTION("""COMPUTED_VALUE"""),70.23)</f>
        <v>70.23</v>
      </c>
      <c r="C289" s="1">
        <f t="shared" si="1"/>
        <v>-1.7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IFERROR(__xludf.DUMMYFUNCTION("""COMPUTED_VALUE"""),70.76)</f>
        <v>70.76</v>
      </c>
      <c r="C290" s="1">
        <f t="shared" si="1"/>
        <v>-0.47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IFERROR(__xludf.DUMMYFUNCTION("""COMPUTED_VALUE"""),72.3)</f>
        <v>72.3</v>
      </c>
      <c r="C291" s="1">
        <f t="shared" si="1"/>
        <v>0.54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IFERROR(__xludf.DUMMYFUNCTION("""COMPUTED_VALUE"""),72.01)</f>
        <v>72.01</v>
      </c>
      <c r="C292" s="1">
        <f t="shared" si="1"/>
        <v>-1.29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IFERROR(__xludf.DUMMYFUNCTION("""COMPUTED_VALUE"""),70.12)</f>
        <v>70.12</v>
      </c>
      <c r="C293" s="1">
        <f t="shared" si="1"/>
        <v>-2.89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IFERROR(__xludf.DUMMYFUNCTION("""COMPUTED_VALUE"""),69.57)</f>
        <v>69.57</v>
      </c>
      <c r="C294" s="1">
        <f t="shared" si="1"/>
        <v>-1.55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IFERROR(__xludf.DUMMYFUNCTION("""COMPUTED_VALUE"""),71.71)</f>
        <v>71.71</v>
      </c>
      <c r="C295" s="1">
        <f t="shared" si="1"/>
        <v>1.14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IFERROR(__xludf.DUMMYFUNCTION("""COMPUTED_VALUE"""),71.8)</f>
        <v>71.8</v>
      </c>
      <c r="C296" s="1">
        <f t="shared" si="1"/>
        <v>-0.91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IFERROR(__xludf.DUMMYFUNCTION("""COMPUTED_VALUE"""),70.88)</f>
        <v>70.88</v>
      </c>
      <c r="C297" s="1">
        <f t="shared" si="1"/>
        <v>-1.92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IFERROR(__xludf.DUMMYFUNCTION("""COMPUTED_VALUE"""),72.04)</f>
        <v>72.04</v>
      </c>
      <c r="C298" s="1">
        <f t="shared" si="1"/>
        <v>0.16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IFERROR(__xludf.DUMMYFUNCTION("""COMPUTED_VALUE"""),72.09)</f>
        <v>72.09</v>
      </c>
      <c r="C299" s="1">
        <f t="shared" si="1"/>
        <v>-0.95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IFERROR(__xludf.DUMMYFUNCTION("""COMPUTED_VALUE"""),71.29)</f>
        <v>71.29</v>
      </c>
      <c r="C300" s="1">
        <f t="shared" si="1"/>
        <v>-1.8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IFERROR(__xludf.DUMMYFUNCTION("""COMPUTED_VALUE"""),71.64)</f>
        <v>71.64</v>
      </c>
      <c r="C301" s="1">
        <f t="shared" si="1"/>
        <v>-0.65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IFERROR(__xludf.DUMMYFUNCTION("""COMPUTED_VALUE"""),70.74)</f>
        <v>70.74</v>
      </c>
      <c r="C302" s="1">
        <f t="shared" si="1"/>
        <v>-1.9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IFERROR(__xludf.DUMMYFUNCTION("""COMPUTED_VALUE"""),69.69)</f>
        <v>69.69</v>
      </c>
      <c r="C303" s="1">
        <f t="shared" si="1"/>
        <v>-2.05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IFERROR(__xludf.DUMMYFUNCTION("""COMPUTED_VALUE"""),67.69)</f>
        <v>67.69</v>
      </c>
      <c r="C304" s="1">
        <f t="shared" si="1"/>
        <v>-3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IFERROR(__xludf.DUMMYFUNCTION("""COMPUTED_VALUE"""),68.3)</f>
        <v>68.3</v>
      </c>
      <c r="C305" s="1">
        <f t="shared" si="1"/>
        <v>-0.39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IFERROR(__xludf.DUMMYFUNCTION("""COMPUTED_VALUE"""),69.1)</f>
        <v>69.1</v>
      </c>
      <c r="C306" s="1">
        <f t="shared" si="1"/>
        <v>-0.2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IFERROR(__xludf.DUMMYFUNCTION("""COMPUTED_VALUE"""),71.2)</f>
        <v>71.2</v>
      </c>
      <c r="C307" s="1">
        <f t="shared" si="1"/>
        <v>1.1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IFERROR(__xludf.DUMMYFUNCTION("""COMPUTED_VALUE"""),71.85)</f>
        <v>71.85</v>
      </c>
      <c r="C308" s="1">
        <f t="shared" si="1"/>
        <v>-0.35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IFERROR(__xludf.DUMMYFUNCTION("""COMPUTED_VALUE"""),72.72)</f>
        <v>72.72</v>
      </c>
      <c r="C309" s="1">
        <f t="shared" si="1"/>
        <v>-0.13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IFERROR(__xludf.DUMMYFUNCTION("""COMPUTED_VALUE"""),72.76)</f>
        <v>72.76</v>
      </c>
      <c r="C310" s="1">
        <f t="shared" si="1"/>
        <v>-0.96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IFERROR(__xludf.DUMMYFUNCTION("""COMPUTED_VALUE"""),73.34)</f>
        <v>73.34</v>
      </c>
      <c r="C311" s="1">
        <f t="shared" si="1"/>
        <v>-0.42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IFERROR(__xludf.DUMMYFUNCTION("""COMPUTED_VALUE"""),73.3)</f>
        <v>73.3</v>
      </c>
      <c r="C312" s="1">
        <f t="shared" si="1"/>
        <v>-1.04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IFERROR(__xludf.DUMMYFUNCTION("""COMPUTED_VALUE"""),73.62)</f>
        <v>73.62</v>
      </c>
      <c r="C313" s="1">
        <f t="shared" si="1"/>
        <v>-0.68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IFERROR(__xludf.DUMMYFUNCTION("""COMPUTED_VALUE"""),73.8)</f>
        <v>73.8</v>
      </c>
      <c r="C314" s="1">
        <f t="shared" si="1"/>
        <v>-0.82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IFERROR(__xludf.DUMMYFUNCTION("""COMPUTED_VALUE"""),73.93)</f>
        <v>73.93</v>
      </c>
      <c r="C315" s="1">
        <f t="shared" si="1"/>
        <v>-0.87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IFERROR(__xludf.DUMMYFUNCTION("""COMPUTED_VALUE"""),74.01)</f>
        <v>74.01</v>
      </c>
      <c r="C316" s="1">
        <f t="shared" si="1"/>
        <v>-0.92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IFERROR(__xludf.DUMMYFUNCTION("""COMPUTED_VALUE"""),73.95)</f>
        <v>73.95</v>
      </c>
      <c r="C317" s="1">
        <f t="shared" si="1"/>
        <v>-1.06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IFERROR(__xludf.DUMMYFUNCTION("""COMPUTED_VALUE"""),73.23)</f>
        <v>73.23</v>
      </c>
      <c r="C318" s="1">
        <f t="shared" si="1"/>
        <v>-1.72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IFERROR(__xludf.DUMMYFUNCTION("""COMPUTED_VALUE"""),73.72)</f>
        <v>73.72</v>
      </c>
      <c r="C319" s="1">
        <f t="shared" si="1"/>
        <v>-0.51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IFERROR(__xludf.DUMMYFUNCTION("""COMPUTED_VALUE"""),74.29)</f>
        <v>74.29</v>
      </c>
      <c r="C320" s="1">
        <f t="shared" si="1"/>
        <v>-0.43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IFERROR(__xludf.DUMMYFUNCTION("""COMPUTED_VALUE"""),73.47)</f>
        <v>73.47</v>
      </c>
      <c r="C321" s="1">
        <f t="shared" si="1"/>
        <v>-1.82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IFERROR(__xludf.DUMMYFUNCTION("""COMPUTED_VALUE"""),73.76)</f>
        <v>73.76</v>
      </c>
      <c r="C322" s="1">
        <f t="shared" si="1"/>
        <v>-0.71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IFERROR(__xludf.DUMMYFUNCTION("""COMPUTED_VALUE"""),73.08)</f>
        <v>73.08</v>
      </c>
      <c r="C323" s="1">
        <f t="shared" si="1"/>
        <v>-1.68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IFERROR(__xludf.DUMMYFUNCTION("""COMPUTED_VALUE"""),72.13)</f>
        <v>72.13</v>
      </c>
      <c r="C324" s="1">
        <f t="shared" si="1"/>
        <v>-1.95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IFERROR(__xludf.DUMMYFUNCTION("""COMPUTED_VALUE"""),72.3)</f>
        <v>72.3</v>
      </c>
      <c r="C325" s="1">
        <f t="shared" si="1"/>
        <v>-0.83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IFERROR(__xludf.DUMMYFUNCTION("""COMPUTED_VALUE"""),72.6)</f>
        <v>72.6</v>
      </c>
      <c r="C326" s="1">
        <f t="shared" si="1"/>
        <v>-0.7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IFERROR(__xludf.DUMMYFUNCTION("""COMPUTED_VALUE"""),72.79)</f>
        <v>72.79</v>
      </c>
      <c r="C327" s="1">
        <f t="shared" si="1"/>
        <v>-0.81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IFERROR(__xludf.DUMMYFUNCTION("""COMPUTED_VALUE"""),73.15)</f>
        <v>73.15</v>
      </c>
      <c r="C328" s="1">
        <f t="shared" si="1"/>
        <v>-0.64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IFERROR(__xludf.DUMMYFUNCTION("""COMPUTED_VALUE"""),75.07)</f>
        <v>75.07</v>
      </c>
      <c r="C329" s="1">
        <f t="shared" si="1"/>
        <v>0.92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IFERROR(__xludf.DUMMYFUNCTION("""COMPUTED_VALUE"""),75.44)</f>
        <v>75.44</v>
      </c>
      <c r="C330" s="1">
        <f t="shared" si="1"/>
        <v>-0.63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IFERROR(__xludf.DUMMYFUNCTION("""COMPUTED_VALUE"""),74.9)</f>
        <v>74.9</v>
      </c>
      <c r="C331" s="1">
        <f t="shared" si="1"/>
        <v>-1.54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IFERROR(__xludf.DUMMYFUNCTION("""COMPUTED_VALUE"""),75.55)</f>
        <v>75.55</v>
      </c>
      <c r="C332" s="1">
        <f t="shared" si="1"/>
        <v>-0.35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IFERROR(__xludf.DUMMYFUNCTION("""COMPUTED_VALUE"""),76.12)</f>
        <v>76.12</v>
      </c>
      <c r="C333" s="1">
        <f t="shared" si="1"/>
        <v>-0.43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IFERROR(__xludf.DUMMYFUNCTION("""COMPUTED_VALUE"""),78.55)</f>
        <v>78.55</v>
      </c>
      <c r="C334" s="1">
        <f t="shared" si="1"/>
        <v>1.43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IFERROR(__xludf.DUMMYFUNCTION("""COMPUTED_VALUE"""),79.78)</f>
        <v>79.78</v>
      </c>
      <c r="C335" s="1">
        <f t="shared" si="1"/>
        <v>0.23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IFERROR(__xludf.DUMMYFUNCTION("""COMPUTED_VALUE"""),79.53)</f>
        <v>79.53</v>
      </c>
      <c r="C336" s="1">
        <f t="shared" si="1"/>
        <v>-1.25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IFERROR(__xludf.DUMMYFUNCTION("""COMPUTED_VALUE"""),79.51)</f>
        <v>79.51</v>
      </c>
      <c r="C337" s="1">
        <f t="shared" si="1"/>
        <v>-1.02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IFERROR(__xludf.DUMMYFUNCTION("""COMPUTED_VALUE"""),78.84)</f>
        <v>78.84</v>
      </c>
      <c r="C338" s="1">
        <f t="shared" si="1"/>
        <v>-1.67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IFERROR(__xludf.DUMMYFUNCTION("""COMPUTED_VALUE"""),78.45)</f>
        <v>78.45</v>
      </c>
      <c r="C339" s="1">
        <f t="shared" si="1"/>
        <v>-1.39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IFERROR(__xludf.DUMMYFUNCTION("""COMPUTED_VALUE"""),79.31)</f>
        <v>79.31</v>
      </c>
      <c r="C340" s="1">
        <f t="shared" si="1"/>
        <v>-0.14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IFERROR(__xludf.DUMMYFUNCTION("""COMPUTED_VALUE"""),79.64)</f>
        <v>79.64</v>
      </c>
      <c r="C341" s="1">
        <f t="shared" si="1"/>
        <v>-0.67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IFERROR(__xludf.DUMMYFUNCTION("""COMPUTED_VALUE"""),79.95)</f>
        <v>79.95</v>
      </c>
      <c r="C342" s="1">
        <f t="shared" si="1"/>
        <v>-0.69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IFERROR(__xludf.DUMMYFUNCTION("""COMPUTED_VALUE"""),79.08)</f>
        <v>79.08</v>
      </c>
      <c r="C343" s="1">
        <f t="shared" si="1"/>
        <v>-1.87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IFERROR(__xludf.DUMMYFUNCTION("""COMPUTED_VALUE"""),79.41)</f>
        <v>79.41</v>
      </c>
      <c r="C344" s="1">
        <f t="shared" si="1"/>
        <v>-0.67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IFERROR(__xludf.DUMMYFUNCTION("""COMPUTED_VALUE"""),79.03)</f>
        <v>79.03</v>
      </c>
      <c r="C345" s="1">
        <f t="shared" si="1"/>
        <v>-1.38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IFERROR(__xludf.DUMMYFUNCTION("""COMPUTED_VALUE"""),77.77)</f>
        <v>77.77</v>
      </c>
      <c r="C346" s="1">
        <f t="shared" si="1"/>
        <v>-2.26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IFERROR(__xludf.DUMMYFUNCTION("""COMPUTED_VALUE"""),76.68)</f>
        <v>76.68</v>
      </c>
      <c r="C347" s="1">
        <f t="shared" si="1"/>
        <v>-2.09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IFERROR(__xludf.DUMMYFUNCTION("""COMPUTED_VALUE"""),77.14)</f>
        <v>77.14</v>
      </c>
      <c r="C348" s="1">
        <f t="shared" si="1"/>
        <v>-0.54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IFERROR(__xludf.DUMMYFUNCTION("""COMPUTED_VALUE"""),78.02)</f>
        <v>78.02</v>
      </c>
      <c r="C349" s="1">
        <f t="shared" si="1"/>
        <v>-0.12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IFERROR(__xludf.DUMMYFUNCTION("""COMPUTED_VALUE"""),77.52)</f>
        <v>77.52</v>
      </c>
      <c r="C350" s="1">
        <f t="shared" si="1"/>
        <v>-1.5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IFERROR(__xludf.DUMMYFUNCTION("""COMPUTED_VALUE"""),76.28)</f>
        <v>76.28</v>
      </c>
      <c r="C351" s="1">
        <f t="shared" si="1"/>
        <v>-2.24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IFERROR(__xludf.DUMMYFUNCTION("""COMPUTED_VALUE"""),75.57)</f>
        <v>75.57</v>
      </c>
      <c r="C352" s="1">
        <f t="shared" si="1"/>
        <v>-1.71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IFERROR(__xludf.DUMMYFUNCTION("""COMPUTED_VALUE"""),76.32)</f>
        <v>76.32</v>
      </c>
      <c r="C353" s="1">
        <f t="shared" si="1"/>
        <v>-0.25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IFERROR(__xludf.DUMMYFUNCTION("""COMPUTED_VALUE"""),76.66)</f>
        <v>76.66</v>
      </c>
      <c r="C354" s="1">
        <f t="shared" si="1"/>
        <v>-0.66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IFERROR(__xludf.DUMMYFUNCTION("""COMPUTED_VALUE"""),76.99)</f>
        <v>76.99</v>
      </c>
      <c r="C355" s="1">
        <f t="shared" si="1"/>
        <v>-0.67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IFERROR(__xludf.DUMMYFUNCTION("""COMPUTED_VALUE"""),78.03)</f>
        <v>78.03</v>
      </c>
      <c r="C356" s="1">
        <f t="shared" si="1"/>
        <v>0.04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IFERROR(__xludf.DUMMYFUNCTION("""COMPUTED_VALUE"""),75.35)</f>
        <v>75.35</v>
      </c>
      <c r="C357" s="1">
        <f t="shared" si="1"/>
        <v>-3.68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IFERROR(__xludf.DUMMYFUNCTION("""COMPUTED_VALUE"""),75.69)</f>
        <v>75.69</v>
      </c>
      <c r="C358" s="1">
        <f t="shared" si="1"/>
        <v>-0.66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IFERROR(__xludf.DUMMYFUNCTION("""COMPUTED_VALUE"""),74.84)</f>
        <v>74.84</v>
      </c>
      <c r="C359" s="1">
        <f t="shared" si="1"/>
        <v>-1.85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IFERROR(__xludf.DUMMYFUNCTION("""COMPUTED_VALUE"""),74.58)</f>
        <v>74.58</v>
      </c>
      <c r="C360" s="1">
        <f t="shared" si="1"/>
        <v>-1.26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IFERROR(__xludf.DUMMYFUNCTION("""COMPUTED_VALUE"""),74.18)</f>
        <v>74.18</v>
      </c>
      <c r="C361" s="1">
        <f t="shared" si="1"/>
        <v>-1.4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IFERROR(__xludf.DUMMYFUNCTION("""COMPUTED_VALUE"""),73.85)</f>
        <v>73.85</v>
      </c>
      <c r="C362" s="1">
        <f t="shared" si="1"/>
        <v>-1.33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IFERROR(__xludf.DUMMYFUNCTION("""COMPUTED_VALUE"""),74.18)</f>
        <v>74.18</v>
      </c>
      <c r="C363" s="1">
        <f t="shared" si="1"/>
        <v>-0.67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IFERROR(__xludf.DUMMYFUNCTION("""COMPUTED_VALUE"""),72.69)</f>
        <v>72.69</v>
      </c>
      <c r="C364" s="1">
        <f t="shared" si="1"/>
        <v>-2.49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IFERROR(__xludf.DUMMYFUNCTION("""COMPUTED_VALUE"""),72.94)</f>
        <v>72.94</v>
      </c>
      <c r="C365" s="1">
        <f t="shared" si="1"/>
        <v>-0.75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IFERROR(__xludf.DUMMYFUNCTION("""COMPUTED_VALUE"""),74.64)</f>
        <v>74.64</v>
      </c>
      <c r="C366" s="1">
        <f t="shared" si="1"/>
        <v>0.7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IFERROR(__xludf.DUMMYFUNCTION("""COMPUTED_VALUE"""),73.85)</f>
        <v>73.85</v>
      </c>
      <c r="C367" s="1">
        <f t="shared" si="1"/>
        <v>-1.79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IFERROR(__xludf.DUMMYFUNCTION("""COMPUTED_VALUE"""),74.01)</f>
        <v>74.01</v>
      </c>
      <c r="C368" s="1">
        <f t="shared" si="1"/>
        <v>-0.84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IFERROR(__xludf.DUMMYFUNCTION("""COMPUTED_VALUE"""),74.16)</f>
        <v>74.16</v>
      </c>
      <c r="C369" s="1">
        <f t="shared" si="1"/>
        <v>-0.85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IFERROR(__xludf.DUMMYFUNCTION("""COMPUTED_VALUE"""),74.52)</f>
        <v>74.52</v>
      </c>
      <c r="C370" s="1">
        <f t="shared" si="1"/>
        <v>-0.64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IFERROR(__xludf.DUMMYFUNCTION("""COMPUTED_VALUE"""),73.98)</f>
        <v>73.98</v>
      </c>
      <c r="C371" s="1">
        <f t="shared" si="1"/>
        <v>-1.54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IFERROR(__xludf.DUMMYFUNCTION("""COMPUTED_VALUE"""),72.12)</f>
        <v>72.12</v>
      </c>
      <c r="C372" s="1">
        <f t="shared" si="1"/>
        <v>-2.86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IFERROR(__xludf.DUMMYFUNCTION("""COMPUTED_VALUE"""),71.25)</f>
        <v>71.25</v>
      </c>
      <c r="C373" s="1">
        <f t="shared" si="1"/>
        <v>-1.87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IFERROR(__xludf.DUMMYFUNCTION("""COMPUTED_VALUE"""),71.26)</f>
        <v>71.26</v>
      </c>
      <c r="C374" s="1">
        <f t="shared" si="1"/>
        <v>-0.99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IFERROR(__xludf.DUMMYFUNCTION("""COMPUTED_VALUE"""),71.62)</f>
        <v>71.62</v>
      </c>
      <c r="C375" s="1">
        <f t="shared" si="1"/>
        <v>-0.64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IFERROR(__xludf.DUMMYFUNCTION("""COMPUTED_VALUE"""),72.09)</f>
        <v>72.09</v>
      </c>
      <c r="C376" s="1">
        <f t="shared" si="1"/>
        <v>-0.53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IFERROR(__xludf.DUMMYFUNCTION("""COMPUTED_VALUE"""),72.72)</f>
        <v>72.72</v>
      </c>
      <c r="C377" s="1">
        <f t="shared" si="1"/>
        <v>-0.37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IFERROR(__xludf.DUMMYFUNCTION("""COMPUTED_VALUE"""),73.93)</f>
        <v>73.93</v>
      </c>
      <c r="C378" s="1">
        <f t="shared" si="1"/>
        <v>0.21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IFERROR(__xludf.DUMMYFUNCTION("""COMPUTED_VALUE"""),74.27)</f>
        <v>74.27</v>
      </c>
      <c r="C379" s="1">
        <f t="shared" si="1"/>
        <v>-0.66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IFERROR(__xludf.DUMMYFUNCTION("""COMPUTED_VALUE"""),74.15)</f>
        <v>74.15</v>
      </c>
      <c r="C380" s="1">
        <f t="shared" si="1"/>
        <v>-1.12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IFERROR(__xludf.DUMMYFUNCTION("""COMPUTED_VALUE"""),74.74)</f>
        <v>74.74</v>
      </c>
      <c r="C381" s="1">
        <f t="shared" si="1"/>
        <v>-0.41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IFERROR(__xludf.DUMMYFUNCTION("""COMPUTED_VALUE"""),75.99)</f>
        <v>75.99</v>
      </c>
      <c r="C382" s="1">
        <f t="shared" si="1"/>
        <v>0.25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IFERROR(__xludf.DUMMYFUNCTION("""COMPUTED_VALUE"""),75.07)</f>
        <v>75.07</v>
      </c>
      <c r="C383" s="1">
        <f t="shared" si="1"/>
        <v>-1.92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IFERROR(__xludf.DUMMYFUNCTION("""COMPUTED_VALUE"""),73.35)</f>
        <v>73.35</v>
      </c>
      <c r="C384" s="1">
        <f t="shared" si="1"/>
        <v>-2.72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IFERROR(__xludf.DUMMYFUNCTION("""COMPUTED_VALUE"""),71.93)</f>
        <v>71.93</v>
      </c>
      <c r="C385" s="1">
        <f t="shared" si="1"/>
        <v>-2.42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IFERROR(__xludf.DUMMYFUNCTION("""COMPUTED_VALUE"""),72.17)</f>
        <v>72.17</v>
      </c>
      <c r="C386" s="1">
        <f t="shared" si="1"/>
        <v>-0.76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IFERROR(__xludf.DUMMYFUNCTION("""COMPUTED_VALUE"""),71.19)</f>
        <v>71.19</v>
      </c>
      <c r="C387" s="1">
        <f t="shared" si="1"/>
        <v>-1.98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IFERROR(__xludf.DUMMYFUNCTION("""COMPUTED_VALUE"""),71.28)</f>
        <v>71.28</v>
      </c>
      <c r="C388" s="1">
        <f t="shared" si="1"/>
        <v>-0.91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IFERROR(__xludf.DUMMYFUNCTION("""COMPUTED_VALUE"""),69.55)</f>
        <v>69.55</v>
      </c>
      <c r="C389" s="1">
        <f t="shared" si="1"/>
        <v>-2.73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IFERROR(__xludf.DUMMYFUNCTION("""COMPUTED_VALUE"""),70.53)</f>
        <v>70.53</v>
      </c>
      <c r="C390" s="1">
        <f t="shared" si="1"/>
        <v>-0.02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IFERROR(__xludf.DUMMYFUNCTION("""COMPUTED_VALUE"""),72.07)</f>
        <v>72.07</v>
      </c>
      <c r="C391" s="1">
        <f t="shared" si="1"/>
        <v>0.54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IFERROR(__xludf.DUMMYFUNCTION("""COMPUTED_VALUE"""),72.89)</f>
        <v>72.89</v>
      </c>
      <c r="C392" s="1">
        <f t="shared" si="1"/>
        <v>-0.18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IFERROR(__xludf.DUMMYFUNCTION("""COMPUTED_VALUE"""),72.67)</f>
        <v>72.67</v>
      </c>
      <c r="C393" s="1">
        <f t="shared" si="1"/>
        <v>-1.22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IFERROR(__xludf.DUMMYFUNCTION("""COMPUTED_VALUE"""),71.31)</f>
        <v>71.31</v>
      </c>
      <c r="C394" s="1">
        <f t="shared" si="1"/>
        <v>-2.36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IFERROR(__xludf.DUMMYFUNCTION("""COMPUTED_VALUE"""),70.16)</f>
        <v>70.16</v>
      </c>
      <c r="C395" s="1">
        <f t="shared" si="1"/>
        <v>-2.15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IFERROR(__xludf.DUMMYFUNCTION("""COMPUTED_VALUE"""),70.63)</f>
        <v>70.63</v>
      </c>
      <c r="C396" s="1">
        <f t="shared" si="1"/>
        <v>-0.53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IFERROR(__xludf.DUMMYFUNCTION("""COMPUTED_VALUE"""),70.66)</f>
        <v>70.66</v>
      </c>
      <c r="C397" s="1">
        <f t="shared" si="1"/>
        <v>-0.97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IFERROR(__xludf.DUMMYFUNCTION("""COMPUTED_VALUE"""),70.47)</f>
        <v>70.47</v>
      </c>
      <c r="C398" s="1">
        <f t="shared" si="1"/>
        <v>-1.19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IFERROR(__xludf.DUMMYFUNCTION("""COMPUTED_VALUE"""),70.33)</f>
        <v>70.33</v>
      </c>
      <c r="C399" s="1">
        <f t="shared" si="1"/>
        <v>-1.14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IFERROR(__xludf.DUMMYFUNCTION("""COMPUTED_VALUE"""),67.7)</f>
        <v>67.7</v>
      </c>
      <c r="C400" s="1">
        <f t="shared" si="1"/>
        <v>-3.63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IFERROR(__xludf.DUMMYFUNCTION("""COMPUTED_VALUE"""),67.34)</f>
        <v>67.34</v>
      </c>
      <c r="C401" s="1">
        <f t="shared" si="1"/>
        <v>-1.36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IFERROR(__xludf.DUMMYFUNCTION("""COMPUTED_VALUE"""),63.09)</f>
        <v>63.09</v>
      </c>
      <c r="C402" s="1">
        <f t="shared" si="1"/>
        <v>-5.25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IFERROR(__xludf.DUMMYFUNCTION("""COMPUTED_VALUE"""),62.75)</f>
        <v>62.75</v>
      </c>
      <c r="C403" s="1">
        <f t="shared" si="1"/>
        <v>-1.34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IFERROR(__xludf.DUMMYFUNCTION("""COMPUTED_VALUE"""),58.71)</f>
        <v>58.71</v>
      </c>
      <c r="C404" s="1">
        <f t="shared" si="1"/>
        <v>-5.04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IFERROR(__xludf.DUMMYFUNCTION("""COMPUTED_VALUE"""),62.34)</f>
        <v>62.34</v>
      </c>
      <c r="C405" s="1">
        <f t="shared" si="1"/>
        <v>2.63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IFERROR(__xludf.DUMMYFUNCTION("""COMPUTED_VALUE"""),57.41)</f>
        <v>57.41</v>
      </c>
      <c r="C406" s="1">
        <f t="shared" si="1"/>
        <v>-5.93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IFERROR(__xludf.DUMMYFUNCTION("""COMPUTED_VALUE"""),58.85)</f>
        <v>58.85</v>
      </c>
      <c r="C407" s="1">
        <f t="shared" si="1"/>
        <v>0.44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IFERROR(__xludf.DUMMYFUNCTION("""COMPUTED_VALUE"""),61.75)</f>
        <v>61.75</v>
      </c>
      <c r="C408" s="1">
        <f t="shared" si="1"/>
        <v>1.9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IFERROR(__xludf.DUMMYFUNCTION("""COMPUTED_VALUE"""),62.7)</f>
        <v>62.7</v>
      </c>
      <c r="C409" s="1">
        <f t="shared" si="1"/>
        <v>-0.05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IFERROR(__xludf.DUMMYFUNCTION("""COMPUTED_VALUE"""),62.23)</f>
        <v>62.23</v>
      </c>
      <c r="C410" s="1">
        <f t="shared" si="1"/>
        <v>-1.47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IFERROR(__xludf.DUMMYFUNCTION("""COMPUTED_VALUE"""),62.18)</f>
        <v>62.18</v>
      </c>
      <c r="C411" s="1">
        <f t="shared" si="1"/>
        <v>-1.05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IFERROR(__xludf.DUMMYFUNCTION("""COMPUTED_VALUE"""),58.93)</f>
        <v>58.93</v>
      </c>
      <c r="C412" s="1">
        <f t="shared" si="1"/>
        <v>-4.25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IFERROR(__xludf.DUMMYFUNCTION("""COMPUTED_VALUE"""),57.54)</f>
        <v>57.54</v>
      </c>
      <c r="C413" s="1">
        <f t="shared" si="1"/>
        <v>-2.39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IFERROR(__xludf.DUMMYFUNCTION("""COMPUTED_VALUE"""),58.38)</f>
        <v>58.38</v>
      </c>
      <c r="C414" s="1">
        <f t="shared" si="1"/>
        <v>-0.16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IFERROR(__xludf.DUMMYFUNCTION("""COMPUTED_VALUE"""),60.77)</f>
        <v>60.77</v>
      </c>
      <c r="C415" s="1">
        <f t="shared" si="1"/>
        <v>1.39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IFERROR(__xludf.DUMMYFUNCTION("""COMPUTED_VALUE"""),61.69)</f>
        <v>61.69</v>
      </c>
      <c r="C416" s="1">
        <f t="shared" si="1"/>
        <v>-0.08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IFERROR(__xludf.DUMMYFUNCTION("""COMPUTED_VALUE"""),61.1)</f>
        <v>61.1</v>
      </c>
      <c r="C417" s="1">
        <f t="shared" si="1"/>
        <v>-1.59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IFERROR(__xludf.DUMMYFUNCTION("""COMPUTED_VALUE"""),62.8)</f>
        <v>62.8</v>
      </c>
      <c r="C418" s="1">
        <f t="shared" si="1"/>
        <v>0.7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IFERROR(__xludf.DUMMYFUNCTION("""COMPUTED_VALUE"""),64.6)</f>
        <v>64.6</v>
      </c>
      <c r="C419" s="1">
        <f t="shared" si="1"/>
        <v>0.8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IFERROR(__xludf.DUMMYFUNCTION("""COMPUTED_VALUE"""),66.03)</f>
        <v>66.03</v>
      </c>
      <c r="C420" s="1">
        <f t="shared" si="1"/>
        <v>0.43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IFERROR(__xludf.DUMMYFUNCTION("""COMPUTED_VALUE"""),66.86)</f>
        <v>66.86</v>
      </c>
      <c r="C421" s="1">
        <f t="shared" si="1"/>
        <v>-0.17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IFERROR(__xludf.DUMMYFUNCTION("""COMPUTED_VALUE"""),66.05)</f>
        <v>66.05</v>
      </c>
      <c r="C422" s="1">
        <f t="shared" si="1"/>
        <v>-1.81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IFERROR(__xludf.DUMMYFUNCTION("""COMPUTED_VALUE"""),64.03)</f>
        <v>64.03</v>
      </c>
      <c r="C423" s="1">
        <f t="shared" si="1"/>
        <v>-3.02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IFERROR(__xludf.DUMMYFUNCTION("""COMPUTED_VALUE"""),62.77)</f>
        <v>62.77</v>
      </c>
      <c r="C424" s="1">
        <f t="shared" si="1"/>
        <v>-2.26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IFERROR(__xludf.DUMMYFUNCTION("""COMPUTED_VALUE"""),64.9)</f>
        <v>64.9</v>
      </c>
      <c r="C425" s="1">
        <f t="shared" si="1"/>
        <v>1.13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IFERROR(__xludf.DUMMYFUNCTION("""COMPUTED_VALUE"""),62.81)</f>
        <v>62.81</v>
      </c>
      <c r="C426" s="1">
        <f t="shared" si="1"/>
        <v>-3.09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IFERROR(__xludf.DUMMYFUNCTION("""COMPUTED_VALUE"""),61.79)</f>
        <v>61.79</v>
      </c>
      <c r="C427" s="1">
        <f t="shared" si="1"/>
        <v>-2.02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IFERROR(__xludf.DUMMYFUNCTION("""COMPUTED_VALUE"""),62.39)</f>
        <v>62.39</v>
      </c>
      <c r="C428" s="1">
        <f t="shared" si="1"/>
        <v>-0.4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IFERROR(__xludf.DUMMYFUNCTION("""COMPUTED_VALUE"""),62.85)</f>
        <v>62.85</v>
      </c>
      <c r="C429" s="1">
        <f t="shared" si="1"/>
        <v>-0.54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IFERROR(__xludf.DUMMYFUNCTION("""COMPUTED_VALUE"""),63.03)</f>
        <v>63.03</v>
      </c>
      <c r="C430" s="1">
        <f t="shared" si="1"/>
        <v>-0.82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IFERROR(__xludf.DUMMYFUNCTION("""COMPUTED_VALUE"""),64.32)</f>
        <v>64.32</v>
      </c>
      <c r="C431" s="1">
        <f t="shared" si="1"/>
        <v>0.29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IFERROR(__xludf.DUMMYFUNCTION("""COMPUTED_VALUE"""),65.38)</f>
        <v>65.38</v>
      </c>
      <c r="C432" s="1">
        <f t="shared" si="1"/>
        <v>0.06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IFERROR(__xludf.DUMMYFUNCTION("""COMPUTED_VALUE"""),64.15)</f>
        <v>64.15</v>
      </c>
      <c r="C433" s="1">
        <f t="shared" si="1"/>
        <v>-2.23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IFERROR(__xludf.DUMMYFUNCTION("""COMPUTED_VALUE"""),63.56)</f>
        <v>63.56</v>
      </c>
      <c r="C434" s="1">
        <f t="shared" si="1"/>
        <v>-1.59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IFERROR(__xludf.DUMMYFUNCTION("""COMPUTED_VALUE"""),61.02)</f>
        <v>61.02</v>
      </c>
      <c r="C435" s="1">
        <f t="shared" si="1"/>
        <v>-3.54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IFERROR(__xludf.DUMMYFUNCTION("""COMPUTED_VALUE"""),58.72)</f>
        <v>58.72</v>
      </c>
      <c r="C436" s="1">
        <f t="shared" si="1"/>
        <v>-3.3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IFERROR(__xludf.DUMMYFUNCTION("""COMPUTED_VALUE"""),59.51)</f>
        <v>59.51</v>
      </c>
      <c r="C437" s="1">
        <f t="shared" si="1"/>
        <v>-0.21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IFERROR(__xludf.DUMMYFUNCTION("""COMPUTED_VALUE"""),62.01)</f>
        <v>62.01</v>
      </c>
      <c r="C438" s="1">
        <f t="shared" si="1"/>
        <v>1.5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IFERROR(__xludf.DUMMYFUNCTION("""COMPUTED_VALUE"""),62.78)</f>
        <v>62.78</v>
      </c>
      <c r="C439" s="1">
        <f t="shared" si="1"/>
        <v>-0.23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IFERROR(__xludf.DUMMYFUNCTION("""COMPUTED_VALUE"""),61.92)</f>
        <v>61.92</v>
      </c>
      <c r="C440" s="1">
        <f t="shared" si="1"/>
        <v>-1.86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IFERROR(__xludf.DUMMYFUNCTION("""COMPUTED_VALUE"""),62.37)</f>
        <v>62.37</v>
      </c>
      <c r="C441" s="1">
        <f t="shared" si="1"/>
        <v>-0.55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IFERROR(__xludf.DUMMYFUNCTION("""COMPUTED_VALUE"""),60.51)</f>
        <v>60.51</v>
      </c>
      <c r="C442" s="1">
        <f t="shared" si="1"/>
        <v>-2.86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IFERROR(__xludf.DUMMYFUNCTION("""COMPUTED_VALUE"""),58.25)</f>
        <v>58.25</v>
      </c>
      <c r="C443" s="1">
        <f t="shared" si="1"/>
        <v>-3.26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IFERROR(__xludf.DUMMYFUNCTION("""COMPUTED_VALUE"""),59.14)</f>
        <v>59.14</v>
      </c>
      <c r="C444" s="1">
        <f t="shared" si="1"/>
        <v>-0.11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IFERROR(__xludf.DUMMYFUNCTION("""COMPUTED_VALUE"""),59.96)</f>
        <v>59.96</v>
      </c>
      <c r="C445" s="1">
        <f t="shared" si="1"/>
        <v>-0.18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IFERROR(__xludf.DUMMYFUNCTION("""COMPUTED_VALUE"""),61.48)</f>
        <v>61.48</v>
      </c>
      <c r="C446" s="1">
        <f t="shared" si="1"/>
        <v>0.52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IFERROR(__xludf.DUMMYFUNCTION("""COMPUTED_VALUE"""),61.81)</f>
        <v>61.81</v>
      </c>
      <c r="C447" s="1">
        <f t="shared" si="1"/>
        <v>-0.67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IFERROR(__xludf.DUMMYFUNCTION("""COMPUTED_VALUE"""),64.03)</f>
        <v>64.03</v>
      </c>
      <c r="C448" s="1">
        <f t="shared" si="1"/>
        <v>1.22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IFERROR(__xludf.DUMMYFUNCTION("""COMPUTED_VALUE"""),63.97)</f>
        <v>63.97</v>
      </c>
      <c r="C449" s="1">
        <f t="shared" si="1"/>
        <v>-1.06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IFERROR(__xludf.DUMMYFUNCTION("""COMPUTED_VALUE"""),64.32)</f>
        <v>64.32</v>
      </c>
      <c r="C450" s="1">
        <f t="shared" si="1"/>
        <v>-0.65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IFERROR(__xludf.DUMMYFUNCTION("""COMPUTED_VALUE"""),63.53)</f>
        <v>63.53</v>
      </c>
      <c r="C451" s="1">
        <f t="shared" si="1"/>
        <v>-1.79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IFERROR(__xludf.DUMMYFUNCTION("""COMPUTED_VALUE"""),63.89)</f>
        <v>63.89</v>
      </c>
      <c r="C452" s="1">
        <f t="shared" si="1"/>
        <v>-0.64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IFERROR(__xludf.DUMMYFUNCTION("""COMPUTED_VALUE"""),61.78)</f>
        <v>61.78</v>
      </c>
      <c r="C453" s="1">
        <f t="shared" si="1"/>
        <v>-3.11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IFERROR(__xludf.DUMMYFUNCTION("""COMPUTED_VALUE"""),63.47)</f>
        <v>63.47</v>
      </c>
      <c r="C454" s="1">
        <f t="shared" si="1"/>
        <v>0.69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IFERROR(__xludf.DUMMYFUNCTION("""COMPUTED_VALUE"""),63.11)</f>
        <v>63.11</v>
      </c>
      <c r="C455" s="1">
        <f t="shared" si="1"/>
        <v>-1.36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IFERROR(__xludf.DUMMYFUNCTION("""COMPUTED_VALUE"""),62.49)</f>
        <v>62.49</v>
      </c>
      <c r="C456" s="1">
        <f t="shared" si="1"/>
        <v>-1.62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IFERROR(__xludf.DUMMYFUNCTION("""COMPUTED_VALUE"""),64.59)</f>
        <v>64.59</v>
      </c>
      <c r="C457" s="1">
        <f t="shared" si="1"/>
        <v>1.1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IFERROR(__xludf.DUMMYFUNCTION("""COMPUTED_VALUE"""),64.75)</f>
        <v>64.75</v>
      </c>
      <c r="C458" s="1">
        <f t="shared" si="1"/>
        <v>-0.84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IFERROR(__xludf.DUMMYFUNCTION("""COMPUTED_VALUE"""),63.72)</f>
        <v>63.72</v>
      </c>
      <c r="C459" s="1">
        <f t="shared" si="1"/>
        <v>-2.03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IFERROR(__xludf.DUMMYFUNCTION("""COMPUTED_VALUE"""),66.56)</f>
        <v>66.56</v>
      </c>
      <c r="C460" s="1">
        <f t="shared" si="1"/>
        <v>1.84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IFERROR(__xludf.DUMMYFUNCTION("""COMPUTED_VALUE"""),67.68)</f>
        <v>67.68</v>
      </c>
      <c r="C461" s="1">
        <f t="shared" si="1"/>
        <v>0.12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IFERROR(__xludf.DUMMYFUNCTION("""COMPUTED_VALUE"""),68.17)</f>
        <v>68.17</v>
      </c>
      <c r="C462" s="1">
        <f t="shared" si="1"/>
        <v>-0.51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IFERROR(__xludf.DUMMYFUNCTION("""COMPUTED_VALUE"""),65.79)</f>
        <v>65.79</v>
      </c>
      <c r="C463" s="1">
        <f t="shared" si="1"/>
        <v>-3.38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IFERROR(__xludf.DUMMYFUNCTION("""COMPUTED_VALUE"""),63.17)</f>
        <v>63.17</v>
      </c>
      <c r="C464" s="1">
        <f t="shared" si="1"/>
        <v>-3.62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IFERROR(__xludf.DUMMYFUNCTION("""COMPUTED_VALUE"""),64.4)</f>
        <v>64.4</v>
      </c>
      <c r="C465" s="1">
        <f t="shared" si="1"/>
        <v>0.23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IFERROR(__xludf.DUMMYFUNCTION("""COMPUTED_VALUE"""),66.19)</f>
        <v>66.19</v>
      </c>
      <c r="C466" s="1">
        <f t="shared" si="1"/>
        <v>0.79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IFERROR(__xludf.DUMMYFUNCTION("""COMPUTED_VALUE"""),65.8)</f>
        <v>65.8</v>
      </c>
      <c r="C467" s="1">
        <f t="shared" si="1"/>
        <v>-1.39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IFERROR(__xludf.DUMMYFUNCTION("""COMPUTED_VALUE"""),66.29)</f>
        <v>66.29</v>
      </c>
      <c r="C468" s="1">
        <f t="shared" si="1"/>
        <v>-0.51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IFERROR(__xludf.DUMMYFUNCTION("""COMPUTED_VALUE"""),66.65)</f>
        <v>66.65</v>
      </c>
      <c r="C469" s="1">
        <f t="shared" si="1"/>
        <v>-0.64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IFERROR(__xludf.DUMMYFUNCTION("""COMPUTED_VALUE"""),64.55)</f>
        <v>64.55</v>
      </c>
      <c r="C470" s="1">
        <f t="shared" si="1"/>
        <v>-3.1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IFERROR(__xludf.DUMMYFUNCTION("""COMPUTED_VALUE"""),64.83)</f>
        <v>64.83</v>
      </c>
      <c r="C471" s="1">
        <f t="shared" si="1"/>
        <v>-0.72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IFERROR(__xludf.DUMMYFUNCTION("""COMPUTED_VALUE"""),66.92)</f>
        <v>66.92</v>
      </c>
      <c r="C472" s="1">
        <f t="shared" si="1"/>
        <v>1.09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IFERROR(__xludf.DUMMYFUNCTION("""COMPUTED_VALUE"""),67.94)</f>
        <v>67.94</v>
      </c>
      <c r="C473" s="1">
        <f t="shared" si="1"/>
        <v>0.02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IFERROR(__xludf.DUMMYFUNCTION("""COMPUTED_VALUE"""),67.94)</f>
        <v>67.94</v>
      </c>
      <c r="C474" s="1">
        <f t="shared" si="1"/>
        <v>-1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IFERROR(__xludf.DUMMYFUNCTION("""COMPUTED_VALUE"""),66.34)</f>
        <v>66.34</v>
      </c>
      <c r="C475" s="1">
        <f t="shared" si="1"/>
        <v>-2.6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IFERROR(__xludf.DUMMYFUNCTION("""COMPUTED_VALUE"""),66.09)</f>
        <v>66.09</v>
      </c>
      <c r="C476" s="1">
        <f t="shared" si="1"/>
        <v>-1.25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IFERROR(__xludf.DUMMYFUNCTION("""COMPUTED_VALUE"""),67.46)</f>
        <v>67.46</v>
      </c>
      <c r="C477" s="1">
        <f t="shared" si="1"/>
        <v>0.37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IFERROR(__xludf.DUMMYFUNCTION("""COMPUTED_VALUE"""),65.56)</f>
        <v>65.56</v>
      </c>
      <c r="C478" s="1">
        <f t="shared" si="1"/>
        <v>-2.9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IFERROR(__xludf.DUMMYFUNCTION("""COMPUTED_VALUE"""),64.35)</f>
        <v>64.35</v>
      </c>
      <c r="C479" s="1">
        <f t="shared" si="1"/>
        <v>-2.21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IFERROR(__xludf.DUMMYFUNCTION("""COMPUTED_VALUE"""),62.36)</f>
        <v>62.36</v>
      </c>
      <c r="C480" s="1">
        <f t="shared" si="1"/>
        <v>-2.99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IFERROR(__xludf.DUMMYFUNCTION("""COMPUTED_VALUE"""),62.78)</f>
        <v>62.78</v>
      </c>
      <c r="C481" s="1">
        <f t="shared" si="1"/>
        <v>-0.58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IFERROR(__xludf.DUMMYFUNCTION("""COMPUTED_VALUE"""),64.99)</f>
        <v>64.99</v>
      </c>
      <c r="C482" s="1">
        <f t="shared" si="1"/>
        <v>1.21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IFERROR(__xludf.DUMMYFUNCTION("""COMPUTED_VALUE"""),65.26)</f>
        <v>65.26</v>
      </c>
      <c r="C483" s="1">
        <f t="shared" si="1"/>
        <v>-0.73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IFERROR(__xludf.DUMMYFUNCTION("""COMPUTED_VALUE"""),68.69)</f>
        <v>68.69</v>
      </c>
      <c r="C484" s="1">
        <f t="shared" si="1"/>
        <v>2.43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IFERROR(__xludf.DUMMYFUNCTION("""COMPUTED_VALUE"""),70.98)</f>
        <v>70.98</v>
      </c>
      <c r="C485" s="1">
        <f t="shared" si="1"/>
        <v>1.29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IFERROR(__xludf.DUMMYFUNCTION("""COMPUTED_VALUE"""),71.3)</f>
        <v>71.3</v>
      </c>
      <c r="C486" s="1">
        <f t="shared" si="1"/>
        <v>-0.68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IFERROR(__xludf.DUMMYFUNCTION("""COMPUTED_VALUE"""),71.09)</f>
        <v>71.09</v>
      </c>
      <c r="C487" s="1">
        <f t="shared" si="1"/>
        <v>-1.21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IFERROR(__xludf.DUMMYFUNCTION("""COMPUTED_VALUE"""),70.87)</f>
        <v>70.87</v>
      </c>
      <c r="C488" s="1">
        <f t="shared" si="1"/>
        <v>-1.22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IFERROR(__xludf.DUMMYFUNCTION("""COMPUTED_VALUE"""),70.6)</f>
        <v>70.6</v>
      </c>
      <c r="C489" s="1">
        <f t="shared" si="1"/>
        <v>-1.27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IFERROR(__xludf.DUMMYFUNCTION("""COMPUTED_VALUE"""),70.17)</f>
        <v>70.17</v>
      </c>
      <c r="C490" s="1">
        <f t="shared" si="1"/>
        <v>-1.43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IFERROR(__xludf.DUMMYFUNCTION("""COMPUTED_VALUE"""),71.93)</f>
        <v>71.93</v>
      </c>
      <c r="C491" s="1">
        <f t="shared" si="1"/>
        <v>0.76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IFERROR(__xludf.DUMMYFUNCTION("""COMPUTED_VALUE"""),70.9)</f>
        <v>70.9</v>
      </c>
      <c r="C492" s="1">
        <f t="shared" si="1"/>
        <v>-2.03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IFERROR(__xludf.DUMMYFUNCTION("""COMPUTED_VALUE"""),70.9)</f>
        <v>70.9</v>
      </c>
      <c r="C493" s="1">
        <f t="shared" si="1"/>
        <v>-1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IFERROR(__xludf.DUMMYFUNCTION("""COMPUTED_VALUE"""),69.94)</f>
        <v>69.94</v>
      </c>
      <c r="C494" s="1">
        <f t="shared" si="1"/>
        <v>-1.96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IFERROR(__xludf.DUMMYFUNCTION("""COMPUTED_VALUE"""),70.61)</f>
        <v>70.61</v>
      </c>
      <c r="C495" s="1">
        <f t="shared" si="1"/>
        <v>-0.33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IFERROR(__xludf.DUMMYFUNCTION("""COMPUTED_VALUE"""),71.01)</f>
        <v>71.01</v>
      </c>
      <c r="C496" s="1">
        <f t="shared" si="1"/>
        <v>-0.6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IFERROR(__xludf.DUMMYFUNCTION("""COMPUTED_VALUE"""),70.16)</f>
        <v>70.16</v>
      </c>
      <c r="C497" s="1">
        <f t="shared" si="1"/>
        <v>-1.85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IFERROR(__xludf.DUMMYFUNCTION("""COMPUTED_VALUE"""),72.44)</f>
        <v>72.44</v>
      </c>
      <c r="C498" s="1">
        <f t="shared" si="1"/>
        <v>1.28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IFERROR(__xludf.DUMMYFUNCTION("""COMPUTED_VALUE"""),73.59)</f>
        <v>73.59</v>
      </c>
      <c r="C499" s="1">
        <f t="shared" si="1"/>
        <v>0.15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IFERROR(__xludf.DUMMYFUNCTION("""COMPUTED_VALUE"""),74.29)</f>
        <v>74.29</v>
      </c>
      <c r="C500" s="1">
        <f t="shared" si="1"/>
        <v>-0.3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IFERROR(__xludf.DUMMYFUNCTION("""COMPUTED_VALUE"""),73.97)</f>
        <v>73.97</v>
      </c>
      <c r="C501" s="1">
        <f t="shared" si="1"/>
        <v>-1.32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IFERROR(__xludf.DUMMYFUNCTION("""COMPUTED_VALUE"""),74.27)</f>
        <v>74.27</v>
      </c>
      <c r="C502" s="1">
        <f t="shared" si="1"/>
        <v>-0.7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IFERROR(__xludf.DUMMYFUNCTION("""COMPUTED_VALUE"""),73.26)</f>
        <v>73.26</v>
      </c>
      <c r="C503" s="1">
        <f t="shared" si="1"/>
        <v>-2.01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IFERROR(__xludf.DUMMYFUNCTION("""COMPUTED_VALUE"""),74.11)</f>
        <v>74.11</v>
      </c>
      <c r="C504" s="1">
        <f t="shared" si="1"/>
        <v>-0.15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IFERROR(__xludf.DUMMYFUNCTION("""COMPUTED_VALUE"""),73.35)</f>
        <v>73.35</v>
      </c>
      <c r="C505" s="1">
        <f t="shared" si="1"/>
        <v>-1.76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IFERROR(__xludf.DUMMYFUNCTION("""COMPUTED_VALUE"""),74.22)</f>
        <v>74.22</v>
      </c>
      <c r="C506" s="1">
        <f t="shared" si="1"/>
        <v>-0.13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IFERROR(__xludf.DUMMYFUNCTION("""COMPUTED_VALUE"""),74.33)</f>
        <v>74.33</v>
      </c>
      <c r="C507" s="1">
        <f t="shared" si="1"/>
        <v>-0.89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IFERROR(__xludf.DUMMYFUNCTION("""COMPUTED_VALUE"""),73.53)</f>
        <v>73.53</v>
      </c>
      <c r="C508" s="1">
        <f t="shared" si="1"/>
        <v>-1.8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IFERROR(__xludf.DUMMYFUNCTION("""COMPUTED_VALUE"""),73.98)</f>
        <v>73.98</v>
      </c>
      <c r="C509" s="1">
        <f t="shared" si="1"/>
        <v>-0.55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IFERROR(__xludf.DUMMYFUNCTION("""COMPUTED_VALUE"""),74.53)</f>
        <v>74.53</v>
      </c>
      <c r="C510" s="1">
        <f t="shared" si="1"/>
        <v>-0.45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IFERROR(__xludf.DUMMYFUNCTION("""COMPUTED_VALUE"""),75.0)</f>
        <v>75</v>
      </c>
      <c r="C511" s="1">
        <f t="shared" si="1"/>
        <v>-0.53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IFERROR(__xludf.DUMMYFUNCTION("""COMPUTED_VALUE"""),74.74)</f>
        <v>74.74</v>
      </c>
      <c r="C512" s="1">
        <f t="shared" si="1"/>
        <v>-1.26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IFERROR(__xludf.DUMMYFUNCTION("""COMPUTED_VALUE"""),75.51)</f>
        <v>75.51</v>
      </c>
      <c r="C513" s="1">
        <f t="shared" si="1"/>
        <v>-0.23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IFERROR(__xludf.DUMMYFUNCTION("""COMPUTED_VALUE"""),74.6)</f>
        <v>74.6</v>
      </c>
      <c r="C514" s="1">
        <f t="shared" si="1"/>
        <v>-1.91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IFERROR(__xludf.DUMMYFUNCTION("""COMPUTED_VALUE"""),75.24)</f>
        <v>75.24</v>
      </c>
      <c r="C515" s="1">
        <f t="shared" si="1"/>
        <v>-0.36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IFERROR(__xludf.DUMMYFUNCTION("""COMPUTED_VALUE"""),75.06)</f>
        <v>75.06</v>
      </c>
      <c r="C516" s="1">
        <f t="shared" si="1"/>
        <v>-1.18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IFERROR(__xludf.DUMMYFUNCTION("""COMPUTED_VALUE"""),75.56)</f>
        <v>75.56</v>
      </c>
      <c r="C517" s="1">
        <f t="shared" si="1"/>
        <v>-0.5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IFERROR(__xludf.DUMMYFUNCTION("""COMPUTED_VALUE"""),75.52)</f>
        <v>75.52</v>
      </c>
      <c r="C518" s="1">
        <f t="shared" si="1"/>
        <v>-1.04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IFERROR(__xludf.DUMMYFUNCTION("""COMPUTED_VALUE"""),75.51)</f>
        <v>75.51</v>
      </c>
      <c r="C519" s="1">
        <f t="shared" si="1"/>
        <v>-1.01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IFERROR(__xludf.DUMMYFUNCTION("""COMPUTED_VALUE"""),75.36)</f>
        <v>75.36</v>
      </c>
      <c r="C520" s="1">
        <f t="shared" si="1"/>
        <v>-1.15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IFERROR(__xludf.DUMMYFUNCTION("""COMPUTED_VALUE"""),75.82)</f>
        <v>75.82</v>
      </c>
      <c r="C521" s="1">
        <f t="shared" si="1"/>
        <v>-0.54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IFERROR(__xludf.DUMMYFUNCTION("""COMPUTED_VALUE"""),75.31)</f>
        <v>75.31</v>
      </c>
      <c r="C522" s="1">
        <f t="shared" si="1"/>
        <v>-1.51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IFERROR(__xludf.DUMMYFUNCTION("""COMPUTED_VALUE"""),74.55)</f>
        <v>74.55</v>
      </c>
      <c r="C523" s="1">
        <f t="shared" si="1"/>
        <v>-1.76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IFERROR(__xludf.DUMMYFUNCTION("""COMPUTED_VALUE"""),74.16)</f>
        <v>74.16</v>
      </c>
      <c r="C524" s="1">
        <f t="shared" si="1"/>
        <v>-1.39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IFERROR(__xludf.DUMMYFUNCTION("""COMPUTED_VALUE"""),74.18)</f>
        <v>74.18</v>
      </c>
      <c r="C525" s="1">
        <f t="shared" si="1"/>
        <v>-0.98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IFERROR(__xludf.DUMMYFUNCTION("""COMPUTED_VALUE"""),75.37)</f>
        <v>75.37</v>
      </c>
      <c r="C526" s="1">
        <f t="shared" si="1"/>
        <v>0.19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IFERROR(__xludf.DUMMYFUNCTION("""COMPUTED_VALUE"""),75.22)</f>
        <v>75.22</v>
      </c>
      <c r="C527" s="1">
        <f t="shared" si="1"/>
        <v>-1.15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IFERROR(__xludf.DUMMYFUNCTION("""COMPUTED_VALUE"""),76.34)</f>
        <v>76.34</v>
      </c>
      <c r="C528" s="1">
        <f t="shared" si="1"/>
        <v>0.12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IFERROR(__xludf.DUMMYFUNCTION("""COMPUTED_VALUE"""),75.46)</f>
        <v>75.46</v>
      </c>
      <c r="C529" s="1">
        <f t="shared" si="1"/>
        <v>-1.88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IFERROR(__xludf.DUMMYFUNCTION("""COMPUTED_VALUE"""),75.2)</f>
        <v>75.2</v>
      </c>
      <c r="C530" s="1">
        <f t="shared" si="1"/>
        <v>-1.26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IFERROR(__xludf.DUMMYFUNCTION("""COMPUTED_VALUE"""),75.46)</f>
        <v>75.46</v>
      </c>
      <c r="C531" s="1">
        <f t="shared" si="1"/>
        <v>-0.74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IFERROR(__xludf.DUMMYFUNCTION("""COMPUTED_VALUE"""),75.9)</f>
        <v>75.9</v>
      </c>
      <c r="C532" s="1">
        <f t="shared" si="1"/>
        <v>-0.56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IFERROR(__xludf.DUMMYFUNCTION("""COMPUTED_VALUE"""),74.95)</f>
        <v>74.95</v>
      </c>
      <c r="C533" s="1">
        <f t="shared" si="1"/>
        <v>-1.95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IFERROR(__xludf.DUMMYFUNCTION("""COMPUTED_VALUE"""),74.85)</f>
        <v>74.85</v>
      </c>
      <c r="C534" s="1">
        <f t="shared" si="1"/>
        <v>-1.1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IFERROR(__xludf.DUMMYFUNCTION("""COMPUTED_VALUE"""),75.56)</f>
        <v>75.56</v>
      </c>
      <c r="C535" s="1">
        <f t="shared" si="1"/>
        <v>-0.29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IFERROR(__xludf.DUMMYFUNCTION("""COMPUTED_VALUE"""),75.21)</f>
        <v>75.21</v>
      </c>
      <c r="C536" s="1">
        <f t="shared" si="1"/>
        <v>-1.35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IFERROR(__xludf.DUMMYFUNCTION("""COMPUTED_VALUE"""),75.27)</f>
        <v>75.27</v>
      </c>
      <c r="C537" s="1">
        <f t="shared" si="1"/>
        <v>-0.94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IFERROR(__xludf.DUMMYFUNCTION("""COMPUTED_VALUE"""),75.35)</f>
        <v>75.35</v>
      </c>
      <c r="C538" s="1">
        <f t="shared" si="1"/>
        <v>-0.92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IFERROR(__xludf.DUMMYFUNCTION("""COMPUTED_VALUE"""),75.72)</f>
        <v>75.72</v>
      </c>
      <c r="C539" s="1">
        <f t="shared" si="1"/>
        <v>-0.63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IFERROR(__xludf.DUMMYFUNCTION("""COMPUTED_VALUE"""),76.06)</f>
        <v>76.06</v>
      </c>
      <c r="C540" s="1">
        <f t="shared" si="1"/>
        <v>-0.66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IFERROR(__xludf.DUMMYFUNCTION("""COMPUTED_VALUE"""),75.85)</f>
        <v>75.85</v>
      </c>
      <c r="C541" s="1">
        <f t="shared" si="1"/>
        <v>-1.21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IFERROR(__xludf.DUMMYFUNCTION("""COMPUTED_VALUE"""),76.06)</f>
        <v>76.06</v>
      </c>
      <c r="C542" s="1">
        <f t="shared" si="1"/>
        <v>-0.79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IFERROR(__xludf.DUMMYFUNCTION("""COMPUTED_VALUE"""),75.21)</f>
        <v>75.21</v>
      </c>
      <c r="C543" s="1">
        <f t="shared" si="1"/>
        <v>-1.85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IFERROR(__xludf.DUMMYFUNCTION("""COMPUTED_VALUE"""),75.16)</f>
        <v>75.16</v>
      </c>
      <c r="C544" s="1">
        <f t="shared" si="1"/>
        <v>-1.05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IFERROR(__xludf.DUMMYFUNCTION("""COMPUTED_VALUE"""),74.95)</f>
        <v>74.95</v>
      </c>
      <c r="C545" s="1">
        <f t="shared" si="1"/>
        <v>-1.21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IFERROR(__xludf.DUMMYFUNCTION("""COMPUTED_VALUE"""),75.08)</f>
        <v>75.08</v>
      </c>
      <c r="C546" s="1">
        <f t="shared" si="1"/>
        <v>-0.87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IFERROR(__xludf.DUMMYFUNCTION("""COMPUTED_VALUE"""),74.9)</f>
        <v>74.9</v>
      </c>
      <c r="C547" s="1">
        <f t="shared" si="1"/>
        <v>-1.18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IFERROR(__xludf.DUMMYFUNCTION("""COMPUTED_VALUE"""),74.13)</f>
        <v>74.13</v>
      </c>
      <c r="C548" s="1">
        <f t="shared" si="1"/>
        <v>-1.77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IFERROR(__xludf.DUMMYFUNCTION("""COMPUTED_VALUE"""),72.56)</f>
        <v>72.56</v>
      </c>
      <c r="C549" s="1">
        <f t="shared" si="1"/>
        <v>-2.57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IFERROR(__xludf.DUMMYFUNCTION("""COMPUTED_VALUE"""),73.52)</f>
        <v>73.52</v>
      </c>
      <c r="C550" s="1">
        <f t="shared" si="1"/>
        <v>-0.04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IFERROR(__xludf.DUMMYFUNCTION("""COMPUTED_VALUE"""),74.17)</f>
        <v>74.17</v>
      </c>
      <c r="C551" s="1">
        <f t="shared" si="1"/>
        <v>-0.35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IFERROR(__xludf.DUMMYFUNCTION("""COMPUTED_VALUE"""),73.29)</f>
        <v>73.29</v>
      </c>
      <c r="C552" s="1">
        <f t="shared" si="1"/>
        <v>-1.88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IFERROR(__xludf.DUMMYFUNCTION("""COMPUTED_VALUE"""),73.6)</f>
        <v>73.6</v>
      </c>
      <c r="C553" s="1">
        <f t="shared" si="1"/>
        <v>-0.69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IFERROR(__xludf.DUMMYFUNCTION("""COMPUTED_VALUE"""),74.31)</f>
        <v>74.31</v>
      </c>
      <c r="C554" s="1">
        <f t="shared" si="1"/>
        <v>-0.29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IFERROR(__xludf.DUMMYFUNCTION("""COMPUTED_VALUE"""),75.23)</f>
        <v>75.23</v>
      </c>
      <c r="C555" s="1">
        <f t="shared" si="1"/>
        <v>-0.08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IFERROR(__xludf.DUMMYFUNCTION("""COMPUTED_VALUE"""),75.43)</f>
        <v>75.43</v>
      </c>
      <c r="C556" s="1">
        <f t="shared" si="1"/>
        <v>-0.8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IFERROR(__xludf.DUMMYFUNCTION("""COMPUTED_VALUE"""),75.2)</f>
        <v>75.2</v>
      </c>
      <c r="C557" s="1">
        <f t="shared" si="1"/>
        <v>-1.23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IFERROR(__xludf.DUMMYFUNCTION("""COMPUTED_VALUE"""),75.4)</f>
        <v>75.4</v>
      </c>
      <c r="C558" s="1">
        <f t="shared" si="1"/>
        <v>-0.8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IFERROR(__xludf.DUMMYFUNCTION("""COMPUTED_VALUE"""),75.14)</f>
        <v>75.14</v>
      </c>
      <c r="C559" s="1">
        <f t="shared" si="1"/>
        <v>-1.26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IFERROR(__xludf.DUMMYFUNCTION("""COMPUTED_VALUE"""),75.01)</f>
        <v>75.01</v>
      </c>
      <c r="C560" s="1">
        <f t="shared" si="1"/>
        <v>-1.13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IFERROR(__xludf.DUMMYFUNCTION("""COMPUTED_VALUE"""),73.92)</f>
        <v>73.92</v>
      </c>
      <c r="C561" s="1">
        <f t="shared" si="1"/>
        <v>-2.09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IFERROR(__xludf.DUMMYFUNCTION("""COMPUTED_VALUE"""),73.97)</f>
        <v>73.97</v>
      </c>
      <c r="C562" s="1">
        <f t="shared" si="1"/>
        <v>-0.95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IFERROR(__xludf.DUMMYFUNCTION("""COMPUTED_VALUE"""),75.18)</f>
        <v>75.18</v>
      </c>
      <c r="C563" s="1">
        <f t="shared" si="1"/>
        <v>0.21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IFERROR(__xludf.DUMMYFUNCTION("""COMPUTED_VALUE"""),74.81)</f>
        <v>74.81</v>
      </c>
      <c r="C564" s="1">
        <f t="shared" si="1"/>
        <v>-1.37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IFERROR(__xludf.DUMMYFUNCTION("""COMPUTED_VALUE"""),74.33)</f>
        <v>74.33</v>
      </c>
      <c r="C565" s="1">
        <f t="shared" si="1"/>
        <v>-1.48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IFERROR(__xludf.DUMMYFUNCTION("""COMPUTED_VALUE"""),74.08)</f>
        <v>74.08</v>
      </c>
      <c r="C566" s="1">
        <f t="shared" si="1"/>
        <v>-1.25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IFERROR(__xludf.DUMMYFUNCTION("""COMPUTED_VALUE"""),74.37)</f>
        <v>74.37</v>
      </c>
      <c r="C567" s="1">
        <f t="shared" si="1"/>
        <v>-0.71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IFERROR(__xludf.DUMMYFUNCTION("""COMPUTED_VALUE"""),75.17)</f>
        <v>75.17</v>
      </c>
      <c r="C568" s="1">
        <f t="shared" si="1"/>
        <v>-0.2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IFERROR(__xludf.DUMMYFUNCTION("""COMPUTED_VALUE"""),74.65)</f>
        <v>74.65</v>
      </c>
      <c r="C569" s="1">
        <f t="shared" si="1"/>
        <v>-1.52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IFERROR(__xludf.DUMMYFUNCTION("""COMPUTED_VALUE"""),73.67)</f>
        <v>73.67</v>
      </c>
      <c r="C570" s="1">
        <f t="shared" si="1"/>
        <v>-1.98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IFERROR(__xludf.DUMMYFUNCTION("""COMPUTED_VALUE"""),73.59)</f>
        <v>73.59</v>
      </c>
      <c r="C571" s="1">
        <f t="shared" si="1"/>
        <v>-1.08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IFERROR(__xludf.DUMMYFUNCTION("""COMPUTED_VALUE"""),72.43)</f>
        <v>72.43</v>
      </c>
      <c r="C572" s="1">
        <f t="shared" si="1"/>
        <v>-2.16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IFERROR(__xludf.DUMMYFUNCTION("""COMPUTED_VALUE"""),70.6)</f>
        <v>70.6</v>
      </c>
      <c r="C573" s="1">
        <f t="shared" si="1"/>
        <v>-2.83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IFERROR(__xludf.DUMMYFUNCTION("""COMPUTED_VALUE"""),71.77)</f>
        <v>71.77</v>
      </c>
      <c r="C574" s="1">
        <f t="shared" si="1"/>
        <v>0.17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IFERROR(__xludf.DUMMYFUNCTION("""COMPUTED_VALUE"""),73.5)</f>
        <v>73.5</v>
      </c>
      <c r="C575" s="1">
        <f t="shared" si="1"/>
        <v>0.73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IFERROR(__xludf.DUMMYFUNCTION("""COMPUTED_VALUE"""),72.92)</f>
        <v>72.92</v>
      </c>
      <c r="C576" s="1">
        <f t="shared" si="1"/>
        <v>-1.58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IFERROR(__xludf.DUMMYFUNCTION("""COMPUTED_VALUE"""),72.68)</f>
        <v>72.68</v>
      </c>
      <c r="C577" s="1">
        <f t="shared" si="1"/>
        <v>-1.24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IFERROR(__xludf.DUMMYFUNCTION("""COMPUTED_VALUE"""),74.09)</f>
        <v>74.09</v>
      </c>
      <c r="C578" s="1">
        <f t="shared" si="1"/>
        <v>0.41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IFERROR(__xludf.DUMMYFUNCTION("""COMPUTED_VALUE"""),73.71)</f>
        <v>73.71</v>
      </c>
      <c r="C579" s="1">
        <f t="shared" si="1"/>
        <v>-1.38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IFERROR(__xludf.DUMMYFUNCTION("""COMPUTED_VALUE"""),73.1)</f>
        <v>73.1</v>
      </c>
      <c r="C580" s="1">
        <f t="shared" si="1"/>
        <v>-1.61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IFERROR(__xludf.DUMMYFUNCTION("""COMPUTED_VALUE"""),73.55)</f>
        <v>73.55</v>
      </c>
      <c r="C581" s="1">
        <f t="shared" si="1"/>
        <v>-0.55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IFERROR(__xludf.DUMMYFUNCTION("""COMPUTED_VALUE"""),72.86)</f>
        <v>72.86</v>
      </c>
      <c r="C582" s="1">
        <f t="shared" si="1"/>
        <v>-1.69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IFERROR(__xludf.DUMMYFUNCTION("""COMPUTED_VALUE"""),73.21)</f>
        <v>73.21</v>
      </c>
      <c r="C583" s="1">
        <f t="shared" si="1"/>
        <v>-0.65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IFERROR(__xludf.DUMMYFUNCTION("""COMPUTED_VALUE"""),77.08)</f>
        <v>77.08</v>
      </c>
      <c r="C584" s="1">
        <f t="shared" si="1"/>
        <v>2.87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IFERROR(__xludf.DUMMYFUNCTION("""COMPUTED_VALUE"""),76.99)</f>
        <v>76.99</v>
      </c>
      <c r="C585" s="1">
        <f t="shared" si="1"/>
        <v>-1.09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IFERROR(__xludf.DUMMYFUNCTION("""COMPUTED_VALUE"""),77.27)</f>
        <v>77.27</v>
      </c>
      <c r="C586" s="1">
        <f t="shared" si="1"/>
        <v>-0.72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IFERROR(__xludf.DUMMYFUNCTION("""COMPUTED_VALUE"""),76.8)</f>
        <v>76.8</v>
      </c>
      <c r="C587" s="1">
        <f t="shared" si="1"/>
        <v>-1.47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IFERROR(__xludf.DUMMYFUNCTION("""COMPUTED_VALUE"""),77.25)</f>
        <v>77.25</v>
      </c>
      <c r="C588" s="1">
        <f t="shared" si="1"/>
        <v>-0.55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IFERROR(__xludf.DUMMYFUNCTION("""COMPUTED_VALUE"""),77.26)</f>
        <v>77.26</v>
      </c>
      <c r="C589" s="1">
        <f t="shared" si="1"/>
        <v>-0.99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IFERROR(__xludf.DUMMYFUNCTION("""COMPUTED_VALUE"""),76.83)</f>
        <v>76.83</v>
      </c>
      <c r="C590" s="1">
        <f t="shared" si="1"/>
        <v>-1.43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IFERROR(__xludf.DUMMYFUNCTION("""COMPUTED_VALUE"""),75.84)</f>
        <v>75.84</v>
      </c>
      <c r="C591" s="1">
        <f t="shared" si="1"/>
        <v>-1.99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IFERROR(__xludf.DUMMYFUNCTION("""COMPUTED_VALUE"""),75.96)</f>
        <v>75.96</v>
      </c>
      <c r="C592" s="1">
        <f t="shared" si="1"/>
        <v>-0.88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IFERROR(__xludf.DUMMYFUNCTION("""COMPUTED_VALUE"""),75.4)</f>
        <v>75.4</v>
      </c>
      <c r="C593" s="1">
        <f t="shared" si="1"/>
        <v>-1.56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IFERROR(__xludf.DUMMYFUNCTION("""COMPUTED_VALUE"""),74.05)</f>
        <v>74.05</v>
      </c>
      <c r="C594" s="1">
        <f t="shared" si="1"/>
        <v>-2.35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IFERROR(__xludf.DUMMYFUNCTION("""COMPUTED_VALUE"""),73.8)</f>
        <v>73.8</v>
      </c>
      <c r="C595" s="1">
        <f t="shared" si="1"/>
        <v>-1.25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IFERROR(__xludf.DUMMYFUNCTION("""COMPUTED_VALUE"""),73.56)</f>
        <v>73.56</v>
      </c>
      <c r="C596" s="1">
        <f t="shared" si="1"/>
        <v>-1.24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IFERROR(__xludf.DUMMYFUNCTION("""COMPUTED_VALUE"""),73.12)</f>
        <v>73.12</v>
      </c>
      <c r="C597" s="1">
        <f t="shared" si="1"/>
        <v>-1.44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IFERROR(__xludf.DUMMYFUNCTION("""COMPUTED_VALUE"""),72.58)</f>
        <v>72.58</v>
      </c>
      <c r="C598" s="1">
        <f t="shared" si="1"/>
        <v>-1.54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IFERROR(__xludf.DUMMYFUNCTION("""COMPUTED_VALUE"""),72.35)</f>
        <v>72.35</v>
      </c>
      <c r="C599" s="1">
        <f t="shared" si="1"/>
        <v>-1.23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IFERROR(__xludf.DUMMYFUNCTION("""COMPUTED_VALUE"""),69.73)</f>
        <v>69.73</v>
      </c>
      <c r="C600" s="1">
        <f t="shared" si="1"/>
        <v>-3.62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IFERROR(__xludf.DUMMYFUNCTION("""COMPUTED_VALUE"""),69.15)</f>
        <v>69.15</v>
      </c>
      <c r="C601" s="1">
        <f t="shared" si="1"/>
        <v>-1.58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IFERROR(__xludf.DUMMYFUNCTION("""COMPUTED_VALUE"""),71.78)</f>
        <v>71.78</v>
      </c>
      <c r="C602" s="1">
        <f t="shared" si="1"/>
        <v>1.63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IFERROR(__xludf.DUMMYFUNCTION("""COMPUTED_VALUE"""),71.48)</f>
        <v>71.48</v>
      </c>
      <c r="C603" s="1">
        <f t="shared" si="1"/>
        <v>-1.3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IFERROR(__xludf.DUMMYFUNCTION("""COMPUTED_VALUE"""),71.48)</f>
        <v>71.48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IFERROR(__xludf.DUMMYFUNCTION("""COMPUTED_VALUE"""),71.39)</f>
        <v>71.39</v>
      </c>
      <c r="C605" s="1">
        <f t="shared" si="1"/>
        <v>-1.09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IFERROR(__xludf.DUMMYFUNCTION("""COMPUTED_VALUE"""),70.0)</f>
        <v>70</v>
      </c>
      <c r="C606" s="1">
        <f t="shared" si="1"/>
        <v>-2.39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IFERROR(__xludf.DUMMYFUNCTION("""COMPUTED_VALUE"""),70.4)</f>
        <v>70.4</v>
      </c>
      <c r="C607" s="1">
        <f t="shared" si="1"/>
        <v>-0.6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IFERROR(__xludf.DUMMYFUNCTION("""COMPUTED_VALUE"""),69.39)</f>
        <v>69.39</v>
      </c>
      <c r="C608" s="1">
        <f t="shared" si="1"/>
        <v>-2.01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IFERROR(__xludf.DUMMYFUNCTION("""COMPUTED_VALUE"""),69.61)</f>
        <v>69.61</v>
      </c>
      <c r="C609" s="1">
        <f t="shared" si="1"/>
        <v>-0.78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IFERROR(__xludf.DUMMYFUNCTION("""COMPUTED_VALUE"""),67.24)</f>
        <v>67.24</v>
      </c>
      <c r="C610" s="1">
        <f t="shared" si="1"/>
        <v>-3.37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IFERROR(__xludf.DUMMYFUNCTION("""COMPUTED_VALUE"""),67.5)</f>
        <v>67.5</v>
      </c>
      <c r="C611" s="1">
        <f t="shared" si="1"/>
        <v>-0.74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IFERROR(__xludf.DUMMYFUNCTION("""COMPUTED_VALUE"""),67.58)</f>
        <v>67.58</v>
      </c>
      <c r="C612" s="1">
        <f t="shared" si="1"/>
        <v>-0.92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IFERROR(__xludf.DUMMYFUNCTION("""COMPUTED_VALUE"""),69.02)</f>
        <v>69.02</v>
      </c>
      <c r="C613" s="1">
        <f t="shared" si="1"/>
        <v>0.44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IFERROR(__xludf.DUMMYFUNCTION("""COMPUTED_VALUE"""),69.95)</f>
        <v>69.95</v>
      </c>
      <c r="C614" s="1">
        <f t="shared" si="1"/>
        <v>-0.07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IFERROR(__xludf.DUMMYFUNCTION("""COMPUTED_VALUE"""),69.94)</f>
        <v>69.94</v>
      </c>
      <c r="C615" s="1">
        <f t="shared" si="1"/>
        <v>-1.01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IFERROR(__xludf.DUMMYFUNCTION("""COMPUTED_VALUE"""),70.11)</f>
        <v>70.11</v>
      </c>
      <c r="C616" s="1">
        <f t="shared" si="1"/>
        <v>-0.83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IFERROR(__xludf.DUMMYFUNCTION("""COMPUTED_VALUE"""),72.58)</f>
        <v>72.58</v>
      </c>
      <c r="C617" s="1">
        <f t="shared" si="1"/>
        <v>1.47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IFERROR(__xludf.DUMMYFUNCTION("""COMPUTED_VALUE"""),72.06)</f>
        <v>72.06</v>
      </c>
      <c r="C618" s="1">
        <f t="shared" si="1"/>
        <v>-1.52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IFERROR(__xludf.DUMMYFUNCTION("""COMPUTED_VALUE"""),71.85)</f>
        <v>71.85</v>
      </c>
      <c r="C619" s="1">
        <f t="shared" si="1"/>
        <v>-1.21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IFERROR(__xludf.DUMMYFUNCTION("""COMPUTED_VALUE"""),71.99)</f>
        <v>71.99</v>
      </c>
      <c r="C620" s="1">
        <f t="shared" si="1"/>
        <v>-0.86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IFERROR(__xludf.DUMMYFUNCTION("""COMPUTED_VALUE"""),71.9)</f>
        <v>71.9</v>
      </c>
      <c r="C621" s="1">
        <f t="shared" si="1"/>
        <v>-1.09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IFERROR(__xludf.DUMMYFUNCTION("""COMPUTED_VALUE"""),72.92)</f>
        <v>72.92</v>
      </c>
      <c r="C622" s="1">
        <f t="shared" si="1"/>
        <v>0.02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IFERROR(__xludf.DUMMYFUNCTION("""COMPUTED_VALUE"""),73.01)</f>
        <v>73.01</v>
      </c>
      <c r="C623" s="1">
        <f t="shared" si="1"/>
        <v>-0.91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IFERROR(__xludf.DUMMYFUNCTION("""COMPUTED_VALUE"""),71.37)</f>
        <v>71.37</v>
      </c>
      <c r="C624" s="1">
        <f t="shared" si="1"/>
        <v>-2.64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IFERROR(__xludf.DUMMYFUNCTION("""COMPUTED_VALUE"""),71.96)</f>
        <v>71.96</v>
      </c>
      <c r="C625" s="1">
        <f t="shared" si="1"/>
        <v>-0.41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IFERROR(__xludf.DUMMYFUNCTION("""COMPUTED_VALUE"""),71.05)</f>
        <v>71.05</v>
      </c>
      <c r="C626" s="1">
        <f t="shared" si="1"/>
        <v>-1.91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IFERROR(__xludf.DUMMYFUNCTION("""COMPUTED_VALUE"""),70.93)</f>
        <v>70.93</v>
      </c>
      <c r="C627" s="1">
        <f t="shared" si="1"/>
        <v>-1.12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IFERROR(__xludf.DUMMYFUNCTION("""COMPUTED_VALUE"""),71.87)</f>
        <v>71.87</v>
      </c>
      <c r="C628" s="1">
        <f t="shared" si="1"/>
        <v>-0.06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IFERROR(__xludf.DUMMYFUNCTION("""COMPUTED_VALUE"""),71.58)</f>
        <v>71.58</v>
      </c>
      <c r="C629" s="1">
        <f t="shared" si="1"/>
        <v>-1.29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IFERROR(__xludf.DUMMYFUNCTION("""COMPUTED_VALUE"""),74.3)</f>
        <v>74.3</v>
      </c>
      <c r="C630" s="1">
        <f t="shared" si="1"/>
        <v>1.72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IFERROR(__xludf.DUMMYFUNCTION("""COMPUTED_VALUE"""),73.18)</f>
        <v>73.18</v>
      </c>
      <c r="C631" s="1">
        <f t="shared" si="1"/>
        <v>-2.12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IFERROR(__xludf.DUMMYFUNCTION("""COMPUTED_VALUE"""),74.27)</f>
        <v>74.27</v>
      </c>
      <c r="C632" s="1">
        <f t="shared" si="1"/>
        <v>0.09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IFERROR(__xludf.DUMMYFUNCTION("""COMPUTED_VALUE"""),74.44)</f>
        <v>74.44</v>
      </c>
      <c r="C633" s="1">
        <f t="shared" si="1"/>
        <v>-0.83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IFERROR(__xludf.DUMMYFUNCTION("""COMPUTED_VALUE"""),73.69)</f>
        <v>73.69</v>
      </c>
      <c r="C634" s="1">
        <f t="shared" si="1"/>
        <v>-1.75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IFERROR(__xludf.DUMMYFUNCTION("""COMPUTED_VALUE"""),74.03)</f>
        <v>74.03</v>
      </c>
      <c r="C635" s="1">
        <f t="shared" si="1"/>
        <v>-0.66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IFERROR(__xludf.DUMMYFUNCTION("""COMPUTED_VALUE"""),73.22)</f>
        <v>73.22</v>
      </c>
      <c r="C636" s="1">
        <f t="shared" si="1"/>
        <v>-1.81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IFERROR(__xludf.DUMMYFUNCTION("""COMPUTED_VALUE"""),71.52)</f>
        <v>71.52</v>
      </c>
      <c r="C637" s="1">
        <f t="shared" si="1"/>
        <v>-2.7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IFERROR(__xludf.DUMMYFUNCTION("""COMPUTED_VALUE"""),71.71)</f>
        <v>71.71</v>
      </c>
      <c r="C638" s="1">
        <f t="shared" si="1"/>
        <v>-0.81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IFERROR(__xludf.DUMMYFUNCTION("""COMPUTED_VALUE"""),73.51)</f>
        <v>73.51</v>
      </c>
      <c r="C639" s="1">
        <f t="shared" si="1"/>
        <v>0.8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IFERROR(__xludf.DUMMYFUNCTION("""COMPUTED_VALUE"""),72.97)</f>
        <v>72.97</v>
      </c>
      <c r="C640" s="1">
        <f t="shared" si="1"/>
        <v>-1.54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IFERROR(__xludf.DUMMYFUNCTION("""COMPUTED_VALUE"""),73.11)</f>
        <v>73.11</v>
      </c>
      <c r="C641" s="1">
        <f t="shared" si="1"/>
        <v>-0.86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IFERROR(__xludf.DUMMYFUNCTION("""COMPUTED_VALUE"""),73.89)</f>
        <v>73.89</v>
      </c>
      <c r="C642" s="1">
        <f t="shared" si="1"/>
        <v>-0.22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IFERROR(__xludf.DUMMYFUNCTION("""COMPUTED_VALUE"""),74.86)</f>
        <v>74.86</v>
      </c>
      <c r="C643" s="1">
        <f t="shared" si="1"/>
        <v>-0.03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IFERROR(__xludf.DUMMYFUNCTION("""COMPUTED_VALUE"""),73.89)</f>
        <v>73.89</v>
      </c>
      <c r="C644" s="1">
        <f t="shared" si="1"/>
        <v>-1.97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IFERROR(__xludf.DUMMYFUNCTION("""COMPUTED_VALUE"""),72.91)</f>
        <v>72.91</v>
      </c>
      <c r="C645" s="1">
        <f t="shared" si="1"/>
        <v>-1.98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IFERROR(__xludf.DUMMYFUNCTION("""COMPUTED_VALUE"""),72.03)</f>
        <v>72.03</v>
      </c>
      <c r="C646" s="1">
        <f t="shared" si="1"/>
        <v>-1.88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IFERROR(__xludf.DUMMYFUNCTION("""COMPUTED_VALUE"""),74.03)</f>
        <v>74.03</v>
      </c>
      <c r="C647" s="1">
        <f t="shared" si="1"/>
        <v>1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IFERROR(__xludf.DUMMYFUNCTION("""COMPUTED_VALUE"""),74.91)</f>
        <v>74.91</v>
      </c>
      <c r="C648" s="1">
        <f t="shared" si="1"/>
        <v>-0.12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IFERROR(__xludf.DUMMYFUNCTION("""COMPUTED_VALUE"""),75.51)</f>
        <v>75.51</v>
      </c>
      <c r="C649" s="1">
        <f t="shared" si="1"/>
        <v>-0.4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IFERROR(__xludf.DUMMYFUNCTION("""COMPUTED_VALUE"""),74.86)</f>
        <v>74.86</v>
      </c>
      <c r="C650" s="1">
        <f t="shared" si="1"/>
        <v>-1.65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IFERROR(__xludf.DUMMYFUNCTION("""COMPUTED_VALUE"""),73.91)</f>
        <v>73.91</v>
      </c>
      <c r="C651" s="1">
        <f t="shared" si="1"/>
        <v>-1.95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IFERROR(__xludf.DUMMYFUNCTION("""COMPUTED_VALUE"""),72.77)</f>
        <v>72.77</v>
      </c>
      <c r="C652" s="1">
        <f t="shared" si="1"/>
        <v>-2.14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IFERROR(__xludf.DUMMYFUNCTION("""COMPUTED_VALUE"""),71.99)</f>
        <v>71.99</v>
      </c>
      <c r="C653" s="1">
        <f t="shared" si="1"/>
        <v>-1.78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IFERROR(__xludf.DUMMYFUNCTION("""COMPUTED_VALUE"""),72.81)</f>
        <v>72.81</v>
      </c>
      <c r="C654" s="1">
        <f t="shared" si="1"/>
        <v>-0.18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IFERROR(__xludf.DUMMYFUNCTION("""COMPUTED_VALUE"""),72.89)</f>
        <v>72.89</v>
      </c>
      <c r="C655" s="1">
        <f t="shared" si="1"/>
        <v>-0.92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IFERROR(__xludf.DUMMYFUNCTION("""COMPUTED_VALUE"""),74.46)</f>
        <v>74.46</v>
      </c>
      <c r="C656" s="1">
        <f t="shared" si="1"/>
        <v>0.57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IFERROR(__xludf.DUMMYFUNCTION("""COMPUTED_VALUE"""),74.6)</f>
        <v>74.6</v>
      </c>
      <c r="C657" s="1">
        <f t="shared" si="1"/>
        <v>-0.86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IFERROR(__xludf.DUMMYFUNCTION("""COMPUTED_VALUE"""),74.28)</f>
        <v>74.28</v>
      </c>
      <c r="C658" s="1">
        <f t="shared" si="1"/>
        <v>-1.32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IFERROR(__xludf.DUMMYFUNCTION("""COMPUTED_VALUE"""),74.21)</f>
        <v>74.21</v>
      </c>
      <c r="C659" s="1">
        <f t="shared" si="1"/>
        <v>-1.07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IFERROR(__xludf.DUMMYFUNCTION("""COMPUTED_VALUE"""),74.19)</f>
        <v>74.19</v>
      </c>
      <c r="C660" s="1">
        <f t="shared" si="1"/>
        <v>-1.02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IFERROR(__xludf.DUMMYFUNCTION("""COMPUTED_VALUE"""),73.81)</f>
        <v>73.81</v>
      </c>
      <c r="C661" s="1">
        <f t="shared" si="1"/>
        <v>-1.38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IFERROR(__xludf.DUMMYFUNCTION("""COMPUTED_VALUE"""),73.07)</f>
        <v>73.07</v>
      </c>
      <c r="C662" s="1">
        <f t="shared" si="1"/>
        <v>-1.74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IFERROR(__xludf.DUMMYFUNCTION("""COMPUTED_VALUE"""),73.64)</f>
        <v>73.64</v>
      </c>
      <c r="C663" s="1">
        <f t="shared" si="1"/>
        <v>-0.43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IFERROR(__xludf.DUMMYFUNCTION("""COMPUTED_VALUE"""),73.91)</f>
        <v>73.91</v>
      </c>
      <c r="C664" s="1">
        <f t="shared" si="1"/>
        <v>-0.73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IFERROR(__xludf.DUMMYFUNCTION("""COMPUTED_VALUE"""),73.83)</f>
        <v>73.83</v>
      </c>
      <c r="C665" s="1">
        <f t="shared" si="1"/>
        <v>-1.08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IFERROR(__xludf.DUMMYFUNCTION("""COMPUTED_VALUE"""),73.27)</f>
        <v>73.27</v>
      </c>
      <c r="C666" s="1">
        <f t="shared" si="1"/>
        <v>-1.56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IFERROR(__xludf.DUMMYFUNCTION("""COMPUTED_VALUE"""),72.8)</f>
        <v>72.8</v>
      </c>
      <c r="C667" s="1">
        <f t="shared" si="1"/>
        <v>-1.47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IFERROR(__xludf.DUMMYFUNCTION("""COMPUTED_VALUE"""),70.36)</f>
        <v>70.36</v>
      </c>
      <c r="C668" s="1">
        <f t="shared" si="1"/>
        <v>-3.44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IFERROR(__xludf.DUMMYFUNCTION("""COMPUTED_VALUE"""),71.09)</f>
        <v>71.09</v>
      </c>
      <c r="C669" s="1">
        <f t="shared" si="1"/>
        <v>-0.27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IFERROR(__xludf.DUMMYFUNCTION("""COMPUTED_VALUE"""),71.38)</f>
        <v>71.38</v>
      </c>
      <c r="C670" s="1">
        <f t="shared" si="1"/>
        <v>-0.71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IFERROR(__xludf.DUMMYFUNCTION("""COMPUTED_VALUE"""),71.52)</f>
        <v>71.52</v>
      </c>
      <c r="C671" s="1">
        <f t="shared" si="1"/>
        <v>-0.86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IFERROR(__xludf.DUMMYFUNCTION("""COMPUTED_VALUE"""),71.44)</f>
        <v>71.44</v>
      </c>
      <c r="C672" s="1">
        <f t="shared" si="1"/>
        <v>-1.08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IFERROR(__xludf.DUMMYFUNCTION("""COMPUTED_VALUE"""),70.82)</f>
        <v>70.82</v>
      </c>
      <c r="C673" s="1">
        <f t="shared" si="1"/>
        <v>-1.62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IFERROR(__xludf.DUMMYFUNCTION("""COMPUTED_VALUE"""),71.4)</f>
        <v>71.4</v>
      </c>
      <c r="C674" s="1">
        <f t="shared" si="1"/>
        <v>-0.42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IFERROR(__xludf.DUMMYFUNCTION("""COMPUTED_VALUE"""),70.87)</f>
        <v>70.87</v>
      </c>
      <c r="C675" s="1">
        <f t="shared" si="1"/>
        <v>-1.53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IFERROR(__xludf.DUMMYFUNCTION("""COMPUTED_VALUE"""),71.92)</f>
        <v>71.92</v>
      </c>
      <c r="C676" s="1">
        <f t="shared" si="1"/>
        <v>0.05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IFERROR(__xludf.DUMMYFUNCTION("""COMPUTED_VALUE"""),72.82)</f>
        <v>72.82</v>
      </c>
      <c r="C677" s="1">
        <f t="shared" si="1"/>
        <v>-0.1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IFERROR(__xludf.DUMMYFUNCTION("""COMPUTED_VALUE"""),72.89)</f>
        <v>72.89</v>
      </c>
      <c r="C678" s="1">
        <f t="shared" si="1"/>
        <v>-0.93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IFERROR(__xludf.DUMMYFUNCTION("""COMPUTED_VALUE"""),71.08)</f>
        <v>71.08</v>
      </c>
      <c r="C679" s="1">
        <f t="shared" si="1"/>
        <v>-2.81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IFERROR(__xludf.DUMMYFUNCTION("""COMPUTED_VALUE"""),71.27)</f>
        <v>71.27</v>
      </c>
      <c r="C680" s="1">
        <f t="shared" si="1"/>
        <v>-0.81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IFERROR(__xludf.DUMMYFUNCTION("""COMPUTED_VALUE"""),70.96)</f>
        <v>70.96</v>
      </c>
      <c r="C681" s="1">
        <f t="shared" si="1"/>
        <v>-1.31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IFERROR(__xludf.DUMMYFUNCTION("""COMPUTED_VALUE"""),71.58)</f>
        <v>71.58</v>
      </c>
      <c r="C682" s="1">
        <f t="shared" si="1"/>
        <v>-0.38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IFERROR(__xludf.DUMMYFUNCTION("""COMPUTED_VALUE"""),71.28)</f>
        <v>71.28</v>
      </c>
      <c r="C683" s="1">
        <f t="shared" si="1"/>
        <v>-1.3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IFERROR(__xludf.DUMMYFUNCTION("""COMPUTED_VALUE"""),69.92)</f>
        <v>69.92</v>
      </c>
      <c r="C684" s="1">
        <f t="shared" si="1"/>
        <v>-2.36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IFERROR(__xludf.DUMMYFUNCTION("""COMPUTED_VALUE"""),70.45)</f>
        <v>70.45</v>
      </c>
      <c r="C685" s="1">
        <f t="shared" si="1"/>
        <v>-0.47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IFERROR(__xludf.DUMMYFUNCTION("""COMPUTED_VALUE"""),69.9)</f>
        <v>69.9</v>
      </c>
      <c r="C686" s="1">
        <f t="shared" si="1"/>
        <v>-1.55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IFERROR(__xludf.DUMMYFUNCTION("""COMPUTED_VALUE"""),69.85)</f>
        <v>69.85</v>
      </c>
      <c r="C687" s="1">
        <f t="shared" si="1"/>
        <v>-1.05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IFERROR(__xludf.DUMMYFUNCTION("""COMPUTED_VALUE"""),69.97)</f>
        <v>69.97</v>
      </c>
      <c r="C688" s="1">
        <f t="shared" si="1"/>
        <v>-0.88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IFERROR(__xludf.DUMMYFUNCTION("""COMPUTED_VALUE"""),70.03)</f>
        <v>70.03</v>
      </c>
      <c r="C689" s="1">
        <f t="shared" si="1"/>
        <v>-0.94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IFERROR(__xludf.DUMMYFUNCTION("""COMPUTED_VALUE"""),69.38)</f>
        <v>69.38</v>
      </c>
      <c r="C690" s="1">
        <f t="shared" si="1"/>
        <v>-1.65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IFERROR(__xludf.DUMMYFUNCTION("""COMPUTED_VALUE"""),70.25)</f>
        <v>70.25</v>
      </c>
      <c r="C691" s="1">
        <f t="shared" si="1"/>
        <v>-0.13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IFERROR(__xludf.DUMMYFUNCTION("""COMPUTED_VALUE"""),70.1)</f>
        <v>70.1</v>
      </c>
      <c r="C692" s="1">
        <f t="shared" si="1"/>
        <v>-1.15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IFERROR(__xludf.DUMMYFUNCTION("""COMPUTED_VALUE"""),69.6)</f>
        <v>69.6</v>
      </c>
      <c r="C693" s="1">
        <f t="shared" si="1"/>
        <v>-1.5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IFERROR(__xludf.DUMMYFUNCTION("""COMPUTED_VALUE"""),70.01)</f>
        <v>70.01</v>
      </c>
      <c r="C694" s="1">
        <f t="shared" si="1"/>
        <v>-0.59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IFERROR(__xludf.DUMMYFUNCTION("""COMPUTED_VALUE"""),69.53)</f>
        <v>69.53</v>
      </c>
      <c r="C695" s="1">
        <f t="shared" si="1"/>
        <v>-1.48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IFERROR(__xludf.DUMMYFUNCTION("""COMPUTED_VALUE"""),69.86)</f>
        <v>69.86</v>
      </c>
      <c r="C696" s="1">
        <f t="shared" si="1"/>
        <v>-0.67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IFERROR(__xludf.DUMMYFUNCTION("""COMPUTED_VALUE"""),69.94)</f>
        <v>69.94</v>
      </c>
      <c r="C697" s="1">
        <f t="shared" si="1"/>
        <v>-0.92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IFERROR(__xludf.DUMMYFUNCTION("""COMPUTED_VALUE"""),70.89)</f>
        <v>70.89</v>
      </c>
      <c r="C698" s="1">
        <f t="shared" si="1"/>
        <v>-0.05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IFERROR(__xludf.DUMMYFUNCTION("""COMPUTED_VALUE"""),70.57)</f>
        <v>70.57</v>
      </c>
      <c r="C699" s="1">
        <f t="shared" si="1"/>
        <v>-1.32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IFERROR(__xludf.DUMMYFUNCTION("""COMPUTED_VALUE"""),70.64)</f>
        <v>70.64</v>
      </c>
      <c r="C700" s="1">
        <f t="shared" si="1"/>
        <v>-0.93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IFERROR(__xludf.DUMMYFUNCTION("""COMPUTED_VALUE"""),70.34)</f>
        <v>70.34</v>
      </c>
      <c r="C701" s="1">
        <f t="shared" si="1"/>
        <v>-1.3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IFERROR(__xludf.DUMMYFUNCTION("""COMPUTED_VALUE"""),70.83)</f>
        <v>70.83</v>
      </c>
      <c r="C702" s="1">
        <f t="shared" si="1"/>
        <v>-0.51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IFERROR(__xludf.DUMMYFUNCTION("""COMPUTED_VALUE"""),71.85)</f>
        <v>71.85</v>
      </c>
      <c r="C703" s="1">
        <f t="shared" si="1"/>
        <v>0.02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IFERROR(__xludf.DUMMYFUNCTION("""COMPUTED_VALUE"""),72.25)</f>
        <v>72.25</v>
      </c>
      <c r="C704" s="1">
        <f t="shared" si="1"/>
        <v>-0.6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IFERROR(__xludf.DUMMYFUNCTION("""COMPUTED_VALUE"""),73.48)</f>
        <v>73.48</v>
      </c>
      <c r="C705" s="1">
        <f t="shared" si="1"/>
        <v>0.23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IFERROR(__xludf.DUMMYFUNCTION("""COMPUTED_VALUE"""),73.63)</f>
        <v>73.63</v>
      </c>
      <c r="C706" s="1">
        <f t="shared" si="1"/>
        <v>-0.85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IFERROR(__xludf.DUMMYFUNCTION("""COMPUTED_VALUE"""),74.26)</f>
        <v>74.26</v>
      </c>
      <c r="C707" s="1">
        <f t="shared" si="1"/>
        <v>-0.37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IFERROR(__xludf.DUMMYFUNCTION("""COMPUTED_VALUE"""),74.01)</f>
        <v>74.01</v>
      </c>
      <c r="C708" s="1">
        <f t="shared" si="1"/>
        <v>-1.25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IFERROR(__xludf.DUMMYFUNCTION("""COMPUTED_VALUE"""),73.7)</f>
        <v>73.7</v>
      </c>
      <c r="C709" s="1">
        <f t="shared" si="1"/>
        <v>-1.31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IFERROR(__xludf.DUMMYFUNCTION("""COMPUTED_VALUE"""),72.82)</f>
        <v>72.82</v>
      </c>
      <c r="C710" s="1">
        <f t="shared" si="1"/>
        <v>-1.88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IFERROR(__xludf.DUMMYFUNCTION("""COMPUTED_VALUE"""),72.71)</f>
        <v>72.71</v>
      </c>
      <c r="C711" s="1">
        <f t="shared" si="1"/>
        <v>-1.11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IFERROR(__xludf.DUMMYFUNCTION("""COMPUTED_VALUE"""),71.54)</f>
        <v>71.54</v>
      </c>
      <c r="C712" s="1">
        <f t="shared" si="1"/>
        <v>-2.17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IFERROR(__xludf.DUMMYFUNCTION("""COMPUTED_VALUE"""),71.11)</f>
        <v>71.11</v>
      </c>
      <c r="C713" s="1">
        <f t="shared" si="1"/>
        <v>-1.43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IFERROR(__xludf.DUMMYFUNCTION("""COMPUTED_VALUE"""),70.44)</f>
        <v>70.44</v>
      </c>
      <c r="C714" s="1">
        <f t="shared" si="1"/>
        <v>-1.67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IFERROR(__xludf.DUMMYFUNCTION("""COMPUTED_VALUE"""),70.79)</f>
        <v>70.79</v>
      </c>
      <c r="C715" s="1">
        <f t="shared" si="1"/>
        <v>-0.65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IFERROR(__xludf.DUMMYFUNCTION("""COMPUTED_VALUE"""),70.05)</f>
        <v>70.05</v>
      </c>
      <c r="C716" s="1">
        <f t="shared" si="1"/>
        <v>-1.74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IFERROR(__xludf.DUMMYFUNCTION("""COMPUTED_VALUE"""),70.41)</f>
        <v>70.41</v>
      </c>
      <c r="C717" s="1">
        <f t="shared" si="1"/>
        <v>-0.64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IFERROR(__xludf.DUMMYFUNCTION("""COMPUTED_VALUE"""),72.02)</f>
        <v>72.02</v>
      </c>
      <c r="C718" s="1">
        <f t="shared" si="1"/>
        <v>0.61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IFERROR(__xludf.DUMMYFUNCTION("""COMPUTED_VALUE"""),70.11)</f>
        <v>70.11</v>
      </c>
      <c r="C719" s="1">
        <f t="shared" si="1"/>
        <v>-2.91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IFERROR(__xludf.DUMMYFUNCTION("""COMPUTED_VALUE"""),70.98)</f>
        <v>70.98</v>
      </c>
      <c r="C720" s="1">
        <f t="shared" si="1"/>
        <v>-0.13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IFERROR(__xludf.DUMMYFUNCTION("""COMPUTED_VALUE"""),73.25)</f>
        <v>73.25</v>
      </c>
      <c r="C721" s="1">
        <f t="shared" si="1"/>
        <v>1.27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IFERROR(__xludf.DUMMYFUNCTION("""COMPUTED_VALUE"""),73.69)</f>
        <v>73.69</v>
      </c>
      <c r="C722" s="1">
        <f t="shared" si="1"/>
        <v>-0.56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IFERROR(__xludf.DUMMYFUNCTION("""COMPUTED_VALUE"""),73.36)</f>
        <v>73.36</v>
      </c>
      <c r="C723" s="1">
        <f t="shared" si="1"/>
        <v>-1.33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IFERROR(__xludf.DUMMYFUNCTION("""COMPUTED_VALUE"""),71.29)</f>
        <v>71.29</v>
      </c>
      <c r="C724" s="1">
        <f t="shared" si="1"/>
        <v>-3.07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IFERROR(__xludf.DUMMYFUNCTION("""COMPUTED_VALUE"""),71.04)</f>
        <v>71.04</v>
      </c>
      <c r="C725" s="1">
        <f t="shared" si="1"/>
        <v>-1.25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IFERROR(__xludf.DUMMYFUNCTION("""COMPUTED_VALUE"""),70.77)</f>
        <v>70.77</v>
      </c>
      <c r="C726" s="1">
        <f t="shared" si="1"/>
        <v>-1.27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IFERROR(__xludf.DUMMYFUNCTION("""COMPUTED_VALUE"""),71.96)</f>
        <v>71.96</v>
      </c>
      <c r="C727" s="1">
        <f t="shared" si="1"/>
        <v>0.19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IFERROR(__xludf.DUMMYFUNCTION("""COMPUTED_VALUE"""),72.54)</f>
        <v>72.54</v>
      </c>
      <c r="C728" s="1">
        <f t="shared" si="1"/>
        <v>-0.42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IFERROR(__xludf.DUMMYFUNCTION("""COMPUTED_VALUE"""),73.15)</f>
        <v>73.15</v>
      </c>
      <c r="C729" s="1">
        <f t="shared" si="1"/>
        <v>-0.39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IFERROR(__xludf.DUMMYFUNCTION("""COMPUTED_VALUE"""),73.74)</f>
        <v>73.74</v>
      </c>
      <c r="C730" s="1">
        <f t="shared" si="1"/>
        <v>-0.41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IFERROR(__xludf.DUMMYFUNCTION("""COMPUTED_VALUE"""),74.27)</f>
        <v>74.27</v>
      </c>
      <c r="C731" s="1">
        <f t="shared" si="1"/>
        <v>-0.47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IFERROR(__xludf.DUMMYFUNCTION("""COMPUTED_VALUE"""),74.49)</f>
        <v>74.49</v>
      </c>
      <c r="C732" s="1">
        <f t="shared" si="1"/>
        <v>-0.78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IFERROR(__xludf.DUMMYFUNCTION("""COMPUTED_VALUE"""),74.09)</f>
        <v>74.09</v>
      </c>
      <c r="C733" s="1">
        <f t="shared" si="1"/>
        <v>-1.4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IFERROR(__xludf.DUMMYFUNCTION("""COMPUTED_VALUE"""),74.12)</f>
        <v>74.12</v>
      </c>
      <c r="C734" s="1">
        <f t="shared" si="1"/>
        <v>-0.97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IFERROR(__xludf.DUMMYFUNCTION("""COMPUTED_VALUE"""),74.28)</f>
        <v>74.28</v>
      </c>
      <c r="C735" s="1">
        <f t="shared" si="1"/>
        <v>-0.84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IFERROR(__xludf.DUMMYFUNCTION("""COMPUTED_VALUE"""),74.02)</f>
        <v>74.02</v>
      </c>
      <c r="C736" s="1">
        <f t="shared" si="1"/>
        <v>-1.26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IFERROR(__xludf.DUMMYFUNCTION("""COMPUTED_VALUE"""),74.05)</f>
        <v>74.05</v>
      </c>
      <c r="C737" s="1">
        <f t="shared" si="1"/>
        <v>-0.97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IFERROR(__xludf.DUMMYFUNCTION("""COMPUTED_VALUE"""),73.87)</f>
        <v>73.87</v>
      </c>
      <c r="C738" s="1">
        <f t="shared" si="1"/>
        <v>-1.18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IFERROR(__xludf.DUMMYFUNCTION("""COMPUTED_VALUE"""),73.98)</f>
        <v>73.98</v>
      </c>
      <c r="C739" s="1">
        <f t="shared" si="1"/>
        <v>-0.89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IFERROR(__xludf.DUMMYFUNCTION("""COMPUTED_VALUE"""),74.64)</f>
        <v>74.64</v>
      </c>
      <c r="C740" s="1">
        <f t="shared" si="1"/>
        <v>-0.34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IFERROR(__xludf.DUMMYFUNCTION("""COMPUTED_VALUE"""),75.53)</f>
        <v>75.53</v>
      </c>
      <c r="C741" s="1">
        <f t="shared" si="1"/>
        <v>-0.11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IFERROR(__xludf.DUMMYFUNCTION("""COMPUTED_VALUE"""),75.82)</f>
        <v>75.82</v>
      </c>
      <c r="C742" s="1">
        <f t="shared" si="1"/>
        <v>-0.71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IFERROR(__xludf.DUMMYFUNCTION("""COMPUTED_VALUE"""),75.47)</f>
        <v>75.47</v>
      </c>
      <c r="C743" s="1">
        <f t="shared" si="1"/>
        <v>-1.35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IFERROR(__xludf.DUMMYFUNCTION("""COMPUTED_VALUE"""),74.32)</f>
        <v>74.32</v>
      </c>
      <c r="C744" s="1">
        <f t="shared" si="1"/>
        <v>-2.15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IFERROR(__xludf.DUMMYFUNCTION("""COMPUTED_VALUE"""),74.02)</f>
        <v>74.02</v>
      </c>
      <c r="C745" s="1">
        <f t="shared" si="1"/>
        <v>-1.3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IFERROR(__xludf.DUMMYFUNCTION("""COMPUTED_VALUE"""),74.65)</f>
        <v>74.65</v>
      </c>
      <c r="C746" s="1">
        <f t="shared" si="1"/>
        <v>-0.37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IFERROR(__xludf.DUMMYFUNCTION("""COMPUTED_VALUE"""),75.52)</f>
        <v>75.52</v>
      </c>
      <c r="C747" s="1">
        <f t="shared" si="1"/>
        <v>-0.13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IFERROR(__xludf.DUMMYFUNCTION("""COMPUTED_VALUE"""),75.51)</f>
        <v>75.51</v>
      </c>
      <c r="C748" s="1">
        <f t="shared" si="1"/>
        <v>-1.01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IFERROR(__xludf.DUMMYFUNCTION("""COMPUTED_VALUE"""),76.2)</f>
        <v>76.2</v>
      </c>
      <c r="C749" s="1">
        <f t="shared" si="1"/>
        <v>-0.31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IFERROR(__xludf.DUMMYFUNCTION("""COMPUTED_VALUE"""),76.17)</f>
        <v>76.17</v>
      </c>
      <c r="C750" s="1">
        <f t="shared" si="1"/>
        <v>-1.03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IFERROR(__xludf.DUMMYFUNCTION("""COMPUTED_VALUE"""),75.97)</f>
        <v>75.97</v>
      </c>
      <c r="C751" s="1">
        <f t="shared" si="1"/>
        <v>-1.2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IFERROR(__xludf.DUMMYFUNCTION("""COMPUTED_VALUE"""),76.02)</f>
        <v>76.02</v>
      </c>
      <c r="C752" s="1">
        <f t="shared" si="1"/>
        <v>-0.95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IFERROR(__xludf.DUMMYFUNCTION("""COMPUTED_VALUE"""),75.83)</f>
        <v>75.83</v>
      </c>
      <c r="C753" s="1">
        <f t="shared" si="1"/>
        <v>-1.19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IFERROR(__xludf.DUMMYFUNCTION("""COMPUTED_VALUE"""),74.69)</f>
        <v>74.69</v>
      </c>
      <c r="C754" s="1">
        <f t="shared" si="1"/>
        <v>-2.14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IFERROR(__xludf.DUMMYFUNCTION("""COMPUTED_VALUE"""),75.36)</f>
        <v>75.36</v>
      </c>
      <c r="C755" s="1">
        <f t="shared" si="1"/>
        <v>-0.33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IFERROR(__xludf.DUMMYFUNCTION("""COMPUTED_VALUE"""),77.07)</f>
        <v>77.07</v>
      </c>
      <c r="C756" s="1">
        <f t="shared" si="1"/>
        <v>0.71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IFERROR(__xludf.DUMMYFUNCTION("""COMPUTED_VALUE"""),77.47)</f>
        <v>77.47</v>
      </c>
      <c r="C757" s="1">
        <f t="shared" si="1"/>
        <v>-0.6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IFERROR(__xludf.DUMMYFUNCTION("""COMPUTED_VALUE"""),77.69)</f>
        <v>77.69</v>
      </c>
      <c r="C758" s="1">
        <f t="shared" si="1"/>
        <v>-0.78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IFERROR(__xludf.DUMMYFUNCTION("""COMPUTED_VALUE"""),76.13)</f>
        <v>76.13</v>
      </c>
      <c r="C759" s="1">
        <f t="shared" si="1"/>
        <v>-2.56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IFERROR(__xludf.DUMMYFUNCTION("""COMPUTED_VALUE"""),74.13)</f>
        <v>74.13</v>
      </c>
      <c r="C760" s="1">
        <f t="shared" si="1"/>
        <v>-3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IFERROR(__xludf.DUMMYFUNCTION("""COMPUTED_VALUE"""),76.76)</f>
        <v>76.76</v>
      </c>
      <c r="C761" s="1">
        <f t="shared" si="1"/>
        <v>1.63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IFERROR(__xludf.DUMMYFUNCTION("""COMPUTED_VALUE"""),77.09)</f>
        <v>77.09</v>
      </c>
      <c r="C762" s="1">
        <f t="shared" si="1"/>
        <v>-0.67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IFERROR(__xludf.DUMMYFUNCTION("""COMPUTED_VALUE"""),75.16)</f>
        <v>75.16</v>
      </c>
      <c r="C763" s="1">
        <f t="shared" si="1"/>
        <v>-2.93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IFERROR(__xludf.DUMMYFUNCTION("""COMPUTED_VALUE"""),76.55)</f>
        <v>76.55</v>
      </c>
      <c r="C764" s="1">
        <f t="shared" si="1"/>
        <v>0.39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IFERROR(__xludf.DUMMYFUNCTION("""COMPUTED_VALUE"""),76.94)</f>
        <v>76.94</v>
      </c>
      <c r="C765" s="1">
        <f t="shared" si="1"/>
        <v>-0.61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IFERROR(__xludf.DUMMYFUNCTION("""COMPUTED_VALUE"""),74.34)</f>
        <v>74.34</v>
      </c>
      <c r="C766" s="1">
        <f t="shared" si="1"/>
        <v>-3.6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IFERROR(__xludf.DUMMYFUNCTION("""COMPUTED_VALUE"""),75.26)</f>
        <v>75.26</v>
      </c>
      <c r="C767" s="1">
        <f t="shared" si="1"/>
        <v>-0.08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IFERROR(__xludf.DUMMYFUNCTION("""COMPUTED_VALUE"""),75.04)</f>
        <v>75.04</v>
      </c>
      <c r="C768" s="1">
        <f t="shared" si="1"/>
        <v>-1.22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IFERROR(__xludf.DUMMYFUNCTION("""COMPUTED_VALUE"""),74.16)</f>
        <v>74.16</v>
      </c>
      <c r="C769" s="1">
        <f t="shared" si="1"/>
        <v>-1.88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IFERROR(__xludf.DUMMYFUNCTION("""COMPUTED_VALUE"""),74.29)</f>
        <v>74.29</v>
      </c>
      <c r="C770" s="1">
        <f t="shared" si="1"/>
        <v>-0.87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IFERROR(__xludf.DUMMYFUNCTION("""COMPUTED_VALUE"""),75.32)</f>
        <v>75.32</v>
      </c>
      <c r="C771" s="1">
        <f t="shared" si="1"/>
        <v>0.03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IFERROR(__xludf.DUMMYFUNCTION("""COMPUTED_VALUE"""),75.03)</f>
        <v>75.03</v>
      </c>
      <c r="C772" s="1">
        <f t="shared" si="1"/>
        <v>-1.29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IFERROR(__xludf.DUMMYFUNCTION("""COMPUTED_VALUE"""),74.0)</f>
        <v>74</v>
      </c>
      <c r="C773" s="1">
        <f t="shared" si="1"/>
        <v>-2.03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IFERROR(__xludf.DUMMYFUNCTION("""COMPUTED_VALUE"""),73.65)</f>
        <v>73.65</v>
      </c>
      <c r="C774" s="1">
        <f t="shared" si="1"/>
        <v>-1.35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IFERROR(__xludf.DUMMYFUNCTION("""COMPUTED_VALUE"""),74.59)</f>
        <v>74.59</v>
      </c>
      <c r="C775" s="1">
        <f t="shared" si="1"/>
        <v>-0.06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IFERROR(__xludf.DUMMYFUNCTION("""COMPUTED_VALUE"""),73.87)</f>
        <v>73.87</v>
      </c>
      <c r="C776" s="1">
        <f t="shared" si="1"/>
        <v>-1.72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IFERROR(__xludf.DUMMYFUNCTION("""COMPUTED_VALUE"""),74.87)</f>
        <v>74.87</v>
      </c>
      <c r="C777" s="1">
        <f t="shared" si="1"/>
        <v>0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IFERROR(__xludf.DUMMYFUNCTION("""COMPUTED_VALUE"""),75.21)</f>
        <v>75.21</v>
      </c>
      <c r="C778" s="1">
        <f t="shared" si="1"/>
        <v>-0.66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IFERROR(__xludf.DUMMYFUNCTION("""COMPUTED_VALUE"""),75.89)</f>
        <v>75.89</v>
      </c>
      <c r="C779" s="1">
        <f t="shared" si="1"/>
        <v>-0.32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IFERROR(__xludf.DUMMYFUNCTION("""COMPUTED_VALUE"""),76.29)</f>
        <v>76.29</v>
      </c>
      <c r="C780" s="1">
        <f t="shared" si="1"/>
        <v>-0.6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IFERROR(__xludf.DUMMYFUNCTION("""COMPUTED_VALUE"""),77.43)</f>
        <v>77.43</v>
      </c>
      <c r="C781" s="1">
        <f t="shared" si="1"/>
        <v>0.14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IFERROR(__xludf.DUMMYFUNCTION("""COMPUTED_VALUE"""),76.56)</f>
        <v>76.56</v>
      </c>
      <c r="C782" s="1">
        <f t="shared" si="1"/>
        <v>-1.87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IFERROR(__xludf.DUMMYFUNCTION("""COMPUTED_VALUE"""),75.87)</f>
        <v>75.87</v>
      </c>
      <c r="C783" s="1">
        <f t="shared" si="1"/>
        <v>-1.69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IFERROR(__xludf.DUMMYFUNCTION("""COMPUTED_VALUE"""),75.99)</f>
        <v>75.99</v>
      </c>
      <c r="C784" s="1">
        <f t="shared" si="1"/>
        <v>-0.88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IFERROR(__xludf.DUMMYFUNCTION("""COMPUTED_VALUE"""),74.78)</f>
        <v>74.78</v>
      </c>
      <c r="C785" s="1">
        <f t="shared" si="1"/>
        <v>-2.21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IFERROR(__xludf.DUMMYFUNCTION("""COMPUTED_VALUE"""),74.93)</f>
        <v>74.93</v>
      </c>
      <c r="C786" s="1">
        <f t="shared" si="1"/>
        <v>-0.85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IFERROR(__xludf.DUMMYFUNCTION("""COMPUTED_VALUE"""),75.03)</f>
        <v>75.03</v>
      </c>
      <c r="C787" s="1">
        <f t="shared" si="1"/>
        <v>-0.9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IFERROR(__xludf.DUMMYFUNCTION("""COMPUTED_VALUE"""),74.65)</f>
        <v>74.65</v>
      </c>
      <c r="C788" s="1">
        <f t="shared" si="1"/>
        <v>-1.38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IFERROR(__xludf.DUMMYFUNCTION("""COMPUTED_VALUE"""),74.78)</f>
        <v>74.78</v>
      </c>
      <c r="C789" s="1">
        <f t="shared" si="1"/>
        <v>-0.87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IFERROR(__xludf.DUMMYFUNCTION("""COMPUTED_VALUE"""),76.01)</f>
        <v>76.01</v>
      </c>
      <c r="C790" s="1">
        <f t="shared" si="1"/>
        <v>0.23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IFERROR(__xludf.DUMMYFUNCTION("""COMPUTED_VALUE"""),76.66)</f>
        <v>76.66</v>
      </c>
      <c r="C791" s="1">
        <f t="shared" si="1"/>
        <v>-0.35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IFERROR(__xludf.DUMMYFUNCTION("""COMPUTED_VALUE"""),75.03)</f>
        <v>75.03</v>
      </c>
      <c r="C792" s="1">
        <f t="shared" si="1"/>
        <v>-2.63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IFERROR(__xludf.DUMMYFUNCTION("""COMPUTED_VALUE"""),75.65)</f>
        <v>75.65</v>
      </c>
      <c r="C793" s="1">
        <f t="shared" si="1"/>
        <v>-0.38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IFERROR(__xludf.DUMMYFUNCTION("""COMPUTED_VALUE"""),77.36)</f>
        <v>77.36</v>
      </c>
      <c r="C794" s="1">
        <f t="shared" si="1"/>
        <v>0.71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IFERROR(__xludf.DUMMYFUNCTION("""COMPUTED_VALUE"""),76.9)</f>
        <v>76.9</v>
      </c>
      <c r="C795" s="1">
        <f t="shared" si="1"/>
        <v>-1.46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IFERROR(__xludf.DUMMYFUNCTION("""COMPUTED_VALUE"""),77.28)</f>
        <v>77.28</v>
      </c>
      <c r="C796" s="1">
        <f t="shared" si="1"/>
        <v>-0.62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IFERROR(__xludf.DUMMYFUNCTION("""COMPUTED_VALUE"""),77.09)</f>
        <v>77.09</v>
      </c>
      <c r="C797" s="1">
        <f t="shared" si="1"/>
        <v>-1.19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IFERROR(__xludf.DUMMYFUNCTION("""COMPUTED_VALUE"""),78.66)</f>
        <v>78.66</v>
      </c>
      <c r="C798" s="1">
        <f t="shared" si="1"/>
        <v>0.57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IFERROR(__xludf.DUMMYFUNCTION("""COMPUTED_VALUE"""),79.08)</f>
        <v>79.08</v>
      </c>
      <c r="C799" s="1">
        <f t="shared" si="1"/>
        <v>-0.58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IFERROR(__xludf.DUMMYFUNCTION("""COMPUTED_VALUE"""),81.05)</f>
        <v>81.05</v>
      </c>
      <c r="C800" s="1">
        <f t="shared" si="1"/>
        <v>0.97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IFERROR(__xludf.DUMMYFUNCTION("""COMPUTED_VALUE"""),81.23)</f>
        <v>81.23</v>
      </c>
      <c r="C801" s="1">
        <f t="shared" si="1"/>
        <v>-0.82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IFERROR(__xludf.DUMMYFUNCTION("""COMPUTED_VALUE"""),82.94)</f>
        <v>82.94</v>
      </c>
      <c r="C802" s="1">
        <f t="shared" si="1"/>
        <v>0.71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IFERROR(__xludf.DUMMYFUNCTION("""COMPUTED_VALUE"""),84.16)</f>
        <v>84.16</v>
      </c>
      <c r="C803" s="1">
        <f t="shared" si="1"/>
        <v>0.22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IFERROR(__xludf.DUMMYFUNCTION("""COMPUTED_VALUE"""),84.75)</f>
        <v>84.75</v>
      </c>
      <c r="C804" s="1">
        <f t="shared" si="1"/>
        <v>-0.41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IFERROR(__xludf.DUMMYFUNCTION("""COMPUTED_VALUE"""),84.62)</f>
        <v>84.62</v>
      </c>
      <c r="C805" s="1">
        <f t="shared" si="1"/>
        <v>-1.13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IFERROR(__xludf.DUMMYFUNCTION("""COMPUTED_VALUE"""),86.43)</f>
        <v>86.43</v>
      </c>
      <c r="C806" s="1">
        <f t="shared" si="1"/>
        <v>0.81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IFERROR(__xludf.DUMMYFUNCTION("""COMPUTED_VALUE"""),85.18)</f>
        <v>85.18</v>
      </c>
      <c r="C807" s="1">
        <f t="shared" si="1"/>
        <v>-2.25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IFERROR(__xludf.DUMMYFUNCTION("""COMPUTED_VALUE"""),85.51)</f>
        <v>85.51</v>
      </c>
      <c r="C808" s="1">
        <f t="shared" si="1"/>
        <v>-0.67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IFERROR(__xludf.DUMMYFUNCTION("""COMPUTED_VALUE"""),85.37)</f>
        <v>85.37</v>
      </c>
      <c r="C809" s="1">
        <f t="shared" si="1"/>
        <v>-1.14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IFERROR(__xludf.DUMMYFUNCTION("""COMPUTED_VALUE"""),84.33)</f>
        <v>84.33</v>
      </c>
      <c r="C810" s="1">
        <f t="shared" si="1"/>
        <v>-2.04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IFERROR(__xludf.DUMMYFUNCTION("""COMPUTED_VALUE"""),84.82)</f>
        <v>84.82</v>
      </c>
      <c r="C811" s="1">
        <f t="shared" si="1"/>
        <v>-0.51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IFERROR(__xludf.DUMMYFUNCTION("""COMPUTED_VALUE"""),84.85)</f>
        <v>84.85</v>
      </c>
      <c r="C812" s="1">
        <f t="shared" si="1"/>
        <v>-0.97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IFERROR(__xludf.DUMMYFUNCTION("""COMPUTED_VALUE"""),86.62)</f>
        <v>86.62</v>
      </c>
      <c r="C813" s="1">
        <f t="shared" si="1"/>
        <v>0.77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IFERROR(__xludf.DUMMYFUNCTION("""COMPUTED_VALUE"""),86.2)</f>
        <v>86.2</v>
      </c>
      <c r="C814" s="1">
        <f t="shared" si="1"/>
        <v>-1.42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IFERROR(__xludf.DUMMYFUNCTION("""COMPUTED_VALUE"""),85.85)</f>
        <v>85.85</v>
      </c>
      <c r="C815" s="1">
        <f t="shared" si="1"/>
        <v>-1.35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IFERROR(__xludf.DUMMYFUNCTION("""COMPUTED_VALUE"""),85.25)</f>
        <v>85.25</v>
      </c>
      <c r="C816" s="1">
        <f t="shared" si="1"/>
        <v>-1.6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IFERROR(__xludf.DUMMYFUNCTION("""COMPUTED_VALUE"""),84.09)</f>
        <v>84.09</v>
      </c>
      <c r="C817" s="1">
        <f t="shared" si="1"/>
        <v>-2.16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IFERROR(__xludf.DUMMYFUNCTION("""COMPUTED_VALUE"""),84.36)</f>
        <v>84.36</v>
      </c>
      <c r="C818" s="1">
        <f t="shared" si="1"/>
        <v>-0.73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IFERROR(__xludf.DUMMYFUNCTION("""COMPUTED_VALUE"""),84.95)</f>
        <v>84.95</v>
      </c>
      <c r="C819" s="1">
        <f t="shared" si="1"/>
        <v>-0.41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IFERROR(__xludf.DUMMYFUNCTION("""COMPUTED_VALUE"""),86.17)</f>
        <v>86.17</v>
      </c>
      <c r="C820" s="1">
        <f t="shared" si="1"/>
        <v>0.22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IFERROR(__xludf.DUMMYFUNCTION("""COMPUTED_VALUE"""),86.75)</f>
        <v>86.75</v>
      </c>
      <c r="C821" s="1">
        <f t="shared" si="1"/>
        <v>-0.42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IFERROR(__xludf.DUMMYFUNCTION("""COMPUTED_VALUE"""),87.21)</f>
        <v>87.21</v>
      </c>
      <c r="C822" s="1">
        <f t="shared" si="1"/>
        <v>-0.54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IFERROR(__xludf.DUMMYFUNCTION("""COMPUTED_VALUE"""),87.82)</f>
        <v>87.82</v>
      </c>
      <c r="C823" s="1">
        <f t="shared" si="1"/>
        <v>-0.39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IFERROR(__xludf.DUMMYFUNCTION("""COMPUTED_VALUE"""),88.53)</f>
        <v>88.53</v>
      </c>
      <c r="C824" s="1">
        <f t="shared" si="1"/>
        <v>-0.29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IFERROR(__xludf.DUMMYFUNCTION("""COMPUTED_VALUE"""),88.89)</f>
        <v>88.89</v>
      </c>
      <c r="C825" s="1">
        <f t="shared" si="1"/>
        <v>-0.64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IFERROR(__xludf.DUMMYFUNCTION("""COMPUTED_VALUE"""),86.77)</f>
        <v>86.77</v>
      </c>
      <c r="C826" s="1">
        <f t="shared" si="1"/>
        <v>-3.12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IFERROR(__xludf.DUMMYFUNCTION("""COMPUTED_VALUE"""),86.89)</f>
        <v>86.89</v>
      </c>
      <c r="C827" s="1">
        <f t="shared" si="1"/>
        <v>-0.88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IFERROR(__xludf.DUMMYFUNCTION("""COMPUTED_VALUE"""),86.69)</f>
        <v>86.69</v>
      </c>
      <c r="C828" s="1">
        <f t="shared" si="1"/>
        <v>-1.2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IFERROR(__xludf.DUMMYFUNCTION("""COMPUTED_VALUE"""),86.12)</f>
        <v>86.12</v>
      </c>
      <c r="C829" s="1">
        <f t="shared" si="1"/>
        <v>-1.57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IFERROR(__xludf.DUMMYFUNCTION("""COMPUTED_VALUE"""),87.96)</f>
        <v>87.96</v>
      </c>
      <c r="C830" s="1">
        <f t="shared" si="1"/>
        <v>0.84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IFERROR(__xludf.DUMMYFUNCTION("""COMPUTED_VALUE"""),86.94)</f>
        <v>86.94</v>
      </c>
      <c r="C831" s="1">
        <f t="shared" si="1"/>
        <v>-2.02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IFERROR(__xludf.DUMMYFUNCTION("""COMPUTED_VALUE"""),88.18)</f>
        <v>88.18</v>
      </c>
      <c r="C832" s="1">
        <f t="shared" si="1"/>
        <v>0.24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IFERROR(__xludf.DUMMYFUNCTION("""COMPUTED_VALUE"""),90.83)</f>
        <v>90.83</v>
      </c>
      <c r="C833" s="1">
        <f t="shared" si="1"/>
        <v>1.65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IFERROR(__xludf.DUMMYFUNCTION("""COMPUTED_VALUE"""),91.67)</f>
        <v>91.67</v>
      </c>
      <c r="C834" s="1">
        <f t="shared" si="1"/>
        <v>-0.16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IFERROR(__xludf.DUMMYFUNCTION("""COMPUTED_VALUE"""),92.85)</f>
        <v>92.85</v>
      </c>
      <c r="C835" s="1">
        <f t="shared" si="1"/>
        <v>0.18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IFERROR(__xludf.DUMMYFUNCTION("""COMPUTED_VALUE"""),91.9)</f>
        <v>91.9</v>
      </c>
      <c r="C836" s="1">
        <f t="shared" si="1"/>
        <v>-1.95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IFERROR(__xludf.DUMMYFUNCTION("""COMPUTED_VALUE"""),91.41)</f>
        <v>91.41</v>
      </c>
      <c r="C837" s="1">
        <f t="shared" si="1"/>
        <v>-1.49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IFERROR(__xludf.DUMMYFUNCTION("""COMPUTED_VALUE"""),91.18)</f>
        <v>91.18</v>
      </c>
      <c r="C838" s="1">
        <f t="shared" si="1"/>
        <v>-1.23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IFERROR(__xludf.DUMMYFUNCTION("""COMPUTED_VALUE"""),92.21)</f>
        <v>92.21</v>
      </c>
      <c r="C839" s="1">
        <f t="shared" si="1"/>
        <v>0.03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IFERROR(__xludf.DUMMYFUNCTION("""COMPUTED_VALUE"""),93.74)</f>
        <v>93.74</v>
      </c>
      <c r="C840" s="1">
        <f t="shared" si="1"/>
        <v>0.53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IFERROR(__xludf.DUMMYFUNCTION("""COMPUTED_VALUE"""),94.19)</f>
        <v>94.19</v>
      </c>
      <c r="C841" s="1">
        <f t="shared" si="1"/>
        <v>-0.55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IFERROR(__xludf.DUMMYFUNCTION("""COMPUTED_VALUE"""),94.79)</f>
        <v>94.79</v>
      </c>
      <c r="C842" s="1">
        <f t="shared" si="1"/>
        <v>-0.4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IFERROR(__xludf.DUMMYFUNCTION("""COMPUTED_VALUE"""),94.04)</f>
        <v>94.04</v>
      </c>
      <c r="C843" s="1">
        <f t="shared" si="1"/>
        <v>-1.75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IFERROR(__xludf.DUMMYFUNCTION("""COMPUTED_VALUE"""),94.61)</f>
        <v>94.61</v>
      </c>
      <c r="C844" s="1">
        <f t="shared" si="1"/>
        <v>-0.43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IFERROR(__xludf.DUMMYFUNCTION("""COMPUTED_VALUE"""),94.24)</f>
        <v>94.24</v>
      </c>
      <c r="C845" s="1">
        <f t="shared" si="1"/>
        <v>-1.37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IFERROR(__xludf.DUMMYFUNCTION("""COMPUTED_VALUE"""),94.76)</f>
        <v>94.76</v>
      </c>
      <c r="C846" s="1">
        <f t="shared" si="1"/>
        <v>-0.48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IFERROR(__xludf.DUMMYFUNCTION("""COMPUTED_VALUE"""),96.11)</f>
        <v>96.11</v>
      </c>
      <c r="C847" s="1">
        <f t="shared" si="1"/>
        <v>0.35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IFERROR(__xludf.DUMMYFUNCTION("""COMPUTED_VALUE"""),97.02)</f>
        <v>97.02</v>
      </c>
      <c r="C848" s="1">
        <f t="shared" si="1"/>
        <v>-0.09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IFERROR(__xludf.DUMMYFUNCTION("""COMPUTED_VALUE"""),96.58)</f>
        <v>96.58</v>
      </c>
      <c r="C849" s="1">
        <f t="shared" si="1"/>
        <v>-1.44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IFERROR(__xludf.DUMMYFUNCTION("""COMPUTED_VALUE"""),98.92)</f>
        <v>98.92</v>
      </c>
      <c r="C850" s="1">
        <f t="shared" si="1"/>
        <v>1.34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IFERROR(__xludf.DUMMYFUNCTION("""COMPUTED_VALUE"""),98.72)</f>
        <v>98.72</v>
      </c>
      <c r="C851" s="1">
        <f t="shared" si="1"/>
        <v>-1.2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IFERROR(__xludf.DUMMYFUNCTION("""COMPUTED_VALUE"""),98.75)</f>
        <v>98.75</v>
      </c>
      <c r="C852" s="1">
        <f t="shared" si="1"/>
        <v>-0.97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IFERROR(__xludf.DUMMYFUNCTION("""COMPUTED_VALUE"""),97.93)</f>
        <v>97.93</v>
      </c>
      <c r="C853" s="1">
        <f t="shared" si="1"/>
        <v>-1.82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IFERROR(__xludf.DUMMYFUNCTION("""COMPUTED_VALUE"""),99.75)</f>
        <v>99.75</v>
      </c>
      <c r="C854" s="1">
        <f t="shared" si="1"/>
        <v>0.82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IFERROR(__xludf.DUMMYFUNCTION("""COMPUTED_VALUE"""),100.0)</f>
        <v>100</v>
      </c>
      <c r="C855" s="1">
        <f t="shared" si="1"/>
        <v>-0.75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IFERROR(__xludf.DUMMYFUNCTION("""COMPUTED_VALUE"""),100.11)</f>
        <v>100.11</v>
      </c>
      <c r="C856" s="1">
        <f t="shared" si="1"/>
        <v>-0.89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IFERROR(__xludf.DUMMYFUNCTION("""COMPUTED_VALUE"""),99.09)</f>
        <v>99.09</v>
      </c>
      <c r="C857" s="1">
        <f t="shared" si="1"/>
        <v>-2.02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IFERROR(__xludf.DUMMYFUNCTION("""COMPUTED_VALUE"""),100.54)</f>
        <v>100.54</v>
      </c>
      <c r="C858" s="1">
        <f t="shared" si="1"/>
        <v>0.45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IFERROR(__xludf.DUMMYFUNCTION("""COMPUTED_VALUE"""),99.02)</f>
        <v>99.02</v>
      </c>
      <c r="C859" s="1">
        <f t="shared" si="1"/>
        <v>-2.52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IFERROR(__xludf.DUMMYFUNCTION("""COMPUTED_VALUE"""),100.74)</f>
        <v>100.74</v>
      </c>
      <c r="C860" s="1">
        <f t="shared" si="1"/>
        <v>0.72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IFERROR(__xludf.DUMMYFUNCTION("""COMPUTED_VALUE"""),99.61)</f>
        <v>99.61</v>
      </c>
      <c r="C861" s="1">
        <f t="shared" si="1"/>
        <v>-2.13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IFERROR(__xludf.DUMMYFUNCTION("""COMPUTED_VALUE"""),98.49)</f>
        <v>98.49</v>
      </c>
      <c r="C862" s="1">
        <f t="shared" si="1"/>
        <v>-2.12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IFERROR(__xludf.DUMMYFUNCTION("""COMPUTED_VALUE"""),99.76)</f>
        <v>99.76</v>
      </c>
      <c r="C863" s="1">
        <f t="shared" si="1"/>
        <v>0.27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IFERROR(__xludf.DUMMYFUNCTION("""COMPUTED_VALUE"""),102.49)</f>
        <v>102.49</v>
      </c>
      <c r="C864" s="1">
        <f t="shared" si="1"/>
        <v>1.73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IFERROR(__xludf.DUMMYFUNCTION("""COMPUTED_VALUE"""),102.24)</f>
        <v>102.24</v>
      </c>
      <c r="C865" s="1">
        <f t="shared" si="1"/>
        <v>-1.25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IFERROR(__xludf.DUMMYFUNCTION("""COMPUTED_VALUE"""),101.75)</f>
        <v>101.75</v>
      </c>
      <c r="C866" s="1">
        <f t="shared" si="1"/>
        <v>-1.49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IFERROR(__xludf.DUMMYFUNCTION("""COMPUTED_VALUE"""),100.88)</f>
        <v>100.88</v>
      </c>
      <c r="C867" s="1">
        <f t="shared" si="1"/>
        <v>-1.87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IFERROR(__xludf.DUMMYFUNCTION("""COMPUTED_VALUE"""),102.16)</f>
        <v>102.16</v>
      </c>
      <c r="C868" s="1">
        <f t="shared" si="1"/>
        <v>0.28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IFERROR(__xludf.DUMMYFUNCTION("""COMPUTED_VALUE"""),101.83)</f>
        <v>101.83</v>
      </c>
      <c r="C869" s="1">
        <f t="shared" si="1"/>
        <v>-1.33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IFERROR(__xludf.DUMMYFUNCTION("""COMPUTED_VALUE"""),103.03)</f>
        <v>103.03</v>
      </c>
      <c r="C870" s="1">
        <f t="shared" si="1"/>
        <v>0.2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IFERROR(__xludf.DUMMYFUNCTION("""COMPUTED_VALUE"""),104.08)</f>
        <v>104.08</v>
      </c>
      <c r="C871" s="1">
        <f t="shared" si="1"/>
        <v>0.05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IFERROR(__xludf.DUMMYFUNCTION("""COMPUTED_VALUE"""),102.25)</f>
        <v>102.25</v>
      </c>
      <c r="C872" s="1">
        <f t="shared" si="1"/>
        <v>-2.83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IFERROR(__xludf.DUMMYFUNCTION("""COMPUTED_VALUE"""),99.64)</f>
        <v>99.64</v>
      </c>
      <c r="C873" s="1">
        <f t="shared" si="1"/>
        <v>-3.61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IFERROR(__xludf.DUMMYFUNCTION("""COMPUTED_VALUE"""),99.98)</f>
        <v>99.98</v>
      </c>
      <c r="C874" s="1">
        <f t="shared" si="1"/>
        <v>-0.66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IFERROR(__xludf.DUMMYFUNCTION("""COMPUTED_VALUE"""),97.85)</f>
        <v>97.85</v>
      </c>
      <c r="C875" s="1">
        <f t="shared" si="1"/>
        <v>-3.13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IFERROR(__xludf.DUMMYFUNCTION("""COMPUTED_VALUE"""),98.67)</f>
        <v>98.67</v>
      </c>
      <c r="C876" s="1">
        <f t="shared" si="1"/>
        <v>-0.18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IFERROR(__xludf.DUMMYFUNCTION("""COMPUTED_VALUE"""),100.75)</f>
        <v>100.75</v>
      </c>
      <c r="C877" s="1">
        <f t="shared" si="1"/>
        <v>1.08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IFERROR(__xludf.DUMMYFUNCTION("""COMPUTED_VALUE"""),103.15)</f>
        <v>103.15</v>
      </c>
      <c r="C878" s="1">
        <f t="shared" si="1"/>
        <v>1.4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IFERROR(__xludf.DUMMYFUNCTION("""COMPUTED_VALUE"""),102.44)</f>
        <v>102.44</v>
      </c>
      <c r="C879" s="1">
        <f t="shared" si="1"/>
        <v>-1.71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IFERROR(__xludf.DUMMYFUNCTION("""COMPUTED_VALUE"""),103.24)</f>
        <v>103.24</v>
      </c>
      <c r="C880" s="1">
        <f t="shared" si="1"/>
        <v>-0.2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IFERROR(__xludf.DUMMYFUNCTION("""COMPUTED_VALUE"""),101.47)</f>
        <v>101.47</v>
      </c>
      <c r="C881" s="1">
        <f t="shared" si="1"/>
        <v>-2.77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IFERROR(__xludf.DUMMYFUNCTION("""COMPUTED_VALUE"""),102.89)</f>
        <v>102.89</v>
      </c>
      <c r="C882" s="1">
        <f t="shared" si="1"/>
        <v>0.42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IFERROR(__xludf.DUMMYFUNCTION("""COMPUTED_VALUE"""),104.2)</f>
        <v>104.2</v>
      </c>
      <c r="C883" s="1">
        <f t="shared" si="1"/>
        <v>0.31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IFERROR(__xludf.DUMMYFUNCTION("""COMPUTED_VALUE"""),104.37)</f>
        <v>104.37</v>
      </c>
      <c r="C884" s="1">
        <f t="shared" si="1"/>
        <v>-0.83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IFERROR(__xludf.DUMMYFUNCTION("""COMPUTED_VALUE"""),104.68)</f>
        <v>104.68</v>
      </c>
      <c r="C885" s="1">
        <f t="shared" si="1"/>
        <v>-0.69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IFERROR(__xludf.DUMMYFUNCTION("""COMPUTED_VALUE"""),105.5)</f>
        <v>105.5</v>
      </c>
      <c r="C886" s="1">
        <f t="shared" si="1"/>
        <v>-0.18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IFERROR(__xludf.DUMMYFUNCTION("""COMPUTED_VALUE"""),106.88)</f>
        <v>106.88</v>
      </c>
      <c r="C887" s="1">
        <f t="shared" si="1"/>
        <v>0.38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IFERROR(__xludf.DUMMYFUNCTION("""COMPUTED_VALUE"""),101.87)</f>
        <v>101.87</v>
      </c>
      <c r="C888" s="1">
        <f t="shared" si="1"/>
        <v>-6.01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IFERROR(__xludf.DUMMYFUNCTION("""COMPUTED_VALUE"""),105.66)</f>
        <v>105.66</v>
      </c>
      <c r="C889" s="1">
        <f t="shared" si="1"/>
        <v>2.79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IFERROR(__xludf.DUMMYFUNCTION("""COMPUTED_VALUE"""),104.23)</f>
        <v>104.23</v>
      </c>
      <c r="C890" s="1">
        <f t="shared" si="1"/>
        <v>-2.43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IFERROR(__xludf.DUMMYFUNCTION("""COMPUTED_VALUE"""),104.79)</f>
        <v>104.79</v>
      </c>
      <c r="C891" s="1">
        <f t="shared" si="1"/>
        <v>-0.44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IFERROR(__xludf.DUMMYFUNCTION("""COMPUTED_VALUE"""),107.63)</f>
        <v>107.63</v>
      </c>
      <c r="C892" s="1">
        <f t="shared" si="1"/>
        <v>1.84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IFERROR(__xludf.DUMMYFUNCTION("""COMPUTED_VALUE"""),106.96)</f>
        <v>106.96</v>
      </c>
      <c r="C893" s="1">
        <f t="shared" si="1"/>
        <v>-1.67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IFERROR(__xludf.DUMMYFUNCTION("""COMPUTED_VALUE"""),106.86)</f>
        <v>106.86</v>
      </c>
      <c r="C894" s="1">
        <f t="shared" si="1"/>
        <v>-1.1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IFERROR(__xludf.DUMMYFUNCTION("""COMPUTED_VALUE"""),107.79)</f>
        <v>107.79</v>
      </c>
      <c r="C895" s="1">
        <f t="shared" si="1"/>
        <v>-0.07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IFERROR(__xludf.DUMMYFUNCTION("""COMPUTED_VALUE"""),106.95)</f>
        <v>106.95</v>
      </c>
      <c r="C896" s="1">
        <f t="shared" si="1"/>
        <v>-1.84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IFERROR(__xludf.DUMMYFUNCTION("""COMPUTED_VALUE"""),106.7)</f>
        <v>106.7</v>
      </c>
      <c r="C897" s="1">
        <f t="shared" si="1"/>
        <v>-1.25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IFERROR(__xludf.DUMMYFUNCTION("""COMPUTED_VALUE"""),105.6)</f>
        <v>105.6</v>
      </c>
      <c r="C898" s="1">
        <f t="shared" si="1"/>
        <v>-2.1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IFERROR(__xludf.DUMMYFUNCTION("""COMPUTED_VALUE"""),104.81)</f>
        <v>104.81</v>
      </c>
      <c r="C899" s="1">
        <f t="shared" si="1"/>
        <v>-1.79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IFERROR(__xludf.DUMMYFUNCTION("""COMPUTED_VALUE"""),105.73)</f>
        <v>105.73</v>
      </c>
      <c r="C900" s="1">
        <f t="shared" si="1"/>
        <v>-0.08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IFERROR(__xludf.DUMMYFUNCTION("""COMPUTED_VALUE"""),105.1)</f>
        <v>105.1</v>
      </c>
      <c r="C901" s="1">
        <f t="shared" si="1"/>
        <v>-1.63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IFERROR(__xludf.DUMMYFUNCTION("""COMPUTED_VALUE"""),106.7)</f>
        <v>106.7</v>
      </c>
      <c r="C902" s="1">
        <f t="shared" si="1"/>
        <v>0.6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IFERROR(__xludf.DUMMYFUNCTION("""COMPUTED_VALUE"""),107.9)</f>
        <v>107.9</v>
      </c>
      <c r="C903" s="1">
        <f t="shared" si="1"/>
        <v>0.2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IFERROR(__xludf.DUMMYFUNCTION("""COMPUTED_VALUE"""),107.5)</f>
        <v>107.5</v>
      </c>
      <c r="C904" s="1">
        <f t="shared" si="1"/>
        <v>-1.4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IFERROR(__xludf.DUMMYFUNCTION("""COMPUTED_VALUE"""),107.04)</f>
        <v>107.04</v>
      </c>
      <c r="C905" s="1">
        <f t="shared" si="1"/>
        <v>-1.46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IFERROR(__xludf.DUMMYFUNCTION("""COMPUTED_VALUE"""),106.42)</f>
        <v>106.42</v>
      </c>
      <c r="C906" s="1">
        <f t="shared" si="1"/>
        <v>-1.62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IFERROR(__xludf.DUMMYFUNCTION("""COMPUTED_VALUE"""),105.84)</f>
        <v>105.84</v>
      </c>
      <c r="C907" s="1">
        <f t="shared" si="1"/>
        <v>-1.58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IFERROR(__xludf.DUMMYFUNCTION("""COMPUTED_VALUE"""),105.33)</f>
        <v>105.33</v>
      </c>
      <c r="C908" s="1">
        <f t="shared" si="1"/>
        <v>-1.51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IFERROR(__xludf.DUMMYFUNCTION("""COMPUTED_VALUE"""),104.24)</f>
        <v>104.24</v>
      </c>
      <c r="C909" s="1">
        <f t="shared" si="1"/>
        <v>-2.09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IFERROR(__xludf.DUMMYFUNCTION("""COMPUTED_VALUE"""),106.23)</f>
        <v>106.23</v>
      </c>
      <c r="C910" s="1">
        <f t="shared" si="1"/>
        <v>0.99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IFERROR(__xludf.DUMMYFUNCTION("""COMPUTED_VALUE"""),104.16)</f>
        <v>104.16</v>
      </c>
      <c r="C911" s="1">
        <f t="shared" si="1"/>
        <v>-3.07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IFERROR(__xludf.DUMMYFUNCTION("""COMPUTED_VALUE"""),102.73)</f>
        <v>102.73</v>
      </c>
      <c r="C912" s="1">
        <f t="shared" si="1"/>
        <v>-2.43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IFERROR(__xludf.DUMMYFUNCTION("""COMPUTED_VALUE"""),103.47)</f>
        <v>103.47</v>
      </c>
      <c r="C913" s="1">
        <f t="shared" si="1"/>
        <v>-0.26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IFERROR(__xludf.DUMMYFUNCTION("""COMPUTED_VALUE"""),104.72)</f>
        <v>104.72</v>
      </c>
      <c r="C914" s="1">
        <f t="shared" si="1"/>
        <v>0.25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IFERROR(__xludf.DUMMYFUNCTION("""COMPUTED_VALUE"""),104.63)</f>
        <v>104.63</v>
      </c>
      <c r="C915" s="1">
        <f t="shared" si="1"/>
        <v>-1.09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IFERROR(__xludf.DUMMYFUNCTION("""COMPUTED_VALUE"""),103.91)</f>
        <v>103.91</v>
      </c>
      <c r="C916" s="1">
        <f t="shared" si="1"/>
        <v>-1.72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IFERROR(__xludf.DUMMYFUNCTION("""COMPUTED_VALUE"""),105.14)</f>
        <v>105.14</v>
      </c>
      <c r="C917" s="1">
        <f t="shared" si="1"/>
        <v>0.23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IFERROR(__xludf.DUMMYFUNCTION("""COMPUTED_VALUE"""),105.48)</f>
        <v>105.48</v>
      </c>
      <c r="C918" s="1">
        <f t="shared" si="1"/>
        <v>-0.66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IFERROR(__xludf.DUMMYFUNCTION("""COMPUTED_VALUE"""),105.53)</f>
        <v>105.53</v>
      </c>
      <c r="C919" s="1">
        <f t="shared" si="1"/>
        <v>-0.95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IFERROR(__xludf.DUMMYFUNCTION("""COMPUTED_VALUE"""),103.21)</f>
        <v>103.21</v>
      </c>
      <c r="C920" s="1">
        <f t="shared" si="1"/>
        <v>-3.32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IFERROR(__xludf.DUMMYFUNCTION("""COMPUTED_VALUE"""),103.27)</f>
        <v>103.27</v>
      </c>
      <c r="C921" s="1">
        <f t="shared" si="1"/>
        <v>-0.94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IFERROR(__xludf.DUMMYFUNCTION("""COMPUTED_VALUE"""),104.93)</f>
        <v>104.93</v>
      </c>
      <c r="C922" s="1">
        <f t="shared" si="1"/>
        <v>0.66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IFERROR(__xludf.DUMMYFUNCTION("""COMPUTED_VALUE"""),103.92)</f>
        <v>103.92</v>
      </c>
      <c r="C923" s="1">
        <f t="shared" si="1"/>
        <v>-2.01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IFERROR(__xludf.DUMMYFUNCTION("""COMPUTED_VALUE"""),105.01)</f>
        <v>105.01</v>
      </c>
      <c r="C924" s="1">
        <f t="shared" si="1"/>
        <v>0.09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IFERROR(__xludf.DUMMYFUNCTION("""COMPUTED_VALUE"""),106.37)</f>
        <v>106.37</v>
      </c>
      <c r="C925" s="1">
        <f t="shared" si="1"/>
        <v>0.36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IFERROR(__xludf.DUMMYFUNCTION("""COMPUTED_VALUE"""),106.65)</f>
        <v>106.65</v>
      </c>
      <c r="C926" s="1">
        <f t="shared" si="1"/>
        <v>-0.72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IFERROR(__xludf.DUMMYFUNCTION("""COMPUTED_VALUE"""),106.07)</f>
        <v>106.07</v>
      </c>
      <c r="C927" s="1">
        <f t="shared" si="1"/>
        <v>-1.58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IFERROR(__xludf.DUMMYFUNCTION("""COMPUTED_VALUE"""),107.19)</f>
        <v>107.19</v>
      </c>
      <c r="C928" s="1">
        <f t="shared" si="1"/>
        <v>0.12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IFERROR(__xludf.DUMMYFUNCTION("""COMPUTED_VALUE"""),108.17)</f>
        <v>108.17</v>
      </c>
      <c r="C929" s="1">
        <f t="shared" si="1"/>
        <v>-0.02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IFERROR(__xludf.DUMMYFUNCTION("""COMPUTED_VALUE"""),109.23)</f>
        <v>109.23</v>
      </c>
      <c r="C930" s="1">
        <f t="shared" si="1"/>
        <v>0.06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IFERROR(__xludf.DUMMYFUNCTION("""COMPUTED_VALUE"""),109.8)</f>
        <v>109.8</v>
      </c>
      <c r="C931" s="1">
        <f t="shared" si="1"/>
        <v>-0.43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IFERROR(__xludf.DUMMYFUNCTION("""COMPUTED_VALUE"""),111.33)</f>
        <v>111.33</v>
      </c>
      <c r="C932" s="1">
        <f t="shared" si="1"/>
        <v>0.53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IFERROR(__xludf.DUMMYFUNCTION("""COMPUTED_VALUE"""),115.67)</f>
        <v>115.67</v>
      </c>
      <c r="C933" s="1">
        <f t="shared" si="1"/>
        <v>3.34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IFERROR(__xludf.DUMMYFUNCTION("""COMPUTED_VALUE"""),117.11)</f>
        <v>117.11</v>
      </c>
      <c r="C934" s="1">
        <f t="shared" si="1"/>
        <v>0.44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IFERROR(__xludf.DUMMYFUNCTION("""COMPUTED_VALUE"""),118.4)</f>
        <v>118.4</v>
      </c>
      <c r="C935" s="1">
        <f t="shared" si="1"/>
        <v>0.29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IFERROR(__xludf.DUMMYFUNCTION("""COMPUTED_VALUE"""),119.04)</f>
        <v>119.04</v>
      </c>
      <c r="C936" s="1">
        <f t="shared" si="1"/>
        <v>-0.36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IFERROR(__xludf.DUMMYFUNCTION("""COMPUTED_VALUE"""),116.63)</f>
        <v>116.63</v>
      </c>
      <c r="C937" s="1">
        <f t="shared" si="1"/>
        <v>-3.41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IFERROR(__xludf.DUMMYFUNCTION("""COMPUTED_VALUE"""),117.51)</f>
        <v>117.51</v>
      </c>
      <c r="C938" s="1">
        <f t="shared" si="1"/>
        <v>-0.12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IFERROR(__xludf.DUMMYFUNCTION("""COMPUTED_VALUE"""),119.0)</f>
        <v>119</v>
      </c>
      <c r="C939" s="1">
        <f t="shared" si="1"/>
        <v>0.49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IFERROR(__xludf.DUMMYFUNCTION("""COMPUTED_VALUE"""),118.51)</f>
        <v>118.51</v>
      </c>
      <c r="C940" s="1">
        <f t="shared" si="1"/>
        <v>-1.49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IFERROR(__xludf.DUMMYFUNCTION("""COMPUTED_VALUE"""),119.38)</f>
        <v>119.38</v>
      </c>
      <c r="C941" s="1">
        <f t="shared" si="1"/>
        <v>-0.13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IFERROR(__xludf.DUMMYFUNCTION("""COMPUTED_VALUE"""),118.74)</f>
        <v>118.74</v>
      </c>
      <c r="C942" s="1">
        <f t="shared" si="1"/>
        <v>-1.64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IFERROR(__xludf.DUMMYFUNCTION("""COMPUTED_VALUE"""),117.5)</f>
        <v>117.5</v>
      </c>
      <c r="C943" s="1">
        <f t="shared" si="1"/>
        <v>-2.24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IFERROR(__xludf.DUMMYFUNCTION("""COMPUTED_VALUE"""),117.75)</f>
        <v>117.75</v>
      </c>
      <c r="C944" s="1">
        <f t="shared" si="1"/>
        <v>-0.75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IFERROR(__xludf.DUMMYFUNCTION("""COMPUTED_VALUE"""),117.84)</f>
        <v>117.84</v>
      </c>
      <c r="C945" s="1">
        <f t="shared" si="1"/>
        <v>-0.91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IFERROR(__xludf.DUMMYFUNCTION("""COMPUTED_VALUE"""),115.24)</f>
        <v>115.24</v>
      </c>
      <c r="C946" s="1">
        <f t="shared" si="1"/>
        <v>-3.6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IFERROR(__xludf.DUMMYFUNCTION("""COMPUTED_VALUE"""),117.2)</f>
        <v>117.2</v>
      </c>
      <c r="C947" s="1">
        <f t="shared" si="1"/>
        <v>0.96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IFERROR(__xludf.DUMMYFUNCTION("""COMPUTED_VALUE"""),116.69)</f>
        <v>116.69</v>
      </c>
      <c r="C948" s="1">
        <f t="shared" si="1"/>
        <v>-1.51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IFERROR(__xludf.DUMMYFUNCTION("""COMPUTED_VALUE"""),115.44)</f>
        <v>115.44</v>
      </c>
      <c r="C949" s="1">
        <f t="shared" si="1"/>
        <v>-2.25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IFERROR(__xludf.DUMMYFUNCTION("""COMPUTED_VALUE"""),114.47)</f>
        <v>114.47</v>
      </c>
      <c r="C950" s="1">
        <f t="shared" si="1"/>
        <v>-1.97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IFERROR(__xludf.DUMMYFUNCTION("""COMPUTED_VALUE"""),118.9)</f>
        <v>118.9</v>
      </c>
      <c r="C951" s="1">
        <f t="shared" si="1"/>
        <v>3.43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IFERROR(__xludf.DUMMYFUNCTION("""COMPUTED_VALUE"""),117.98)</f>
        <v>117.98</v>
      </c>
      <c r="C952" s="1">
        <f t="shared" si="1"/>
        <v>-1.92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IFERROR(__xludf.DUMMYFUNCTION("""COMPUTED_VALUE"""),119.46)</f>
        <v>119.46</v>
      </c>
      <c r="C953" s="1">
        <f t="shared" si="1"/>
        <v>0.48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IFERROR(__xludf.DUMMYFUNCTION("""COMPUTED_VALUE"""),118.18)</f>
        <v>118.18</v>
      </c>
      <c r="C954" s="1">
        <f t="shared" si="1"/>
        <v>-2.28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IFERROR(__xludf.DUMMYFUNCTION("""COMPUTED_VALUE"""),120.34)</f>
        <v>120.34</v>
      </c>
      <c r="C955" s="1">
        <f t="shared" si="1"/>
        <v>1.16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IFERROR(__xludf.DUMMYFUNCTION("""COMPUTED_VALUE"""),122.29)</f>
        <v>122.29</v>
      </c>
      <c r="C956" s="1">
        <f t="shared" si="1"/>
        <v>0.95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IFERROR(__xludf.DUMMYFUNCTION("""COMPUTED_VALUE"""),122.52)</f>
        <v>122.52</v>
      </c>
      <c r="C957" s="1">
        <f t="shared" si="1"/>
        <v>-0.77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IFERROR(__xludf.DUMMYFUNCTION("""COMPUTED_VALUE"""),121.47)</f>
        <v>121.47</v>
      </c>
      <c r="C958" s="1">
        <f t="shared" si="1"/>
        <v>-2.05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IFERROR(__xludf.DUMMYFUNCTION("""COMPUTED_VALUE"""),122.48)</f>
        <v>122.48</v>
      </c>
      <c r="C959" s="1">
        <f t="shared" si="1"/>
        <v>0.01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IFERROR(__xludf.DUMMYFUNCTION("""COMPUTED_VALUE"""),129.02)</f>
        <v>129.02</v>
      </c>
      <c r="C960" s="1">
        <f t="shared" si="1"/>
        <v>5.54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IFERROR(__xludf.DUMMYFUNCTION("""COMPUTED_VALUE"""),128.98)</f>
        <v>128.98</v>
      </c>
      <c r="C961" s="1">
        <f t="shared" si="1"/>
        <v>-1.04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IFERROR(__xludf.DUMMYFUNCTION("""COMPUTED_VALUE"""),131.19)</f>
        <v>131.19</v>
      </c>
      <c r="C962" s="1">
        <f t="shared" si="1"/>
        <v>1.21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IFERROR(__xludf.DUMMYFUNCTION("""COMPUTED_VALUE"""),129.88)</f>
        <v>129.88</v>
      </c>
      <c r="C963" s="1">
        <f t="shared" si="1"/>
        <v>-2.31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IFERROR(__xludf.DUMMYFUNCTION("""COMPUTED_VALUE"""),129.66)</f>
        <v>129.66</v>
      </c>
      <c r="C964" s="1">
        <f t="shared" si="1"/>
        <v>-1.22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IFERROR(__xludf.DUMMYFUNCTION("""COMPUTED_VALUE"""),129.68)</f>
        <v>129.68</v>
      </c>
      <c r="C965" s="1">
        <f t="shared" si="1"/>
        <v>-0.98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IFERROR(__xludf.DUMMYFUNCTION("""COMPUTED_VALUE"""),130.5)</f>
        <v>130.5</v>
      </c>
      <c r="C966" s="1">
        <f t="shared" si="1"/>
        <v>-0.18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IFERROR(__xludf.DUMMYFUNCTION("""COMPUTED_VALUE"""),133.03)</f>
        <v>133.03</v>
      </c>
      <c r="C967" s="1">
        <f t="shared" si="1"/>
        <v>1.53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IFERROR(__xludf.DUMMYFUNCTION("""COMPUTED_VALUE"""),132.79)</f>
        <v>132.79</v>
      </c>
      <c r="C968" s="1">
        <f t="shared" si="1"/>
        <v>-1.24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IFERROR(__xludf.DUMMYFUNCTION("""COMPUTED_VALUE"""),133.57)</f>
        <v>133.57</v>
      </c>
      <c r="C969" s="1">
        <f t="shared" si="1"/>
        <v>-0.22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IFERROR(__xludf.DUMMYFUNCTION("""COMPUTED_VALUE"""),133.09)</f>
        <v>133.09</v>
      </c>
      <c r="C970" s="1">
        <f t="shared" si="1"/>
        <v>-1.48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IFERROR(__xludf.DUMMYFUNCTION("""COMPUTED_VALUE"""),131.51)</f>
        <v>131.51</v>
      </c>
      <c r="C971" s="1">
        <f t="shared" si="1"/>
        <v>-2.58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IFERROR(__xludf.DUMMYFUNCTION("""COMPUTED_VALUE"""),133.49)</f>
        <v>133.49</v>
      </c>
      <c r="C972" s="1">
        <f t="shared" si="1"/>
        <v>0.98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IFERROR(__xludf.DUMMYFUNCTION("""COMPUTED_VALUE"""),132.53)</f>
        <v>132.53</v>
      </c>
      <c r="C973" s="1">
        <f t="shared" si="1"/>
        <v>-1.96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IFERROR(__xludf.DUMMYFUNCTION("""COMPUTED_VALUE"""),132.33)</f>
        <v>132.33</v>
      </c>
      <c r="C974" s="1">
        <f t="shared" si="1"/>
        <v>-1.2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IFERROR(__xludf.DUMMYFUNCTION("""COMPUTED_VALUE"""),133.17)</f>
        <v>133.17</v>
      </c>
      <c r="C975" s="1">
        <f t="shared" si="1"/>
        <v>-0.16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IFERROR(__xludf.DUMMYFUNCTION("""COMPUTED_VALUE"""),135.09)</f>
        <v>135.09</v>
      </c>
      <c r="C976" s="1">
        <f t="shared" si="1"/>
        <v>0.92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IFERROR(__xludf.DUMMYFUNCTION("""COMPUTED_VALUE"""),136.08)</f>
        <v>136.08</v>
      </c>
      <c r="C977" s="1">
        <f t="shared" si="1"/>
        <v>-0.01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IFERROR(__xludf.DUMMYFUNCTION("""COMPUTED_VALUE"""),138.36)</f>
        <v>138.36</v>
      </c>
      <c r="C978" s="1">
        <f t="shared" si="1"/>
        <v>1.28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IFERROR(__xludf.DUMMYFUNCTION("""COMPUTED_VALUE"""),136.98)</f>
        <v>136.98</v>
      </c>
      <c r="C979" s="1">
        <f t="shared" si="1"/>
        <v>-2.38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IFERROR(__xludf.DUMMYFUNCTION("""COMPUTED_VALUE"""),132.45)</f>
        <v>132.45</v>
      </c>
      <c r="C980" s="1">
        <f t="shared" si="1"/>
        <v>-5.53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IFERROR(__xludf.DUMMYFUNCTION("""COMPUTED_VALUE"""),132.93)</f>
        <v>132.93</v>
      </c>
      <c r="C981" s="1">
        <f t="shared" si="1"/>
        <v>-0.52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IFERROR(__xludf.DUMMYFUNCTION("""COMPUTED_VALUE"""),135.97)</f>
        <v>135.97</v>
      </c>
      <c r="C982" s="1">
        <f t="shared" si="1"/>
        <v>2.04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IFERROR(__xludf.DUMMYFUNCTION("""COMPUTED_VALUE"""),133.0)</f>
        <v>133</v>
      </c>
      <c r="C983" s="1">
        <f t="shared" si="1"/>
        <v>-3.97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IFERROR(__xludf.DUMMYFUNCTION("""COMPUTED_VALUE"""),134.78)</f>
        <v>134.78</v>
      </c>
      <c r="C984" s="1">
        <f t="shared" si="1"/>
        <v>0.78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IFERROR(__xludf.DUMMYFUNCTION("""COMPUTED_VALUE"""),134.72)</f>
        <v>134.72</v>
      </c>
      <c r="C985" s="1">
        <f t="shared" si="1"/>
        <v>-1.06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IFERROR(__xludf.DUMMYFUNCTION("""COMPUTED_VALUE"""),134.25)</f>
        <v>134.25</v>
      </c>
      <c r="C986" s="1">
        <f t="shared" si="1"/>
        <v>-1.47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IFERROR(__xludf.DUMMYFUNCTION("""COMPUTED_VALUE"""),134.16)</f>
        <v>134.16</v>
      </c>
      <c r="C987" s="1">
        <f t="shared" si="1"/>
        <v>-1.09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IFERROR(__xludf.DUMMYFUNCTION("""COMPUTED_VALUE"""),132.0)</f>
        <v>132</v>
      </c>
      <c r="C988" s="1">
        <f t="shared" si="1"/>
        <v>-3.16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IFERROR(__xludf.DUMMYFUNCTION("""COMPUTED_VALUE"""),131.5)</f>
        <v>131.5</v>
      </c>
      <c r="C989" s="1">
        <f t="shared" si="1"/>
        <v>-1.5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IFERROR(__xludf.DUMMYFUNCTION("""COMPUTED_VALUE"""),132.73)</f>
        <v>132.73</v>
      </c>
      <c r="C990" s="1">
        <f t="shared" si="1"/>
        <v>0.23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IFERROR(__xludf.DUMMYFUNCTION("""COMPUTED_VALUE"""),135.18)</f>
        <v>135.18</v>
      </c>
      <c r="C991" s="1">
        <f t="shared" si="1"/>
        <v>1.45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IFERROR(__xludf.DUMMYFUNCTION("""COMPUTED_VALUE"""),134.68)</f>
        <v>134.68</v>
      </c>
      <c r="C992" s="1">
        <f t="shared" si="1"/>
        <v>-1.5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IFERROR(__xludf.DUMMYFUNCTION("""COMPUTED_VALUE"""),133.7)</f>
        <v>133.7</v>
      </c>
      <c r="C993" s="1">
        <f t="shared" si="1"/>
        <v>-1.98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IFERROR(__xludf.DUMMYFUNCTION("""COMPUTED_VALUE"""),132.56)</f>
        <v>132.56</v>
      </c>
      <c r="C994" s="1">
        <f t="shared" si="1"/>
        <v>-2.14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IFERROR(__xludf.DUMMYFUNCTION("""COMPUTED_VALUE"""),132.96)</f>
        <v>132.96</v>
      </c>
      <c r="C995" s="1">
        <f t="shared" si="1"/>
        <v>-0.6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IFERROR(__xludf.DUMMYFUNCTION("""COMPUTED_VALUE"""),133.83)</f>
        <v>133.83</v>
      </c>
      <c r="C996" s="1">
        <f t="shared" si="1"/>
        <v>-0.13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IFERROR(__xludf.DUMMYFUNCTION("""COMPUTED_VALUE"""),134.72)</f>
        <v>134.72</v>
      </c>
      <c r="C997" s="1">
        <f t="shared" si="1"/>
        <v>-0.11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IFERROR(__xludf.DUMMYFUNCTION("""COMPUTED_VALUE"""),135.88)</f>
        <v>135.88</v>
      </c>
      <c r="C998" s="1">
        <f t="shared" si="1"/>
        <v>0.16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IFERROR(__xludf.DUMMYFUNCTION("""COMPUTED_VALUE"""),135.49)</f>
        <v>135.49</v>
      </c>
      <c r="C999" s="1">
        <f t="shared" si="1"/>
        <v>-1.39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IFERROR(__xludf.DUMMYFUNCTION("""COMPUTED_VALUE"""),135.17)</f>
        <v>135.17</v>
      </c>
      <c r="C1000" s="1">
        <f t="shared" si="1"/>
        <v>-1.32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IFERROR(__xludf.DUMMYFUNCTION("""COMPUTED_VALUE"""),136.67)</f>
        <v>136.67</v>
      </c>
      <c r="C1001" s="1">
        <f t="shared" si="1"/>
        <v>0.5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IFERROR(__xludf.DUMMYFUNCTION("""COMPUTED_VALUE"""),136.4)</f>
        <v>136.4</v>
      </c>
      <c r="C1002" s="1">
        <f t="shared" si="1"/>
        <v>-1.27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IFERROR(__xludf.DUMMYFUNCTION("""COMPUTED_VALUE"""),136.83)</f>
        <v>136.83</v>
      </c>
      <c r="C1003" s="1">
        <f t="shared" si="1"/>
        <v>-0.57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IFERROR(__xludf.DUMMYFUNCTION("""COMPUTED_VALUE"""),138.27)</f>
        <v>138.27</v>
      </c>
      <c r="C1004" s="1">
        <f t="shared" si="1"/>
        <v>0.44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IFERROR(__xludf.DUMMYFUNCTION("""COMPUTED_VALUE"""),136.9)</f>
        <v>136.9</v>
      </c>
      <c r="C1005" s="1">
        <f t="shared" si="1"/>
        <v>-2.37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IFERROR(__xludf.DUMMYFUNCTION("""COMPUTED_VALUE"""),135.92)</f>
        <v>135.92</v>
      </c>
      <c r="C1006" s="1">
        <f t="shared" si="1"/>
        <v>-1.98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IFERROR(__xludf.DUMMYFUNCTION("""COMPUTED_VALUE"""),136.49)</f>
        <v>136.49</v>
      </c>
      <c r="C1007" s="1">
        <f t="shared" si="1"/>
        <v>-0.43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IFERROR(__xludf.DUMMYFUNCTION("""COMPUTED_VALUE"""),136.67)</f>
        <v>136.67</v>
      </c>
      <c r="C1008" s="1">
        <f t="shared" si="1"/>
        <v>-0.82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IFERROR(__xludf.DUMMYFUNCTION("""COMPUTED_VALUE"""),137.62)</f>
        <v>137.62</v>
      </c>
      <c r="C1009" s="1">
        <f t="shared" si="1"/>
        <v>-0.05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IFERROR(__xludf.DUMMYFUNCTION("""COMPUTED_VALUE"""),138.41)</f>
        <v>138.41</v>
      </c>
      <c r="C1010" s="1">
        <f t="shared" si="1"/>
        <v>-0.21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IFERROR(__xludf.DUMMYFUNCTION("""COMPUTED_VALUE"""),140.51)</f>
        <v>140.51</v>
      </c>
      <c r="C1011" s="1">
        <f t="shared" si="1"/>
        <v>1.1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IFERROR(__xludf.DUMMYFUNCTION("""COMPUTED_VALUE"""),140.82)</f>
        <v>140.82</v>
      </c>
      <c r="C1012" s="1">
        <f t="shared" si="1"/>
        <v>-0.69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IFERROR(__xludf.DUMMYFUNCTION("""COMPUTED_VALUE"""),142.13)</f>
        <v>142.13</v>
      </c>
      <c r="C1013" s="1">
        <f t="shared" si="1"/>
        <v>0.31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IFERROR(__xludf.DUMMYFUNCTION("""COMPUTED_VALUE"""),141.9)</f>
        <v>141.9</v>
      </c>
      <c r="C1014" s="1">
        <f t="shared" si="1"/>
        <v>-1.23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IFERROR(__xludf.DUMMYFUNCTION("""COMPUTED_VALUE"""),140.7)</f>
        <v>140.7</v>
      </c>
      <c r="C1015" s="1">
        <f t="shared" si="1"/>
        <v>-2.2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IFERROR(__xludf.DUMMYFUNCTION("""COMPUTED_VALUE"""),140.01)</f>
        <v>140.01</v>
      </c>
      <c r="C1016" s="1">
        <f t="shared" si="1"/>
        <v>-1.69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IFERROR(__xludf.DUMMYFUNCTION("""COMPUTED_VALUE"""),140.62)</f>
        <v>140.62</v>
      </c>
      <c r="C1017" s="1">
        <f t="shared" si="1"/>
        <v>-0.39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IFERROR(__xludf.DUMMYFUNCTION("""COMPUTED_VALUE"""),140.21)</f>
        <v>140.21</v>
      </c>
      <c r="C1018" s="1">
        <f t="shared" si="1"/>
        <v>-1.41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IFERROR(__xludf.DUMMYFUNCTION("""COMPUTED_VALUE"""),140.46)</f>
        <v>140.46</v>
      </c>
      <c r="C1019" s="1">
        <f t="shared" si="1"/>
        <v>-0.75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IFERROR(__xludf.DUMMYFUNCTION("""COMPUTED_VALUE"""),141.67)</f>
        <v>141.67</v>
      </c>
      <c r="C1020" s="1">
        <f t="shared" si="1"/>
        <v>0.21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IFERROR(__xludf.DUMMYFUNCTION("""COMPUTED_VALUE"""),144.37)</f>
        <v>144.37</v>
      </c>
      <c r="C1021" s="1">
        <f t="shared" si="1"/>
        <v>1.7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IFERROR(__xludf.DUMMYFUNCTION("""COMPUTED_VALUE"""),141.31)</f>
        <v>141.31</v>
      </c>
      <c r="C1022" s="1">
        <f t="shared" si="1"/>
        <v>-4.06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IFERROR(__xludf.DUMMYFUNCTION("""COMPUTED_VALUE"""),136.65)</f>
        <v>136.65</v>
      </c>
      <c r="C1023" s="1">
        <f t="shared" si="1"/>
        <v>-5.66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IFERROR(__xludf.DUMMYFUNCTION("""COMPUTED_VALUE"""),137.36)</f>
        <v>137.36</v>
      </c>
      <c r="C1024" s="1">
        <f t="shared" si="1"/>
        <v>-0.29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IFERROR(__xludf.DUMMYFUNCTION("""COMPUTED_VALUE"""),137.09)</f>
        <v>137.09</v>
      </c>
      <c r="C1025" s="1">
        <f t="shared" si="1"/>
        <v>-1.27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IFERROR(__xludf.DUMMYFUNCTION("""COMPUTED_VALUE"""),129.78)</f>
        <v>129.78</v>
      </c>
      <c r="C1026" s="1">
        <f t="shared" si="1"/>
        <v>-8.31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IFERROR(__xludf.DUMMYFUNCTION("""COMPUTED_VALUE"""),126.53)</f>
        <v>126.53</v>
      </c>
      <c r="C1027" s="1">
        <f t="shared" si="1"/>
        <v>-4.25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IFERROR(__xludf.DUMMYFUNCTION("""COMPUTED_VALUE"""),125.26)</f>
        <v>125.26</v>
      </c>
      <c r="C1028" s="1">
        <f t="shared" si="1"/>
        <v>-2.27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IFERROR(__xludf.DUMMYFUNCTION("""COMPUTED_VALUE"""),123.08)</f>
        <v>123.08</v>
      </c>
      <c r="C1029" s="1">
        <f t="shared" si="1"/>
        <v>-3.18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IFERROR(__xludf.DUMMYFUNCTION("""COMPUTED_VALUE"""),122.04)</f>
        <v>122.04</v>
      </c>
      <c r="C1030" s="1">
        <f t="shared" si="1"/>
        <v>-2.04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IFERROR(__xludf.DUMMYFUNCTION("""COMPUTED_VALUE"""),121.4)</f>
        <v>121.4</v>
      </c>
      <c r="C1031" s="1">
        <f t="shared" si="1"/>
        <v>-1.64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IFERROR(__xludf.DUMMYFUNCTION("""COMPUTED_VALUE"""),122.67)</f>
        <v>122.67</v>
      </c>
      <c r="C1032" s="1">
        <f t="shared" si="1"/>
        <v>0.27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IFERROR(__xludf.DUMMYFUNCTION("""COMPUTED_VALUE"""),127.02)</f>
        <v>127.02</v>
      </c>
      <c r="C1033" s="1">
        <f t="shared" si="1"/>
        <v>3.35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IFERROR(__xludf.DUMMYFUNCTION("""COMPUTED_VALUE"""),127.16)</f>
        <v>127.16</v>
      </c>
      <c r="C1034" s="1">
        <f t="shared" si="1"/>
        <v>-0.86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IFERROR(__xludf.DUMMYFUNCTION("""COMPUTED_VALUE"""),130.16)</f>
        <v>130.16</v>
      </c>
      <c r="C1035" s="1">
        <f t="shared" si="1"/>
        <v>2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IFERROR(__xludf.DUMMYFUNCTION("""COMPUTED_VALUE"""),128.13)</f>
        <v>128.13</v>
      </c>
      <c r="C1036" s="1">
        <f t="shared" si="1"/>
        <v>-3.03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IFERROR(__xludf.DUMMYFUNCTION("""COMPUTED_VALUE"""),129.5)</f>
        <v>129.5</v>
      </c>
      <c r="C1037" s="1">
        <f t="shared" si="1"/>
        <v>0.37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IFERROR(__xludf.DUMMYFUNCTION("""COMPUTED_VALUE"""),130.16)</f>
        <v>130.16</v>
      </c>
      <c r="C1038" s="1">
        <f t="shared" si="1"/>
        <v>-0.34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IFERROR(__xludf.DUMMYFUNCTION("""COMPUTED_VALUE"""),130.63)</f>
        <v>130.63</v>
      </c>
      <c r="C1039" s="1">
        <f t="shared" si="1"/>
        <v>-0.53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IFERROR(__xludf.DUMMYFUNCTION("""COMPUTED_VALUE"""),128.39)</f>
        <v>128.39</v>
      </c>
      <c r="C1040" s="1">
        <f t="shared" si="1"/>
        <v>-3.24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IFERROR(__xludf.DUMMYFUNCTION("""COMPUTED_VALUE"""),129.56)</f>
        <v>129.56</v>
      </c>
      <c r="C1041" s="1">
        <f t="shared" si="1"/>
        <v>0.17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IFERROR(__xludf.DUMMYFUNCTION("""COMPUTED_VALUE"""),128.28)</f>
        <v>128.28</v>
      </c>
      <c r="C1042" s="1">
        <f t="shared" si="1"/>
        <v>-2.28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IFERROR(__xludf.DUMMYFUNCTION("""COMPUTED_VALUE"""),129.59)</f>
        <v>129.59</v>
      </c>
      <c r="C1043" s="1">
        <f t="shared" si="1"/>
        <v>0.31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IFERROR(__xludf.DUMMYFUNCTION("""COMPUTED_VALUE"""),126.78)</f>
        <v>126.78</v>
      </c>
      <c r="C1044" s="1">
        <f t="shared" si="1"/>
        <v>-3.81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IFERROR(__xludf.DUMMYFUNCTION("""COMPUTED_VALUE"""),126.61)</f>
        <v>126.61</v>
      </c>
      <c r="C1045" s="1">
        <f t="shared" si="1"/>
        <v>-1.17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IFERROR(__xludf.DUMMYFUNCTION("""COMPUTED_VALUE"""),128.56)</f>
        <v>128.56</v>
      </c>
      <c r="C1046" s="1">
        <f t="shared" si="1"/>
        <v>0.95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IFERROR(__xludf.DUMMYFUNCTION("""COMPUTED_VALUE"""),128.92)</f>
        <v>128.92</v>
      </c>
      <c r="C1047" s="1">
        <f t="shared" si="1"/>
        <v>-0.64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IFERROR(__xludf.DUMMYFUNCTION("""COMPUTED_VALUE"""),128.22)</f>
        <v>128.22</v>
      </c>
      <c r="C1048" s="1">
        <f t="shared" si="1"/>
        <v>-1.7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IFERROR(__xludf.DUMMYFUNCTION("""COMPUTED_VALUE"""),130.23)</f>
        <v>130.23</v>
      </c>
      <c r="C1049" s="1">
        <f t="shared" si="1"/>
        <v>1.01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IFERROR(__xludf.DUMMYFUNCTION("""COMPUTED_VALUE"""),128.79)</f>
        <v>128.79</v>
      </c>
      <c r="C1050" s="1">
        <f t="shared" si="1"/>
        <v>-2.44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IFERROR(__xludf.DUMMYFUNCTION("""COMPUTED_VALUE"""),128.86)</f>
        <v>128.86</v>
      </c>
      <c r="C1051" s="1">
        <f t="shared" si="1"/>
        <v>-0.93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IFERROR(__xludf.DUMMYFUNCTION("""COMPUTED_VALUE"""),128.54)</f>
        <v>128.54</v>
      </c>
      <c r="C1052" s="1">
        <f t="shared" si="1"/>
        <v>-1.32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IFERROR(__xludf.DUMMYFUNCTION("""COMPUTED_VALUE"""),126.89)</f>
        <v>126.89</v>
      </c>
      <c r="C1053" s="1">
        <f t="shared" si="1"/>
        <v>-2.65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IFERROR(__xludf.DUMMYFUNCTION("""COMPUTED_VALUE"""),125.67)</f>
        <v>125.67</v>
      </c>
      <c r="C1054" s="1">
        <f t="shared" si="1"/>
        <v>-2.22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IFERROR(__xludf.DUMMYFUNCTION("""COMPUTED_VALUE"""),124.43)</f>
        <v>124.43</v>
      </c>
      <c r="C1055" s="1">
        <f t="shared" si="1"/>
        <v>-2.24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IFERROR(__xludf.DUMMYFUNCTION("""COMPUTED_VALUE"""),121.89)</f>
        <v>121.89</v>
      </c>
      <c r="C1056" s="1">
        <f t="shared" si="1"/>
        <v>-3.54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IFERROR(__xludf.DUMMYFUNCTION("""COMPUTED_VALUE"""),123.11)</f>
        <v>123.11</v>
      </c>
      <c r="C1057" s="1">
        <f t="shared" si="1"/>
        <v>0.22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IFERROR(__xludf.DUMMYFUNCTION("""COMPUTED_VALUE"""),125.42)</f>
        <v>125.42</v>
      </c>
      <c r="C1058" s="1">
        <f t="shared" si="1"/>
        <v>1.31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IFERROR(__xludf.DUMMYFUNCTION("""COMPUTED_VALUE"""),124.04)</f>
        <v>124.04</v>
      </c>
      <c r="C1059" s="1">
        <f t="shared" si="1"/>
        <v>-2.38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IFERROR(__xludf.DUMMYFUNCTION("""COMPUTED_VALUE"""),122.24)</f>
        <v>122.24</v>
      </c>
      <c r="C1060" s="1">
        <f t="shared" si="1"/>
        <v>-2.8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IFERROR(__xludf.DUMMYFUNCTION("""COMPUTED_VALUE"""),123.73)</f>
        <v>123.73</v>
      </c>
      <c r="C1061" s="1">
        <f t="shared" si="1"/>
        <v>0.49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IFERROR(__xludf.DUMMYFUNCTION("""COMPUTED_VALUE"""),122.58)</f>
        <v>122.58</v>
      </c>
      <c r="C1062" s="1">
        <f t="shared" si="1"/>
        <v>-2.15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IFERROR(__xludf.DUMMYFUNCTION("""COMPUTED_VALUE"""),123.42)</f>
        <v>123.42</v>
      </c>
      <c r="C1063" s="1">
        <f t="shared" si="1"/>
        <v>-0.16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IFERROR(__xludf.DUMMYFUNCTION("""COMPUTED_VALUE"""),124.02)</f>
        <v>124.02</v>
      </c>
      <c r="C1064" s="1">
        <f t="shared" si="1"/>
        <v>-0.4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IFERROR(__xludf.DUMMYFUNCTION("""COMPUTED_VALUE"""),123.53)</f>
        <v>123.53</v>
      </c>
      <c r="C1065" s="1">
        <f t="shared" si="1"/>
        <v>-1.49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IFERROR(__xludf.DUMMYFUNCTION("""COMPUTED_VALUE"""),123.21)</f>
        <v>123.21</v>
      </c>
      <c r="C1066" s="1">
        <f t="shared" si="1"/>
        <v>-1.32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IFERROR(__xludf.DUMMYFUNCTION("""COMPUTED_VALUE"""),124.46)</f>
        <v>124.46</v>
      </c>
      <c r="C1067" s="1">
        <f t="shared" si="1"/>
        <v>0.25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IFERROR(__xludf.DUMMYFUNCTION("""COMPUTED_VALUE"""),125.49)</f>
        <v>125.49</v>
      </c>
      <c r="C1068" s="1">
        <f t="shared" si="1"/>
        <v>0.03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IFERROR(__xludf.DUMMYFUNCTION("""COMPUTED_VALUE"""),128.21)</f>
        <v>128.21</v>
      </c>
      <c r="C1069" s="1">
        <f t="shared" si="1"/>
        <v>1.72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IFERROR(__xludf.DUMMYFUNCTION("""COMPUTED_VALUE"""),128.31)</f>
        <v>128.31</v>
      </c>
      <c r="C1070" s="1">
        <f t="shared" si="1"/>
        <v>-0.9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IFERROR(__xludf.DUMMYFUNCTION("""COMPUTED_VALUE"""),128.78)</f>
        <v>128.78</v>
      </c>
      <c r="C1071" s="1">
        <f t="shared" si="1"/>
        <v>-0.53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IFERROR(__xludf.DUMMYFUNCTION("""COMPUTED_VALUE"""),127.38)</f>
        <v>127.38</v>
      </c>
      <c r="C1072" s="1">
        <f t="shared" si="1"/>
        <v>-2.4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IFERROR(__xludf.DUMMYFUNCTION("""COMPUTED_VALUE"""),125.59)</f>
        <v>125.59</v>
      </c>
      <c r="C1073" s="1">
        <f t="shared" si="1"/>
        <v>-2.79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IFERROR(__xludf.DUMMYFUNCTION("""COMPUTED_VALUE"""),124.15)</f>
        <v>124.15</v>
      </c>
      <c r="C1074" s="1">
        <f t="shared" si="1"/>
        <v>-2.44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IFERROR(__xludf.DUMMYFUNCTION("""COMPUTED_VALUE"""),126.88)</f>
        <v>126.88</v>
      </c>
      <c r="C1075" s="1">
        <f t="shared" si="1"/>
        <v>1.73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IFERROR(__xludf.DUMMYFUNCTION("""COMPUTED_VALUE"""),123.64)</f>
        <v>123.64</v>
      </c>
      <c r="C1076" s="1">
        <f t="shared" si="1"/>
        <v>-4.24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IFERROR(__xludf.DUMMYFUNCTION("""COMPUTED_VALUE"""),122.07)</f>
        <v>122.07</v>
      </c>
      <c r="C1077" s="1">
        <f t="shared" si="1"/>
        <v>-2.57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IFERROR(__xludf.DUMMYFUNCTION("""COMPUTED_VALUE"""),123.25)</f>
        <v>123.25</v>
      </c>
      <c r="C1078" s="1">
        <f t="shared" si="1"/>
        <v>0.18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IFERROR(__xludf.DUMMYFUNCTION("""COMPUTED_VALUE"""),124.27)</f>
        <v>124.27</v>
      </c>
      <c r="C1079" s="1">
        <f t="shared" si="1"/>
        <v>0.02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IFERROR(__xludf.DUMMYFUNCTION("""COMPUTED_VALUE"""),126.04)</f>
        <v>126.04</v>
      </c>
      <c r="C1080" s="1">
        <f t="shared" si="1"/>
        <v>0.77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IFERROR(__xludf.DUMMYFUNCTION("""COMPUTED_VALUE"""),127.92)</f>
        <v>127.92</v>
      </c>
      <c r="C1081" s="1">
        <f t="shared" si="1"/>
        <v>0.88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IFERROR(__xludf.DUMMYFUNCTION("""COMPUTED_VALUE"""),127.82)</f>
        <v>127.82</v>
      </c>
      <c r="C1082" s="1">
        <f t="shared" si="1"/>
        <v>-1.1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IFERROR(__xludf.DUMMYFUNCTION("""COMPUTED_VALUE"""),127.55)</f>
        <v>127.55</v>
      </c>
      <c r="C1083" s="1">
        <f t="shared" si="1"/>
        <v>-1.27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IFERROR(__xludf.DUMMYFUNCTION("""COMPUTED_VALUE"""),130.63)</f>
        <v>130.63</v>
      </c>
      <c r="C1084" s="1">
        <f t="shared" si="1"/>
        <v>2.08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IFERROR(__xludf.DUMMYFUNCTION("""COMPUTED_VALUE"""),129.86)</f>
        <v>129.86</v>
      </c>
      <c r="C1085" s="1">
        <f t="shared" si="1"/>
        <v>-1.77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IFERROR(__xludf.DUMMYFUNCTION("""COMPUTED_VALUE"""),128.66)</f>
        <v>128.66</v>
      </c>
      <c r="C1086" s="1">
        <f t="shared" si="1"/>
        <v>-2.2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IFERROR(__xludf.DUMMYFUNCTION("""COMPUTED_VALUE"""),127.04)</f>
        <v>127.04</v>
      </c>
      <c r="C1087" s="1">
        <f t="shared" si="1"/>
        <v>-2.62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IFERROR(__xludf.DUMMYFUNCTION("""COMPUTED_VALUE"""),128.37)</f>
        <v>128.37</v>
      </c>
      <c r="C1088" s="1">
        <f t="shared" si="1"/>
        <v>0.33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IFERROR(__xludf.DUMMYFUNCTION("""COMPUTED_VALUE"""),129.02)</f>
        <v>129.02</v>
      </c>
      <c r="C1089" s="1">
        <f t="shared" si="1"/>
        <v>-0.35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IFERROR(__xludf.DUMMYFUNCTION("""COMPUTED_VALUE"""),128.46)</f>
        <v>128.46</v>
      </c>
      <c r="C1090" s="1">
        <f t="shared" si="1"/>
        <v>-1.56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IFERROR(__xludf.DUMMYFUNCTION("""COMPUTED_VALUE"""),129.94)</f>
        <v>129.94</v>
      </c>
      <c r="C1091" s="1">
        <f t="shared" si="1"/>
        <v>0.48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IFERROR(__xludf.DUMMYFUNCTION("""COMPUTED_VALUE"""),131.96)</f>
        <v>131.96</v>
      </c>
      <c r="C1092" s="1">
        <f t="shared" si="1"/>
        <v>1.02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IFERROR(__xludf.DUMMYFUNCTION("""COMPUTED_VALUE"""),130.83)</f>
        <v>130.83</v>
      </c>
      <c r="C1093" s="1">
        <f t="shared" si="1"/>
        <v>-2.13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IFERROR(__xludf.DUMMYFUNCTION("""COMPUTED_VALUE"""),130.35)</f>
        <v>130.35</v>
      </c>
      <c r="C1094" s="1">
        <f t="shared" si="1"/>
        <v>-1.48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IFERROR(__xludf.DUMMYFUNCTION("""COMPUTED_VALUE"""),130.57)</f>
        <v>130.57</v>
      </c>
      <c r="C1095" s="1">
        <f t="shared" si="1"/>
        <v>-0.78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IFERROR(__xludf.DUMMYFUNCTION("""COMPUTED_VALUE"""),131.1)</f>
        <v>131.1</v>
      </c>
      <c r="C1096" s="1">
        <f t="shared" si="1"/>
        <v>-0.47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IFERROR(__xludf.DUMMYFUNCTION("""COMPUTED_VALUE"""),132.6)</f>
        <v>132.6</v>
      </c>
      <c r="C1097" s="1">
        <f t="shared" si="1"/>
        <v>0.5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IFERROR(__xludf.DUMMYFUNCTION("""COMPUTED_VALUE"""),133.45)</f>
        <v>133.45</v>
      </c>
      <c r="C1098" s="1">
        <f t="shared" si="1"/>
        <v>-0.15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IFERROR(__xludf.DUMMYFUNCTION("""COMPUTED_VALUE"""),132.99)</f>
        <v>132.99</v>
      </c>
      <c r="C1099" s="1">
        <f t="shared" si="1"/>
        <v>-1.46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IFERROR(__xludf.DUMMYFUNCTION("""COMPUTED_VALUE"""),131.21)</f>
        <v>131.21</v>
      </c>
      <c r="C1100" s="1">
        <f t="shared" si="1"/>
        <v>-2.78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IFERROR(__xludf.DUMMYFUNCTION("""COMPUTED_VALUE"""),130.81)</f>
        <v>130.81</v>
      </c>
      <c r="C1101" s="1">
        <f t="shared" si="1"/>
        <v>-1.4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IFERROR(__xludf.DUMMYFUNCTION("""COMPUTED_VALUE"""),131.35)</f>
        <v>131.35</v>
      </c>
      <c r="C1102" s="1">
        <f t="shared" si="1"/>
        <v>-0.46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IFERROR(__xludf.DUMMYFUNCTION("""COMPUTED_VALUE"""),129.58)</f>
        <v>129.58</v>
      </c>
      <c r="C1103" s="1">
        <f t="shared" si="1"/>
        <v>-2.77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IFERROR(__xludf.DUMMYFUNCTION("""COMPUTED_VALUE"""),130.96)</f>
        <v>130.96</v>
      </c>
      <c r="C1104" s="1">
        <f t="shared" si="1"/>
        <v>0.38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IFERROR(__xludf.DUMMYFUNCTION("""COMPUTED_VALUE"""),131.84)</f>
        <v>131.84</v>
      </c>
      <c r="C1105" s="1">
        <f t="shared" si="1"/>
        <v>-0.12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IFERROR(__xludf.DUMMYFUNCTION("""COMPUTED_VALUE"""),132.41)</f>
        <v>132.41</v>
      </c>
      <c r="C1106" s="1">
        <f t="shared" si="1"/>
        <v>-0.43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IFERROR(__xludf.DUMMYFUNCTION("""COMPUTED_VALUE"""),134.17)</f>
        <v>134.17</v>
      </c>
      <c r="C1107" s="1">
        <f t="shared" si="1"/>
        <v>0.76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IFERROR(__xludf.DUMMYFUNCTION("""COMPUTED_VALUE"""),134.33)</f>
        <v>134.33</v>
      </c>
      <c r="C1108" s="1">
        <f t="shared" si="1"/>
        <v>-0.84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IFERROR(__xludf.DUMMYFUNCTION("""COMPUTED_VALUE"""),135.14)</f>
        <v>135.14</v>
      </c>
      <c r="C1109" s="1">
        <f t="shared" si="1"/>
        <v>-0.19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IFERROR(__xludf.DUMMYFUNCTION("""COMPUTED_VALUE"""),135.25)</f>
        <v>135.25</v>
      </c>
      <c r="C1110" s="1">
        <f t="shared" si="1"/>
        <v>-0.89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IFERROR(__xludf.DUMMYFUNCTION("""COMPUTED_VALUE"""),135.9)</f>
        <v>135.9</v>
      </c>
      <c r="C1111" s="1">
        <f t="shared" si="1"/>
        <v>-0.35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IFERROR(__xludf.DUMMYFUNCTION("""COMPUTED_VALUE"""),135.88)</f>
        <v>135.88</v>
      </c>
      <c r="C1112" s="1">
        <f t="shared" si="1"/>
        <v>-1.02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IFERROR(__xludf.DUMMYFUNCTION("""COMPUTED_VALUE"""),135.33)</f>
        <v>135.33</v>
      </c>
      <c r="C1113" s="1">
        <f t="shared" si="1"/>
        <v>-1.55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IFERROR(__xludf.DUMMYFUNCTION("""COMPUTED_VALUE"""),136.82)</f>
        <v>136.82</v>
      </c>
      <c r="C1114" s="1">
        <f t="shared" si="1"/>
        <v>0.49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IFERROR(__xludf.DUMMYFUNCTION("""COMPUTED_VALUE"""),138.25)</f>
        <v>138.25</v>
      </c>
      <c r="C1115" s="1">
        <f t="shared" si="1"/>
        <v>0.43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IFERROR(__xludf.DUMMYFUNCTION("""COMPUTED_VALUE"""),137.96)</f>
        <v>137.96</v>
      </c>
      <c r="C1116" s="1">
        <f t="shared" si="1"/>
        <v>-1.29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IFERROR(__xludf.DUMMYFUNCTION("""COMPUTED_VALUE"""),137.25)</f>
        <v>137.25</v>
      </c>
      <c r="C1117" s="1">
        <f t="shared" si="1"/>
        <v>-1.71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IFERROR(__xludf.DUMMYFUNCTION("""COMPUTED_VALUE"""),134.1)</f>
        <v>134.1</v>
      </c>
      <c r="C1118" s="1">
        <f t="shared" si="1"/>
        <v>-4.15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IFERROR(__xludf.DUMMYFUNCTION("""COMPUTED_VALUE"""),132.19)</f>
        <v>132.19</v>
      </c>
      <c r="C1119" s="1">
        <f t="shared" si="1"/>
        <v>-2.91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IFERROR(__xludf.DUMMYFUNCTION("""COMPUTED_VALUE"""),132.29)</f>
        <v>132.29</v>
      </c>
      <c r="C1120" s="1">
        <f t="shared" si="1"/>
        <v>-0.9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IFERROR(__xludf.DUMMYFUNCTION("""COMPUTED_VALUE"""),132.54)</f>
        <v>132.54</v>
      </c>
      <c r="C1121" s="1">
        <f t="shared" si="1"/>
        <v>-0.75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IFERROR(__xludf.DUMMYFUNCTION("""COMPUTED_VALUE"""),132.45)</f>
        <v>132.45</v>
      </c>
      <c r="C1122" s="1">
        <f t="shared" si="1"/>
        <v>-1.09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IFERROR(__xludf.DUMMYFUNCTION("""COMPUTED_VALUE"""),132.48)</f>
        <v>132.48</v>
      </c>
      <c r="C1123" s="1">
        <f t="shared" si="1"/>
        <v>-0.97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IFERROR(__xludf.DUMMYFUNCTION("""COMPUTED_VALUE"""),132.82)</f>
        <v>132.82</v>
      </c>
      <c r="C1124" s="1">
        <f t="shared" si="1"/>
        <v>-0.66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IFERROR(__xludf.DUMMYFUNCTION("""COMPUTED_VALUE"""),132.1)</f>
        <v>132.1</v>
      </c>
      <c r="C1125" s="1">
        <f t="shared" si="1"/>
        <v>-1.72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IFERROR(__xludf.DUMMYFUNCTION("""COMPUTED_VALUE"""),130.85)</f>
        <v>130.85</v>
      </c>
      <c r="C1126" s="1">
        <f t="shared" si="1"/>
        <v>-2.25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IFERROR(__xludf.DUMMYFUNCTION("""COMPUTED_VALUE"""),129.15)</f>
        <v>129.15</v>
      </c>
      <c r="C1127" s="1">
        <f t="shared" si="1"/>
        <v>-2.7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IFERROR(__xludf.DUMMYFUNCTION("""COMPUTED_VALUE"""),127.06)</f>
        <v>127.06</v>
      </c>
      <c r="C1128" s="1">
        <f t="shared" si="1"/>
        <v>-3.09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IFERROR(__xludf.DUMMYFUNCTION("""COMPUTED_VALUE"""),128.02)</f>
        <v>128.02</v>
      </c>
      <c r="C1129" s="1">
        <f t="shared" si="1"/>
        <v>-0.04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IFERROR(__xludf.DUMMYFUNCTION("""COMPUTED_VALUE"""),128.54)</f>
        <v>128.54</v>
      </c>
      <c r="C1130" s="1">
        <f t="shared" si="1"/>
        <v>-0.48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IFERROR(__xludf.DUMMYFUNCTION("""COMPUTED_VALUE"""),127.23)</f>
        <v>127.23</v>
      </c>
      <c r="C1131" s="1">
        <f t="shared" si="1"/>
        <v>-2.31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IFERROR(__xludf.DUMMYFUNCTION("""COMPUTED_VALUE"""),128.15)</f>
        <v>128.15</v>
      </c>
      <c r="C1132" s="1">
        <f t="shared" si="1"/>
        <v>-0.08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IFERROR(__xludf.DUMMYFUNCTION("""COMPUTED_VALUE"""),127.62)</f>
        <v>127.62</v>
      </c>
      <c r="C1133" s="1">
        <f t="shared" si="1"/>
        <v>-1.53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IFERROR(__xludf.DUMMYFUNCTION("""COMPUTED_VALUE"""),128.51)</f>
        <v>128.51</v>
      </c>
      <c r="C1134" s="1">
        <f t="shared" si="1"/>
        <v>-0.11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IFERROR(__xludf.DUMMYFUNCTION("""COMPUTED_VALUE"""),129.09)</f>
        <v>129.09</v>
      </c>
      <c r="C1135" s="1">
        <f t="shared" si="1"/>
        <v>-0.42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IFERROR(__xludf.DUMMYFUNCTION("""COMPUTED_VALUE"""),126.79)</f>
        <v>126.79</v>
      </c>
      <c r="C1136" s="1">
        <f t="shared" si="1"/>
        <v>-3.3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IFERROR(__xludf.DUMMYFUNCTION("""COMPUTED_VALUE"""),126.79)</f>
        <v>126.79</v>
      </c>
      <c r="C1137" s="1">
        <f t="shared" si="1"/>
        <v>-1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IFERROR(__xludf.DUMMYFUNCTION("""COMPUTED_VALUE"""),126.79)</f>
        <v>126.79</v>
      </c>
      <c r="C1138" s="1">
        <f t="shared" si="1"/>
        <v>-1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IFERROR(__xludf.DUMMYFUNCTION("""COMPUTED_VALUE"""),128.09)</f>
        <v>128.09</v>
      </c>
      <c r="C1139" s="1">
        <f t="shared" si="1"/>
        <v>0.3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IFERROR(__xludf.DUMMYFUNCTION("""COMPUTED_VALUE"""),129.52)</f>
        <v>129.52</v>
      </c>
      <c r="C1140" s="1">
        <f t="shared" si="1"/>
        <v>0.43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IFERROR(__xludf.DUMMYFUNCTION("""COMPUTED_VALUE"""),129.1)</f>
        <v>129.1</v>
      </c>
      <c r="C1141" s="1">
        <f t="shared" si="1"/>
        <v>-1.42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IFERROR(__xludf.DUMMYFUNCTION("""COMPUTED_VALUE"""),127.42)</f>
        <v>127.42</v>
      </c>
      <c r="C1142" s="1">
        <f t="shared" si="1"/>
        <v>-2.68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IFERROR(__xludf.DUMMYFUNCTION("""COMPUTED_VALUE"""),125.88)</f>
        <v>125.88</v>
      </c>
      <c r="C1143" s="1">
        <f t="shared" si="1"/>
        <v>-2.54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IFERROR(__xludf.DUMMYFUNCTION("""COMPUTED_VALUE"""),127.64)</f>
        <v>127.64</v>
      </c>
      <c r="C1144" s="1">
        <f t="shared" si="1"/>
        <v>0.76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IFERROR(__xludf.DUMMYFUNCTION("""COMPUTED_VALUE"""),128.3)</f>
        <v>128.3</v>
      </c>
      <c r="C1145" s="1">
        <f t="shared" si="1"/>
        <v>-0.34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IFERROR(__xludf.DUMMYFUNCTION("""COMPUTED_VALUE"""),129.74)</f>
        <v>129.74</v>
      </c>
      <c r="C1146" s="1">
        <f t="shared" si="1"/>
        <v>0.44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IFERROR(__xludf.DUMMYFUNCTION("""COMPUTED_VALUE"""),126.71)</f>
        <v>126.71</v>
      </c>
      <c r="C1147" s="1">
        <f t="shared" si="1"/>
        <v>-4.03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IFERROR(__xludf.DUMMYFUNCTION("""COMPUTED_VALUE"""),124.4)</f>
        <v>124.4</v>
      </c>
      <c r="C1148" s="1">
        <f t="shared" si="1"/>
        <v>-3.31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IFERROR(__xludf.DUMMYFUNCTION("""COMPUTED_VALUE"""),123.2)</f>
        <v>123.2</v>
      </c>
      <c r="C1149" s="1">
        <f t="shared" si="1"/>
        <v>-2.2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IFERROR(__xludf.DUMMYFUNCTION("""COMPUTED_VALUE"""),123.06)</f>
        <v>123.06</v>
      </c>
      <c r="C1150" s="1">
        <f t="shared" si="1"/>
        <v>-1.14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IFERROR(__xludf.DUMMYFUNCTION("""COMPUTED_VALUE"""),122.32)</f>
        <v>122.32</v>
      </c>
      <c r="C1151" s="1">
        <f t="shared" si="1"/>
        <v>-1.74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IFERROR(__xludf.DUMMYFUNCTION("""COMPUTED_VALUE"""),122.29)</f>
        <v>122.29</v>
      </c>
      <c r="C1152" s="1">
        <f t="shared" si="1"/>
        <v>-1.03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IFERROR(__xludf.DUMMYFUNCTION("""COMPUTED_VALUE"""),120.48)</f>
        <v>120.48</v>
      </c>
      <c r="C1153" s="1">
        <f t="shared" si="1"/>
        <v>-2.81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IFERROR(__xludf.DUMMYFUNCTION("""COMPUTED_VALUE"""),120.38)</f>
        <v>120.38</v>
      </c>
      <c r="C1154" s="1">
        <f t="shared" si="1"/>
        <v>-1.1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IFERROR(__xludf.DUMMYFUNCTION("""COMPUTED_VALUE"""),119.93)</f>
        <v>119.93</v>
      </c>
      <c r="C1155" s="1">
        <f t="shared" si="1"/>
        <v>-1.45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IFERROR(__xludf.DUMMYFUNCTION("""COMPUTED_VALUE"""),121.27)</f>
        <v>121.27</v>
      </c>
      <c r="C1156" s="1">
        <f t="shared" si="1"/>
        <v>0.34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IFERROR(__xludf.DUMMYFUNCTION("""COMPUTED_VALUE"""),118.34)</f>
        <v>118.34</v>
      </c>
      <c r="C1157" s="1">
        <f t="shared" si="1"/>
        <v>-3.93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IFERROR(__xludf.DUMMYFUNCTION("""COMPUTED_VALUE"""),119.84)</f>
        <v>119.84</v>
      </c>
      <c r="C1158" s="1">
        <f t="shared" si="1"/>
        <v>0.5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IFERROR(__xludf.DUMMYFUNCTION("""COMPUTED_VALUE"""),120.63)</f>
        <v>120.63</v>
      </c>
      <c r="C1159" s="1">
        <f t="shared" si="1"/>
        <v>-0.21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IFERROR(__xludf.DUMMYFUNCTION("""COMPUTED_VALUE"""),120.8)</f>
        <v>120.8</v>
      </c>
      <c r="C1160" s="1">
        <f t="shared" si="1"/>
        <v>-0.83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IFERROR(__xludf.DUMMYFUNCTION("""COMPUTED_VALUE"""),120.47)</f>
        <v>120.47</v>
      </c>
      <c r="C1161" s="1">
        <f t="shared" si="1"/>
        <v>-1.33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IFERROR(__xludf.DUMMYFUNCTION("""COMPUTED_VALUE"""),121.98)</f>
        <v>121.98</v>
      </c>
      <c r="C1162" s="1">
        <f t="shared" si="1"/>
        <v>0.51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IFERROR(__xludf.DUMMYFUNCTION("""COMPUTED_VALUE"""),124.11)</f>
        <v>124.11</v>
      </c>
      <c r="C1163" s="1">
        <f t="shared" si="1"/>
        <v>1.13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IFERROR(__xludf.DUMMYFUNCTION("""COMPUTED_VALUE"""),123.16)</f>
        <v>123.16</v>
      </c>
      <c r="C1164" s="1">
        <f t="shared" si="1"/>
        <v>-1.95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IFERROR(__xludf.DUMMYFUNCTION("""COMPUTED_VALUE"""),124.98)</f>
        <v>124.98</v>
      </c>
      <c r="C1165" s="1">
        <f t="shared" si="1"/>
        <v>0.82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IFERROR(__xludf.DUMMYFUNCTION("""COMPUTED_VALUE"""),125.58)</f>
        <v>125.58</v>
      </c>
      <c r="C1166" s="1">
        <f t="shared" si="1"/>
        <v>-0.4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IFERROR(__xludf.DUMMYFUNCTION("""COMPUTED_VALUE"""),127.35)</f>
        <v>127.35</v>
      </c>
      <c r="C1167" s="1">
        <f t="shared" si="1"/>
        <v>0.77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IFERROR(__xludf.DUMMYFUNCTION("""COMPUTED_VALUE"""),127.5)</f>
        <v>127.5</v>
      </c>
      <c r="C1168" s="1">
        <f t="shared" si="1"/>
        <v>-0.85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IFERROR(__xludf.DUMMYFUNCTION("""COMPUTED_VALUE"""),127.46)</f>
        <v>127.46</v>
      </c>
      <c r="C1169" s="1">
        <f t="shared" si="1"/>
        <v>-1.04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IFERROR(__xludf.DUMMYFUNCTION("""COMPUTED_VALUE"""),128.33)</f>
        <v>128.33</v>
      </c>
      <c r="C1170" s="1">
        <f t="shared" si="1"/>
        <v>-0.13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IFERROR(__xludf.DUMMYFUNCTION("""COMPUTED_VALUE"""),128.6)</f>
        <v>128.6</v>
      </c>
      <c r="C1171" s="1">
        <f t="shared" si="1"/>
        <v>-0.73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IFERROR(__xludf.DUMMYFUNCTION("""COMPUTED_VALUE"""),128.2)</f>
        <v>128.2</v>
      </c>
      <c r="C1172" s="1">
        <f t="shared" si="1"/>
        <v>-1.4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IFERROR(__xludf.DUMMYFUNCTION("""COMPUTED_VALUE"""),127.11)</f>
        <v>127.11</v>
      </c>
      <c r="C1173" s="1">
        <f t="shared" si="1"/>
        <v>-2.09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IFERROR(__xludf.DUMMYFUNCTION("""COMPUTED_VALUE"""),126.8)</f>
        <v>126.8</v>
      </c>
      <c r="C1174" s="1">
        <f t="shared" si="1"/>
        <v>-1.31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IFERROR(__xludf.DUMMYFUNCTION("""COMPUTED_VALUE"""),125.48)</f>
        <v>125.48</v>
      </c>
      <c r="C1175" s="1">
        <f t="shared" si="1"/>
        <v>-2.32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IFERROR(__xludf.DUMMYFUNCTION("""COMPUTED_VALUE"""),125.94)</f>
        <v>125.94</v>
      </c>
      <c r="C1176" s="1">
        <f t="shared" si="1"/>
        <v>-0.54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IFERROR(__xludf.DUMMYFUNCTION("""COMPUTED_VALUE"""),125.46)</f>
        <v>125.46</v>
      </c>
      <c r="C1177" s="1">
        <f t="shared" si="1"/>
        <v>-1.48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IFERROR(__xludf.DUMMYFUNCTION("""COMPUTED_VALUE"""),124.69)</f>
        <v>124.69</v>
      </c>
      <c r="C1178" s="1">
        <f t="shared" si="1"/>
        <v>-1.77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IFERROR(__xludf.DUMMYFUNCTION("""COMPUTED_VALUE"""),127.98)</f>
        <v>127.98</v>
      </c>
      <c r="C1179" s="1">
        <f t="shared" si="1"/>
        <v>2.29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IFERROR(__xludf.DUMMYFUNCTION("""COMPUTED_VALUE"""),128.21)</f>
        <v>128.21</v>
      </c>
      <c r="C1180" s="1">
        <f t="shared" si="1"/>
        <v>-0.77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IFERROR(__xludf.DUMMYFUNCTION("""COMPUTED_VALUE"""),128.22)</f>
        <v>128.22</v>
      </c>
      <c r="C1181" s="1">
        <f t="shared" si="1"/>
        <v>-0.99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IFERROR(__xludf.DUMMYFUNCTION("""COMPUTED_VALUE"""),127.64)</f>
        <v>127.64</v>
      </c>
      <c r="C1182" s="1">
        <f t="shared" si="1"/>
        <v>-1.58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IFERROR(__xludf.DUMMYFUNCTION("""COMPUTED_VALUE"""),126.95)</f>
        <v>126.95</v>
      </c>
      <c r="C1183" s="1">
        <f t="shared" si="1"/>
        <v>-1.69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IFERROR(__xludf.DUMMYFUNCTION("""COMPUTED_VALUE"""),126.31)</f>
        <v>126.31</v>
      </c>
      <c r="C1184" s="1">
        <f t="shared" si="1"/>
        <v>-1.64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IFERROR(__xludf.DUMMYFUNCTION("""COMPUTED_VALUE"""),127.32)</f>
        <v>127.32</v>
      </c>
      <c r="C1185" s="1">
        <f t="shared" si="1"/>
        <v>0.01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IFERROR(__xludf.DUMMYFUNCTION("""COMPUTED_VALUE"""),127.76)</f>
        <v>127.76</v>
      </c>
      <c r="C1186" s="1">
        <f t="shared" si="1"/>
        <v>-0.56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IFERROR(__xludf.DUMMYFUNCTION("""COMPUTED_VALUE"""),128.58)</f>
        <v>128.58</v>
      </c>
      <c r="C1187" s="1">
        <f t="shared" si="1"/>
        <v>-0.18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IFERROR(__xludf.DUMMYFUNCTION("""COMPUTED_VALUE"""),129.35)</f>
        <v>129.35</v>
      </c>
      <c r="C1188" s="1">
        <f t="shared" si="1"/>
        <v>-0.23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IFERROR(__xludf.DUMMYFUNCTION("""COMPUTED_VALUE"""),128.61)</f>
        <v>128.61</v>
      </c>
      <c r="C1189" s="1">
        <f t="shared" si="1"/>
        <v>-1.74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IFERROR(__xludf.DUMMYFUNCTION("""COMPUTED_VALUE"""),127.38)</f>
        <v>127.38</v>
      </c>
      <c r="C1190" s="1">
        <f t="shared" si="1"/>
        <v>-2.23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IFERROR(__xludf.DUMMYFUNCTION("""COMPUTED_VALUE"""),128.58)</f>
        <v>128.58</v>
      </c>
      <c r="C1191" s="1">
        <f t="shared" si="1"/>
        <v>0.2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IFERROR(__xludf.DUMMYFUNCTION("""COMPUTED_VALUE"""),127.14)</f>
        <v>127.14</v>
      </c>
      <c r="C1192" s="1">
        <f t="shared" si="1"/>
        <v>-2.44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IFERROR(__xludf.DUMMYFUNCTION("""COMPUTED_VALUE"""),128.69)</f>
        <v>128.69</v>
      </c>
      <c r="C1193" s="1">
        <f t="shared" si="1"/>
        <v>0.55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IFERROR(__xludf.DUMMYFUNCTION("""COMPUTED_VALUE"""),128.77)</f>
        <v>128.77</v>
      </c>
      <c r="C1194" s="1">
        <f t="shared" si="1"/>
        <v>-0.92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IFERROR(__xludf.DUMMYFUNCTION("""COMPUTED_VALUE"""),127.38)</f>
        <v>127.38</v>
      </c>
      <c r="C1195" s="1">
        <f t="shared" si="1"/>
        <v>-2.39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IFERROR(__xludf.DUMMYFUNCTION("""COMPUTED_VALUE"""),124.67)</f>
        <v>124.67</v>
      </c>
      <c r="C1196" s="1">
        <f t="shared" si="1"/>
        <v>-3.71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IFERROR(__xludf.DUMMYFUNCTION("""COMPUTED_VALUE"""),124.17)</f>
        <v>124.17</v>
      </c>
      <c r="C1197" s="1">
        <f t="shared" si="1"/>
        <v>-1.5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IFERROR(__xludf.DUMMYFUNCTION("""COMPUTED_VALUE"""),126.36)</f>
        <v>126.36</v>
      </c>
      <c r="C1198" s="1">
        <f t="shared" si="1"/>
        <v>1.19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IFERROR(__xludf.DUMMYFUNCTION("""COMPUTED_VALUE"""),126.26)</f>
        <v>126.26</v>
      </c>
      <c r="C1199" s="1">
        <f t="shared" si="1"/>
        <v>-1.1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IFERROR(__xludf.DUMMYFUNCTION("""COMPUTED_VALUE"""),123.32)</f>
        <v>123.32</v>
      </c>
      <c r="C1200" s="1">
        <f t="shared" si="1"/>
        <v>-3.94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IFERROR(__xludf.DUMMYFUNCTION("""COMPUTED_VALUE"""),124.98)</f>
        <v>124.98</v>
      </c>
      <c r="C1201" s="1">
        <f t="shared" si="1"/>
        <v>0.66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IFERROR(__xludf.DUMMYFUNCTION("""COMPUTED_VALUE"""),122.76)</f>
        <v>122.76</v>
      </c>
      <c r="C1202" s="1">
        <f t="shared" si="1"/>
        <v>-3.22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IFERROR(__xludf.DUMMYFUNCTION("""COMPUTED_VALUE"""),121.5)</f>
        <v>121.5</v>
      </c>
      <c r="C1203" s="1">
        <f t="shared" si="1"/>
        <v>-2.26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IFERROR(__xludf.DUMMYFUNCTION("""COMPUTED_VALUE"""),120.45)</f>
        <v>120.45</v>
      </c>
      <c r="C1204" s="1">
        <f t="shared" si="1"/>
        <v>-2.05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IFERROR(__xludf.DUMMYFUNCTION("""COMPUTED_VALUE"""),122.29)</f>
        <v>122.29</v>
      </c>
      <c r="C1205" s="1">
        <f t="shared" si="1"/>
        <v>0.84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IFERROR(__xludf.DUMMYFUNCTION("""COMPUTED_VALUE"""),120.19)</f>
        <v>120.19</v>
      </c>
      <c r="C1206" s="1">
        <f t="shared" si="1"/>
        <v>-3.1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IFERROR(__xludf.DUMMYFUNCTION("""COMPUTED_VALUE"""),120.29)</f>
        <v>120.29</v>
      </c>
      <c r="C1207" s="1">
        <f t="shared" si="1"/>
        <v>-0.9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IFERROR(__xludf.DUMMYFUNCTION("""COMPUTED_VALUE"""),123.24)</f>
        <v>123.24</v>
      </c>
      <c r="C1208" s="1">
        <f t="shared" si="1"/>
        <v>1.95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IFERROR(__xludf.DUMMYFUNCTION("""COMPUTED_VALUE"""),124.31)</f>
        <v>124.31</v>
      </c>
      <c r="C1209" s="1">
        <f t="shared" si="1"/>
        <v>0.07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IFERROR(__xludf.DUMMYFUNCTION("""COMPUTED_VALUE"""),127.12)</f>
        <v>127.12</v>
      </c>
      <c r="C1210" s="1">
        <f t="shared" si="1"/>
        <v>1.81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IFERROR(__xludf.DUMMYFUNCTION("""COMPUTED_VALUE"""),121.45)</f>
        <v>121.45</v>
      </c>
      <c r="C1211" s="1">
        <f t="shared" si="1"/>
        <v>-6.67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IFERROR(__xludf.DUMMYFUNCTION("""COMPUTED_VALUE"""),122.03)</f>
        <v>122.03</v>
      </c>
      <c r="C1212" s="1">
        <f t="shared" si="1"/>
        <v>-0.42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IFERROR(__xludf.DUMMYFUNCTION("""COMPUTED_VALUE"""),122.24)</f>
        <v>122.24</v>
      </c>
      <c r="C1213" s="1">
        <f t="shared" si="1"/>
        <v>-0.79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IFERROR(__xludf.DUMMYFUNCTION("""COMPUTED_VALUE"""),122.12)</f>
        <v>122.12</v>
      </c>
      <c r="C1214" s="1">
        <f t="shared" si="1"/>
        <v>-1.12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IFERROR(__xludf.DUMMYFUNCTION("""COMPUTED_VALUE"""),123.61)</f>
        <v>123.61</v>
      </c>
      <c r="C1215" s="1">
        <f t="shared" si="1"/>
        <v>0.49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IFERROR(__xludf.DUMMYFUNCTION("""COMPUTED_VALUE"""),123.08)</f>
        <v>123.08</v>
      </c>
      <c r="C1216" s="1">
        <f t="shared" si="1"/>
        <v>-1.53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IFERROR(__xludf.DUMMYFUNCTION("""COMPUTED_VALUE"""),123.82)</f>
        <v>123.82</v>
      </c>
      <c r="C1217" s="1">
        <f t="shared" si="1"/>
        <v>-0.26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IFERROR(__xludf.DUMMYFUNCTION("""COMPUTED_VALUE"""),124.91)</f>
        <v>124.91</v>
      </c>
      <c r="C1218" s="1">
        <f t="shared" si="1"/>
        <v>0.09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IFERROR(__xludf.DUMMYFUNCTION("""COMPUTED_VALUE"""),126.03)</f>
        <v>126.03</v>
      </c>
      <c r="C1219" s="1">
        <f t="shared" si="1"/>
        <v>0.12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IFERROR(__xludf.DUMMYFUNCTION("""COMPUTED_VALUE"""),125.84)</f>
        <v>125.84</v>
      </c>
      <c r="C1220" s="1">
        <f t="shared" si="1"/>
        <v>-1.19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IFERROR(__xludf.DUMMYFUNCTION("""COMPUTED_VALUE"""),124.22)</f>
        <v>124.22</v>
      </c>
      <c r="C1221" s="1">
        <f t="shared" si="1"/>
        <v>-2.62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IFERROR(__xludf.DUMMYFUNCTION("""COMPUTED_VALUE"""),124.58)</f>
        <v>124.58</v>
      </c>
      <c r="C1222" s="1">
        <f t="shared" si="1"/>
        <v>-0.64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IFERROR(__xludf.DUMMYFUNCTION("""COMPUTED_VALUE"""),124.45)</f>
        <v>124.45</v>
      </c>
      <c r="C1223" s="1">
        <f t="shared" si="1"/>
        <v>-1.13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IFERROR(__xludf.DUMMYFUNCTION("""COMPUTED_VALUE"""),124.64)</f>
        <v>124.64</v>
      </c>
      <c r="C1224" s="1">
        <f t="shared" si="1"/>
        <v>-0.81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IFERROR(__xludf.DUMMYFUNCTION("""COMPUTED_VALUE"""),125.36)</f>
        <v>125.36</v>
      </c>
      <c r="C1225" s="1">
        <f t="shared" si="1"/>
        <v>-0.28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IFERROR(__xludf.DUMMYFUNCTION("""COMPUTED_VALUE"""),125.87)</f>
        <v>125.87</v>
      </c>
      <c r="C1226" s="1">
        <f t="shared" si="1"/>
        <v>-0.49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IFERROR(__xludf.DUMMYFUNCTION("""COMPUTED_VALUE"""),128.53)</f>
        <v>128.53</v>
      </c>
      <c r="C1227" s="1">
        <f t="shared" si="1"/>
        <v>1.66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IFERROR(__xludf.DUMMYFUNCTION("""COMPUTED_VALUE"""),128.86)</f>
        <v>128.86</v>
      </c>
      <c r="C1228" s="1">
        <f t="shared" si="1"/>
        <v>-0.67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IFERROR(__xludf.DUMMYFUNCTION("""COMPUTED_VALUE"""),128.42)</f>
        <v>128.42</v>
      </c>
      <c r="C1229" s="1">
        <f t="shared" si="1"/>
        <v>-1.44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IFERROR(__xludf.DUMMYFUNCTION("""COMPUTED_VALUE"""),130.66)</f>
        <v>130.66</v>
      </c>
      <c r="C1230" s="1">
        <f t="shared" si="1"/>
        <v>1.24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IFERROR(__xludf.DUMMYFUNCTION("""COMPUTED_VALUE"""),131.61)</f>
        <v>131.61</v>
      </c>
      <c r="C1231" s="1">
        <f t="shared" si="1"/>
        <v>-0.05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IFERROR(__xludf.DUMMYFUNCTION("""COMPUTED_VALUE"""),131.7)</f>
        <v>131.7</v>
      </c>
      <c r="C1232" s="1">
        <f t="shared" si="1"/>
        <v>-0.91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IFERROR(__xludf.DUMMYFUNCTION("""COMPUTED_VALUE"""),132.78)</f>
        <v>132.78</v>
      </c>
      <c r="C1233" s="1">
        <f t="shared" si="1"/>
        <v>0.08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IFERROR(__xludf.DUMMYFUNCTION("""COMPUTED_VALUE"""),134.61)</f>
        <v>134.61</v>
      </c>
      <c r="C1234" s="1">
        <f t="shared" si="1"/>
        <v>0.83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IFERROR(__xludf.DUMMYFUNCTION("""COMPUTED_VALUE"""),134.81)</f>
        <v>134.81</v>
      </c>
      <c r="C1235" s="1">
        <f t="shared" si="1"/>
        <v>-0.8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IFERROR(__xludf.DUMMYFUNCTION("""COMPUTED_VALUE"""),134.78)</f>
        <v>134.78</v>
      </c>
      <c r="C1236" s="1">
        <f t="shared" si="1"/>
        <v>-1.03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IFERROR(__xludf.DUMMYFUNCTION("""COMPUTED_VALUE"""),134.36)</f>
        <v>134.36</v>
      </c>
      <c r="C1237" s="1">
        <f t="shared" si="1"/>
        <v>-1.42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IFERROR(__xludf.DUMMYFUNCTION("""COMPUTED_VALUE"""),132.39)</f>
        <v>132.39</v>
      </c>
      <c r="C1238" s="1">
        <f t="shared" si="1"/>
        <v>-2.97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IFERROR(__xludf.DUMMYFUNCTION("""COMPUTED_VALUE"""),132.28)</f>
        <v>132.28</v>
      </c>
      <c r="C1239" s="1">
        <f t="shared" si="1"/>
        <v>-1.11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IFERROR(__xludf.DUMMYFUNCTION("""COMPUTED_VALUE"""),131.97)</f>
        <v>131.97</v>
      </c>
      <c r="C1240" s="1">
        <f t="shared" si="1"/>
        <v>-1.31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IFERROR(__xludf.DUMMYFUNCTION("""COMPUTED_VALUE"""),131.32)</f>
        <v>131.32</v>
      </c>
      <c r="C1241" s="1">
        <f t="shared" si="1"/>
        <v>-1.65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IFERROR(__xludf.DUMMYFUNCTION("""COMPUTED_VALUE"""),132.21)</f>
        <v>132.21</v>
      </c>
      <c r="C1242" s="1">
        <f t="shared" si="1"/>
        <v>-0.11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IFERROR(__xludf.DUMMYFUNCTION("""COMPUTED_VALUE"""),130.28)</f>
        <v>130.28</v>
      </c>
      <c r="C1243" s="1">
        <f t="shared" si="1"/>
        <v>-2.93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IFERROR(__xludf.DUMMYFUNCTION("""COMPUTED_VALUE"""),129.66)</f>
        <v>129.66</v>
      </c>
      <c r="C1244" s="1">
        <f t="shared" si="1"/>
        <v>-1.62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IFERROR(__xludf.DUMMYFUNCTION("""COMPUTED_VALUE"""),124.64)</f>
        <v>124.64</v>
      </c>
      <c r="C1245" s="1">
        <f t="shared" si="1"/>
        <v>-6.02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IFERROR(__xludf.DUMMYFUNCTION("""COMPUTED_VALUE"""),123.37)</f>
        <v>123.37</v>
      </c>
      <c r="C1246" s="1">
        <f t="shared" si="1"/>
        <v>-2.27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IFERROR(__xludf.DUMMYFUNCTION("""COMPUTED_VALUE"""),120.77)</f>
        <v>120.77</v>
      </c>
      <c r="C1247" s="1">
        <f t="shared" si="1"/>
        <v>-3.6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IFERROR(__xludf.DUMMYFUNCTION("""COMPUTED_VALUE"""),122.08)</f>
        <v>122.08</v>
      </c>
      <c r="C1248" s="1">
        <f t="shared" si="1"/>
        <v>0.31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IFERROR(__xludf.DUMMYFUNCTION("""COMPUTED_VALUE"""),124.25)</f>
        <v>124.25</v>
      </c>
      <c r="C1249" s="1">
        <f t="shared" si="1"/>
        <v>1.17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IFERROR(__xludf.DUMMYFUNCTION("""COMPUTED_VALUE"""),125.06)</f>
        <v>125.06</v>
      </c>
      <c r="C1250" s="1">
        <f t="shared" si="1"/>
        <v>-0.19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IFERROR(__xludf.DUMMYFUNCTION("""COMPUTED_VALUE"""),125.67)</f>
        <v>125.67</v>
      </c>
      <c r="C1251" s="1">
        <f t="shared" si="1"/>
        <v>-0.39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IFERROR(__xludf.DUMMYFUNCTION("""COMPUTED_VALUE"""),126.23)</f>
        <v>126.23</v>
      </c>
      <c r="C1252" s="1">
        <f t="shared" si="1"/>
        <v>-0.44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IFERROR(__xludf.DUMMYFUNCTION("""COMPUTED_VALUE"""),128.22)</f>
        <v>128.22</v>
      </c>
      <c r="C1253" s="1">
        <f t="shared" si="1"/>
        <v>0.99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IFERROR(__xludf.DUMMYFUNCTION("""COMPUTED_VALUE"""),130.03)</f>
        <v>130.03</v>
      </c>
      <c r="C1254" s="1">
        <f t="shared" si="1"/>
        <v>0.81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IFERROR(__xludf.DUMMYFUNCTION("""COMPUTED_VALUE"""),131.24)</f>
        <v>131.24</v>
      </c>
      <c r="C1255" s="1">
        <f t="shared" si="1"/>
        <v>0.21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IFERROR(__xludf.DUMMYFUNCTION("""COMPUTED_VALUE"""),131.63)</f>
        <v>131.63</v>
      </c>
      <c r="C1256" s="1">
        <f t="shared" si="1"/>
        <v>-0.61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IFERROR(__xludf.DUMMYFUNCTION("""COMPUTED_VALUE"""),132.29)</f>
        <v>132.29</v>
      </c>
      <c r="C1257" s="1">
        <f t="shared" si="1"/>
        <v>-0.34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IFERROR(__xludf.DUMMYFUNCTION("""COMPUTED_VALUE"""),131.83)</f>
        <v>131.83</v>
      </c>
      <c r="C1258" s="1">
        <f t="shared" si="1"/>
        <v>-1.46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IFERROR(__xludf.DUMMYFUNCTION("""COMPUTED_VALUE"""),129.98)</f>
        <v>129.98</v>
      </c>
      <c r="C1259" s="1">
        <f t="shared" si="1"/>
        <v>-2.85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IFERROR(__xludf.DUMMYFUNCTION("""COMPUTED_VALUE"""),129.95)</f>
        <v>129.95</v>
      </c>
      <c r="C1260" s="1">
        <f t="shared" si="1"/>
        <v>-1.03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IFERROR(__xludf.DUMMYFUNCTION("""COMPUTED_VALUE"""),129.05)</f>
        <v>129.05</v>
      </c>
      <c r="C1261" s="1">
        <f t="shared" si="1"/>
        <v>-1.9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IFERROR(__xludf.DUMMYFUNCTION("""COMPUTED_VALUE"""),127.53)</f>
        <v>127.53</v>
      </c>
      <c r="C1262" s="1">
        <f t="shared" si="1"/>
        <v>-2.52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IFERROR(__xludf.DUMMYFUNCTION("""COMPUTED_VALUE"""),129.51)</f>
        <v>129.51</v>
      </c>
      <c r="C1263" s="1">
        <f t="shared" si="1"/>
        <v>0.98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IFERROR(__xludf.DUMMYFUNCTION("""COMPUTED_VALUE"""),131.8)</f>
        <v>131.8</v>
      </c>
      <c r="C1264" s="1">
        <f t="shared" si="1"/>
        <v>1.29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IFERROR(__xludf.DUMMYFUNCTION("""COMPUTED_VALUE"""),131.54)</f>
        <v>131.54</v>
      </c>
      <c r="C1265" s="1">
        <f t="shared" si="1"/>
        <v>-1.26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IFERROR(__xludf.DUMMYFUNCTION("""COMPUTED_VALUE"""),130.87)</f>
        <v>130.87</v>
      </c>
      <c r="C1266" s="1">
        <f t="shared" si="1"/>
        <v>-1.67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IFERROR(__xludf.DUMMYFUNCTION("""COMPUTED_VALUE"""),131.17)</f>
        <v>131.17</v>
      </c>
      <c r="C1267" s="1">
        <f t="shared" si="1"/>
        <v>-0.7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IFERROR(__xludf.DUMMYFUNCTION("""COMPUTED_VALUE"""),130.38)</f>
        <v>130.38</v>
      </c>
      <c r="C1268" s="1">
        <f t="shared" si="1"/>
        <v>-1.79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IFERROR(__xludf.DUMMYFUNCTION("""COMPUTED_VALUE"""),130.14)</f>
        <v>130.14</v>
      </c>
      <c r="C1269" s="1">
        <f t="shared" si="1"/>
        <v>-1.24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IFERROR(__xludf.DUMMYFUNCTION("""COMPUTED_VALUE"""),130.78)</f>
        <v>130.78</v>
      </c>
      <c r="C1270" s="1">
        <f t="shared" si="1"/>
        <v>-0.36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IFERROR(__xludf.DUMMYFUNCTION("""COMPUTED_VALUE"""),131.22)</f>
        <v>131.22</v>
      </c>
      <c r="C1271" s="1">
        <f t="shared" si="1"/>
        <v>-0.56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IFERROR(__xludf.DUMMYFUNCTION("""COMPUTED_VALUE"""),132.41)</f>
        <v>132.41</v>
      </c>
      <c r="C1272" s="1">
        <f t="shared" si="1"/>
        <v>0.19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IFERROR(__xludf.DUMMYFUNCTION("""COMPUTED_VALUE"""),135.64)</f>
        <v>135.64</v>
      </c>
      <c r="C1273" s="1">
        <f t="shared" si="1"/>
        <v>2.23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IFERROR(__xludf.DUMMYFUNCTION("""COMPUTED_VALUE"""),134.62)</f>
        <v>134.62</v>
      </c>
      <c r="C1274" s="1">
        <f t="shared" si="1"/>
        <v>-2.02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IFERROR(__xludf.DUMMYFUNCTION("""COMPUTED_VALUE"""),134.07)</f>
        <v>134.07</v>
      </c>
      <c r="C1275" s="1">
        <f t="shared" si="1"/>
        <v>-1.55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IFERROR(__xludf.DUMMYFUNCTION("""COMPUTED_VALUE"""),132.48)</f>
        <v>132.48</v>
      </c>
      <c r="C1276" s="1">
        <f t="shared" si="1"/>
        <v>-2.59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IFERROR(__xludf.DUMMYFUNCTION("""COMPUTED_VALUE"""),139.64)</f>
        <v>139.64</v>
      </c>
      <c r="C1277" s="1">
        <f t="shared" si="1"/>
        <v>6.16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IFERROR(__xludf.DUMMYFUNCTION("""COMPUTED_VALUE"""),147.78)</f>
        <v>147.78</v>
      </c>
      <c r="C1278" s="1">
        <f t="shared" si="1"/>
        <v>7.14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IFERROR(__xludf.DUMMYFUNCTION("""COMPUTED_VALUE"""),145.37)</f>
        <v>145.37</v>
      </c>
      <c r="C1279" s="1">
        <f t="shared" si="1"/>
        <v>-3.41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IFERROR(__xludf.DUMMYFUNCTION("""COMPUTED_VALUE"""),146.26)</f>
        <v>146.26</v>
      </c>
      <c r="C1280" s="1">
        <f t="shared" si="1"/>
        <v>-0.11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IFERROR(__xludf.DUMMYFUNCTION("""COMPUTED_VALUE"""),147.34)</f>
        <v>147.34</v>
      </c>
      <c r="C1281" s="1">
        <f t="shared" si="1"/>
        <v>0.08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IFERROR(__xludf.DUMMYFUNCTION("""COMPUTED_VALUE"""),147.22)</f>
        <v>147.22</v>
      </c>
      <c r="C1282" s="1">
        <f t="shared" si="1"/>
        <v>-1.12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IFERROR(__xludf.DUMMYFUNCTION("""COMPUTED_VALUE"""),148.6)</f>
        <v>148.6</v>
      </c>
      <c r="C1283" s="1">
        <f t="shared" si="1"/>
        <v>0.38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IFERROR(__xludf.DUMMYFUNCTION("""COMPUTED_VALUE"""),148.0)</f>
        <v>148</v>
      </c>
      <c r="C1284" s="1">
        <f t="shared" si="1"/>
        <v>-1.6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IFERROR(__xludf.DUMMYFUNCTION("""COMPUTED_VALUE"""),147.58)</f>
        <v>147.58</v>
      </c>
      <c r="C1285" s="1">
        <f t="shared" si="1"/>
        <v>-1.42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IFERROR(__xludf.DUMMYFUNCTION("""COMPUTED_VALUE"""),148.04)</f>
        <v>148.04</v>
      </c>
      <c r="C1286" s="1">
        <f t="shared" si="1"/>
        <v>-0.54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IFERROR(__xludf.DUMMYFUNCTION("""COMPUTED_VALUE"""),147.92)</f>
        <v>147.92</v>
      </c>
      <c r="C1287" s="1">
        <f t="shared" si="1"/>
        <v>-1.12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IFERROR(__xludf.DUMMYFUNCTION("""COMPUTED_VALUE"""),148.09)</f>
        <v>148.09</v>
      </c>
      <c r="C1288" s="1">
        <f t="shared" si="1"/>
        <v>-0.83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IFERROR(__xludf.DUMMYFUNCTION("""COMPUTED_VALUE"""),149.73)</f>
        <v>149.73</v>
      </c>
      <c r="C1289" s="1">
        <f t="shared" si="1"/>
        <v>0.64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IFERROR(__xludf.DUMMYFUNCTION("""COMPUTED_VALUE"""),149.92)</f>
        <v>149.92</v>
      </c>
      <c r="C1290" s="1">
        <f t="shared" si="1"/>
        <v>-0.81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IFERROR(__xludf.DUMMYFUNCTION("""COMPUTED_VALUE"""),151.17)</f>
        <v>151.17</v>
      </c>
      <c r="C1291" s="1">
        <f t="shared" si="1"/>
        <v>0.25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IFERROR(__xludf.DUMMYFUNCTION("""COMPUTED_VALUE"""),153.75)</f>
        <v>153.75</v>
      </c>
      <c r="C1292" s="1">
        <f t="shared" si="1"/>
        <v>1.58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IFERROR(__xludf.DUMMYFUNCTION("""COMPUTED_VALUE"""),158.31)</f>
        <v>158.31</v>
      </c>
      <c r="C1293" s="1">
        <f t="shared" si="1"/>
        <v>3.56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IFERROR(__xludf.DUMMYFUNCTION("""COMPUTED_VALUE"""),154.74)</f>
        <v>154.74</v>
      </c>
      <c r="C1294" s="1">
        <f t="shared" si="1"/>
        <v>-4.57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IFERROR(__xludf.DUMMYFUNCTION("""COMPUTED_VALUE"""),154.38)</f>
        <v>154.38</v>
      </c>
      <c r="C1295" s="1">
        <f t="shared" si="1"/>
        <v>-1.36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IFERROR(__xludf.DUMMYFUNCTION("""COMPUTED_VALUE"""),153.01)</f>
        <v>153.01</v>
      </c>
      <c r="C1296" s="1">
        <f t="shared" si="1"/>
        <v>-2.37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IFERROR(__xludf.DUMMYFUNCTION("""COMPUTED_VALUE"""),151.73)</f>
        <v>151.73</v>
      </c>
      <c r="C1297" s="1">
        <f t="shared" si="1"/>
        <v>-2.28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IFERROR(__xludf.DUMMYFUNCTION("""COMPUTED_VALUE"""),150.85)</f>
        <v>150.85</v>
      </c>
      <c r="C1298" s="1">
        <f t="shared" si="1"/>
        <v>-1.88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IFERROR(__xludf.DUMMYFUNCTION("""COMPUTED_VALUE"""),153.8)</f>
        <v>153.8</v>
      </c>
      <c r="C1299" s="1">
        <f t="shared" si="1"/>
        <v>1.95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IFERROR(__xludf.DUMMYFUNCTION("""COMPUTED_VALUE"""),155.57)</f>
        <v>155.57</v>
      </c>
      <c r="C1300" s="1">
        <f t="shared" si="1"/>
        <v>0.77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IFERROR(__xludf.DUMMYFUNCTION("""COMPUTED_VALUE"""),154.35)</f>
        <v>154.35</v>
      </c>
      <c r="C1301" s="1">
        <f t="shared" si="1"/>
        <v>-2.22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IFERROR(__xludf.DUMMYFUNCTION("""COMPUTED_VALUE"""),154.47)</f>
        <v>154.47</v>
      </c>
      <c r="C1302" s="1">
        <f t="shared" si="1"/>
        <v>-0.88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IFERROR(__xludf.DUMMYFUNCTION("""COMPUTED_VALUE"""),153.12)</f>
        <v>153.12</v>
      </c>
      <c r="C1303" s="1">
        <f t="shared" si="1"/>
        <v>-2.35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IFERROR(__xludf.DUMMYFUNCTION("""COMPUTED_VALUE"""),154.75)</f>
        <v>154.75</v>
      </c>
      <c r="C1304" s="1">
        <f t="shared" si="1"/>
        <v>0.63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IFERROR(__xludf.DUMMYFUNCTION("""COMPUTED_VALUE"""),152.42)</f>
        <v>152.42</v>
      </c>
      <c r="C1305" s="1">
        <f t="shared" si="1"/>
        <v>-3.33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IFERROR(__xludf.DUMMYFUNCTION("""COMPUTED_VALUE"""),151.17)</f>
        <v>151.17</v>
      </c>
      <c r="C1306" s="1">
        <f t="shared" si="1"/>
        <v>-2.25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IFERROR(__xludf.DUMMYFUNCTION("""COMPUTED_VALUE"""),152.04)</f>
        <v>152.04</v>
      </c>
      <c r="C1307" s="1">
        <f t="shared" si="1"/>
        <v>-0.13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IFERROR(__xludf.DUMMYFUNCTION("""COMPUTED_VALUE"""),151.57)</f>
        <v>151.57</v>
      </c>
      <c r="C1308" s="1">
        <f t="shared" si="1"/>
        <v>-1.47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IFERROR(__xludf.DUMMYFUNCTION("""COMPUTED_VALUE"""),153.67)</f>
        <v>153.67</v>
      </c>
      <c r="C1309" s="1">
        <f t="shared" si="1"/>
        <v>1.1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IFERROR(__xludf.DUMMYFUNCTION("""COMPUTED_VALUE"""),154.51)</f>
        <v>154.51</v>
      </c>
      <c r="C1310" s="1">
        <f t="shared" si="1"/>
        <v>-0.16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IFERROR(__xludf.DUMMYFUNCTION("""COMPUTED_VALUE"""),155.73)</f>
        <v>155.73</v>
      </c>
      <c r="C1311" s="1">
        <f t="shared" si="1"/>
        <v>0.22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IFERROR(__xludf.DUMMYFUNCTION("""COMPUTED_VALUE"""),154.11)</f>
        <v>154.11</v>
      </c>
      <c r="C1312" s="1">
        <f t="shared" si="1"/>
        <v>-2.62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IFERROR(__xludf.DUMMYFUNCTION("""COMPUTED_VALUE"""),154.5)</f>
        <v>154.5</v>
      </c>
      <c r="C1313" s="1">
        <f t="shared" si="1"/>
        <v>-0.61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IFERROR(__xludf.DUMMYFUNCTION("""COMPUTED_VALUE"""),152.81)</f>
        <v>152.81</v>
      </c>
      <c r="C1314" s="1">
        <f t="shared" si="1"/>
        <v>-2.69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IFERROR(__xludf.DUMMYFUNCTION("""COMPUTED_VALUE"""),151.65)</f>
        <v>151.65</v>
      </c>
      <c r="C1315" s="1">
        <f t="shared" si="1"/>
        <v>-2.16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IFERROR(__xludf.DUMMYFUNCTION("""COMPUTED_VALUE"""),148.23)</f>
        <v>148.23</v>
      </c>
      <c r="C1316" s="1">
        <f t="shared" si="1"/>
        <v>-4.42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IFERROR(__xludf.DUMMYFUNCTION("""COMPUTED_VALUE"""),148.17)</f>
        <v>148.17</v>
      </c>
      <c r="C1317" s="1">
        <f t="shared" si="1"/>
        <v>-1.06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IFERROR(__xludf.DUMMYFUNCTION("""COMPUTED_VALUE"""),148.85)</f>
        <v>148.85</v>
      </c>
      <c r="C1318" s="1">
        <f t="shared" si="1"/>
        <v>-0.32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IFERROR(__xludf.DUMMYFUNCTION("""COMPUTED_VALUE"""),152.7)</f>
        <v>152.7</v>
      </c>
      <c r="C1319" s="1">
        <f t="shared" si="1"/>
        <v>2.85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IFERROR(__xludf.DUMMYFUNCTION("""COMPUTED_VALUE"""),150.08)</f>
        <v>150.08</v>
      </c>
      <c r="C1320" s="1">
        <f t="shared" si="1"/>
        <v>-3.62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IFERROR(__xludf.DUMMYFUNCTION("""COMPUTED_VALUE"""),148.64)</f>
        <v>148.64</v>
      </c>
      <c r="C1321" s="1">
        <f t="shared" si="1"/>
        <v>-2.44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IFERROR(__xludf.DUMMYFUNCTION("""COMPUTED_VALUE"""),149.28)</f>
        <v>149.28</v>
      </c>
      <c r="C1322" s="1">
        <f t="shared" si="1"/>
        <v>-0.36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IFERROR(__xludf.DUMMYFUNCTION("""COMPUTED_VALUE"""),150.93)</f>
        <v>150.93</v>
      </c>
      <c r="C1323" s="1">
        <f t="shared" si="1"/>
        <v>0.65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IFERROR(__xludf.DUMMYFUNCTION("""COMPUTED_VALUE"""),152.32)</f>
        <v>152.32</v>
      </c>
      <c r="C1324" s="1">
        <f t="shared" si="1"/>
        <v>0.39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IFERROR(__xludf.DUMMYFUNCTION("""COMPUTED_VALUE"""),153.36)</f>
        <v>153.36</v>
      </c>
      <c r="C1325" s="1">
        <f t="shared" si="1"/>
        <v>0.04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IFERROR(__xludf.DUMMYFUNCTION("""COMPUTED_VALUE"""),153.42)</f>
        <v>153.42</v>
      </c>
      <c r="C1326" s="1">
        <f t="shared" si="1"/>
        <v>-0.94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IFERROR(__xludf.DUMMYFUNCTION("""COMPUTED_VALUE"""),154.38)</f>
        <v>154.38</v>
      </c>
      <c r="C1327" s="1">
        <f t="shared" si="1"/>
        <v>-0.04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IFERROR(__xludf.DUMMYFUNCTION("""COMPUTED_VALUE"""),153.24)</f>
        <v>153.24</v>
      </c>
      <c r="C1328" s="1">
        <f t="shared" si="1"/>
        <v>-2.14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IFERROR(__xludf.DUMMYFUNCTION("""COMPUTED_VALUE"""),153.21)</f>
        <v>153.21</v>
      </c>
      <c r="C1329" s="1">
        <f t="shared" si="1"/>
        <v>-1.03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IFERROR(__xludf.DUMMYFUNCTION("""COMPUTED_VALUE"""),152.43)</f>
        <v>152.43</v>
      </c>
      <c r="C1330" s="1">
        <f t="shared" si="1"/>
        <v>-1.78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IFERROR(__xludf.DUMMYFUNCTION("""COMPUTED_VALUE"""),151.97)</f>
        <v>151.97</v>
      </c>
      <c r="C1331" s="1">
        <f t="shared" si="1"/>
        <v>-1.46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IFERROR(__xludf.DUMMYFUNCTION("""COMPUTED_VALUE"""),149.6)</f>
        <v>149.6</v>
      </c>
      <c r="C1332" s="1">
        <f t="shared" si="1"/>
        <v>-3.37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IFERROR(__xludf.DUMMYFUNCTION("""COMPUTED_VALUE"""),152.67)</f>
        <v>152.67</v>
      </c>
      <c r="C1333" s="1">
        <f t="shared" si="1"/>
        <v>2.07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IFERROR(__xludf.DUMMYFUNCTION("""COMPUTED_VALUE"""),153.33)</f>
        <v>153.33</v>
      </c>
      <c r="C1334" s="1">
        <f t="shared" si="1"/>
        <v>-0.34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IFERROR(__xludf.DUMMYFUNCTION("""COMPUTED_VALUE"""),151.19)</f>
        <v>151.19</v>
      </c>
      <c r="C1335" s="1">
        <f t="shared" si="1"/>
        <v>-3.14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IFERROR(__xludf.DUMMYFUNCTION("""COMPUTED_VALUE"""),149.87)</f>
        <v>149.87</v>
      </c>
      <c r="C1336" s="1">
        <f t="shared" si="1"/>
        <v>-2.32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IFERROR(__xludf.DUMMYFUNCTION("""COMPUTED_VALUE"""),148.4)</f>
        <v>148.4</v>
      </c>
      <c r="C1337" s="1">
        <f t="shared" si="1"/>
        <v>-2.47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IFERROR(__xludf.DUMMYFUNCTION("""COMPUTED_VALUE"""),147.8)</f>
        <v>147.8</v>
      </c>
      <c r="C1338" s="1">
        <f t="shared" si="1"/>
        <v>-1.6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IFERROR(__xludf.DUMMYFUNCTION("""COMPUTED_VALUE"""),147.51)</f>
        <v>147.51</v>
      </c>
      <c r="C1339" s="1">
        <f t="shared" si="1"/>
        <v>-1.29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IFERROR(__xludf.DUMMYFUNCTION("""COMPUTED_VALUE"""),146.15)</f>
        <v>146.15</v>
      </c>
      <c r="C1340" s="1">
        <f t="shared" si="1"/>
        <v>-2.36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IFERROR(__xludf.DUMMYFUNCTION("""COMPUTED_VALUE"""),143.34)</f>
        <v>143.34</v>
      </c>
      <c r="C1341" s="1">
        <f t="shared" si="1"/>
        <v>-3.81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IFERROR(__xludf.DUMMYFUNCTION("""COMPUTED_VALUE"""),144.67)</f>
        <v>144.67</v>
      </c>
      <c r="C1342" s="1">
        <f t="shared" si="1"/>
        <v>0.33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IFERROR(__xludf.DUMMYFUNCTION("""COMPUTED_VALUE"""),144.02)</f>
        <v>144.02</v>
      </c>
      <c r="C1343" s="1">
        <f t="shared" si="1"/>
        <v>-1.65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IFERROR(__xludf.DUMMYFUNCTION("""COMPUTED_VALUE"""),142.91)</f>
        <v>142.91</v>
      </c>
      <c r="C1344" s="1">
        <f t="shared" si="1"/>
        <v>-2.11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IFERROR(__xludf.DUMMYFUNCTION("""COMPUTED_VALUE"""),141.04)</f>
        <v>141.04</v>
      </c>
      <c r="C1345" s="1">
        <f t="shared" si="1"/>
        <v>-2.87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IFERROR(__xludf.DUMMYFUNCTION("""COMPUTED_VALUE"""),141.49)</f>
        <v>141.49</v>
      </c>
      <c r="C1346" s="1">
        <f t="shared" si="1"/>
        <v>-0.55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IFERROR(__xludf.DUMMYFUNCTION("""COMPUTED_VALUE"""),145.46)</f>
        <v>145.46</v>
      </c>
      <c r="C1347" s="1">
        <f t="shared" si="1"/>
        <v>2.97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IFERROR(__xludf.DUMMYFUNCTION("""COMPUTED_VALUE"""),145.89)</f>
        <v>145.89</v>
      </c>
      <c r="C1348" s="1">
        <f t="shared" si="1"/>
        <v>-0.57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IFERROR(__xludf.DUMMYFUNCTION("""COMPUTED_VALUE"""),145.43)</f>
        <v>145.43</v>
      </c>
      <c r="C1349" s="1">
        <f t="shared" si="1"/>
        <v>-1.46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IFERROR(__xludf.DUMMYFUNCTION("""COMPUTED_VALUE"""),145.62)</f>
        <v>145.62</v>
      </c>
      <c r="C1350" s="1">
        <f t="shared" si="1"/>
        <v>-0.81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IFERROR(__xludf.DUMMYFUNCTION("""COMPUTED_VALUE"""),147.96)</f>
        <v>147.96</v>
      </c>
      <c r="C1351" s="1">
        <f t="shared" si="1"/>
        <v>1.34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IFERROR(__xludf.DUMMYFUNCTION("""COMPUTED_VALUE"""),146.88)</f>
        <v>146.88</v>
      </c>
      <c r="C1352" s="1">
        <f t="shared" si="1"/>
        <v>-2.08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IFERROR(__xludf.DUMMYFUNCTION("""COMPUTED_VALUE"""),146.71)</f>
        <v>146.71</v>
      </c>
      <c r="C1353" s="1">
        <f t="shared" si="1"/>
        <v>-1.17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IFERROR(__xludf.DUMMYFUNCTION("""COMPUTED_VALUE"""),147.05)</f>
        <v>147.05</v>
      </c>
      <c r="C1354" s="1">
        <f t="shared" si="1"/>
        <v>-0.66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IFERROR(__xludf.DUMMYFUNCTION("""COMPUTED_VALUE"""),146.42)</f>
        <v>146.42</v>
      </c>
      <c r="C1355" s="1">
        <f t="shared" si="1"/>
        <v>-1.63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IFERROR(__xludf.DUMMYFUNCTION("""COMPUTED_VALUE"""),147.35)</f>
        <v>147.35</v>
      </c>
      <c r="C1356" s="1">
        <f t="shared" si="1"/>
        <v>-0.07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IFERROR(__xludf.DUMMYFUNCTION("""COMPUTED_VALUE"""),144.81)</f>
        <v>144.81</v>
      </c>
      <c r="C1357" s="1">
        <f t="shared" si="1"/>
        <v>-3.54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IFERROR(__xludf.DUMMYFUNCTION("""COMPUTED_VALUE"""),142.8)</f>
        <v>142.8</v>
      </c>
      <c r="C1358" s="1">
        <f t="shared" si="1"/>
        <v>-3.01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IFERROR(__xludf.DUMMYFUNCTION("""COMPUTED_VALUE"""),143.0)</f>
        <v>143</v>
      </c>
      <c r="C1359" s="1">
        <f t="shared" si="1"/>
        <v>-0.8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IFERROR(__xludf.DUMMYFUNCTION("""COMPUTED_VALUE"""),142.33)</f>
        <v>142.33</v>
      </c>
      <c r="C1360" s="1">
        <f t="shared" si="1"/>
        <v>-1.67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IFERROR(__xludf.DUMMYFUNCTION("""COMPUTED_VALUE"""),140.52)</f>
        <v>140.52</v>
      </c>
      <c r="C1361" s="1">
        <f t="shared" si="1"/>
        <v>-2.81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IFERROR(__xludf.DUMMYFUNCTION("""COMPUTED_VALUE"""),141.25)</f>
        <v>141.25</v>
      </c>
      <c r="C1362" s="1">
        <f t="shared" si="1"/>
        <v>-0.27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IFERROR(__xludf.DUMMYFUNCTION("""COMPUTED_VALUE"""),143.25)</f>
        <v>143.25</v>
      </c>
      <c r="C1363" s="1">
        <f t="shared" si="1"/>
        <v>1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IFERROR(__xludf.DUMMYFUNCTION("""COMPUTED_VALUE"""),143.81)</f>
        <v>143.81</v>
      </c>
      <c r="C1364" s="1">
        <f t="shared" si="1"/>
        <v>-0.44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IFERROR(__xludf.DUMMYFUNCTION("""COMPUTED_VALUE"""),141.19)</f>
        <v>141.19</v>
      </c>
      <c r="C1365" s="1">
        <f t="shared" si="1"/>
        <v>-3.62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IFERROR(__xludf.DUMMYFUNCTION("""COMPUTED_VALUE"""),140.73)</f>
        <v>140.73</v>
      </c>
      <c r="C1366" s="1">
        <f t="shared" si="1"/>
        <v>-1.46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IFERROR(__xludf.DUMMYFUNCTION("""COMPUTED_VALUE"""),140.64)</f>
        <v>140.64</v>
      </c>
      <c r="C1367" s="1">
        <f t="shared" si="1"/>
        <v>-1.09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IFERROR(__xludf.DUMMYFUNCTION("""COMPUTED_VALUE"""),140.1)</f>
        <v>140.1</v>
      </c>
      <c r="C1368" s="1">
        <f t="shared" si="1"/>
        <v>-1.54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IFERROR(__xludf.DUMMYFUNCTION("""COMPUTED_VALUE"""),141.62)</f>
        <v>141.62</v>
      </c>
      <c r="C1369" s="1">
        <f t="shared" si="1"/>
        <v>0.52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IFERROR(__xludf.DUMMYFUNCTION("""COMPUTED_VALUE"""),142.96)</f>
        <v>142.96</v>
      </c>
      <c r="C1370" s="1">
        <f t="shared" si="1"/>
        <v>0.34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IFERROR(__xludf.DUMMYFUNCTION("""COMPUTED_VALUE"""),142.8)</f>
        <v>142.8</v>
      </c>
      <c r="C1371" s="1">
        <f t="shared" si="1"/>
        <v>-1.16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IFERROR(__xludf.DUMMYFUNCTION("""COMPUTED_VALUE"""),142.29)</f>
        <v>142.29</v>
      </c>
      <c r="C1372" s="1">
        <f t="shared" si="1"/>
        <v>-1.51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IFERROR(__xludf.DUMMYFUNCTION("""COMPUTED_VALUE"""),142.34)</f>
        <v>142.34</v>
      </c>
      <c r="C1373" s="1">
        <f t="shared" si="1"/>
        <v>-0.95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IFERROR(__xludf.DUMMYFUNCTION("""COMPUTED_VALUE"""),143.43)</f>
        <v>143.43</v>
      </c>
      <c r="C1374" s="1">
        <f t="shared" si="1"/>
        <v>0.09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IFERROR(__xludf.DUMMYFUNCTION("""COMPUTED_VALUE"""),145.38)</f>
        <v>145.38</v>
      </c>
      <c r="C1375" s="1">
        <f t="shared" si="1"/>
        <v>0.95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IFERROR(__xludf.DUMMYFUNCTION("""COMPUTED_VALUE"""),145.13)</f>
        <v>145.13</v>
      </c>
      <c r="C1376" s="1">
        <f t="shared" si="1"/>
        <v>-1.25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IFERROR(__xludf.DUMMYFUNCTION("""COMPUTED_VALUE"""),145.7)</f>
        <v>145.7</v>
      </c>
      <c r="C1377" s="1">
        <f t="shared" si="1"/>
        <v>-0.43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IFERROR(__xludf.DUMMYFUNCTION("""COMPUTED_VALUE"""),144.43)</f>
        <v>144.43</v>
      </c>
      <c r="C1378" s="1">
        <f t="shared" si="1"/>
        <v>-2.27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IFERROR(__xludf.DUMMYFUNCTION("""COMPUTED_VALUE"""),143.0)</f>
        <v>143</v>
      </c>
      <c r="C1379" s="1">
        <f t="shared" si="1"/>
        <v>-2.43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IFERROR(__xludf.DUMMYFUNCTION("""COMPUTED_VALUE"""),142.45)</f>
        <v>142.45</v>
      </c>
      <c r="C1380" s="1">
        <f t="shared" si="1"/>
        <v>-1.55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IFERROR(__xludf.DUMMYFUNCTION("""COMPUTED_VALUE"""),142.48)</f>
        <v>142.48</v>
      </c>
      <c r="C1381" s="1">
        <f t="shared" si="1"/>
        <v>-0.97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IFERROR(__xludf.DUMMYFUNCTION("""COMPUTED_VALUE"""),138.73)</f>
        <v>138.73</v>
      </c>
      <c r="C1382" s="1">
        <f t="shared" si="1"/>
        <v>-4.75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IFERROR(__xludf.DUMMYFUNCTION("""COMPUTED_VALUE"""),138.72)</f>
        <v>138.72</v>
      </c>
      <c r="C1383" s="1">
        <f t="shared" si="1"/>
        <v>-1.01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IFERROR(__xludf.DUMMYFUNCTION("""COMPUTED_VALUE"""),140.73)</f>
        <v>140.73</v>
      </c>
      <c r="C1384" s="1">
        <f t="shared" si="1"/>
        <v>1.01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IFERROR(__xludf.DUMMYFUNCTION("""COMPUTED_VALUE"""),140.21)</f>
        <v>140.21</v>
      </c>
      <c r="C1385" s="1">
        <f t="shared" si="1"/>
        <v>-1.52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IFERROR(__xludf.DUMMYFUNCTION("""COMPUTED_VALUE"""),140.52)</f>
        <v>140.52</v>
      </c>
      <c r="C1386" s="1">
        <f t="shared" si="1"/>
        <v>-0.69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IFERROR(__xludf.DUMMYFUNCTION("""COMPUTED_VALUE"""),143.15)</f>
        <v>143.15</v>
      </c>
      <c r="C1387" s="1">
        <f t="shared" si="1"/>
        <v>1.63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IFERROR(__xludf.DUMMYFUNCTION("""COMPUTED_VALUE"""),141.92)</f>
        <v>141.92</v>
      </c>
      <c r="C1388" s="1">
        <f t="shared" si="1"/>
        <v>-2.23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IFERROR(__xludf.DUMMYFUNCTION("""COMPUTED_VALUE"""),142.8)</f>
        <v>142.8</v>
      </c>
      <c r="C1389" s="1">
        <f t="shared" si="1"/>
        <v>-0.12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IFERROR(__xludf.DUMMYFUNCTION("""COMPUTED_VALUE"""),144.48)</f>
        <v>144.48</v>
      </c>
      <c r="C1390" s="1">
        <f t="shared" si="1"/>
        <v>0.68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IFERROR(__xludf.DUMMYFUNCTION("""COMPUTED_VALUE"""),146.62)</f>
        <v>146.62</v>
      </c>
      <c r="C1391" s="1">
        <f t="shared" si="1"/>
        <v>1.14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IFERROR(__xludf.DUMMYFUNCTION("""COMPUTED_VALUE"""),147.75)</f>
        <v>147.75</v>
      </c>
      <c r="C1392" s="1">
        <f t="shared" si="1"/>
        <v>0.13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IFERROR(__xludf.DUMMYFUNCTION("""COMPUTED_VALUE"""),146.89)</f>
        <v>146.89</v>
      </c>
      <c r="C1393" s="1">
        <f t="shared" si="1"/>
        <v>-1.86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IFERROR(__xludf.DUMMYFUNCTION("""COMPUTED_VALUE"""),148.49)</f>
        <v>148.49</v>
      </c>
      <c r="C1394" s="1">
        <f t="shared" si="1"/>
        <v>0.6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IFERROR(__xludf.DUMMYFUNCTION("""COMPUTED_VALUE"""),146.84)</f>
        <v>146.84</v>
      </c>
      <c r="C1395" s="1">
        <f t="shared" si="1"/>
        <v>-2.65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IFERROR(__xludf.DUMMYFUNCTION("""COMPUTED_VALUE"""),146.72)</f>
        <v>146.72</v>
      </c>
      <c r="C1396" s="1">
        <f t="shared" si="1"/>
        <v>-1.12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IFERROR(__xludf.DUMMYFUNCTION("""COMPUTED_VALUE"""),145.0)</f>
        <v>145</v>
      </c>
      <c r="C1397" s="1">
        <f t="shared" si="1"/>
        <v>-2.72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IFERROR(__xludf.DUMMYFUNCTION("""COMPUTED_VALUE"""),146.47)</f>
        <v>146.47</v>
      </c>
      <c r="C1398" s="1">
        <f t="shared" si="1"/>
        <v>0.47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IFERROR(__xludf.DUMMYFUNCTION("""COMPUTED_VALUE"""),146.11)</f>
        <v>146.11</v>
      </c>
      <c r="C1399" s="1">
        <f t="shared" si="1"/>
        <v>-1.36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IFERROR(__xludf.DUMMYFUNCTION("""COMPUTED_VALUE"""),144.06)</f>
        <v>144.06</v>
      </c>
      <c r="C1400" s="1">
        <f t="shared" si="1"/>
        <v>-3.05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IFERROR(__xludf.DUMMYFUNCTION("""COMPUTED_VALUE"""),141.03)</f>
        <v>141.03</v>
      </c>
      <c r="C1401" s="1">
        <f t="shared" si="1"/>
        <v>-4.03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IFERROR(__xludf.DUMMYFUNCTION("""COMPUTED_VALUE"""),141.81)</f>
        <v>141.81</v>
      </c>
      <c r="C1402" s="1">
        <f t="shared" si="1"/>
        <v>-0.22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IFERROR(__xludf.DUMMYFUNCTION("""COMPUTED_VALUE"""),144.14)</f>
        <v>144.14</v>
      </c>
      <c r="C1403" s="1">
        <f t="shared" si="1"/>
        <v>1.33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IFERROR(__xludf.DUMMYFUNCTION("""COMPUTED_VALUE"""),143.01)</f>
        <v>143.01</v>
      </c>
      <c r="C1404" s="1">
        <f t="shared" si="1"/>
        <v>-2.13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IFERROR(__xludf.DUMMYFUNCTION("""COMPUTED_VALUE"""),144.17)</f>
        <v>144.17</v>
      </c>
      <c r="C1405" s="1">
        <f t="shared" si="1"/>
        <v>0.16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IFERROR(__xludf.DUMMYFUNCTION("""COMPUTED_VALUE"""),143.69)</f>
        <v>143.69</v>
      </c>
      <c r="C1406" s="1">
        <f t="shared" si="1"/>
        <v>-1.48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IFERROR(__xludf.DUMMYFUNCTION("""COMPUTED_VALUE"""),143.54)</f>
        <v>143.54</v>
      </c>
      <c r="C1407" s="1">
        <f t="shared" si="1"/>
        <v>-1.15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IFERROR(__xludf.DUMMYFUNCTION("""COMPUTED_VALUE"""),144.95)</f>
        <v>144.95</v>
      </c>
      <c r="C1408" s="1">
        <f t="shared" si="1"/>
        <v>0.41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IFERROR(__xludf.DUMMYFUNCTION("""COMPUTED_VALUE"""),143.82)</f>
        <v>143.82</v>
      </c>
      <c r="C1409" s="1">
        <f t="shared" si="1"/>
        <v>-2.13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IFERROR(__xludf.DUMMYFUNCTION("""COMPUTED_VALUE"""),142.42)</f>
        <v>142.42</v>
      </c>
      <c r="C1410" s="1">
        <f t="shared" si="1"/>
        <v>-2.4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IFERROR(__xludf.DUMMYFUNCTION("""COMPUTED_VALUE"""),145.86)</f>
        <v>145.86</v>
      </c>
      <c r="C1411" s="1">
        <f t="shared" si="1"/>
        <v>2.44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IFERROR(__xludf.DUMMYFUNCTION("""COMPUTED_VALUE"""),144.05)</f>
        <v>144.05</v>
      </c>
      <c r="C1412" s="1">
        <f t="shared" si="1"/>
        <v>-2.81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IFERROR(__xludf.DUMMYFUNCTION("""COMPUTED_VALUE"""),142.43)</f>
        <v>142.43</v>
      </c>
      <c r="C1413" s="1">
        <f t="shared" si="1"/>
        <v>-2.62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IFERROR(__xludf.DUMMYFUNCTION("""COMPUTED_VALUE"""),144.81)</f>
        <v>144.81</v>
      </c>
      <c r="C1414" s="1">
        <f t="shared" si="1"/>
        <v>1.38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IFERROR(__xludf.DUMMYFUNCTION("""COMPUTED_VALUE"""),145.09)</f>
        <v>145.09</v>
      </c>
      <c r="C1415" s="1">
        <f t="shared" si="1"/>
        <v>-0.72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IFERROR(__xludf.DUMMYFUNCTION("""COMPUTED_VALUE"""),144.44)</f>
        <v>144.44</v>
      </c>
      <c r="C1416" s="1">
        <f t="shared" si="1"/>
        <v>-1.65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IFERROR(__xludf.DUMMYFUNCTION("""COMPUTED_VALUE"""),144.6)</f>
        <v>144.6</v>
      </c>
      <c r="C1417" s="1">
        <f t="shared" si="1"/>
        <v>-0.84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IFERROR(__xludf.DUMMYFUNCTION("""COMPUTED_VALUE"""),142.72)</f>
        <v>142.72</v>
      </c>
      <c r="C1418" s="1">
        <f t="shared" si="1"/>
        <v>-2.88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IFERROR(__xludf.DUMMYFUNCTION("""COMPUTED_VALUE"""),137.02)</f>
        <v>137.02</v>
      </c>
      <c r="C1419" s="1">
        <f t="shared" si="1"/>
        <v>-6.7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IFERROR(__xludf.DUMMYFUNCTION("""COMPUTED_VALUE"""),131.71)</f>
        <v>131.71</v>
      </c>
      <c r="C1420" s="1">
        <f t="shared" si="1"/>
        <v>-6.31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IFERROR(__xludf.DUMMYFUNCTION("""COMPUTED_VALUE"""),127.19)</f>
        <v>127.19</v>
      </c>
      <c r="C1421" s="1">
        <f t="shared" si="1"/>
        <v>-5.52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IFERROR(__xludf.DUMMYFUNCTION("""COMPUTED_VALUE"""),125.49)</f>
        <v>125.49</v>
      </c>
      <c r="C1422" s="1">
        <f t="shared" si="1"/>
        <v>-2.7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IFERROR(__xludf.DUMMYFUNCTION("""COMPUTED_VALUE"""),129.34)</f>
        <v>129.34</v>
      </c>
      <c r="C1423" s="1">
        <f t="shared" si="1"/>
        <v>2.85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IFERROR(__xludf.DUMMYFUNCTION("""COMPUTED_VALUE"""),131.87)</f>
        <v>131.87</v>
      </c>
      <c r="C1424" s="1">
        <f t="shared" si="1"/>
        <v>1.53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IFERROR(__xludf.DUMMYFUNCTION("""COMPUTED_VALUE"""),133.24)</f>
        <v>133.24</v>
      </c>
      <c r="C1425" s="1">
        <f t="shared" si="1"/>
        <v>0.37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IFERROR(__xludf.DUMMYFUNCTION("""COMPUTED_VALUE"""),130.68)</f>
        <v>130.68</v>
      </c>
      <c r="C1426" s="1">
        <f t="shared" si="1"/>
        <v>-3.56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IFERROR(__xludf.DUMMYFUNCTION("""COMPUTED_VALUE"""),127.44)</f>
        <v>127.44</v>
      </c>
      <c r="C1427" s="1">
        <f t="shared" si="1"/>
        <v>-4.24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IFERROR(__xludf.DUMMYFUNCTION("""COMPUTED_VALUE"""),130.63)</f>
        <v>130.63</v>
      </c>
      <c r="C1428" s="1">
        <f t="shared" si="1"/>
        <v>2.19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IFERROR(__xludf.DUMMYFUNCTION("""COMPUTED_VALUE"""),131.02)</f>
        <v>131.02</v>
      </c>
      <c r="C1429" s="1">
        <f t="shared" si="1"/>
        <v>-0.61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IFERROR(__xludf.DUMMYFUNCTION("""COMPUTED_VALUE"""),129.76)</f>
        <v>129.76</v>
      </c>
      <c r="C1430" s="1">
        <f t="shared" si="1"/>
        <v>-2.26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IFERROR(__xludf.DUMMYFUNCTION("""COMPUTED_VALUE"""),133.82)</f>
        <v>133.82</v>
      </c>
      <c r="C1431" s="1">
        <f t="shared" si="1"/>
        <v>3.06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IFERROR(__xludf.DUMMYFUNCTION("""COMPUTED_VALUE"""),132.65)</f>
        <v>132.65</v>
      </c>
      <c r="C1432" s="1">
        <f t="shared" si="1"/>
        <v>-2.17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IFERROR(__xludf.DUMMYFUNCTION("""COMPUTED_VALUE"""),133.55)</f>
        <v>133.55</v>
      </c>
      <c r="C1433" s="1">
        <f t="shared" si="1"/>
        <v>-0.1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IFERROR(__xludf.DUMMYFUNCTION("""COMPUTED_VALUE"""),134.67)</f>
        <v>134.67</v>
      </c>
      <c r="C1434" s="1">
        <f t="shared" si="1"/>
        <v>0.12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IFERROR(__xludf.DUMMYFUNCTION("""COMPUTED_VALUE"""),134.43)</f>
        <v>134.43</v>
      </c>
      <c r="C1435" s="1">
        <f t="shared" si="1"/>
        <v>-1.24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IFERROR(__xludf.DUMMYFUNCTION("""COMPUTED_VALUE"""),136.3)</f>
        <v>136.3</v>
      </c>
      <c r="C1436" s="1">
        <f t="shared" si="1"/>
        <v>0.87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IFERROR(__xludf.DUMMYFUNCTION("""COMPUTED_VALUE"""),137.2)</f>
        <v>137.2</v>
      </c>
      <c r="C1437" s="1">
        <f t="shared" si="1"/>
        <v>-0.1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IFERROR(__xludf.DUMMYFUNCTION("""COMPUTED_VALUE"""),137.45)</f>
        <v>137.45</v>
      </c>
      <c r="C1438" s="1">
        <f t="shared" si="1"/>
        <v>-0.75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IFERROR(__xludf.DUMMYFUNCTION("""COMPUTED_VALUE"""),136.09)</f>
        <v>136.09</v>
      </c>
      <c r="C1439" s="1">
        <f t="shared" si="1"/>
        <v>-2.36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IFERROR(__xludf.DUMMYFUNCTION("""COMPUTED_VALUE"""),136.02)</f>
        <v>136.02</v>
      </c>
      <c r="C1440" s="1">
        <f t="shared" si="1"/>
        <v>-1.07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IFERROR(__xludf.DUMMYFUNCTION("""COMPUTED_VALUE"""),133.99)</f>
        <v>133.99</v>
      </c>
      <c r="C1441" s="1">
        <f t="shared" si="1"/>
        <v>-3.03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IFERROR(__xludf.DUMMYFUNCTION("""COMPUTED_VALUE"""),131.67)</f>
        <v>131.67</v>
      </c>
      <c r="C1442" s="1">
        <f t="shared" si="1"/>
        <v>-3.32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IFERROR(__xludf.DUMMYFUNCTION("""COMPUTED_VALUE"""),129.75)</f>
        <v>129.75</v>
      </c>
      <c r="C1443" s="1">
        <f t="shared" si="1"/>
        <v>-2.92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IFERROR(__xludf.DUMMYFUNCTION("""COMPUTED_VALUE"""),131.01)</f>
        <v>131.01</v>
      </c>
      <c r="C1444" s="1">
        <f t="shared" si="1"/>
        <v>0.26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IFERROR(__xludf.DUMMYFUNCTION("""COMPUTED_VALUE"""),128.13)</f>
        <v>128.13</v>
      </c>
      <c r="C1445" s="1">
        <f t="shared" si="1"/>
        <v>-3.88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IFERROR(__xludf.DUMMYFUNCTION("""COMPUTED_VALUE"""),128.75)</f>
        <v>128.75</v>
      </c>
      <c r="C1446" s="1">
        <f t="shared" si="1"/>
        <v>-0.38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IFERROR(__xludf.DUMMYFUNCTION("""COMPUTED_VALUE"""),130.95)</f>
        <v>130.95</v>
      </c>
      <c r="C1447" s="1">
        <f t="shared" si="1"/>
        <v>1.2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IFERROR(__xludf.DUMMYFUNCTION("""COMPUTED_VALUE"""),130.61)</f>
        <v>130.61</v>
      </c>
      <c r="C1448" s="1">
        <f t="shared" si="1"/>
        <v>-1.34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IFERROR(__xludf.DUMMYFUNCTION("""COMPUTED_VALUE"""),132.56)</f>
        <v>132.56</v>
      </c>
      <c r="C1449" s="1">
        <f t="shared" si="1"/>
        <v>0.95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IFERROR(__xludf.DUMMYFUNCTION("""COMPUTED_VALUE"""),134.02)</f>
        <v>134.02</v>
      </c>
      <c r="C1450" s="1">
        <f t="shared" si="1"/>
        <v>0.46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IFERROR(__xludf.DUMMYFUNCTION("""COMPUTED_VALUE"""),134.63)</f>
        <v>134.63</v>
      </c>
      <c r="C1451" s="1">
        <f t="shared" si="1"/>
        <v>-0.39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IFERROR(__xludf.DUMMYFUNCTION("""COMPUTED_VALUE"""),137.02)</f>
        <v>137.02</v>
      </c>
      <c r="C1452" s="1">
        <f t="shared" si="1"/>
        <v>1.39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IFERROR(__xludf.DUMMYFUNCTION("""COMPUTED_VALUE"""),139.04)</f>
        <v>139.04</v>
      </c>
      <c r="C1453" s="1">
        <f t="shared" si="1"/>
        <v>1.02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IFERROR(__xludf.DUMMYFUNCTION("""COMPUTED_VALUE"""),139.7)</f>
        <v>139.7</v>
      </c>
      <c r="C1454" s="1">
        <f t="shared" si="1"/>
        <v>-0.34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IFERROR(__xludf.DUMMYFUNCTION("""COMPUTED_VALUE"""),140.68)</f>
        <v>140.68</v>
      </c>
      <c r="C1455" s="1">
        <f t="shared" si="1"/>
        <v>-0.02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IFERROR(__xludf.DUMMYFUNCTION("""COMPUTED_VALUE"""),140.29)</f>
        <v>140.29</v>
      </c>
      <c r="C1456" s="1">
        <f t="shared" si="1"/>
        <v>-1.39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IFERROR(__xludf.DUMMYFUNCTION("""COMPUTED_VALUE"""),134.22)</f>
        <v>134.22</v>
      </c>
      <c r="C1457" s="1">
        <f t="shared" si="1"/>
        <v>-7.07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IFERROR(__xludf.DUMMYFUNCTION("""COMPUTED_VALUE"""),137.39)</f>
        <v>137.39</v>
      </c>
      <c r="C1458" s="1">
        <f t="shared" si="1"/>
        <v>2.17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IFERROR(__xludf.DUMMYFUNCTION("""COMPUTED_VALUE"""),137.6)</f>
        <v>137.6</v>
      </c>
      <c r="C1459" s="1">
        <f t="shared" si="1"/>
        <v>-0.79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IFERROR(__xludf.DUMMYFUNCTION("""COMPUTED_VALUE"""),138.42)</f>
        <v>138.42</v>
      </c>
      <c r="C1460" s="1">
        <f t="shared" si="1"/>
        <v>-0.18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IFERROR(__xludf.DUMMYFUNCTION("""COMPUTED_VALUE"""),138.88)</f>
        <v>138.88</v>
      </c>
      <c r="C1461" s="1">
        <f t="shared" si="1"/>
        <v>-0.54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IFERROR(__xludf.DUMMYFUNCTION("""COMPUTED_VALUE"""),141.19)</f>
        <v>141.19</v>
      </c>
      <c r="C1462" s="1">
        <f t="shared" si="1"/>
        <v>1.31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IFERROR(__xludf.DUMMYFUNCTION("""COMPUTED_VALUE"""),146.31)</f>
        <v>146.31</v>
      </c>
      <c r="C1463" s="1">
        <f t="shared" si="1"/>
        <v>4.12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IFERROR(__xludf.DUMMYFUNCTION("""COMPUTED_VALUE"""),146.7)</f>
        <v>146.7</v>
      </c>
      <c r="C1464" s="1">
        <f t="shared" si="1"/>
        <v>-0.61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IFERROR(__xludf.DUMMYFUNCTION("""COMPUTED_VALUE"""),146.7)</f>
        <v>146.7</v>
      </c>
      <c r="C1465" s="1">
        <f t="shared" si="1"/>
        <v>-1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IFERROR(__xludf.DUMMYFUNCTION("""COMPUTED_VALUE"""),148.46)</f>
        <v>148.46</v>
      </c>
      <c r="C1466" s="1">
        <f t="shared" si="1"/>
        <v>0.76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IFERROR(__xludf.DUMMYFUNCTION("""COMPUTED_VALUE"""),147.88)</f>
        <v>147.88</v>
      </c>
      <c r="C1467" s="1">
        <f t="shared" si="1"/>
        <v>-1.58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IFERROR(__xludf.DUMMYFUNCTION("""COMPUTED_VALUE"""),147.18)</f>
        <v>147.18</v>
      </c>
      <c r="C1468" s="1">
        <f t="shared" si="1"/>
        <v>-1.7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IFERROR(__xludf.DUMMYFUNCTION("""COMPUTED_VALUE"""),148.07)</f>
        <v>148.07</v>
      </c>
      <c r="C1469" s="1">
        <f t="shared" si="1"/>
        <v>-0.11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IFERROR(__xludf.DUMMYFUNCTION("""COMPUTED_VALUE"""),148.4)</f>
        <v>148.4</v>
      </c>
      <c r="C1470" s="1">
        <f t="shared" si="1"/>
        <v>-0.67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IFERROR(__xludf.DUMMYFUNCTION("""COMPUTED_VALUE"""),148.09)</f>
        <v>148.09</v>
      </c>
      <c r="C1471" s="1">
        <f t="shared" si="1"/>
        <v>-1.31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IFERROR(__xludf.DUMMYFUNCTION("""COMPUTED_VALUE"""),148.19)</f>
        <v>148.19</v>
      </c>
      <c r="C1472" s="1">
        <f t="shared" si="1"/>
        <v>-0.9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IFERROR(__xludf.DUMMYFUNCTION("""COMPUTED_VALUE"""),147.97)</f>
        <v>147.97</v>
      </c>
      <c r="C1473" s="1">
        <f t="shared" si="1"/>
        <v>-1.22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IFERROR(__xludf.DUMMYFUNCTION("""COMPUTED_VALUE"""),147.94)</f>
        <v>147.94</v>
      </c>
      <c r="C1474" s="1">
        <f t="shared" si="1"/>
        <v>-1.03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IFERROR(__xludf.DUMMYFUNCTION("""COMPUTED_VALUE"""),145.98)</f>
        <v>145.98</v>
      </c>
      <c r="C1475" s="1">
        <f t="shared" si="1"/>
        <v>-2.96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IFERROR(__xludf.DUMMYFUNCTION("""COMPUTED_VALUE"""),145.15)</f>
        <v>145.15</v>
      </c>
      <c r="C1476" s="1">
        <f t="shared" si="1"/>
        <v>-1.83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IFERROR(__xludf.DUMMYFUNCTION("""COMPUTED_VALUE"""),144.99)</f>
        <v>144.99</v>
      </c>
      <c r="C1477" s="1">
        <f t="shared" si="1"/>
        <v>-1.16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IFERROR(__xludf.DUMMYFUNCTION("""COMPUTED_VALUE"""),142.54)</f>
        <v>142.54</v>
      </c>
      <c r="C1478" s="1">
        <f t="shared" si="1"/>
        <v>-3.45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IFERROR(__xludf.DUMMYFUNCTION("""COMPUTED_VALUE"""),142.59)</f>
        <v>142.59</v>
      </c>
      <c r="C1479" s="1">
        <f t="shared" si="1"/>
        <v>-0.95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IFERROR(__xludf.DUMMYFUNCTION("""COMPUTED_VALUE"""),144.42)</f>
        <v>144.42</v>
      </c>
      <c r="C1480" s="1">
        <f t="shared" si="1"/>
        <v>0.83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IFERROR(__xludf.DUMMYFUNCTION("""COMPUTED_VALUE"""),146.08)</f>
        <v>146.08</v>
      </c>
      <c r="C1481" s="1">
        <f t="shared" si="1"/>
        <v>0.66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IFERROR(__xludf.DUMMYFUNCTION("""COMPUTED_VALUE"""),148.28)</f>
        <v>148.28</v>
      </c>
      <c r="C1482" s="1">
        <f t="shared" si="1"/>
        <v>1.2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IFERROR(__xludf.DUMMYFUNCTION("""COMPUTED_VALUE"""),149.24)</f>
        <v>149.24</v>
      </c>
      <c r="C1483" s="1">
        <f t="shared" si="1"/>
        <v>-0.04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IFERROR(__xludf.DUMMYFUNCTION("""COMPUTED_VALUE"""),149.4)</f>
        <v>149.4</v>
      </c>
      <c r="C1484" s="1">
        <f t="shared" si="1"/>
        <v>-0.84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IFERROR(__xludf.DUMMYFUNCTION("""COMPUTED_VALUE"""),148.34)</f>
        <v>148.34</v>
      </c>
      <c r="C1485" s="1">
        <f t="shared" si="1"/>
        <v>-2.06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IFERROR(__xludf.DUMMYFUNCTION("""COMPUTED_VALUE"""),148.65)</f>
        <v>148.65</v>
      </c>
      <c r="C1486" s="1">
        <f t="shared" si="1"/>
        <v>-0.69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IFERROR(__xludf.DUMMYFUNCTION("""COMPUTED_VALUE"""),147.43)</f>
        <v>147.43</v>
      </c>
      <c r="C1487" s="1">
        <f t="shared" si="1"/>
        <v>-2.22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IFERROR(__xludf.DUMMYFUNCTION("""COMPUTED_VALUE"""),146.95)</f>
        <v>146.95</v>
      </c>
      <c r="C1488" s="1">
        <f t="shared" si="1"/>
        <v>-1.48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IFERROR(__xludf.DUMMYFUNCTION("""COMPUTED_VALUE"""),145.45)</f>
        <v>145.45</v>
      </c>
      <c r="C1489" s="1">
        <f t="shared" si="1"/>
        <v>-2.5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IFERROR(__xludf.DUMMYFUNCTION("""COMPUTED_VALUE"""),147.74)</f>
        <v>147.74</v>
      </c>
      <c r="C1490" s="1">
        <f t="shared" si="1"/>
        <v>1.29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IFERROR(__xludf.DUMMYFUNCTION("""COMPUTED_VALUE"""),146.96)</f>
        <v>146.96</v>
      </c>
      <c r="C1491" s="1">
        <f t="shared" si="1"/>
        <v>-1.78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IFERROR(__xludf.DUMMYFUNCTION("""COMPUTED_VALUE"""),145.56)</f>
        <v>145.56</v>
      </c>
      <c r="C1492" s="1">
        <f t="shared" si="1"/>
        <v>-2.4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IFERROR(__xludf.DUMMYFUNCTION("""COMPUTED_VALUE"""),148.5)</f>
        <v>148.5</v>
      </c>
      <c r="C1493" s="1">
        <f t="shared" si="1"/>
        <v>1.94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IFERROR(__xludf.DUMMYFUNCTION("""COMPUTED_VALUE"""),148.45)</f>
        <v>148.45</v>
      </c>
      <c r="C1494" s="1">
        <f t="shared" si="1"/>
        <v>-1.05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IFERROR(__xludf.DUMMYFUNCTION("""COMPUTED_VALUE"""),144.99)</f>
        <v>144.99</v>
      </c>
      <c r="C1495" s="1">
        <f t="shared" si="1"/>
        <v>-4.46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IFERROR(__xludf.DUMMYFUNCTION("""COMPUTED_VALUE"""),144.24)</f>
        <v>144.24</v>
      </c>
      <c r="C1496" s="1">
        <f t="shared" si="1"/>
        <v>-1.75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IFERROR(__xludf.DUMMYFUNCTION("""COMPUTED_VALUE"""),146.41)</f>
        <v>146.41</v>
      </c>
      <c r="C1497" s="1">
        <f t="shared" si="1"/>
        <v>1.17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IFERROR(__xludf.DUMMYFUNCTION("""COMPUTED_VALUE"""),144.62)</f>
        <v>144.62</v>
      </c>
      <c r="C1498" s="1">
        <f t="shared" si="1"/>
        <v>-2.79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IFERROR(__xludf.DUMMYFUNCTION("""COMPUTED_VALUE"""),143.0)</f>
        <v>143</v>
      </c>
      <c r="C1499" s="1">
        <f t="shared" si="1"/>
        <v>-2.62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IFERROR(__xludf.DUMMYFUNCTION("""COMPUTED_VALUE"""),146.53)</f>
        <v>146.53</v>
      </c>
      <c r="C1500" s="1">
        <f t="shared" si="1"/>
        <v>2.53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IFERROR(__xludf.DUMMYFUNCTION("""COMPUTED_VALUE"""),148.11)</f>
        <v>148.11</v>
      </c>
      <c r="C1501" s="1">
        <f t="shared" si="1"/>
        <v>0.58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IFERROR(__xludf.DUMMYFUNCTION("""COMPUTED_VALUE"""),145.56)</f>
        <v>145.56</v>
      </c>
      <c r="C1502" s="1">
        <f t="shared" si="1"/>
        <v>-3.55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IFERROR(__xludf.DUMMYFUNCTION("""COMPUTED_VALUE"""),139.58)</f>
        <v>139.58</v>
      </c>
      <c r="C1503" s="1">
        <f t="shared" si="1"/>
        <v>-6.98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IFERROR(__xludf.DUMMYFUNCTION("""COMPUTED_VALUE"""),140.9)</f>
        <v>140.9</v>
      </c>
      <c r="C1504" s="1">
        <f t="shared" si="1"/>
        <v>0.32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IFERROR(__xludf.DUMMYFUNCTION("""COMPUTED_VALUE"""),142.38)</f>
        <v>142.38</v>
      </c>
      <c r="C1505" s="1">
        <f t="shared" si="1"/>
        <v>0.48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IFERROR(__xludf.DUMMYFUNCTION("""COMPUTED_VALUE"""),144.06)</f>
        <v>144.06</v>
      </c>
      <c r="C1506" s="1">
        <f t="shared" si="1"/>
        <v>0.68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IFERROR(__xludf.DUMMYFUNCTION("""COMPUTED_VALUE"""),143.53)</f>
        <v>143.53</v>
      </c>
      <c r="C1507" s="1">
        <f t="shared" si="1"/>
        <v>-1.53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IFERROR(__xludf.DUMMYFUNCTION("""COMPUTED_VALUE"""),144.54)</f>
        <v>144.54</v>
      </c>
      <c r="C1508" s="1">
        <f t="shared" si="1"/>
        <v>0.01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IFERROR(__xludf.DUMMYFUNCTION("""COMPUTED_VALUE"""),147.35)</f>
        <v>147.35</v>
      </c>
      <c r="C1509" s="1">
        <f t="shared" si="1"/>
        <v>1.81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IFERROR(__xludf.DUMMYFUNCTION("""COMPUTED_VALUE"""),146.41)</f>
        <v>146.41</v>
      </c>
      <c r="C1510" s="1">
        <f t="shared" si="1"/>
        <v>-1.94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IFERROR(__xludf.DUMMYFUNCTION("""COMPUTED_VALUE"""),144.59)</f>
        <v>144.59</v>
      </c>
      <c r="C1511" s="1">
        <f t="shared" si="1"/>
        <v>-2.82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IFERROR(__xludf.DUMMYFUNCTION("""COMPUTED_VALUE"""),140.5)</f>
        <v>140.5</v>
      </c>
      <c r="C1512" s="1">
        <f t="shared" si="1"/>
        <v>-5.09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IFERROR(__xludf.DUMMYFUNCTION("""COMPUTED_VALUE"""),141.07)</f>
        <v>141.07</v>
      </c>
      <c r="C1513" s="1">
        <f t="shared" si="1"/>
        <v>-0.43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IFERROR(__xludf.DUMMYFUNCTION("""COMPUTED_VALUE"""),138.83)</f>
        <v>138.83</v>
      </c>
      <c r="C1514" s="1">
        <f t="shared" si="1"/>
        <v>-3.24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IFERROR(__xludf.DUMMYFUNCTION("""COMPUTED_VALUE"""),133.01)</f>
        <v>133.01</v>
      </c>
      <c r="C1515" s="1">
        <f t="shared" si="1"/>
        <v>-6.82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IFERROR(__xludf.DUMMYFUNCTION("""COMPUTED_VALUE"""),129.99)</f>
        <v>129.99</v>
      </c>
      <c r="C1516" s="1">
        <f t="shared" si="1"/>
        <v>-4.02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IFERROR(__xludf.DUMMYFUNCTION("""COMPUTED_VALUE"""),130.21)</f>
        <v>130.21</v>
      </c>
      <c r="C1517" s="1">
        <f t="shared" si="1"/>
        <v>-0.78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IFERROR(__xludf.DUMMYFUNCTION("""COMPUTED_VALUE"""),131.92)</f>
        <v>131.92</v>
      </c>
      <c r="C1518" s="1">
        <f t="shared" si="1"/>
        <v>0.71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IFERROR(__xludf.DUMMYFUNCTION("""COMPUTED_VALUE"""),128.12)</f>
        <v>128.12</v>
      </c>
      <c r="C1519" s="1">
        <f t="shared" si="1"/>
        <v>-4.8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IFERROR(__xludf.DUMMYFUNCTION("""COMPUTED_VALUE"""),129.2)</f>
        <v>129.2</v>
      </c>
      <c r="C1520" s="1">
        <f t="shared" si="1"/>
        <v>0.08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IFERROR(__xludf.DUMMYFUNCTION("""COMPUTED_VALUE"""),125.63)</f>
        <v>125.63</v>
      </c>
      <c r="C1521" s="1">
        <f t="shared" si="1"/>
        <v>-4.57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IFERROR(__xludf.DUMMYFUNCTION("""COMPUTED_VALUE"""),126.06)</f>
        <v>126.06</v>
      </c>
      <c r="C1522" s="1">
        <f t="shared" si="1"/>
        <v>-0.57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IFERROR(__xludf.DUMMYFUNCTION("""COMPUTED_VALUE"""),122.14)</f>
        <v>122.14</v>
      </c>
      <c r="C1523" s="1">
        <f t="shared" si="1"/>
        <v>-4.92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IFERROR(__xludf.DUMMYFUNCTION("""COMPUTED_VALUE"""),123.4)</f>
        <v>123.4</v>
      </c>
      <c r="C1524" s="1">
        <f t="shared" si="1"/>
        <v>0.26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IFERROR(__xludf.DUMMYFUNCTION("""COMPUTED_VALUE"""),124.61)</f>
        <v>124.61</v>
      </c>
      <c r="C1525" s="1">
        <f t="shared" si="1"/>
        <v>0.21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IFERROR(__xludf.DUMMYFUNCTION("""COMPUTED_VALUE"""),124.01)</f>
        <v>124.01</v>
      </c>
      <c r="C1526" s="1">
        <f t="shared" si="1"/>
        <v>-1.6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IFERROR(__xludf.DUMMYFUNCTION("""COMPUTED_VALUE"""),128.01)</f>
        <v>128.01</v>
      </c>
      <c r="C1527" s="1">
        <f t="shared" si="1"/>
        <v>3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IFERROR(__xludf.DUMMYFUNCTION("""COMPUTED_VALUE"""),116.58)</f>
        <v>116.58</v>
      </c>
      <c r="C1528" s="1">
        <f t="shared" si="1"/>
        <v>-12.43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IFERROR(__xludf.DUMMYFUNCTION("""COMPUTED_VALUE"""),118.01)</f>
        <v>118.01</v>
      </c>
      <c r="C1529" s="1">
        <f t="shared" si="1"/>
        <v>0.43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IFERROR(__xludf.DUMMYFUNCTION("""COMPUTED_VALUE"""),120.13)</f>
        <v>120.13</v>
      </c>
      <c r="C1530" s="1">
        <f t="shared" si="1"/>
        <v>1.12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IFERROR(__xludf.DUMMYFUNCTION("""COMPUTED_VALUE"""),121.56)</f>
        <v>121.56</v>
      </c>
      <c r="C1531" s="1">
        <f t="shared" si="1"/>
        <v>0.43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IFERROR(__xludf.DUMMYFUNCTION("""COMPUTED_VALUE"""),117.52)</f>
        <v>117.52</v>
      </c>
      <c r="C1532" s="1">
        <f t="shared" si="1"/>
        <v>-5.04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IFERROR(__xludf.DUMMYFUNCTION("""COMPUTED_VALUE"""),121.87)</f>
        <v>121.87</v>
      </c>
      <c r="C1533" s="1">
        <f t="shared" si="1"/>
        <v>3.35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IFERROR(__xludf.DUMMYFUNCTION("""COMPUTED_VALUE"""),123.61)</f>
        <v>123.61</v>
      </c>
      <c r="C1534" s="1">
        <f t="shared" si="1"/>
        <v>0.74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IFERROR(__xludf.DUMMYFUNCTION("""COMPUTED_VALUE"""),122.56)</f>
        <v>122.56</v>
      </c>
      <c r="C1535" s="1">
        <f t="shared" si="1"/>
        <v>-2.05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IFERROR(__xludf.DUMMYFUNCTION("""COMPUTED_VALUE"""),119.47)</f>
        <v>119.47</v>
      </c>
      <c r="C1536" s="1">
        <f t="shared" si="1"/>
        <v>-4.09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IFERROR(__xludf.DUMMYFUNCTION("""COMPUTED_VALUE"""),118.88)</f>
        <v>118.88</v>
      </c>
      <c r="C1537" s="1">
        <f t="shared" si="1"/>
        <v>-1.59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IFERROR(__xludf.DUMMYFUNCTION("""COMPUTED_VALUE"""),116.36)</f>
        <v>116.36</v>
      </c>
      <c r="C1538" s="1">
        <f t="shared" si="1"/>
        <v>-3.52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IFERROR(__xludf.DUMMYFUNCTION("""COMPUTED_VALUE"""),108.44)</f>
        <v>108.44</v>
      </c>
      <c r="C1539" s="1">
        <f t="shared" si="1"/>
        <v>-8.92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IFERROR(__xludf.DUMMYFUNCTION("""COMPUTED_VALUE"""),108.63)</f>
        <v>108.63</v>
      </c>
      <c r="C1540" s="1">
        <f t="shared" si="1"/>
        <v>-0.81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IFERROR(__xludf.DUMMYFUNCTION("""COMPUTED_VALUE"""),112.6)</f>
        <v>112.6</v>
      </c>
      <c r="C1541" s="1">
        <f t="shared" si="1"/>
        <v>2.97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IFERROR(__xludf.DUMMYFUNCTION("""COMPUTED_VALUE"""),116.34)</f>
        <v>116.34</v>
      </c>
      <c r="C1542" s="1">
        <f t="shared" si="1"/>
        <v>2.74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IFERROR(__xludf.DUMMYFUNCTION("""COMPUTED_VALUE"""),117.57)</f>
        <v>117.57</v>
      </c>
      <c r="C1543" s="1">
        <f t="shared" si="1"/>
        <v>0.23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IFERROR(__xludf.DUMMYFUNCTION("""COMPUTED_VALUE"""),115.16)</f>
        <v>115.16</v>
      </c>
      <c r="C1544" s="1">
        <f t="shared" si="1"/>
        <v>-3.41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IFERROR(__xludf.DUMMYFUNCTION("""COMPUTED_VALUE"""),117.39)</f>
        <v>117.39</v>
      </c>
      <c r="C1545" s="1">
        <f t="shared" si="1"/>
        <v>1.23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IFERROR(__xludf.DUMMYFUNCTION("""COMPUTED_VALUE"""),116.9)</f>
        <v>116.9</v>
      </c>
      <c r="C1546" s="1">
        <f t="shared" si="1"/>
        <v>-1.49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IFERROR(__xludf.DUMMYFUNCTION("""COMPUTED_VALUE"""),115.59)</f>
        <v>115.59</v>
      </c>
      <c r="C1547" s="1">
        <f t="shared" si="1"/>
        <v>-2.31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IFERROR(__xludf.DUMMYFUNCTION("""COMPUTED_VALUE"""),116.82)</f>
        <v>116.82</v>
      </c>
      <c r="C1548" s="1">
        <f t="shared" si="1"/>
        <v>0.23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IFERROR(__xludf.DUMMYFUNCTION("""COMPUTED_VALUE"""),118.16)</f>
        <v>118.16</v>
      </c>
      <c r="C1549" s="1">
        <f t="shared" si="1"/>
        <v>0.34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IFERROR(__xludf.DUMMYFUNCTION("""COMPUTED_VALUE"""),118.18)</f>
        <v>118.18</v>
      </c>
      <c r="C1550" s="1">
        <f t="shared" si="1"/>
        <v>-0.98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IFERROR(__xludf.DUMMYFUNCTION("""COMPUTED_VALUE"""),119.96)</f>
        <v>119.96</v>
      </c>
      <c r="C1551" s="1">
        <f t="shared" si="1"/>
        <v>0.78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IFERROR(__xludf.DUMMYFUNCTION("""COMPUTED_VALUE"""),119.65)</f>
        <v>119.65</v>
      </c>
      <c r="C1552" s="1">
        <f t="shared" si="1"/>
        <v>-1.31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IFERROR(__xludf.DUMMYFUNCTION("""COMPUTED_VALUE"""),119.61)</f>
        <v>119.61</v>
      </c>
      <c r="C1553" s="1">
        <f t="shared" si="1"/>
        <v>-1.04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IFERROR(__xludf.DUMMYFUNCTION("""COMPUTED_VALUE"""),121.07)</f>
        <v>121.07</v>
      </c>
      <c r="C1554" s="1">
        <f t="shared" si="1"/>
        <v>0.46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IFERROR(__xludf.DUMMYFUNCTION("""COMPUTED_VALUE"""),122.9)</f>
        <v>122.9</v>
      </c>
      <c r="C1555" s="1">
        <f t="shared" si="1"/>
        <v>0.83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IFERROR(__xludf.DUMMYFUNCTION("""COMPUTED_VALUE"""),122.35)</f>
        <v>122.35</v>
      </c>
      <c r="C1556" s="1">
        <f t="shared" si="1"/>
        <v>-1.55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IFERROR(__xludf.DUMMYFUNCTION("""COMPUTED_VALUE"""),122.86)</f>
        <v>122.86</v>
      </c>
      <c r="C1557" s="1">
        <f t="shared" si="1"/>
        <v>-0.49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IFERROR(__xludf.DUMMYFUNCTION("""COMPUTED_VALUE"""),122.94)</f>
        <v>122.94</v>
      </c>
      <c r="C1558" s="1">
        <f t="shared" si="1"/>
        <v>-0.92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IFERROR(__xludf.DUMMYFUNCTION("""COMPUTED_VALUE"""),124.63)</f>
        <v>124.63</v>
      </c>
      <c r="C1559" s="1">
        <f t="shared" si="1"/>
        <v>0.69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IFERROR(__xludf.DUMMYFUNCTION("""COMPUTED_VALUE"""),126.34)</f>
        <v>126.34</v>
      </c>
      <c r="C1560" s="1">
        <f t="shared" si="1"/>
        <v>0.71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IFERROR(__xludf.DUMMYFUNCTION("""COMPUTED_VALUE"""),126.36)</f>
        <v>126.36</v>
      </c>
      <c r="C1561" s="1">
        <f t="shared" si="1"/>
        <v>-0.98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IFERROR(__xludf.DUMMYFUNCTION("""COMPUTED_VALUE"""),127.57)</f>
        <v>127.57</v>
      </c>
      <c r="C1562" s="1">
        <f t="shared" si="1"/>
        <v>0.21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IFERROR(__xludf.DUMMYFUNCTION("""COMPUTED_VALUE"""),130.7)</f>
        <v>130.7</v>
      </c>
      <c r="C1563" s="1">
        <f t="shared" si="1"/>
        <v>2.13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IFERROR(__xludf.DUMMYFUNCTION("""COMPUTED_VALUE"""),133.96)</f>
        <v>133.96</v>
      </c>
      <c r="C1564" s="1">
        <f t="shared" si="1"/>
        <v>2.26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IFERROR(__xludf.DUMMYFUNCTION("""COMPUTED_VALUE"""),135.86)</f>
        <v>135.86</v>
      </c>
      <c r="C1565" s="1">
        <f t="shared" si="1"/>
        <v>0.9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IFERROR(__xludf.DUMMYFUNCTION("""COMPUTED_VALUE"""),135.12)</f>
        <v>135.12</v>
      </c>
      <c r="C1566" s="1">
        <f t="shared" si="1"/>
        <v>-1.74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IFERROR(__xludf.DUMMYFUNCTION("""COMPUTED_VALUE"""),132.86)</f>
        <v>132.86</v>
      </c>
      <c r="C1567" s="1">
        <f t="shared" si="1"/>
        <v>-3.26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IFERROR(__xludf.DUMMYFUNCTION("""COMPUTED_VALUE"""),132.12)</f>
        <v>132.12</v>
      </c>
      <c r="C1568" s="1">
        <f t="shared" si="1"/>
        <v>-1.74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IFERROR(__xludf.DUMMYFUNCTION("""COMPUTED_VALUE"""),131.29)</f>
        <v>131.29</v>
      </c>
      <c r="C1569" s="1">
        <f t="shared" si="1"/>
        <v>-1.83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IFERROR(__xludf.DUMMYFUNCTION("""COMPUTED_VALUE"""),130.88)</f>
        <v>130.88</v>
      </c>
      <c r="C1570" s="1">
        <f t="shared" si="1"/>
        <v>-1.41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IFERROR(__xludf.DUMMYFUNCTION("""COMPUTED_VALUE"""),128.58)</f>
        <v>128.58</v>
      </c>
      <c r="C1571" s="1">
        <f t="shared" si="1"/>
        <v>-3.3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IFERROR(__xludf.DUMMYFUNCTION("""COMPUTED_VALUE"""),126.94)</f>
        <v>126.94</v>
      </c>
      <c r="C1572" s="1">
        <f t="shared" si="1"/>
        <v>-2.64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IFERROR(__xludf.DUMMYFUNCTION("""COMPUTED_VALUE"""),126.96)</f>
        <v>126.96</v>
      </c>
      <c r="C1573" s="1">
        <f t="shared" si="1"/>
        <v>-0.98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IFERROR(__xludf.DUMMYFUNCTION("""COMPUTED_VALUE"""),126.34)</f>
        <v>126.34</v>
      </c>
      <c r="C1574" s="1">
        <f t="shared" si="1"/>
        <v>-1.62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IFERROR(__xludf.DUMMYFUNCTION("""COMPUTED_VALUE"""),127.03)</f>
        <v>127.03</v>
      </c>
      <c r="C1575" s="1">
        <f t="shared" si="1"/>
        <v>-0.31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IFERROR(__xludf.DUMMYFUNCTION("""COMPUTED_VALUE"""),127.93)</f>
        <v>127.93</v>
      </c>
      <c r="C1576" s="1">
        <f t="shared" si="1"/>
        <v>-0.1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IFERROR(__xludf.DUMMYFUNCTION("""COMPUTED_VALUE"""),127.0)</f>
        <v>127</v>
      </c>
      <c r="C1577" s="1">
        <f t="shared" si="1"/>
        <v>-1.93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IFERROR(__xludf.DUMMYFUNCTION("""COMPUTED_VALUE"""),127.88)</f>
        <v>127.88</v>
      </c>
      <c r="C1578" s="1">
        <f t="shared" si="1"/>
        <v>-0.12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IFERROR(__xludf.DUMMYFUNCTION("""COMPUTED_VALUE"""),127.91)</f>
        <v>127.91</v>
      </c>
      <c r="C1579" s="1">
        <f t="shared" si="1"/>
        <v>-0.97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IFERROR(__xludf.DUMMYFUNCTION("""COMPUTED_VALUE"""),129.47)</f>
        <v>129.47</v>
      </c>
      <c r="C1580" s="1">
        <f t="shared" si="1"/>
        <v>0.56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IFERROR(__xludf.DUMMYFUNCTION("""COMPUTED_VALUE"""),131.14)</f>
        <v>131.14</v>
      </c>
      <c r="C1581" s="1">
        <f t="shared" si="1"/>
        <v>0.67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IFERROR(__xludf.DUMMYFUNCTION("""COMPUTED_VALUE"""),130.85)</f>
        <v>130.85</v>
      </c>
      <c r="C1582" s="1">
        <f t="shared" si="1"/>
        <v>-1.29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IFERROR(__xludf.DUMMYFUNCTION("""COMPUTED_VALUE"""),131.13)</f>
        <v>131.13</v>
      </c>
      <c r="C1583" s="1">
        <f t="shared" si="1"/>
        <v>-0.72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IFERROR(__xludf.DUMMYFUNCTION("""COMPUTED_VALUE"""),131.97)</f>
        <v>131.97</v>
      </c>
      <c r="C1584" s="1">
        <f t="shared" si="1"/>
        <v>-0.16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IFERROR(__xludf.DUMMYFUNCTION("""COMPUTED_VALUE"""),132.68)</f>
        <v>132.68</v>
      </c>
      <c r="C1585" s="1">
        <f t="shared" si="1"/>
        <v>-0.29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IFERROR(__xludf.DUMMYFUNCTION("""COMPUTED_VALUE"""),130.57)</f>
        <v>130.57</v>
      </c>
      <c r="C1586" s="1">
        <f t="shared" si="1"/>
        <v>-3.11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IFERROR(__xludf.DUMMYFUNCTION("""COMPUTED_VALUE"""),130.74)</f>
        <v>130.74</v>
      </c>
      <c r="C1587" s="1">
        <f t="shared" si="1"/>
        <v>-0.83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IFERROR(__xludf.DUMMYFUNCTION("""COMPUTED_VALUE"""),131.05)</f>
        <v>131.05</v>
      </c>
      <c r="C1588" s="1">
        <f t="shared" si="1"/>
        <v>-0.69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IFERROR(__xludf.DUMMYFUNCTION("""COMPUTED_VALUE"""),130.75)</f>
        <v>130.75</v>
      </c>
      <c r="C1589" s="1">
        <f t="shared" si="1"/>
        <v>-1.3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IFERROR(__xludf.DUMMYFUNCTION("""COMPUTED_VALUE"""),133.24)</f>
        <v>133.24</v>
      </c>
      <c r="C1590" s="1">
        <f t="shared" si="1"/>
        <v>1.49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IFERROR(__xludf.DUMMYFUNCTION("""COMPUTED_VALUE"""),137.08)</f>
        <v>137.08</v>
      </c>
      <c r="C1591" s="1">
        <f t="shared" si="1"/>
        <v>2.84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IFERROR(__xludf.DUMMYFUNCTION("""COMPUTED_VALUE"""),134.8)</f>
        <v>134.8</v>
      </c>
      <c r="C1592" s="1">
        <f t="shared" si="1"/>
        <v>-3.28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IFERROR(__xludf.DUMMYFUNCTION("""COMPUTED_VALUE"""),134.8)</f>
        <v>134.8</v>
      </c>
      <c r="C1593" s="1">
        <f t="shared" si="1"/>
        <v>-1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IFERROR(__xludf.DUMMYFUNCTION("""COMPUTED_VALUE"""),134.01)</f>
        <v>134.01</v>
      </c>
      <c r="C1594" s="1">
        <f t="shared" si="1"/>
        <v>-1.79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IFERROR(__xludf.DUMMYFUNCTION("""COMPUTED_VALUE"""),132.49)</f>
        <v>132.49</v>
      </c>
      <c r="C1595" s="1">
        <f t="shared" si="1"/>
        <v>-2.52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IFERROR(__xludf.DUMMYFUNCTION("""COMPUTED_VALUE"""),130.89)</f>
        <v>130.89</v>
      </c>
      <c r="C1596" s="1">
        <f t="shared" si="1"/>
        <v>-2.6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IFERROR(__xludf.DUMMYFUNCTION("""COMPUTED_VALUE"""),132.08)</f>
        <v>132.08</v>
      </c>
      <c r="C1597" s="1">
        <f t="shared" si="1"/>
        <v>0.19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IFERROR(__xludf.DUMMYFUNCTION("""COMPUTED_VALUE"""),133.26)</f>
        <v>133.26</v>
      </c>
      <c r="C1598" s="1">
        <f t="shared" si="1"/>
        <v>0.18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IFERROR(__xludf.DUMMYFUNCTION("""COMPUTED_VALUE"""),132.1)</f>
        <v>132.1</v>
      </c>
      <c r="C1599" s="1">
        <f t="shared" si="1"/>
        <v>-2.16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IFERROR(__xludf.DUMMYFUNCTION("""COMPUTED_VALUE"""),134.72)</f>
        <v>134.72</v>
      </c>
      <c r="C1600" s="1">
        <f t="shared" si="1"/>
        <v>1.62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IFERROR(__xludf.DUMMYFUNCTION("""COMPUTED_VALUE"""),133.0)</f>
        <v>133</v>
      </c>
      <c r="C1601" s="1">
        <f t="shared" si="1"/>
        <v>-2.72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IFERROR(__xludf.DUMMYFUNCTION("""COMPUTED_VALUE"""),134.42)</f>
        <v>134.42</v>
      </c>
      <c r="C1602" s="1">
        <f t="shared" si="1"/>
        <v>0.42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IFERROR(__xludf.DUMMYFUNCTION("""COMPUTED_VALUE"""),132.12)</f>
        <v>132.12</v>
      </c>
      <c r="C1603" s="1">
        <f t="shared" si="1"/>
        <v>-3.3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IFERROR(__xludf.DUMMYFUNCTION("""COMPUTED_VALUE"""),134.14)</f>
        <v>134.14</v>
      </c>
      <c r="C1604" s="1">
        <f t="shared" si="1"/>
        <v>1.02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IFERROR(__xludf.DUMMYFUNCTION("""COMPUTED_VALUE"""),132.56)</f>
        <v>132.56</v>
      </c>
      <c r="C1605" s="1">
        <f t="shared" si="1"/>
        <v>-2.58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IFERROR(__xludf.DUMMYFUNCTION("""COMPUTED_VALUE"""),130.99)</f>
        <v>130.99</v>
      </c>
      <c r="C1606" s="1">
        <f t="shared" si="1"/>
        <v>-2.57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IFERROR(__xludf.DUMMYFUNCTION("""COMPUTED_VALUE"""),128.08)</f>
        <v>128.08</v>
      </c>
      <c r="C1607" s="1">
        <f t="shared" si="1"/>
        <v>-3.91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IFERROR(__xludf.DUMMYFUNCTION("""COMPUTED_VALUE"""),127.39)</f>
        <v>127.39</v>
      </c>
      <c r="C1608" s="1">
        <f t="shared" si="1"/>
        <v>-1.69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IFERROR(__xludf.DUMMYFUNCTION("""COMPUTED_VALUE"""),127.58)</f>
        <v>127.58</v>
      </c>
      <c r="C1609" s="1">
        <f t="shared" si="1"/>
        <v>-0.81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IFERROR(__xludf.DUMMYFUNCTION("""COMPUTED_VALUE"""),127.5)</f>
        <v>127.5</v>
      </c>
      <c r="C1610" s="1">
        <f t="shared" si="1"/>
        <v>-1.08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IFERROR(__xludf.DUMMYFUNCTION("""COMPUTED_VALUE"""),128.86)</f>
        <v>128.86</v>
      </c>
      <c r="C1611" s="1">
        <f t="shared" si="1"/>
        <v>0.36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IFERROR(__xludf.DUMMYFUNCTION("""COMPUTED_VALUE"""),129.31)</f>
        <v>129.31</v>
      </c>
      <c r="C1612" s="1">
        <f t="shared" si="1"/>
        <v>-0.55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IFERROR(__xludf.DUMMYFUNCTION("""COMPUTED_VALUE"""),129.22)</f>
        <v>129.22</v>
      </c>
      <c r="C1613" s="1">
        <f t="shared" si="1"/>
        <v>-1.09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IFERROR(__xludf.DUMMYFUNCTION("""COMPUTED_VALUE"""),126.15)</f>
        <v>126.15</v>
      </c>
      <c r="C1614" s="1">
        <f t="shared" si="1"/>
        <v>-4.07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IFERROR(__xludf.DUMMYFUNCTION("""COMPUTED_VALUE"""),126.41)</f>
        <v>126.41</v>
      </c>
      <c r="C1615" s="1">
        <f t="shared" si="1"/>
        <v>-0.74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IFERROR(__xludf.DUMMYFUNCTION("""COMPUTED_VALUE"""),126.85)</f>
        <v>126.85</v>
      </c>
      <c r="C1616" s="1">
        <f t="shared" si="1"/>
        <v>-0.56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IFERROR(__xludf.DUMMYFUNCTION("""COMPUTED_VALUE"""),127.38)</f>
        <v>127.38</v>
      </c>
      <c r="C1617" s="1">
        <f t="shared" si="1"/>
        <v>-0.47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IFERROR(__xludf.DUMMYFUNCTION("""COMPUTED_VALUE"""),131.9)</f>
        <v>131.9</v>
      </c>
      <c r="C1618" s="1">
        <f t="shared" si="1"/>
        <v>3.52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IFERROR(__xludf.DUMMYFUNCTION("""COMPUTED_VALUE"""),131.93)</f>
        <v>131.93</v>
      </c>
      <c r="C1619" s="1">
        <f t="shared" si="1"/>
        <v>-0.97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IFERROR(__xludf.DUMMYFUNCTION("""COMPUTED_VALUE"""),133.0)</f>
        <v>133</v>
      </c>
      <c r="C1620" s="1">
        <f t="shared" si="1"/>
        <v>0.07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IFERROR(__xludf.DUMMYFUNCTION("""COMPUTED_VALUE"""),133.1)</f>
        <v>133.1</v>
      </c>
      <c r="C1621" s="1">
        <f t="shared" si="1"/>
        <v>-0.9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IFERROR(__xludf.DUMMYFUNCTION("""COMPUTED_VALUE"""),131.14)</f>
        <v>131.14</v>
      </c>
      <c r="C1622" s="1">
        <f t="shared" si="1"/>
        <v>-2.96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IFERROR(__xludf.DUMMYFUNCTION("""COMPUTED_VALUE"""),129.92)</f>
        <v>129.92</v>
      </c>
      <c r="C1623" s="1">
        <f t="shared" si="1"/>
        <v>-2.22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IFERROR(__xludf.DUMMYFUNCTION("""COMPUTED_VALUE"""),130.5)</f>
        <v>130.5</v>
      </c>
      <c r="C1624" s="1">
        <f t="shared" si="1"/>
        <v>-0.42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IFERROR(__xludf.DUMMYFUNCTION("""COMPUTED_VALUE"""),130.16)</f>
        <v>130.16</v>
      </c>
      <c r="C1625" s="1">
        <f t="shared" si="1"/>
        <v>-1.34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IFERROR(__xludf.DUMMYFUNCTION("""COMPUTED_VALUE"""),129.37)</f>
        <v>129.37</v>
      </c>
      <c r="C1626" s="1">
        <f t="shared" si="1"/>
        <v>-1.79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IFERROR(__xludf.DUMMYFUNCTION("""COMPUTED_VALUE"""),129.82)</f>
        <v>129.82</v>
      </c>
      <c r="C1627" s="1">
        <f t="shared" si="1"/>
        <v>-0.55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IFERROR(__xludf.DUMMYFUNCTION("""COMPUTED_VALUE"""),132.75)</f>
        <v>132.75</v>
      </c>
      <c r="C1628" s="1">
        <f t="shared" si="1"/>
        <v>1.93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IFERROR(__xludf.DUMMYFUNCTION("""COMPUTED_VALUE"""),131.52)</f>
        <v>131.52</v>
      </c>
      <c r="C1629" s="1">
        <f t="shared" si="1"/>
        <v>-2.23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IFERROR(__xludf.DUMMYFUNCTION("""COMPUTED_VALUE"""),131.77)</f>
        <v>131.77</v>
      </c>
      <c r="C1630" s="1">
        <f t="shared" si="1"/>
        <v>-0.75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IFERROR(__xludf.DUMMYFUNCTION("""COMPUTED_VALUE"""),133.55)</f>
        <v>133.55</v>
      </c>
      <c r="C1631" s="1">
        <f t="shared" si="1"/>
        <v>0.78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IFERROR(__xludf.DUMMYFUNCTION("""COMPUTED_VALUE"""),126.52)</f>
        <v>126.52</v>
      </c>
      <c r="C1632" s="1">
        <f t="shared" si="1"/>
        <v>-8.03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IFERROR(__xludf.DUMMYFUNCTION("""COMPUTED_VALUE"""),122.7)</f>
        <v>122.7</v>
      </c>
      <c r="C1633" s="1">
        <f t="shared" si="1"/>
        <v>-4.82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IFERROR(__xludf.DUMMYFUNCTION("""COMPUTED_VALUE"""),123.89)</f>
        <v>123.89</v>
      </c>
      <c r="C1634" s="1">
        <f t="shared" si="1"/>
        <v>0.19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IFERROR(__xludf.DUMMYFUNCTION("""COMPUTED_VALUE"""),126.99)</f>
        <v>126.99</v>
      </c>
      <c r="C1635" s="1">
        <f t="shared" si="1"/>
        <v>2.1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IFERROR(__xludf.DUMMYFUNCTION("""COMPUTED_VALUE"""),129.87)</f>
        <v>129.87</v>
      </c>
      <c r="C1636" s="1">
        <f t="shared" si="1"/>
        <v>1.88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IFERROR(__xludf.DUMMYFUNCTION("""COMPUTED_VALUE"""),129.69)</f>
        <v>129.69</v>
      </c>
      <c r="C1637" s="1">
        <f t="shared" si="1"/>
        <v>-1.18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IFERROR(__xludf.DUMMYFUNCTION("""COMPUTED_VALUE"""),126.97)</f>
        <v>126.97</v>
      </c>
      <c r="C1638" s="1">
        <f t="shared" si="1"/>
        <v>-3.72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IFERROR(__xludf.DUMMYFUNCTION("""COMPUTED_VALUE"""),126.96)</f>
        <v>126.96</v>
      </c>
      <c r="C1639" s="1">
        <f t="shared" si="1"/>
        <v>-1.01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IFERROR(__xludf.DUMMYFUNCTION("""COMPUTED_VALUE"""),127.17)</f>
        <v>127.17</v>
      </c>
      <c r="C1640" s="1">
        <f t="shared" si="1"/>
        <v>-0.79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IFERROR(__xludf.DUMMYFUNCTION("""COMPUTED_VALUE"""),130.09)</f>
        <v>130.09</v>
      </c>
      <c r="C1641" s="1">
        <f t="shared" si="1"/>
        <v>1.92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IFERROR(__xludf.DUMMYFUNCTION("""COMPUTED_VALUE"""),132.04)</f>
        <v>132.04</v>
      </c>
      <c r="C1642" s="1">
        <f t="shared" si="1"/>
        <v>0.95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IFERROR(__xludf.DUMMYFUNCTION("""COMPUTED_VALUE"""),130.81)</f>
        <v>130.81</v>
      </c>
      <c r="C1643" s="1">
        <f t="shared" si="1"/>
        <v>-2.23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IFERROR(__xludf.DUMMYFUNCTION("""COMPUTED_VALUE"""),130.11)</f>
        <v>130.11</v>
      </c>
      <c r="C1644" s="1">
        <f t="shared" si="1"/>
        <v>-1.7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IFERROR(__xludf.DUMMYFUNCTION("""COMPUTED_VALUE"""),131.55)</f>
        <v>131.55</v>
      </c>
      <c r="C1645" s="1">
        <f t="shared" si="1"/>
        <v>0.44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IFERROR(__xludf.DUMMYFUNCTION("""COMPUTED_VALUE"""),132.39)</f>
        <v>132.39</v>
      </c>
      <c r="C1646" s="1">
        <f t="shared" si="1"/>
        <v>-0.16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IFERROR(__xludf.DUMMYFUNCTION("""COMPUTED_VALUE"""),133.43)</f>
        <v>133.43</v>
      </c>
      <c r="C1647" s="1">
        <f t="shared" si="1"/>
        <v>0.04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IFERROR(__xludf.DUMMYFUNCTION("""COMPUTED_VALUE"""),134.66)</f>
        <v>134.66</v>
      </c>
      <c r="C1648" s="1">
        <f t="shared" si="1"/>
        <v>0.23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IFERROR(__xludf.DUMMYFUNCTION("""COMPUTED_VALUE"""),134.72)</f>
        <v>134.72</v>
      </c>
      <c r="C1649" s="1">
        <f t="shared" si="1"/>
        <v>-0.94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IFERROR(__xludf.DUMMYFUNCTION("""COMPUTED_VALUE"""),133.53)</f>
        <v>133.53</v>
      </c>
      <c r="C1650" s="1">
        <f t="shared" si="1"/>
        <v>-2.19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IFERROR(__xludf.DUMMYFUNCTION("""COMPUTED_VALUE"""),133.47)</f>
        <v>133.47</v>
      </c>
      <c r="C1651" s="1">
        <f t="shared" si="1"/>
        <v>-1.06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IFERROR(__xludf.DUMMYFUNCTION("""COMPUTED_VALUE"""),132.94)</f>
        <v>132.94</v>
      </c>
      <c r="C1652" s="1">
        <f t="shared" si="1"/>
        <v>-1.53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IFERROR(__xludf.DUMMYFUNCTION("""COMPUTED_VALUE"""),134.85)</f>
        <v>134.85</v>
      </c>
      <c r="C1653" s="1">
        <f t="shared" si="1"/>
        <v>0.91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IFERROR(__xludf.DUMMYFUNCTION("""COMPUTED_VALUE"""),135.96)</f>
        <v>135.96</v>
      </c>
      <c r="C1654" s="1">
        <f t="shared" si="1"/>
        <v>0.11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IFERROR(__xludf.DUMMYFUNCTION("""COMPUTED_VALUE"""),133.01)</f>
        <v>133.01</v>
      </c>
      <c r="C1655" s="1">
        <f t="shared" si="1"/>
        <v>-3.95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IFERROR(__xludf.DUMMYFUNCTION("""COMPUTED_VALUE"""),133.66)</f>
        <v>133.66</v>
      </c>
      <c r="C1656" s="1">
        <f t="shared" si="1"/>
        <v>-0.35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IFERROR(__xludf.DUMMYFUNCTION("""COMPUTED_VALUE"""),133.21)</f>
        <v>133.21</v>
      </c>
      <c r="C1657" s="1">
        <f t="shared" si="1"/>
        <v>-1.45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IFERROR(__xludf.DUMMYFUNCTION("""COMPUTED_VALUE"""),131.6)</f>
        <v>131.6</v>
      </c>
      <c r="C1658" s="1">
        <f t="shared" si="1"/>
        <v>-2.61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IFERROR(__xludf.DUMMYFUNCTION("""COMPUTED_VALUE"""),131.87)</f>
        <v>131.87</v>
      </c>
      <c r="C1659" s="1">
        <f t="shared" si="1"/>
        <v>-0.73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IFERROR(__xludf.DUMMYFUNCTION("""COMPUTED_VALUE"""),131.21)</f>
        <v>131.21</v>
      </c>
      <c r="C1660" s="1">
        <f t="shared" si="1"/>
        <v>-1.66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IFERROR(__xludf.DUMMYFUNCTION("""COMPUTED_VALUE"""),131.73)</f>
        <v>131.73</v>
      </c>
      <c r="C1661" s="1">
        <f t="shared" si="1"/>
        <v>-0.48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IFERROR(__xludf.DUMMYFUNCTION("""COMPUTED_VALUE"""),132.19)</f>
        <v>132.19</v>
      </c>
      <c r="C1662" s="1">
        <f t="shared" si="1"/>
        <v>-0.54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IFERROR(__xludf.DUMMYFUNCTION("""COMPUTED_VALUE"""),132.62)</f>
        <v>132.62</v>
      </c>
      <c r="C1663" s="1">
        <f t="shared" si="1"/>
        <v>-0.57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IFERROR(__xludf.DUMMYFUNCTION("""COMPUTED_VALUE"""),132.28)</f>
        <v>132.28</v>
      </c>
      <c r="C1664" s="1">
        <f t="shared" si="1"/>
        <v>-1.34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IFERROR(__xludf.DUMMYFUNCTION("""COMPUTED_VALUE"""),133.0)</f>
        <v>133</v>
      </c>
      <c r="C1665" s="1">
        <f t="shared" si="1"/>
        <v>-0.28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IFERROR(__xludf.DUMMYFUNCTION("""COMPUTED_VALUE"""),133.1)</f>
        <v>133.1</v>
      </c>
      <c r="C1666" s="1">
        <f t="shared" si="1"/>
        <v>-0.9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IFERROR(__xludf.DUMMYFUNCTION("""COMPUTED_VALUE"""),134.66)</f>
        <v>134.66</v>
      </c>
      <c r="C1667" s="1">
        <f t="shared" si="1"/>
        <v>0.56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IFERROR(__xludf.DUMMYFUNCTION("""COMPUTED_VALUE"""),135.0)</f>
        <v>135</v>
      </c>
      <c r="C1668" s="1">
        <f t="shared" si="1"/>
        <v>-0.66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IFERROR(__xludf.DUMMYFUNCTION("""COMPUTED_VALUE"""),134.72)</f>
        <v>134.72</v>
      </c>
      <c r="C1669" s="1">
        <f t="shared" si="1"/>
        <v>-1.28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IFERROR(__xludf.DUMMYFUNCTION("""COMPUTED_VALUE"""),135.0)</f>
        <v>135</v>
      </c>
      <c r="C1670" s="1">
        <f t="shared" si="1"/>
        <v>-0.72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IFERROR(__xludf.DUMMYFUNCTION("""COMPUTED_VALUE"""),134.44)</f>
        <v>134.44</v>
      </c>
      <c r="C1671" s="1">
        <f t="shared" si="1"/>
        <v>-1.56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IFERROR(__xludf.DUMMYFUNCTION("""COMPUTED_VALUE"""),134.99)</f>
        <v>134.99</v>
      </c>
      <c r="C1672" s="1">
        <f t="shared" si="1"/>
        <v>-0.45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IFERROR(__xludf.DUMMYFUNCTION("""COMPUTED_VALUE"""),134.14)</f>
        <v>134.14</v>
      </c>
      <c r="C1673" s="1">
        <f t="shared" si="1"/>
        <v>-1.85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IFERROR(__xludf.DUMMYFUNCTION("""COMPUTED_VALUE"""),133.29)</f>
        <v>133.29</v>
      </c>
      <c r="C1674" s="1">
        <f t="shared" si="1"/>
        <v>-1.85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IFERROR(__xludf.DUMMYFUNCTION("""COMPUTED_VALUE"""),132.98)</f>
        <v>132.98</v>
      </c>
      <c r="C1675" s="1">
        <f t="shared" si="1"/>
        <v>-1.31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IFERROR(__xludf.DUMMYFUNCTION("""COMPUTED_VALUE"""),132.23)</f>
        <v>132.23</v>
      </c>
      <c r="C1676" s="1">
        <f t="shared" si="1"/>
        <v>-1.75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IFERROR(__xludf.DUMMYFUNCTION("""COMPUTED_VALUE"""),132.9)</f>
        <v>132.9</v>
      </c>
      <c r="C1677" s="1">
        <f t="shared" si="1"/>
        <v>-0.33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IFERROR(__xludf.DUMMYFUNCTION("""COMPUTED_VALUE"""),130.81)</f>
        <v>130.81</v>
      </c>
      <c r="C1678" s="1">
        <f t="shared" si="1"/>
        <v>-3.09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IFERROR(__xludf.DUMMYFUNCTION("""COMPUTED_VALUE"""),129.45)</f>
        <v>129.45</v>
      </c>
      <c r="C1679" s="1">
        <f t="shared" si="1"/>
        <v>-2.36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IFERROR(__xludf.DUMMYFUNCTION("""COMPUTED_VALUE"""),129.9)</f>
        <v>129.9</v>
      </c>
      <c r="C1680" s="1">
        <f t="shared" si="1"/>
        <v>-0.55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IFERROR(__xludf.DUMMYFUNCTION("""COMPUTED_VALUE"""),131.16)</f>
        <v>131.16</v>
      </c>
      <c r="C1681" s="1">
        <f t="shared" si="1"/>
        <v>0.26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IFERROR(__xludf.DUMMYFUNCTION("""COMPUTED_VALUE"""),132.99)</f>
        <v>132.99</v>
      </c>
      <c r="C1682" s="1">
        <f t="shared" si="1"/>
        <v>0.83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IFERROR(__xludf.DUMMYFUNCTION("""COMPUTED_VALUE"""),132.64)</f>
        <v>132.64</v>
      </c>
      <c r="C1683" s="1">
        <f t="shared" si="1"/>
        <v>-1.35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IFERROR(__xludf.DUMMYFUNCTION("""COMPUTED_VALUE"""),132.9)</f>
        <v>132.9</v>
      </c>
      <c r="C1684" s="1">
        <f t="shared" si="1"/>
        <v>-0.74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IFERROR(__xludf.DUMMYFUNCTION("""COMPUTED_VALUE"""),128.53)</f>
        <v>128.53</v>
      </c>
      <c r="C1685" s="1">
        <f t="shared" si="1"/>
        <v>-5.37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IFERROR(__xludf.DUMMYFUNCTION("""COMPUTED_VALUE"""),130.12)</f>
        <v>130.12</v>
      </c>
      <c r="C1686" s="1">
        <f t="shared" si="1"/>
        <v>0.59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IFERROR(__xludf.DUMMYFUNCTION("""COMPUTED_VALUE"""),128.76)</f>
        <v>128.76</v>
      </c>
      <c r="C1687" s="1">
        <f t="shared" si="1"/>
        <v>-2.36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IFERROR(__xludf.DUMMYFUNCTION("""COMPUTED_VALUE"""),127.67)</f>
        <v>127.67</v>
      </c>
      <c r="C1688" s="1">
        <f t="shared" si="1"/>
        <v>-2.09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IFERROR(__xludf.DUMMYFUNCTION("""COMPUTED_VALUE"""),127.77)</f>
        <v>127.77</v>
      </c>
      <c r="C1689" s="1">
        <f t="shared" si="1"/>
        <v>-0.9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IFERROR(__xludf.DUMMYFUNCTION("""COMPUTED_VALUE"""),126.7)</f>
        <v>126.7</v>
      </c>
      <c r="C1690" s="1">
        <f t="shared" si="1"/>
        <v>-2.07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IFERROR(__xludf.DUMMYFUNCTION("""COMPUTED_VALUE"""),127.48)</f>
        <v>127.48</v>
      </c>
      <c r="C1691" s="1">
        <f t="shared" si="1"/>
        <v>-0.22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IFERROR(__xludf.DUMMYFUNCTION("""COMPUTED_VALUE"""),127.79)</f>
        <v>127.79</v>
      </c>
      <c r="C1692" s="1">
        <f t="shared" si="1"/>
        <v>-0.69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IFERROR(__xludf.DUMMYFUNCTION("""COMPUTED_VALUE"""),130.56)</f>
        <v>130.56</v>
      </c>
      <c r="C1693" s="1">
        <f t="shared" si="1"/>
        <v>1.77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IFERROR(__xludf.DUMMYFUNCTION("""COMPUTED_VALUE"""),131.87)</f>
        <v>131.87</v>
      </c>
      <c r="C1694" s="1">
        <f t="shared" si="1"/>
        <v>0.31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IFERROR(__xludf.DUMMYFUNCTION("""COMPUTED_VALUE"""),131.78)</f>
        <v>131.78</v>
      </c>
      <c r="C1695" s="1">
        <f t="shared" si="1"/>
        <v>-1.09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IFERROR(__xludf.DUMMYFUNCTION("""COMPUTED_VALUE"""),130.57)</f>
        <v>130.57</v>
      </c>
      <c r="C1696" s="1">
        <f t="shared" si="1"/>
        <v>-2.21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IFERROR(__xludf.DUMMYFUNCTION("""COMPUTED_VALUE"""),131.32)</f>
        <v>131.32</v>
      </c>
      <c r="C1697" s="1">
        <f t="shared" si="1"/>
        <v>-0.25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IFERROR(__xludf.DUMMYFUNCTION("""COMPUTED_VALUE"""),132.23)</f>
        <v>132.23</v>
      </c>
      <c r="C1698" s="1">
        <f t="shared" si="1"/>
        <v>-0.09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IFERROR(__xludf.DUMMYFUNCTION("""COMPUTED_VALUE"""),131.03)</f>
        <v>131.03</v>
      </c>
      <c r="C1699" s="1">
        <f t="shared" si="1"/>
        <v>-2.2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IFERROR(__xludf.DUMMYFUNCTION("""COMPUTED_VALUE"""),131.74)</f>
        <v>131.74</v>
      </c>
      <c r="C1700" s="1">
        <f t="shared" si="1"/>
        <v>-0.29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IFERROR(__xludf.DUMMYFUNCTION("""COMPUTED_VALUE"""),132.38)</f>
        <v>132.38</v>
      </c>
      <c r="C1701" s="1">
        <f t="shared" si="1"/>
        <v>-0.36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IFERROR(__xludf.DUMMYFUNCTION("""COMPUTED_VALUE"""),132.25)</f>
        <v>132.25</v>
      </c>
      <c r="C1702" s="1">
        <f t="shared" si="1"/>
        <v>-1.13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IFERROR(__xludf.DUMMYFUNCTION("""COMPUTED_VALUE"""),134.66)</f>
        <v>134.66</v>
      </c>
      <c r="C1703" s="1">
        <f t="shared" si="1"/>
        <v>1.41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IFERROR(__xludf.DUMMYFUNCTION("""COMPUTED_VALUE"""),134.42)</f>
        <v>134.42</v>
      </c>
      <c r="C1704" s="1">
        <f t="shared" si="1"/>
        <v>-1.24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IFERROR(__xludf.DUMMYFUNCTION("""COMPUTED_VALUE"""),133.85)</f>
        <v>133.85</v>
      </c>
      <c r="C1705" s="1">
        <f t="shared" si="1"/>
        <v>-1.57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IFERROR(__xludf.DUMMYFUNCTION("""COMPUTED_VALUE"""),135.84)</f>
        <v>135.84</v>
      </c>
      <c r="C1706" s="1">
        <f t="shared" si="1"/>
        <v>0.99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IFERROR(__xludf.DUMMYFUNCTION("""COMPUTED_VALUE"""),133.74)</f>
        <v>133.74</v>
      </c>
      <c r="C1707" s="1">
        <f t="shared" si="1"/>
        <v>-3.1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IFERROR(__xludf.DUMMYFUNCTION("""COMPUTED_VALUE"""),133.16)</f>
        <v>133.16</v>
      </c>
      <c r="C1708" s="1">
        <f t="shared" si="1"/>
        <v>-1.58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IFERROR(__xludf.DUMMYFUNCTION("""COMPUTED_VALUE"""),133.38)</f>
        <v>133.38</v>
      </c>
      <c r="C1709" s="1">
        <f t="shared" si="1"/>
        <v>-0.78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IFERROR(__xludf.DUMMYFUNCTION("""COMPUTED_VALUE"""),133.5)</f>
        <v>133.5</v>
      </c>
      <c r="C1710" s="1">
        <f t="shared" si="1"/>
        <v>-0.88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IFERROR(__xludf.DUMMYFUNCTION("""COMPUTED_VALUE"""),134.0)</f>
        <v>134</v>
      </c>
      <c r="C1711" s="1">
        <f t="shared" si="1"/>
        <v>-0.5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IFERROR(__xludf.DUMMYFUNCTION("""COMPUTED_VALUE"""),135.1)</f>
        <v>135.1</v>
      </c>
      <c r="C1712" s="1">
        <f t="shared" si="1"/>
        <v>0.1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IFERROR(__xludf.DUMMYFUNCTION("""COMPUTED_VALUE"""),136.18)</f>
        <v>136.18</v>
      </c>
      <c r="C1713" s="1">
        <f t="shared" si="1"/>
        <v>0.08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IFERROR(__xludf.DUMMYFUNCTION("""COMPUTED_VALUE"""),135.84)</f>
        <v>135.84</v>
      </c>
      <c r="C1714" s="1">
        <f t="shared" si="1"/>
        <v>-1.34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IFERROR(__xludf.DUMMYFUNCTION("""COMPUTED_VALUE"""),135.63)</f>
        <v>135.63</v>
      </c>
      <c r="C1715" s="1">
        <f t="shared" si="1"/>
        <v>-1.21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IFERROR(__xludf.DUMMYFUNCTION("""COMPUTED_VALUE"""),137.45)</f>
        <v>137.45</v>
      </c>
      <c r="C1716" s="1">
        <f t="shared" si="1"/>
        <v>0.82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IFERROR(__xludf.DUMMYFUNCTION("""COMPUTED_VALUE"""),139.02)</f>
        <v>139.02</v>
      </c>
      <c r="C1717" s="1">
        <f t="shared" si="1"/>
        <v>0.57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IFERROR(__xludf.DUMMYFUNCTION("""COMPUTED_VALUE"""),145.54)</f>
        <v>145.54</v>
      </c>
      <c r="C1718" s="1">
        <f t="shared" si="1"/>
        <v>5.52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IFERROR(__xludf.DUMMYFUNCTION("""COMPUTED_VALUE"""),143.31)</f>
        <v>143.31</v>
      </c>
      <c r="C1719" s="1">
        <f t="shared" si="1"/>
        <v>-3.23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IFERROR(__xludf.DUMMYFUNCTION("""COMPUTED_VALUE"""),143.01)</f>
        <v>143.01</v>
      </c>
      <c r="C1720" s="1">
        <f t="shared" si="1"/>
        <v>-1.3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IFERROR(__xludf.DUMMYFUNCTION("""COMPUTED_VALUE"""),142.43)</f>
        <v>142.43</v>
      </c>
      <c r="C1721" s="1">
        <f t="shared" si="1"/>
        <v>-1.58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IFERROR(__xludf.DUMMYFUNCTION("""COMPUTED_VALUE"""),142.41)</f>
        <v>142.41</v>
      </c>
      <c r="C1722" s="1">
        <f t="shared" si="1"/>
        <v>-1.02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IFERROR(__xludf.DUMMYFUNCTION("""COMPUTED_VALUE"""),140.75)</f>
        <v>140.75</v>
      </c>
      <c r="C1723" s="1">
        <f t="shared" si="1"/>
        <v>-2.66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IFERROR(__xludf.DUMMYFUNCTION("""COMPUTED_VALUE"""),140.02)</f>
        <v>140.02</v>
      </c>
      <c r="C1724" s="1">
        <f t="shared" si="1"/>
        <v>-1.73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IFERROR(__xludf.DUMMYFUNCTION("""COMPUTED_VALUE"""),139.54)</f>
        <v>139.54</v>
      </c>
      <c r="C1725" s="1">
        <f t="shared" si="1"/>
        <v>-1.48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IFERROR(__xludf.DUMMYFUNCTION("""COMPUTED_VALUE"""),143.03)</f>
        <v>143.03</v>
      </c>
      <c r="C1726" s="1">
        <f t="shared" si="1"/>
        <v>2.49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IFERROR(__xludf.DUMMYFUNCTION("""COMPUTED_VALUE"""),142.2)</f>
        <v>142.2</v>
      </c>
      <c r="C1727" s="1">
        <f t="shared" si="1"/>
        <v>-1.83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IFERROR(__xludf.DUMMYFUNCTION("""COMPUTED_VALUE"""),145.09)</f>
        <v>145.09</v>
      </c>
      <c r="C1728" s="1">
        <f t="shared" si="1"/>
        <v>1.89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IFERROR(__xludf.DUMMYFUNCTION("""COMPUTED_VALUE"""),147.69)</f>
        <v>147.69</v>
      </c>
      <c r="C1729" s="1">
        <f t="shared" si="1"/>
        <v>1.6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IFERROR(__xludf.DUMMYFUNCTION("""COMPUTED_VALUE"""),148.52)</f>
        <v>148.52</v>
      </c>
      <c r="C1730" s="1">
        <f t="shared" si="1"/>
        <v>-0.17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IFERROR(__xludf.DUMMYFUNCTION("""COMPUTED_VALUE"""),149.99)</f>
        <v>149.99</v>
      </c>
      <c r="C1731" s="1">
        <f t="shared" si="1"/>
        <v>0.47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IFERROR(__xludf.DUMMYFUNCTION("""COMPUTED_VALUE"""),148.11)</f>
        <v>148.11</v>
      </c>
      <c r="C1732" s="1">
        <f t="shared" si="1"/>
        <v>-2.88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IFERROR(__xludf.DUMMYFUNCTION("""COMPUTED_VALUE"""),146.44)</f>
        <v>146.44</v>
      </c>
      <c r="C1733" s="1">
        <f t="shared" si="1"/>
        <v>-2.67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IFERROR(__xludf.DUMMYFUNCTION("""COMPUTED_VALUE"""),145.33)</f>
        <v>145.33</v>
      </c>
      <c r="C1734" s="1">
        <f t="shared" si="1"/>
        <v>-2.11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IFERROR(__xludf.DUMMYFUNCTION("""COMPUTED_VALUE"""),146.35)</f>
        <v>146.35</v>
      </c>
      <c r="C1735" s="1">
        <f t="shared" si="1"/>
        <v>0.02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IFERROR(__xludf.DUMMYFUNCTION("""COMPUTED_VALUE"""),147.02)</f>
        <v>147.02</v>
      </c>
      <c r="C1736" s="1">
        <f t="shared" si="1"/>
        <v>-0.33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IFERROR(__xludf.DUMMYFUNCTION("""COMPUTED_VALUE"""),149.52)</f>
        <v>149.52</v>
      </c>
      <c r="C1737" s="1">
        <f t="shared" si="1"/>
        <v>1.5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IFERROR(__xludf.DUMMYFUNCTION("""COMPUTED_VALUE"""),149.74)</f>
        <v>149.74</v>
      </c>
      <c r="C1738" s="1">
        <f t="shared" si="1"/>
        <v>-0.78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IFERROR(__xludf.DUMMYFUNCTION("""COMPUTED_VALUE"""),150.04)</f>
        <v>150.04</v>
      </c>
      <c r="C1739" s="1">
        <f t="shared" si="1"/>
        <v>-0.7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IFERROR(__xludf.DUMMYFUNCTION("""COMPUTED_VALUE"""),149.77)</f>
        <v>149.77</v>
      </c>
      <c r="C1740" s="1">
        <f t="shared" si="1"/>
        <v>-1.27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IFERROR(__xludf.DUMMYFUNCTION("""COMPUTED_VALUE"""),151.64)</f>
        <v>151.64</v>
      </c>
      <c r="C1741" s="1">
        <f t="shared" si="1"/>
        <v>0.87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IFERROR(__xludf.DUMMYFUNCTION("""COMPUTED_VALUE"""),150.56)</f>
        <v>150.56</v>
      </c>
      <c r="C1742" s="1">
        <f t="shared" si="1"/>
        <v>-2.08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IFERROR(__xludf.DUMMYFUNCTION("""COMPUTED_VALUE"""),152.39)</f>
        <v>152.39</v>
      </c>
      <c r="C1743" s="1">
        <f t="shared" si="1"/>
        <v>0.83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IFERROR(__xludf.DUMMYFUNCTION("""COMPUTED_VALUE"""),152.25)</f>
        <v>152.25</v>
      </c>
      <c r="C1744" s="1">
        <f t="shared" si="1"/>
        <v>-1.14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IFERROR(__xludf.DUMMYFUNCTION("""COMPUTED_VALUE"""),152.16)</f>
        <v>152.16</v>
      </c>
      <c r="C1745" s="1">
        <f t="shared" si="1"/>
        <v>-1.09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IFERROR(__xludf.DUMMYFUNCTION("""COMPUTED_VALUE"""),152.24)</f>
        <v>152.24</v>
      </c>
      <c r="C1746" s="1">
        <f t="shared" si="1"/>
        <v>-0.92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IFERROR(__xludf.DUMMYFUNCTION("""COMPUTED_VALUE"""),154.14)</f>
        <v>154.14</v>
      </c>
      <c r="C1747" s="1">
        <f t="shared" si="1"/>
        <v>0.9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IFERROR(__xludf.DUMMYFUNCTION("""COMPUTED_VALUE"""),155.39)</f>
        <v>155.39</v>
      </c>
      <c r="C1748" s="1">
        <f t="shared" si="1"/>
        <v>0.25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IFERROR(__xludf.DUMMYFUNCTION("""COMPUTED_VALUE"""),156.49)</f>
        <v>156.49</v>
      </c>
      <c r="C1749" s="1">
        <f t="shared" si="1"/>
        <v>0.1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IFERROR(__xludf.DUMMYFUNCTION("""COMPUTED_VALUE"""),157.16)</f>
        <v>157.16</v>
      </c>
      <c r="C1750" s="1">
        <f t="shared" si="1"/>
        <v>-0.33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tr">
        <f>IFERROR(__xludf.DUMMYFUNCTION("GOOGLEFINANCE(""HON"",""price"",""2010-01-01"",""2016-12-13"",""DAILY"")"),"Date")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IFERROR(__xludf.DUMMYFUNCTION("""COMPUTED_VALUE"""),38.41)</f>
        <v>38.41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IFERROR(__xludf.DUMMYFUNCTION("""COMPUTED_VALUE"""),38.49)</f>
        <v>38.49</v>
      </c>
      <c r="C3" s="1">
        <f t="shared" ref="C3:C1750" si="1">(B3-B2)-1</f>
        <v>-1</v>
      </c>
    </row>
    <row r="4">
      <c r="A4" s="3">
        <f>IFERROR(__xludf.DUMMYFUNCTION("""COMPUTED_VALUE"""),40184.666666666664)</f>
        <v>40184.66667</v>
      </c>
      <c r="B4" s="1">
        <f>IFERROR(__xludf.DUMMYFUNCTION("""COMPUTED_VALUE"""),38.49)</f>
        <v>38.49</v>
      </c>
      <c r="C4" s="1">
        <f t="shared" si="1"/>
        <v>-1</v>
      </c>
    </row>
    <row r="5">
      <c r="A5" s="3">
        <f>IFERROR(__xludf.DUMMYFUNCTION("""COMPUTED_VALUE"""),40185.666666666664)</f>
        <v>40185.66667</v>
      </c>
      <c r="B5" s="1">
        <f>IFERROR(__xludf.DUMMYFUNCTION("""COMPUTED_VALUE"""),39.23)</f>
        <v>39.23</v>
      </c>
      <c r="C5" s="1">
        <f t="shared" si="1"/>
        <v>-1</v>
      </c>
    </row>
    <row r="6">
      <c r="A6" s="3">
        <f>IFERROR(__xludf.DUMMYFUNCTION("""COMPUTED_VALUE"""),40186.666666666664)</f>
        <v>40186.66667</v>
      </c>
      <c r="B6" s="1">
        <f>IFERROR(__xludf.DUMMYFUNCTION("""COMPUTED_VALUE"""),40.1)</f>
        <v>40.1</v>
      </c>
      <c r="C6" s="1">
        <f t="shared" si="1"/>
        <v>-1</v>
      </c>
    </row>
    <row r="7">
      <c r="A7" s="3">
        <f>IFERROR(__xludf.DUMMYFUNCTION("""COMPUTED_VALUE"""),40189.666666666664)</f>
        <v>40189.66667</v>
      </c>
      <c r="B7" s="1">
        <f>IFERROR(__xludf.DUMMYFUNCTION("""COMPUTED_VALUE"""),40.6)</f>
        <v>40.6</v>
      </c>
      <c r="C7" s="1">
        <f t="shared" si="1"/>
        <v>-1</v>
      </c>
    </row>
    <row r="8">
      <c r="A8" s="3">
        <f>IFERROR(__xludf.DUMMYFUNCTION("""COMPUTED_VALUE"""),40190.666666666664)</f>
        <v>40190.66667</v>
      </c>
      <c r="B8" s="1">
        <f>IFERROR(__xludf.DUMMYFUNCTION("""COMPUTED_VALUE"""),40.14)</f>
        <v>40.14</v>
      </c>
      <c r="C8" s="1">
        <f t="shared" si="1"/>
        <v>-1</v>
      </c>
    </row>
    <row r="9">
      <c r="A9" s="3">
        <f>IFERROR(__xludf.DUMMYFUNCTION("""COMPUTED_VALUE"""),40191.666666666664)</f>
        <v>40191.66667</v>
      </c>
      <c r="B9" s="1">
        <f>IFERROR(__xludf.DUMMYFUNCTION("""COMPUTED_VALUE"""),40.29)</f>
        <v>40.29</v>
      </c>
      <c r="C9" s="1">
        <f t="shared" si="1"/>
        <v>-1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IFERROR(__xludf.DUMMYFUNCTION("""COMPUTED_VALUE"""),40.53)</f>
        <v>40.53</v>
      </c>
      <c r="C10" s="1">
        <f t="shared" si="1"/>
        <v>-1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IFERROR(__xludf.DUMMYFUNCTION("""COMPUTED_VALUE"""),40.58)</f>
        <v>40.58</v>
      </c>
      <c r="C11" s="1">
        <f t="shared" si="1"/>
        <v>-1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IFERROR(__xludf.DUMMYFUNCTION("""COMPUTED_VALUE"""),40.79)</f>
        <v>40.79</v>
      </c>
      <c r="C12" s="1">
        <f t="shared" si="1"/>
        <v>-1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IFERROR(__xludf.DUMMYFUNCTION("""COMPUTED_VALUE"""),40.33)</f>
        <v>40.33</v>
      </c>
      <c r="C13" s="1">
        <f t="shared" si="1"/>
        <v>-1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IFERROR(__xludf.DUMMYFUNCTION("""COMPUTED_VALUE"""),38.77)</f>
        <v>38.77</v>
      </c>
      <c r="C14" s="1">
        <f t="shared" si="1"/>
        <v>-1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IFERROR(__xludf.DUMMYFUNCTION("""COMPUTED_VALUE"""),37.96)</f>
        <v>37.96</v>
      </c>
      <c r="C15" s="1">
        <f t="shared" si="1"/>
        <v>-1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IFERROR(__xludf.DUMMYFUNCTION("""COMPUTED_VALUE"""),38.29)</f>
        <v>38.29</v>
      </c>
      <c r="C16" s="1">
        <f t="shared" si="1"/>
        <v>-1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IFERROR(__xludf.DUMMYFUNCTION("""COMPUTED_VALUE"""),38.05)</f>
        <v>38.05</v>
      </c>
      <c r="C17" s="1">
        <f t="shared" si="1"/>
        <v>-1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IFERROR(__xludf.DUMMYFUNCTION("""COMPUTED_VALUE"""),38.33)</f>
        <v>38.33</v>
      </c>
      <c r="C18" s="1">
        <f t="shared" si="1"/>
        <v>-1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IFERROR(__xludf.DUMMYFUNCTION("""COMPUTED_VALUE"""),37.91)</f>
        <v>37.91</v>
      </c>
      <c r="C19" s="1">
        <f t="shared" si="1"/>
        <v>-1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IFERROR(__xludf.DUMMYFUNCTION("""COMPUTED_VALUE"""),36.78)</f>
        <v>36.78</v>
      </c>
      <c r="C20" s="1">
        <f t="shared" si="1"/>
        <v>-1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IFERROR(__xludf.DUMMYFUNCTION("""COMPUTED_VALUE"""),37.48)</f>
        <v>37.48</v>
      </c>
      <c r="C21" s="1">
        <f t="shared" si="1"/>
        <v>-1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IFERROR(__xludf.DUMMYFUNCTION("""COMPUTED_VALUE"""),37.62)</f>
        <v>37.62</v>
      </c>
      <c r="C22" s="1">
        <f t="shared" si="1"/>
        <v>-1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IFERROR(__xludf.DUMMYFUNCTION("""COMPUTED_VALUE"""),37.33)</f>
        <v>37.33</v>
      </c>
      <c r="C23" s="1">
        <f t="shared" si="1"/>
        <v>-1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IFERROR(__xludf.DUMMYFUNCTION("""COMPUTED_VALUE"""),35.92)</f>
        <v>35.92</v>
      </c>
      <c r="C24" s="1">
        <f t="shared" si="1"/>
        <v>-1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IFERROR(__xludf.DUMMYFUNCTION("""COMPUTED_VALUE"""),35.67)</f>
        <v>35.67</v>
      </c>
      <c r="C25" s="1">
        <f t="shared" si="1"/>
        <v>-1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IFERROR(__xludf.DUMMYFUNCTION("""COMPUTED_VALUE"""),35.1)</f>
        <v>35.1</v>
      </c>
      <c r="C26" s="1">
        <f t="shared" si="1"/>
        <v>-1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IFERROR(__xludf.DUMMYFUNCTION("""COMPUTED_VALUE"""),36.0)</f>
        <v>36</v>
      </c>
      <c r="C27" s="1">
        <f t="shared" si="1"/>
        <v>-1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IFERROR(__xludf.DUMMYFUNCTION("""COMPUTED_VALUE"""),35.91)</f>
        <v>35.91</v>
      </c>
      <c r="C28" s="1">
        <f t="shared" si="1"/>
        <v>-1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IFERROR(__xludf.DUMMYFUNCTION("""COMPUTED_VALUE"""),36.39)</f>
        <v>36.39</v>
      </c>
      <c r="C29" s="1">
        <f t="shared" si="1"/>
        <v>-1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IFERROR(__xludf.DUMMYFUNCTION("""COMPUTED_VALUE"""),36.04)</f>
        <v>36.04</v>
      </c>
      <c r="C30" s="1">
        <f t="shared" si="1"/>
        <v>-1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IFERROR(__xludf.DUMMYFUNCTION("""COMPUTED_VALUE"""),37.05)</f>
        <v>37.05</v>
      </c>
      <c r="C31" s="1">
        <f t="shared" si="1"/>
        <v>-1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IFERROR(__xludf.DUMMYFUNCTION("""COMPUTED_VALUE"""),37.21)</f>
        <v>37.21</v>
      </c>
      <c r="C32" s="1">
        <f t="shared" si="1"/>
        <v>-1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IFERROR(__xludf.DUMMYFUNCTION("""COMPUTED_VALUE"""),37.94)</f>
        <v>37.94</v>
      </c>
      <c r="C33" s="1">
        <f t="shared" si="1"/>
        <v>-1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IFERROR(__xludf.DUMMYFUNCTION("""COMPUTED_VALUE"""),38.29)</f>
        <v>38.29</v>
      </c>
      <c r="C34" s="1">
        <f t="shared" si="1"/>
        <v>-1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IFERROR(__xludf.DUMMYFUNCTION("""COMPUTED_VALUE"""),38.22)</f>
        <v>38.22</v>
      </c>
      <c r="C35" s="1">
        <f t="shared" si="1"/>
        <v>-1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IFERROR(__xludf.DUMMYFUNCTION("""COMPUTED_VALUE"""),38.01)</f>
        <v>38.01</v>
      </c>
      <c r="C36" s="1">
        <f t="shared" si="1"/>
        <v>-1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IFERROR(__xludf.DUMMYFUNCTION("""COMPUTED_VALUE"""),38.63)</f>
        <v>38.63</v>
      </c>
      <c r="C37" s="1">
        <f t="shared" si="1"/>
        <v>-1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IFERROR(__xludf.DUMMYFUNCTION("""COMPUTED_VALUE"""),38.26)</f>
        <v>38.26</v>
      </c>
      <c r="C38" s="1">
        <f t="shared" si="1"/>
        <v>-1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IFERROR(__xludf.DUMMYFUNCTION("""COMPUTED_VALUE"""),38.23)</f>
        <v>38.23</v>
      </c>
      <c r="C39" s="1">
        <f t="shared" si="1"/>
        <v>-1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IFERROR(__xludf.DUMMYFUNCTION("""COMPUTED_VALUE"""),38.62)</f>
        <v>38.62</v>
      </c>
      <c r="C40" s="1">
        <f t="shared" si="1"/>
        <v>-1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IFERROR(__xludf.DUMMYFUNCTION("""COMPUTED_VALUE"""),38.73)</f>
        <v>38.73</v>
      </c>
      <c r="C41" s="1">
        <f t="shared" si="1"/>
        <v>-1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IFERROR(__xludf.DUMMYFUNCTION("""COMPUTED_VALUE"""),38.95)</f>
        <v>38.95</v>
      </c>
      <c r="C42" s="1">
        <f t="shared" si="1"/>
        <v>-1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IFERROR(__xludf.DUMMYFUNCTION("""COMPUTED_VALUE"""),39.2)</f>
        <v>39.2</v>
      </c>
      <c r="C43" s="1">
        <f t="shared" si="1"/>
        <v>-1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IFERROR(__xludf.DUMMYFUNCTION("""COMPUTED_VALUE"""),39.9)</f>
        <v>39.9</v>
      </c>
      <c r="C44" s="1">
        <f t="shared" si="1"/>
        <v>-1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IFERROR(__xludf.DUMMYFUNCTION("""COMPUTED_VALUE"""),39.5)</f>
        <v>39.5</v>
      </c>
      <c r="C45" s="1">
        <f t="shared" si="1"/>
        <v>-1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IFERROR(__xludf.DUMMYFUNCTION("""COMPUTED_VALUE"""),40.24)</f>
        <v>40.24</v>
      </c>
      <c r="C46" s="1">
        <f t="shared" si="1"/>
        <v>-1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IFERROR(__xludf.DUMMYFUNCTION("""COMPUTED_VALUE"""),40.31)</f>
        <v>40.31</v>
      </c>
      <c r="C47" s="1">
        <f t="shared" si="1"/>
        <v>-1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IFERROR(__xludf.DUMMYFUNCTION("""COMPUTED_VALUE"""),40.57)</f>
        <v>40.57</v>
      </c>
      <c r="C48" s="1">
        <f t="shared" si="1"/>
        <v>-1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IFERROR(__xludf.DUMMYFUNCTION("""COMPUTED_VALUE"""),40.87)</f>
        <v>40.87</v>
      </c>
      <c r="C49" s="1">
        <f t="shared" si="1"/>
        <v>-1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IFERROR(__xludf.DUMMYFUNCTION("""COMPUTED_VALUE"""),40.91)</f>
        <v>40.91</v>
      </c>
      <c r="C50" s="1">
        <f t="shared" si="1"/>
        <v>-1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IFERROR(__xludf.DUMMYFUNCTION("""COMPUTED_VALUE"""),40.96)</f>
        <v>40.96</v>
      </c>
      <c r="C51" s="1">
        <f t="shared" si="1"/>
        <v>-1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IFERROR(__xludf.DUMMYFUNCTION("""COMPUTED_VALUE"""),40.85)</f>
        <v>40.85</v>
      </c>
      <c r="C52" s="1">
        <f t="shared" si="1"/>
        <v>-1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IFERROR(__xludf.DUMMYFUNCTION("""COMPUTED_VALUE"""),41.34)</f>
        <v>41.34</v>
      </c>
      <c r="C53" s="1">
        <f t="shared" si="1"/>
        <v>-1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IFERROR(__xludf.DUMMYFUNCTION("""COMPUTED_VALUE"""),41.72)</f>
        <v>41.72</v>
      </c>
      <c r="C54" s="1">
        <f t="shared" si="1"/>
        <v>-1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IFERROR(__xludf.DUMMYFUNCTION("""COMPUTED_VALUE"""),41.47)</f>
        <v>41.47</v>
      </c>
      <c r="C55" s="1">
        <f t="shared" si="1"/>
        <v>-1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IFERROR(__xludf.DUMMYFUNCTION("""COMPUTED_VALUE"""),42.07)</f>
        <v>42.07</v>
      </c>
      <c r="C56" s="1">
        <f t="shared" si="1"/>
        <v>-1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IFERROR(__xludf.DUMMYFUNCTION("""COMPUTED_VALUE"""),42.34)</f>
        <v>42.34</v>
      </c>
      <c r="C57" s="1">
        <f t="shared" si="1"/>
        <v>-1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IFERROR(__xludf.DUMMYFUNCTION("""COMPUTED_VALUE"""),42.21)</f>
        <v>42.21</v>
      </c>
      <c r="C58" s="1">
        <f t="shared" si="1"/>
        <v>-1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IFERROR(__xludf.DUMMYFUNCTION("""COMPUTED_VALUE"""),42.46)</f>
        <v>42.46</v>
      </c>
      <c r="C59" s="1">
        <f t="shared" si="1"/>
        <v>-1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IFERROR(__xludf.DUMMYFUNCTION("""COMPUTED_VALUE"""),42.71)</f>
        <v>42.71</v>
      </c>
      <c r="C60" s="1">
        <f t="shared" si="1"/>
        <v>-1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IFERROR(__xludf.DUMMYFUNCTION("""COMPUTED_VALUE"""),42.79)</f>
        <v>42.79</v>
      </c>
      <c r="C61" s="1">
        <f t="shared" si="1"/>
        <v>-1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IFERROR(__xludf.DUMMYFUNCTION("""COMPUTED_VALUE"""),43.1)</f>
        <v>43.1</v>
      </c>
      <c r="C62" s="1">
        <f t="shared" si="1"/>
        <v>-1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IFERROR(__xludf.DUMMYFUNCTION("""COMPUTED_VALUE"""),42.87)</f>
        <v>42.87</v>
      </c>
      <c r="C63" s="1">
        <f t="shared" si="1"/>
        <v>-1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IFERROR(__xludf.DUMMYFUNCTION("""COMPUTED_VALUE"""),43.27)</f>
        <v>43.27</v>
      </c>
      <c r="C64" s="1">
        <f t="shared" si="1"/>
        <v>-1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IFERROR(__xludf.DUMMYFUNCTION("""COMPUTED_VALUE"""),43.28)</f>
        <v>43.28</v>
      </c>
      <c r="C65" s="1">
        <f t="shared" si="1"/>
        <v>-1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IFERROR(__xludf.DUMMYFUNCTION("""COMPUTED_VALUE"""),43.08)</f>
        <v>43.08</v>
      </c>
      <c r="C66" s="1">
        <f t="shared" si="1"/>
        <v>-1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IFERROR(__xludf.DUMMYFUNCTION("""COMPUTED_VALUE"""),43.31)</f>
        <v>43.31</v>
      </c>
      <c r="C67" s="1">
        <f t="shared" si="1"/>
        <v>-1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IFERROR(__xludf.DUMMYFUNCTION("""COMPUTED_VALUE"""),43.57)</f>
        <v>43.57</v>
      </c>
      <c r="C68" s="1">
        <f t="shared" si="1"/>
        <v>-1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IFERROR(__xludf.DUMMYFUNCTION("""COMPUTED_VALUE"""),43.78)</f>
        <v>43.78</v>
      </c>
      <c r="C69" s="1">
        <f t="shared" si="1"/>
        <v>-1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IFERROR(__xludf.DUMMYFUNCTION("""COMPUTED_VALUE"""),43.47)</f>
        <v>43.47</v>
      </c>
      <c r="C70" s="1">
        <f t="shared" si="1"/>
        <v>-1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IFERROR(__xludf.DUMMYFUNCTION("""COMPUTED_VALUE"""),44.1)</f>
        <v>44.1</v>
      </c>
      <c r="C71" s="1">
        <f t="shared" si="1"/>
        <v>-1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IFERROR(__xludf.DUMMYFUNCTION("""COMPUTED_VALUE"""),44.24)</f>
        <v>44.24</v>
      </c>
      <c r="C72" s="1">
        <f t="shared" si="1"/>
        <v>-1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IFERROR(__xludf.DUMMYFUNCTION("""COMPUTED_VALUE"""),43.62)</f>
        <v>43.62</v>
      </c>
      <c r="C73" s="1">
        <f t="shared" si="1"/>
        <v>-1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IFERROR(__xludf.DUMMYFUNCTION("""COMPUTED_VALUE"""),43.55)</f>
        <v>43.55</v>
      </c>
      <c r="C74" s="1">
        <f t="shared" si="1"/>
        <v>-1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IFERROR(__xludf.DUMMYFUNCTION("""COMPUTED_VALUE"""),44.15)</f>
        <v>44.15</v>
      </c>
      <c r="C75" s="1">
        <f t="shared" si="1"/>
        <v>-1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IFERROR(__xludf.DUMMYFUNCTION("""COMPUTED_VALUE"""),44.45)</f>
        <v>44.45</v>
      </c>
      <c r="C76" s="1">
        <f t="shared" si="1"/>
        <v>-1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IFERROR(__xludf.DUMMYFUNCTION("""COMPUTED_VALUE"""),45.16)</f>
        <v>45.16</v>
      </c>
      <c r="C77" s="1">
        <f t="shared" si="1"/>
        <v>-1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IFERROR(__xludf.DUMMYFUNCTION("""COMPUTED_VALUE"""),45.43)</f>
        <v>45.43</v>
      </c>
      <c r="C78" s="1">
        <f t="shared" si="1"/>
        <v>-1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IFERROR(__xludf.DUMMYFUNCTION("""COMPUTED_VALUE"""),45.95)</f>
        <v>45.95</v>
      </c>
      <c r="C79" s="1">
        <f t="shared" si="1"/>
        <v>-1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IFERROR(__xludf.DUMMYFUNCTION("""COMPUTED_VALUE"""),44.69)</f>
        <v>44.69</v>
      </c>
      <c r="C80" s="1">
        <f t="shared" si="1"/>
        <v>-1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IFERROR(__xludf.DUMMYFUNCTION("""COMPUTED_VALUE"""),44.79)</f>
        <v>44.79</v>
      </c>
      <c r="C81" s="1">
        <f t="shared" si="1"/>
        <v>-1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IFERROR(__xludf.DUMMYFUNCTION("""COMPUTED_VALUE"""),46.19)</f>
        <v>46.19</v>
      </c>
      <c r="C82" s="1">
        <f t="shared" si="1"/>
        <v>-1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IFERROR(__xludf.DUMMYFUNCTION("""COMPUTED_VALUE"""),45.19)</f>
        <v>45.19</v>
      </c>
      <c r="C83" s="1">
        <f t="shared" si="1"/>
        <v>-1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IFERROR(__xludf.DUMMYFUNCTION("""COMPUTED_VALUE"""),46.18)</f>
        <v>46.18</v>
      </c>
      <c r="C84" s="1">
        <f t="shared" si="1"/>
        <v>-1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IFERROR(__xludf.DUMMYFUNCTION("""COMPUTED_VALUE"""),44.61)</f>
        <v>44.61</v>
      </c>
      <c r="C85" s="1">
        <f t="shared" si="1"/>
        <v>-1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IFERROR(__xludf.DUMMYFUNCTION("""COMPUTED_VALUE"""),43.68)</f>
        <v>43.68</v>
      </c>
      <c r="C86" s="1">
        <f t="shared" si="1"/>
        <v>-1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IFERROR(__xludf.DUMMYFUNCTION("""COMPUTED_VALUE"""),42.17)</f>
        <v>42.17</v>
      </c>
      <c r="C87" s="1">
        <f t="shared" si="1"/>
        <v>-1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IFERROR(__xludf.DUMMYFUNCTION("""COMPUTED_VALUE"""),41.43)</f>
        <v>41.43</v>
      </c>
      <c r="C88" s="1">
        <f t="shared" si="1"/>
        <v>-1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IFERROR(__xludf.DUMMYFUNCTION("""COMPUTED_VALUE"""),43.86)</f>
        <v>43.86</v>
      </c>
      <c r="C89" s="1">
        <f t="shared" si="1"/>
        <v>-1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IFERROR(__xludf.DUMMYFUNCTION("""COMPUTED_VALUE"""),43.65)</f>
        <v>43.65</v>
      </c>
      <c r="C90" s="1">
        <f t="shared" si="1"/>
        <v>-1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IFERROR(__xludf.DUMMYFUNCTION("""COMPUTED_VALUE"""),44.62)</f>
        <v>44.62</v>
      </c>
      <c r="C91" s="1">
        <f t="shared" si="1"/>
        <v>-1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IFERROR(__xludf.DUMMYFUNCTION("""COMPUTED_VALUE"""),43.97)</f>
        <v>43.97</v>
      </c>
      <c r="C92" s="1">
        <f t="shared" si="1"/>
        <v>-1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IFERROR(__xludf.DUMMYFUNCTION("""COMPUTED_VALUE"""),43.3)</f>
        <v>43.3</v>
      </c>
      <c r="C93" s="1">
        <f t="shared" si="1"/>
        <v>-1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IFERROR(__xludf.DUMMYFUNCTION("""COMPUTED_VALUE"""),43.26)</f>
        <v>43.26</v>
      </c>
      <c r="C94" s="1">
        <f t="shared" si="1"/>
        <v>-1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IFERROR(__xludf.DUMMYFUNCTION("""COMPUTED_VALUE"""),42.57)</f>
        <v>42.57</v>
      </c>
      <c r="C95" s="1">
        <f t="shared" si="1"/>
        <v>-1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IFERROR(__xludf.DUMMYFUNCTION("""COMPUTED_VALUE"""),41.75)</f>
        <v>41.75</v>
      </c>
      <c r="C96" s="1">
        <f t="shared" si="1"/>
        <v>-1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IFERROR(__xludf.DUMMYFUNCTION("""COMPUTED_VALUE"""),39.78)</f>
        <v>39.78</v>
      </c>
      <c r="C97" s="1">
        <f t="shared" si="1"/>
        <v>-1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IFERROR(__xludf.DUMMYFUNCTION("""COMPUTED_VALUE"""),40.05)</f>
        <v>40.05</v>
      </c>
      <c r="C98" s="1">
        <f t="shared" si="1"/>
        <v>-1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IFERROR(__xludf.DUMMYFUNCTION("""COMPUTED_VALUE"""),39.83)</f>
        <v>39.83</v>
      </c>
      <c r="C99" s="1">
        <f t="shared" si="1"/>
        <v>-1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IFERROR(__xludf.DUMMYFUNCTION("""COMPUTED_VALUE"""),39.78)</f>
        <v>39.78</v>
      </c>
      <c r="C100" s="1">
        <f t="shared" si="1"/>
        <v>-1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IFERROR(__xludf.DUMMYFUNCTION("""COMPUTED_VALUE"""),40.09)</f>
        <v>40.09</v>
      </c>
      <c r="C101" s="1">
        <f t="shared" si="1"/>
        <v>-1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IFERROR(__xludf.DUMMYFUNCTION("""COMPUTED_VALUE"""),41.33)</f>
        <v>41.33</v>
      </c>
      <c r="C102" s="1">
        <f t="shared" si="1"/>
        <v>-1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IFERROR(__xludf.DUMMYFUNCTION("""COMPUTED_VALUE"""),40.72)</f>
        <v>40.72</v>
      </c>
      <c r="C103" s="1">
        <f t="shared" si="1"/>
        <v>-1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IFERROR(__xludf.DUMMYFUNCTION("""COMPUTED_VALUE"""),39.89)</f>
        <v>39.89</v>
      </c>
      <c r="C104" s="1">
        <f t="shared" si="1"/>
        <v>-1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IFERROR(__xludf.DUMMYFUNCTION("""COMPUTED_VALUE"""),40.87)</f>
        <v>40.87</v>
      </c>
      <c r="C105" s="1">
        <f t="shared" si="1"/>
        <v>-1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IFERROR(__xludf.DUMMYFUNCTION("""COMPUTED_VALUE"""),41.18)</f>
        <v>41.18</v>
      </c>
      <c r="C106" s="1">
        <f t="shared" si="1"/>
        <v>-1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IFERROR(__xludf.DUMMYFUNCTION("""COMPUTED_VALUE"""),39.1)</f>
        <v>39.1</v>
      </c>
      <c r="C107" s="1">
        <f t="shared" si="1"/>
        <v>-1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IFERROR(__xludf.DUMMYFUNCTION("""COMPUTED_VALUE"""),38.08)</f>
        <v>38.08</v>
      </c>
      <c r="C108" s="1">
        <f t="shared" si="1"/>
        <v>-1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IFERROR(__xludf.DUMMYFUNCTION("""COMPUTED_VALUE"""),38.49)</f>
        <v>38.49</v>
      </c>
      <c r="C109" s="1">
        <f t="shared" si="1"/>
        <v>-1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IFERROR(__xludf.DUMMYFUNCTION("""COMPUTED_VALUE"""),38.09)</f>
        <v>38.09</v>
      </c>
      <c r="C110" s="1">
        <f t="shared" si="1"/>
        <v>-1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IFERROR(__xludf.DUMMYFUNCTION("""COMPUTED_VALUE"""),39.28)</f>
        <v>39.28</v>
      </c>
      <c r="C111" s="1">
        <f t="shared" si="1"/>
        <v>-1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IFERROR(__xludf.DUMMYFUNCTION("""COMPUTED_VALUE"""),39.34)</f>
        <v>39.34</v>
      </c>
      <c r="C112" s="1">
        <f t="shared" si="1"/>
        <v>-1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IFERROR(__xludf.DUMMYFUNCTION("""COMPUTED_VALUE"""),39.54)</f>
        <v>39.54</v>
      </c>
      <c r="C113" s="1">
        <f t="shared" si="1"/>
        <v>-1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IFERROR(__xludf.DUMMYFUNCTION("""COMPUTED_VALUE"""),40.97)</f>
        <v>40.97</v>
      </c>
      <c r="C114" s="1">
        <f t="shared" si="1"/>
        <v>-1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IFERROR(__xludf.DUMMYFUNCTION("""COMPUTED_VALUE"""),40.7)</f>
        <v>40.7</v>
      </c>
      <c r="C115" s="1">
        <f t="shared" si="1"/>
        <v>-1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IFERROR(__xludf.DUMMYFUNCTION("""COMPUTED_VALUE"""),40.6)</f>
        <v>40.6</v>
      </c>
      <c r="C116" s="1">
        <f t="shared" si="1"/>
        <v>-1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IFERROR(__xludf.DUMMYFUNCTION("""COMPUTED_VALUE"""),40.86)</f>
        <v>40.86</v>
      </c>
      <c r="C117" s="1">
        <f t="shared" si="1"/>
        <v>-1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IFERROR(__xludf.DUMMYFUNCTION("""COMPUTED_VALUE"""),40.87)</f>
        <v>40.87</v>
      </c>
      <c r="C118" s="1">
        <f t="shared" si="1"/>
        <v>-1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IFERROR(__xludf.DUMMYFUNCTION("""COMPUTED_VALUE"""),40.17)</f>
        <v>40.17</v>
      </c>
      <c r="C119" s="1">
        <f t="shared" si="1"/>
        <v>-1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IFERROR(__xludf.DUMMYFUNCTION("""COMPUTED_VALUE"""),39.83)</f>
        <v>39.83</v>
      </c>
      <c r="C120" s="1">
        <f t="shared" si="1"/>
        <v>-1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IFERROR(__xludf.DUMMYFUNCTION("""COMPUTED_VALUE"""),39.03)</f>
        <v>39.03</v>
      </c>
      <c r="C121" s="1">
        <f t="shared" si="1"/>
        <v>-1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IFERROR(__xludf.DUMMYFUNCTION("""COMPUTED_VALUE"""),39.6)</f>
        <v>39.6</v>
      </c>
      <c r="C122" s="1">
        <f t="shared" si="1"/>
        <v>-1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IFERROR(__xludf.DUMMYFUNCTION("""COMPUTED_VALUE"""),39.22)</f>
        <v>39.22</v>
      </c>
      <c r="C123" s="1">
        <f t="shared" si="1"/>
        <v>-1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IFERROR(__xludf.DUMMYFUNCTION("""COMPUTED_VALUE"""),37.44)</f>
        <v>37.44</v>
      </c>
      <c r="C124" s="1">
        <f t="shared" si="1"/>
        <v>-1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IFERROR(__xludf.DUMMYFUNCTION("""COMPUTED_VALUE"""),37.16)</f>
        <v>37.16</v>
      </c>
      <c r="C125" s="1">
        <f t="shared" si="1"/>
        <v>-1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IFERROR(__xludf.DUMMYFUNCTION("""COMPUTED_VALUE"""),36.7)</f>
        <v>36.7</v>
      </c>
      <c r="C126" s="1">
        <f t="shared" si="1"/>
        <v>-1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IFERROR(__xludf.DUMMYFUNCTION("""COMPUTED_VALUE"""),36.68)</f>
        <v>36.68</v>
      </c>
      <c r="C127" s="1">
        <f t="shared" si="1"/>
        <v>-1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IFERROR(__xludf.DUMMYFUNCTION("""COMPUTED_VALUE"""),36.85)</f>
        <v>36.85</v>
      </c>
      <c r="C128" s="1">
        <f t="shared" si="1"/>
        <v>-1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IFERROR(__xludf.DUMMYFUNCTION("""COMPUTED_VALUE"""),38.26)</f>
        <v>38.26</v>
      </c>
      <c r="C129" s="1">
        <f t="shared" si="1"/>
        <v>-1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IFERROR(__xludf.DUMMYFUNCTION("""COMPUTED_VALUE"""),38.77)</f>
        <v>38.77</v>
      </c>
      <c r="C130" s="1">
        <f t="shared" si="1"/>
        <v>-1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IFERROR(__xludf.DUMMYFUNCTION("""COMPUTED_VALUE"""),39.29)</f>
        <v>39.29</v>
      </c>
      <c r="C131" s="1">
        <f t="shared" si="1"/>
        <v>-1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IFERROR(__xludf.DUMMYFUNCTION("""COMPUTED_VALUE"""),38.86)</f>
        <v>38.86</v>
      </c>
      <c r="C132" s="1">
        <f t="shared" si="1"/>
        <v>-1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IFERROR(__xludf.DUMMYFUNCTION("""COMPUTED_VALUE"""),39.84)</f>
        <v>39.84</v>
      </c>
      <c r="C133" s="1">
        <f t="shared" si="1"/>
        <v>-1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IFERROR(__xludf.DUMMYFUNCTION("""COMPUTED_VALUE"""),39.69)</f>
        <v>39.69</v>
      </c>
      <c r="C134" s="1">
        <f t="shared" si="1"/>
        <v>-1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IFERROR(__xludf.DUMMYFUNCTION("""COMPUTED_VALUE"""),39.78)</f>
        <v>39.78</v>
      </c>
      <c r="C135" s="1">
        <f t="shared" si="1"/>
        <v>-1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IFERROR(__xludf.DUMMYFUNCTION("""COMPUTED_VALUE"""),38.26)</f>
        <v>38.26</v>
      </c>
      <c r="C136" s="1">
        <f t="shared" si="1"/>
        <v>-1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IFERROR(__xludf.DUMMYFUNCTION("""COMPUTED_VALUE"""),38.41)</f>
        <v>38.41</v>
      </c>
      <c r="C137" s="1">
        <f t="shared" si="1"/>
        <v>-1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IFERROR(__xludf.DUMMYFUNCTION("""COMPUTED_VALUE"""),39.22)</f>
        <v>39.22</v>
      </c>
      <c r="C138" s="1">
        <f t="shared" si="1"/>
        <v>-1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IFERROR(__xludf.DUMMYFUNCTION("""COMPUTED_VALUE"""),39.15)</f>
        <v>39.15</v>
      </c>
      <c r="C139" s="1">
        <f t="shared" si="1"/>
        <v>-1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IFERROR(__xludf.DUMMYFUNCTION("""COMPUTED_VALUE"""),40.61)</f>
        <v>40.61</v>
      </c>
      <c r="C140" s="1">
        <f t="shared" si="1"/>
        <v>-1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IFERROR(__xludf.DUMMYFUNCTION("""COMPUTED_VALUE"""),41.41)</f>
        <v>41.41</v>
      </c>
      <c r="C141" s="1">
        <f t="shared" si="1"/>
        <v>-1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IFERROR(__xludf.DUMMYFUNCTION("""COMPUTED_VALUE"""),41.78)</f>
        <v>41.78</v>
      </c>
      <c r="C142" s="1">
        <f t="shared" si="1"/>
        <v>-1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IFERROR(__xludf.DUMMYFUNCTION("""COMPUTED_VALUE"""),41.34)</f>
        <v>41.34</v>
      </c>
      <c r="C143" s="1">
        <f t="shared" si="1"/>
        <v>-1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IFERROR(__xludf.DUMMYFUNCTION("""COMPUTED_VALUE"""),41.16)</f>
        <v>41.16</v>
      </c>
      <c r="C144" s="1">
        <f t="shared" si="1"/>
        <v>-1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IFERROR(__xludf.DUMMYFUNCTION("""COMPUTED_VALUE"""),40.67)</f>
        <v>40.67</v>
      </c>
      <c r="C145" s="1">
        <f t="shared" si="1"/>
        <v>-1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IFERROR(__xludf.DUMMYFUNCTION("""COMPUTED_VALUE"""),40.8)</f>
        <v>40.8</v>
      </c>
      <c r="C146" s="1">
        <f t="shared" si="1"/>
        <v>-1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IFERROR(__xludf.DUMMYFUNCTION("""COMPUTED_VALUE"""),41.63)</f>
        <v>41.63</v>
      </c>
      <c r="C147" s="1">
        <f t="shared" si="1"/>
        <v>-1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IFERROR(__xludf.DUMMYFUNCTION("""COMPUTED_VALUE"""),41.07)</f>
        <v>41.07</v>
      </c>
      <c r="C148" s="1">
        <f t="shared" si="1"/>
        <v>-1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IFERROR(__xludf.DUMMYFUNCTION("""COMPUTED_VALUE"""),41.87)</f>
        <v>41.87</v>
      </c>
      <c r="C149" s="1">
        <f t="shared" si="1"/>
        <v>-1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IFERROR(__xludf.DUMMYFUNCTION("""COMPUTED_VALUE"""),42.0)</f>
        <v>42</v>
      </c>
      <c r="C150" s="1">
        <f t="shared" si="1"/>
        <v>-1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IFERROR(__xludf.DUMMYFUNCTION("""COMPUTED_VALUE"""),41.67)</f>
        <v>41.67</v>
      </c>
      <c r="C151" s="1">
        <f t="shared" si="1"/>
        <v>-1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IFERROR(__xludf.DUMMYFUNCTION("""COMPUTED_VALUE"""),41.78)</f>
        <v>41.78</v>
      </c>
      <c r="C152" s="1">
        <f t="shared" si="1"/>
        <v>-1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IFERROR(__xludf.DUMMYFUNCTION("""COMPUTED_VALUE"""),41.33)</f>
        <v>41.33</v>
      </c>
      <c r="C153" s="1">
        <f t="shared" si="1"/>
        <v>-1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IFERROR(__xludf.DUMMYFUNCTION("""COMPUTED_VALUE"""),39.8)</f>
        <v>39.8</v>
      </c>
      <c r="C154" s="1">
        <f t="shared" si="1"/>
        <v>-1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IFERROR(__xludf.DUMMYFUNCTION("""COMPUTED_VALUE"""),39.31)</f>
        <v>39.31</v>
      </c>
      <c r="C155" s="1">
        <f t="shared" si="1"/>
        <v>-1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IFERROR(__xludf.DUMMYFUNCTION("""COMPUTED_VALUE"""),39.34)</f>
        <v>39.34</v>
      </c>
      <c r="C156" s="1">
        <f t="shared" si="1"/>
        <v>-1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IFERROR(__xludf.DUMMYFUNCTION("""COMPUTED_VALUE"""),39.2)</f>
        <v>39.2</v>
      </c>
      <c r="C157" s="1">
        <f t="shared" si="1"/>
        <v>-1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IFERROR(__xludf.DUMMYFUNCTION("""COMPUTED_VALUE"""),40.35)</f>
        <v>40.35</v>
      </c>
      <c r="C158" s="1">
        <f t="shared" si="1"/>
        <v>-1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IFERROR(__xludf.DUMMYFUNCTION("""COMPUTED_VALUE"""),40.14)</f>
        <v>40.14</v>
      </c>
      <c r="C159" s="1">
        <f t="shared" si="1"/>
        <v>-1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IFERROR(__xludf.DUMMYFUNCTION("""COMPUTED_VALUE"""),38.81)</f>
        <v>38.81</v>
      </c>
      <c r="C160" s="1">
        <f t="shared" si="1"/>
        <v>-1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IFERROR(__xludf.DUMMYFUNCTION("""COMPUTED_VALUE"""),38.69)</f>
        <v>38.69</v>
      </c>
      <c r="C161" s="1">
        <f t="shared" si="1"/>
        <v>-1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IFERROR(__xludf.DUMMYFUNCTION("""COMPUTED_VALUE"""),38.23)</f>
        <v>38.23</v>
      </c>
      <c r="C162" s="1">
        <f t="shared" si="1"/>
        <v>-1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IFERROR(__xludf.DUMMYFUNCTION("""COMPUTED_VALUE"""),37.45)</f>
        <v>37.45</v>
      </c>
      <c r="C163" s="1">
        <f t="shared" si="1"/>
        <v>-1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IFERROR(__xludf.DUMMYFUNCTION("""COMPUTED_VALUE"""),36.96)</f>
        <v>36.96</v>
      </c>
      <c r="C164" s="1">
        <f t="shared" si="1"/>
        <v>-1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IFERROR(__xludf.DUMMYFUNCTION("""COMPUTED_VALUE"""),36.84)</f>
        <v>36.84</v>
      </c>
      <c r="C165" s="1">
        <f t="shared" si="1"/>
        <v>-1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IFERROR(__xludf.DUMMYFUNCTION("""COMPUTED_VALUE"""),37.75)</f>
        <v>37.75</v>
      </c>
      <c r="C166" s="1">
        <f t="shared" si="1"/>
        <v>-1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IFERROR(__xludf.DUMMYFUNCTION("""COMPUTED_VALUE"""),36.99)</f>
        <v>36.99</v>
      </c>
      <c r="C167" s="1">
        <f t="shared" si="1"/>
        <v>-1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IFERROR(__xludf.DUMMYFUNCTION("""COMPUTED_VALUE"""),37.18)</f>
        <v>37.18</v>
      </c>
      <c r="C168" s="1">
        <f t="shared" si="1"/>
        <v>-1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IFERROR(__xludf.DUMMYFUNCTION("""COMPUTED_VALUE"""),38.92)</f>
        <v>38.92</v>
      </c>
      <c r="C169" s="1">
        <f t="shared" si="1"/>
        <v>-1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IFERROR(__xludf.DUMMYFUNCTION("""COMPUTED_VALUE"""),39.99)</f>
        <v>39.99</v>
      </c>
      <c r="C170" s="1">
        <f t="shared" si="1"/>
        <v>-1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IFERROR(__xludf.DUMMYFUNCTION("""COMPUTED_VALUE"""),40.76)</f>
        <v>40.76</v>
      </c>
      <c r="C171" s="1">
        <f t="shared" si="1"/>
        <v>-1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IFERROR(__xludf.DUMMYFUNCTION("""COMPUTED_VALUE"""),39.92)</f>
        <v>39.92</v>
      </c>
      <c r="C172" s="1">
        <f t="shared" si="1"/>
        <v>-1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IFERROR(__xludf.DUMMYFUNCTION("""COMPUTED_VALUE"""),40.16)</f>
        <v>40.16</v>
      </c>
      <c r="C173" s="1">
        <f t="shared" si="1"/>
        <v>-1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IFERROR(__xludf.DUMMYFUNCTION("""COMPUTED_VALUE"""),39.95)</f>
        <v>39.95</v>
      </c>
      <c r="C174" s="1">
        <f t="shared" si="1"/>
        <v>-1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IFERROR(__xludf.DUMMYFUNCTION("""COMPUTED_VALUE"""),40.75)</f>
        <v>40.75</v>
      </c>
      <c r="C175" s="1">
        <f t="shared" si="1"/>
        <v>-1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IFERROR(__xludf.DUMMYFUNCTION("""COMPUTED_VALUE"""),41.22)</f>
        <v>41.22</v>
      </c>
      <c r="C176" s="1">
        <f t="shared" si="1"/>
        <v>-1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IFERROR(__xludf.DUMMYFUNCTION("""COMPUTED_VALUE"""),41.45)</f>
        <v>41.45</v>
      </c>
      <c r="C177" s="1">
        <f t="shared" si="1"/>
        <v>-1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IFERROR(__xludf.DUMMYFUNCTION("""COMPUTED_VALUE"""),41.48)</f>
        <v>41.48</v>
      </c>
      <c r="C178" s="1">
        <f t="shared" si="1"/>
        <v>-1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IFERROR(__xludf.DUMMYFUNCTION("""COMPUTED_VALUE"""),41.63)</f>
        <v>41.63</v>
      </c>
      <c r="C179" s="1">
        <f t="shared" si="1"/>
        <v>-1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IFERROR(__xludf.DUMMYFUNCTION("""COMPUTED_VALUE"""),41.72)</f>
        <v>41.72</v>
      </c>
      <c r="C180" s="1">
        <f t="shared" si="1"/>
        <v>-1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IFERROR(__xludf.DUMMYFUNCTION("""COMPUTED_VALUE"""),42.18)</f>
        <v>42.18</v>
      </c>
      <c r="C181" s="1">
        <f t="shared" si="1"/>
        <v>-1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IFERROR(__xludf.DUMMYFUNCTION("""COMPUTED_VALUE"""),42.18)</f>
        <v>42.18</v>
      </c>
      <c r="C182" s="1">
        <f t="shared" si="1"/>
        <v>-1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IFERROR(__xludf.DUMMYFUNCTION("""COMPUTED_VALUE"""),41.58)</f>
        <v>41.58</v>
      </c>
      <c r="C183" s="1">
        <f t="shared" si="1"/>
        <v>-1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IFERROR(__xludf.DUMMYFUNCTION("""COMPUTED_VALUE"""),41.15)</f>
        <v>41.15</v>
      </c>
      <c r="C184" s="1">
        <f t="shared" si="1"/>
        <v>-1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IFERROR(__xludf.DUMMYFUNCTION("""COMPUTED_VALUE"""),42.32)</f>
        <v>42.32</v>
      </c>
      <c r="C185" s="1">
        <f t="shared" si="1"/>
        <v>-1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IFERROR(__xludf.DUMMYFUNCTION("""COMPUTED_VALUE"""),41.73)</f>
        <v>41.73</v>
      </c>
      <c r="C186" s="1">
        <f t="shared" si="1"/>
        <v>-1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IFERROR(__xludf.DUMMYFUNCTION("""COMPUTED_VALUE"""),42.07)</f>
        <v>42.07</v>
      </c>
      <c r="C187" s="1">
        <f t="shared" si="1"/>
        <v>-1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IFERROR(__xludf.DUMMYFUNCTION("""COMPUTED_VALUE"""),41.92)</f>
        <v>41.92</v>
      </c>
      <c r="C188" s="1">
        <f t="shared" si="1"/>
        <v>-1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IFERROR(__xludf.DUMMYFUNCTION("""COMPUTED_VALUE"""),41.83)</f>
        <v>41.83</v>
      </c>
      <c r="C189" s="1">
        <f t="shared" si="1"/>
        <v>-1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IFERROR(__xludf.DUMMYFUNCTION("""COMPUTED_VALUE"""),42.03)</f>
        <v>42.03</v>
      </c>
      <c r="C190" s="1">
        <f t="shared" si="1"/>
        <v>-1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IFERROR(__xludf.DUMMYFUNCTION("""COMPUTED_VALUE"""),41.52)</f>
        <v>41.52</v>
      </c>
      <c r="C191" s="1">
        <f t="shared" si="1"/>
        <v>-1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IFERROR(__xludf.DUMMYFUNCTION("""COMPUTED_VALUE"""),42.85)</f>
        <v>42.85</v>
      </c>
      <c r="C192" s="1">
        <f t="shared" si="1"/>
        <v>-1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IFERROR(__xludf.DUMMYFUNCTION("""COMPUTED_VALUE"""),43.48)</f>
        <v>43.48</v>
      </c>
      <c r="C193" s="1">
        <f t="shared" si="1"/>
        <v>-1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IFERROR(__xludf.DUMMYFUNCTION("""COMPUTED_VALUE"""),43.3)</f>
        <v>43.3</v>
      </c>
      <c r="C194" s="1">
        <f t="shared" si="1"/>
        <v>-1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IFERROR(__xludf.DUMMYFUNCTION("""COMPUTED_VALUE"""),43.55)</f>
        <v>43.55</v>
      </c>
      <c r="C195" s="1">
        <f t="shared" si="1"/>
        <v>-1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IFERROR(__xludf.DUMMYFUNCTION("""COMPUTED_VALUE"""),43.42)</f>
        <v>43.42</v>
      </c>
      <c r="C196" s="1">
        <f t="shared" si="1"/>
        <v>-1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IFERROR(__xludf.DUMMYFUNCTION("""COMPUTED_VALUE"""),43.36)</f>
        <v>43.36</v>
      </c>
      <c r="C197" s="1">
        <f t="shared" si="1"/>
        <v>-1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IFERROR(__xludf.DUMMYFUNCTION("""COMPUTED_VALUE"""),44.18)</f>
        <v>44.18</v>
      </c>
      <c r="C198" s="1">
        <f t="shared" si="1"/>
        <v>-1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IFERROR(__xludf.DUMMYFUNCTION("""COMPUTED_VALUE"""),43.95)</f>
        <v>43.95</v>
      </c>
      <c r="C199" s="1">
        <f t="shared" si="1"/>
        <v>-1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IFERROR(__xludf.DUMMYFUNCTION("""COMPUTED_VALUE"""),44.26)</f>
        <v>44.26</v>
      </c>
      <c r="C200" s="1">
        <f t="shared" si="1"/>
        <v>-1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IFERROR(__xludf.DUMMYFUNCTION("""COMPUTED_VALUE"""),44.74)</f>
        <v>44.74</v>
      </c>
      <c r="C201" s="1">
        <f t="shared" si="1"/>
        <v>-1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IFERROR(__xludf.DUMMYFUNCTION("""COMPUTED_VALUE"""),43.94)</f>
        <v>43.94</v>
      </c>
      <c r="C202" s="1">
        <f t="shared" si="1"/>
        <v>-1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IFERROR(__xludf.DUMMYFUNCTION("""COMPUTED_VALUE"""),44.18)</f>
        <v>44.18</v>
      </c>
      <c r="C203" s="1">
        <f t="shared" si="1"/>
        <v>-1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IFERROR(__xludf.DUMMYFUNCTION("""COMPUTED_VALUE"""),44.43)</f>
        <v>44.43</v>
      </c>
      <c r="C204" s="1">
        <f t="shared" si="1"/>
        <v>-1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IFERROR(__xludf.DUMMYFUNCTION("""COMPUTED_VALUE"""),44.99)</f>
        <v>44.99</v>
      </c>
      <c r="C205" s="1">
        <f t="shared" si="1"/>
        <v>-1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IFERROR(__xludf.DUMMYFUNCTION("""COMPUTED_VALUE"""),45.25)</f>
        <v>45.25</v>
      </c>
      <c r="C206" s="1">
        <f t="shared" si="1"/>
        <v>-1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IFERROR(__xludf.DUMMYFUNCTION("""COMPUTED_VALUE"""),45.01)</f>
        <v>45.01</v>
      </c>
      <c r="C207" s="1">
        <f t="shared" si="1"/>
        <v>-1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IFERROR(__xludf.DUMMYFUNCTION("""COMPUTED_VALUE"""),44.83)</f>
        <v>44.83</v>
      </c>
      <c r="C208" s="1">
        <f t="shared" si="1"/>
        <v>-1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IFERROR(__xludf.DUMMYFUNCTION("""COMPUTED_VALUE"""),44.84)</f>
        <v>44.84</v>
      </c>
      <c r="C209" s="1">
        <f t="shared" si="1"/>
        <v>-1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IFERROR(__xludf.DUMMYFUNCTION("""COMPUTED_VALUE"""),44.85)</f>
        <v>44.85</v>
      </c>
      <c r="C210" s="1">
        <f t="shared" si="1"/>
        <v>-1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IFERROR(__xludf.DUMMYFUNCTION("""COMPUTED_VALUE"""),44.55)</f>
        <v>44.55</v>
      </c>
      <c r="C211" s="1">
        <f t="shared" si="1"/>
        <v>-1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IFERROR(__xludf.DUMMYFUNCTION("""COMPUTED_VALUE"""),44.97)</f>
        <v>44.97</v>
      </c>
      <c r="C212" s="1">
        <f t="shared" si="1"/>
        <v>-1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IFERROR(__xludf.DUMMYFUNCTION("""COMPUTED_VALUE"""),45.16)</f>
        <v>45.16</v>
      </c>
      <c r="C213" s="1">
        <f t="shared" si="1"/>
        <v>-1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IFERROR(__xludf.DUMMYFUNCTION("""COMPUTED_VALUE"""),46.66)</f>
        <v>46.66</v>
      </c>
      <c r="C214" s="1">
        <f t="shared" si="1"/>
        <v>-1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IFERROR(__xludf.DUMMYFUNCTION("""COMPUTED_VALUE"""),46.91)</f>
        <v>46.91</v>
      </c>
      <c r="C215" s="1">
        <f t="shared" si="1"/>
        <v>-1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IFERROR(__xludf.DUMMYFUNCTION("""COMPUTED_VALUE"""),46.75)</f>
        <v>46.75</v>
      </c>
      <c r="C216" s="1">
        <f t="shared" si="1"/>
        <v>-1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IFERROR(__xludf.DUMMYFUNCTION("""COMPUTED_VALUE"""),46.67)</f>
        <v>46.67</v>
      </c>
      <c r="C217" s="1">
        <f t="shared" si="1"/>
        <v>-1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IFERROR(__xludf.DUMMYFUNCTION("""COMPUTED_VALUE"""),46.48)</f>
        <v>46.48</v>
      </c>
      <c r="C218" s="1">
        <f t="shared" si="1"/>
        <v>-1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IFERROR(__xludf.DUMMYFUNCTION("""COMPUTED_VALUE"""),45.99)</f>
        <v>45.99</v>
      </c>
      <c r="C219" s="1">
        <f t="shared" si="1"/>
        <v>-1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IFERROR(__xludf.DUMMYFUNCTION("""COMPUTED_VALUE"""),45.24)</f>
        <v>45.24</v>
      </c>
      <c r="C220" s="1">
        <f t="shared" si="1"/>
        <v>-1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IFERROR(__xludf.DUMMYFUNCTION("""COMPUTED_VALUE"""),45.3)</f>
        <v>45.3</v>
      </c>
      <c r="C221" s="1">
        <f t="shared" si="1"/>
        <v>-1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IFERROR(__xludf.DUMMYFUNCTION("""COMPUTED_VALUE"""),46.11)</f>
        <v>46.11</v>
      </c>
      <c r="C222" s="1">
        <f t="shared" si="1"/>
        <v>-1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IFERROR(__xludf.DUMMYFUNCTION("""COMPUTED_VALUE"""),46.48)</f>
        <v>46.48</v>
      </c>
      <c r="C223" s="1">
        <f t="shared" si="1"/>
        <v>-1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IFERROR(__xludf.DUMMYFUNCTION("""COMPUTED_VALUE"""),47.35)</f>
        <v>47.35</v>
      </c>
      <c r="C224" s="1">
        <f t="shared" si="1"/>
        <v>-1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IFERROR(__xludf.DUMMYFUNCTION("""COMPUTED_VALUE"""),47.39)</f>
        <v>47.39</v>
      </c>
      <c r="C225" s="1">
        <f t="shared" si="1"/>
        <v>-1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IFERROR(__xludf.DUMMYFUNCTION("""COMPUTED_VALUE"""),47.27)</f>
        <v>47.27</v>
      </c>
      <c r="C226" s="1">
        <f t="shared" si="1"/>
        <v>-1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IFERROR(__xludf.DUMMYFUNCTION("""COMPUTED_VALUE"""),47.22)</f>
        <v>47.22</v>
      </c>
      <c r="C227" s="1">
        <f t="shared" si="1"/>
        <v>-1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IFERROR(__xludf.DUMMYFUNCTION("""COMPUTED_VALUE"""),47.99)</f>
        <v>47.99</v>
      </c>
      <c r="C228" s="1">
        <f t="shared" si="1"/>
        <v>-1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IFERROR(__xludf.DUMMYFUNCTION("""COMPUTED_VALUE"""),47.72)</f>
        <v>47.72</v>
      </c>
      <c r="C229" s="1">
        <f t="shared" si="1"/>
        <v>-1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IFERROR(__xludf.DUMMYFUNCTION("""COMPUTED_VALUE"""),47.53)</f>
        <v>47.53</v>
      </c>
      <c r="C230" s="1">
        <f t="shared" si="1"/>
        <v>-1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IFERROR(__xludf.DUMMYFUNCTION("""COMPUTED_VALUE"""),47.32)</f>
        <v>47.32</v>
      </c>
      <c r="C231" s="1">
        <f t="shared" si="1"/>
        <v>-1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IFERROR(__xludf.DUMMYFUNCTION("""COMPUTED_VALUE"""),48.44)</f>
        <v>48.44</v>
      </c>
      <c r="C232" s="1">
        <f t="shared" si="1"/>
        <v>-1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IFERROR(__xludf.DUMMYFUNCTION("""COMPUTED_VALUE"""),48.73)</f>
        <v>48.73</v>
      </c>
      <c r="C233" s="1">
        <f t="shared" si="1"/>
        <v>-1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IFERROR(__xludf.DUMMYFUNCTION("""COMPUTED_VALUE"""),48.98)</f>
        <v>48.98</v>
      </c>
      <c r="C234" s="1">
        <f t="shared" si="1"/>
        <v>-1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IFERROR(__xludf.DUMMYFUNCTION("""COMPUTED_VALUE"""),48.71)</f>
        <v>48.71</v>
      </c>
      <c r="C235" s="1">
        <f t="shared" si="1"/>
        <v>-1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IFERROR(__xludf.DUMMYFUNCTION("""COMPUTED_VALUE"""),48.96)</f>
        <v>48.96</v>
      </c>
      <c r="C236" s="1">
        <f t="shared" si="1"/>
        <v>-1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IFERROR(__xludf.DUMMYFUNCTION("""COMPUTED_VALUE"""),48.9)</f>
        <v>48.9</v>
      </c>
      <c r="C237" s="1">
        <f t="shared" si="1"/>
        <v>-1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IFERROR(__xludf.DUMMYFUNCTION("""COMPUTED_VALUE"""),48.87)</f>
        <v>48.87</v>
      </c>
      <c r="C238" s="1">
        <f t="shared" si="1"/>
        <v>-1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IFERROR(__xludf.DUMMYFUNCTION("""COMPUTED_VALUE"""),49.48)</f>
        <v>49.48</v>
      </c>
      <c r="C239" s="1">
        <f t="shared" si="1"/>
        <v>-1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IFERROR(__xludf.DUMMYFUNCTION("""COMPUTED_VALUE"""),49.5)</f>
        <v>49.5</v>
      </c>
      <c r="C240" s="1">
        <f t="shared" si="1"/>
        <v>-1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IFERROR(__xludf.DUMMYFUNCTION("""COMPUTED_VALUE"""),50.01)</f>
        <v>50.01</v>
      </c>
      <c r="C241" s="1">
        <f t="shared" si="1"/>
        <v>-1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IFERROR(__xludf.DUMMYFUNCTION("""COMPUTED_VALUE"""),49.06)</f>
        <v>49.06</v>
      </c>
      <c r="C242" s="1">
        <f t="shared" si="1"/>
        <v>-1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IFERROR(__xludf.DUMMYFUNCTION("""COMPUTED_VALUE"""),50.84)</f>
        <v>50.84</v>
      </c>
      <c r="C243" s="1">
        <f t="shared" si="1"/>
        <v>-1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IFERROR(__xludf.DUMMYFUNCTION("""COMPUTED_VALUE"""),50.44)</f>
        <v>50.44</v>
      </c>
      <c r="C244" s="1">
        <f t="shared" si="1"/>
        <v>-1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IFERROR(__xludf.DUMMYFUNCTION("""COMPUTED_VALUE"""),50.37)</f>
        <v>50.37</v>
      </c>
      <c r="C245" s="1">
        <f t="shared" si="1"/>
        <v>-1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IFERROR(__xludf.DUMMYFUNCTION("""COMPUTED_VALUE"""),50.96)</f>
        <v>50.96</v>
      </c>
      <c r="C246" s="1">
        <f t="shared" si="1"/>
        <v>-1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IFERROR(__xludf.DUMMYFUNCTION("""COMPUTED_VALUE"""),51.14)</f>
        <v>51.14</v>
      </c>
      <c r="C247" s="1">
        <f t="shared" si="1"/>
        <v>-1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IFERROR(__xludf.DUMMYFUNCTION("""COMPUTED_VALUE"""),50.86)</f>
        <v>50.86</v>
      </c>
      <c r="C248" s="1">
        <f t="shared" si="1"/>
        <v>-1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IFERROR(__xludf.DUMMYFUNCTION("""COMPUTED_VALUE"""),50.83)</f>
        <v>50.83</v>
      </c>
      <c r="C249" s="1">
        <f t="shared" si="1"/>
        <v>-1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IFERROR(__xludf.DUMMYFUNCTION("""COMPUTED_VALUE"""),50.94)</f>
        <v>50.94</v>
      </c>
      <c r="C250" s="1">
        <f t="shared" si="1"/>
        <v>-1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IFERROR(__xludf.DUMMYFUNCTION("""COMPUTED_VALUE"""),50.74)</f>
        <v>50.74</v>
      </c>
      <c r="C251" s="1">
        <f t="shared" si="1"/>
        <v>-1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IFERROR(__xludf.DUMMYFUNCTION("""COMPUTED_VALUE"""),50.42)</f>
        <v>50.42</v>
      </c>
      <c r="C252" s="1">
        <f t="shared" si="1"/>
        <v>-1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IFERROR(__xludf.DUMMYFUNCTION("""COMPUTED_VALUE"""),50.61)</f>
        <v>50.61</v>
      </c>
      <c r="C253" s="1">
        <f t="shared" si="1"/>
        <v>-1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IFERROR(__xludf.DUMMYFUNCTION("""COMPUTED_VALUE"""),51.61)</f>
        <v>51.61</v>
      </c>
      <c r="C254" s="1">
        <f t="shared" si="1"/>
        <v>-1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IFERROR(__xludf.DUMMYFUNCTION("""COMPUTED_VALUE"""),50.91)</f>
        <v>50.91</v>
      </c>
      <c r="C255" s="1">
        <f t="shared" si="1"/>
        <v>-1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IFERROR(__xludf.DUMMYFUNCTION("""COMPUTED_VALUE"""),51.76)</f>
        <v>51.76</v>
      </c>
      <c r="C256" s="1">
        <f t="shared" si="1"/>
        <v>-1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IFERROR(__xludf.DUMMYFUNCTION("""COMPUTED_VALUE"""),51.75)</f>
        <v>51.75</v>
      </c>
      <c r="C257" s="1">
        <f t="shared" si="1"/>
        <v>-1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IFERROR(__xludf.DUMMYFUNCTION("""COMPUTED_VALUE"""),51.69)</f>
        <v>51.69</v>
      </c>
      <c r="C258" s="1">
        <f t="shared" si="1"/>
        <v>-1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IFERROR(__xludf.DUMMYFUNCTION("""COMPUTED_VALUE"""),51.31)</f>
        <v>51.31</v>
      </c>
      <c r="C259" s="1">
        <f t="shared" si="1"/>
        <v>-1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IFERROR(__xludf.DUMMYFUNCTION("""COMPUTED_VALUE"""),51.41)</f>
        <v>51.41</v>
      </c>
      <c r="C260" s="1">
        <f t="shared" si="1"/>
        <v>-1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IFERROR(__xludf.DUMMYFUNCTION("""COMPUTED_VALUE"""),52.09)</f>
        <v>52.09</v>
      </c>
      <c r="C261" s="1">
        <f t="shared" si="1"/>
        <v>-1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IFERROR(__xludf.DUMMYFUNCTION("""COMPUTED_VALUE"""),51.97)</f>
        <v>51.97</v>
      </c>
      <c r="C262" s="1">
        <f t="shared" si="1"/>
        <v>-1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IFERROR(__xludf.DUMMYFUNCTION("""COMPUTED_VALUE"""),52.38)</f>
        <v>52.38</v>
      </c>
      <c r="C263" s="1">
        <f t="shared" si="1"/>
        <v>-1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IFERROR(__xludf.DUMMYFUNCTION("""COMPUTED_VALUE"""),52.13)</f>
        <v>52.13</v>
      </c>
      <c r="C264" s="1">
        <f t="shared" si="1"/>
        <v>-1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IFERROR(__xludf.DUMMYFUNCTION("""COMPUTED_VALUE"""),51.73)</f>
        <v>51.73</v>
      </c>
      <c r="C265" s="1">
        <f t="shared" si="1"/>
        <v>-1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IFERROR(__xludf.DUMMYFUNCTION("""COMPUTED_VALUE"""),51.96)</f>
        <v>51.96</v>
      </c>
      <c r="C266" s="1">
        <f t="shared" si="1"/>
        <v>-1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IFERROR(__xludf.DUMMYFUNCTION("""COMPUTED_VALUE"""),51.87)</f>
        <v>51.87</v>
      </c>
      <c r="C267" s="1">
        <f t="shared" si="1"/>
        <v>-1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IFERROR(__xludf.DUMMYFUNCTION("""COMPUTED_VALUE"""),52.71)</f>
        <v>52.71</v>
      </c>
      <c r="C268" s="1">
        <f t="shared" si="1"/>
        <v>-1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IFERROR(__xludf.DUMMYFUNCTION("""COMPUTED_VALUE"""),52.72)</f>
        <v>52.72</v>
      </c>
      <c r="C269" s="1">
        <f t="shared" si="1"/>
        <v>-1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IFERROR(__xludf.DUMMYFUNCTION("""COMPUTED_VALUE"""),53.09)</f>
        <v>53.09</v>
      </c>
      <c r="C270" s="1">
        <f t="shared" si="1"/>
        <v>-1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IFERROR(__xludf.DUMMYFUNCTION("""COMPUTED_VALUE"""),53.23)</f>
        <v>53.23</v>
      </c>
      <c r="C271" s="1">
        <f t="shared" si="1"/>
        <v>-1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IFERROR(__xludf.DUMMYFUNCTION("""COMPUTED_VALUE"""),52.66)</f>
        <v>52.66</v>
      </c>
      <c r="C272" s="1">
        <f t="shared" si="1"/>
        <v>-1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IFERROR(__xludf.DUMMYFUNCTION("""COMPUTED_VALUE"""),53.32)</f>
        <v>53.32</v>
      </c>
      <c r="C273" s="1">
        <f t="shared" si="1"/>
        <v>-1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IFERROR(__xludf.DUMMYFUNCTION("""COMPUTED_VALUE"""),54.21)</f>
        <v>54.21</v>
      </c>
      <c r="C274" s="1">
        <f t="shared" si="1"/>
        <v>-1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IFERROR(__xludf.DUMMYFUNCTION("""COMPUTED_VALUE"""),54.65)</f>
        <v>54.65</v>
      </c>
      <c r="C275" s="1">
        <f t="shared" si="1"/>
        <v>-1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IFERROR(__xludf.DUMMYFUNCTION("""COMPUTED_VALUE"""),54.42)</f>
        <v>54.42</v>
      </c>
      <c r="C276" s="1">
        <f t="shared" si="1"/>
        <v>-1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IFERROR(__xludf.DUMMYFUNCTION("""COMPUTED_VALUE"""),54.38)</f>
        <v>54.38</v>
      </c>
      <c r="C277" s="1">
        <f t="shared" si="1"/>
        <v>-1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IFERROR(__xludf.DUMMYFUNCTION("""COMPUTED_VALUE"""),54.39)</f>
        <v>54.39</v>
      </c>
      <c r="C278" s="1">
        <f t="shared" si="1"/>
        <v>-1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IFERROR(__xludf.DUMMYFUNCTION("""COMPUTED_VALUE"""),54.63)</f>
        <v>54.63</v>
      </c>
      <c r="C279" s="1">
        <f t="shared" si="1"/>
        <v>-1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IFERROR(__xludf.DUMMYFUNCTION("""COMPUTED_VALUE"""),54.59)</f>
        <v>54.59</v>
      </c>
      <c r="C280" s="1">
        <f t="shared" si="1"/>
        <v>-1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IFERROR(__xludf.DUMMYFUNCTION("""COMPUTED_VALUE"""),54.71)</f>
        <v>54.71</v>
      </c>
      <c r="C281" s="1">
        <f t="shared" si="1"/>
        <v>-1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IFERROR(__xludf.DUMMYFUNCTION("""COMPUTED_VALUE"""),55.2)</f>
        <v>55.2</v>
      </c>
      <c r="C282" s="1">
        <f t="shared" si="1"/>
        <v>-1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IFERROR(__xludf.DUMMYFUNCTION("""COMPUTED_VALUE"""),54.83)</f>
        <v>54.83</v>
      </c>
      <c r="C283" s="1">
        <f t="shared" si="1"/>
        <v>-1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IFERROR(__xludf.DUMMYFUNCTION("""COMPUTED_VALUE"""),54.61)</f>
        <v>54.61</v>
      </c>
      <c r="C284" s="1">
        <f t="shared" si="1"/>
        <v>-1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IFERROR(__xludf.DUMMYFUNCTION("""COMPUTED_VALUE"""),54.45)</f>
        <v>54.45</v>
      </c>
      <c r="C285" s="1">
        <f t="shared" si="1"/>
        <v>-1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IFERROR(__xludf.DUMMYFUNCTION("""COMPUTED_VALUE"""),54.6)</f>
        <v>54.6</v>
      </c>
      <c r="C286" s="1">
        <f t="shared" si="1"/>
        <v>-1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IFERROR(__xludf.DUMMYFUNCTION("""COMPUTED_VALUE"""),55.2)</f>
        <v>55.2</v>
      </c>
      <c r="C287" s="1">
        <f t="shared" si="1"/>
        <v>-1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IFERROR(__xludf.DUMMYFUNCTION("""COMPUTED_VALUE"""),53.53)</f>
        <v>53.53</v>
      </c>
      <c r="C288" s="1">
        <f t="shared" si="1"/>
        <v>-1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IFERROR(__xludf.DUMMYFUNCTION("""COMPUTED_VALUE"""),52.97)</f>
        <v>52.97</v>
      </c>
      <c r="C289" s="1">
        <f t="shared" si="1"/>
        <v>-1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IFERROR(__xludf.DUMMYFUNCTION("""COMPUTED_VALUE"""),53.77)</f>
        <v>53.77</v>
      </c>
      <c r="C290" s="1">
        <f t="shared" si="1"/>
        <v>-1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IFERROR(__xludf.DUMMYFUNCTION("""COMPUTED_VALUE"""),54.53)</f>
        <v>54.53</v>
      </c>
      <c r="C291" s="1">
        <f t="shared" si="1"/>
        <v>-1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IFERROR(__xludf.DUMMYFUNCTION("""COMPUTED_VALUE"""),55.13)</f>
        <v>55.13</v>
      </c>
      <c r="C292" s="1">
        <f t="shared" si="1"/>
        <v>-1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IFERROR(__xludf.DUMMYFUNCTION("""COMPUTED_VALUE"""),53.74)</f>
        <v>53.74</v>
      </c>
      <c r="C293" s="1">
        <f t="shared" si="1"/>
        <v>-1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IFERROR(__xludf.DUMMYFUNCTION("""COMPUTED_VALUE"""),52.88)</f>
        <v>52.88</v>
      </c>
      <c r="C294" s="1">
        <f t="shared" si="1"/>
        <v>-1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IFERROR(__xludf.DUMMYFUNCTION("""COMPUTED_VALUE"""),54.54)</f>
        <v>54.54</v>
      </c>
      <c r="C295" s="1">
        <f t="shared" si="1"/>
        <v>-1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IFERROR(__xludf.DUMMYFUNCTION("""COMPUTED_VALUE"""),53.8)</f>
        <v>53.8</v>
      </c>
      <c r="C296" s="1">
        <f t="shared" si="1"/>
        <v>-1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IFERROR(__xludf.DUMMYFUNCTION("""COMPUTED_VALUE"""),53.49)</f>
        <v>53.49</v>
      </c>
      <c r="C297" s="1">
        <f t="shared" si="1"/>
        <v>-1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IFERROR(__xludf.DUMMYFUNCTION("""COMPUTED_VALUE"""),54.55)</f>
        <v>54.55</v>
      </c>
      <c r="C298" s="1">
        <f t="shared" si="1"/>
        <v>-1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IFERROR(__xludf.DUMMYFUNCTION("""COMPUTED_VALUE"""),53.99)</f>
        <v>53.99</v>
      </c>
      <c r="C299" s="1">
        <f t="shared" si="1"/>
        <v>-1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IFERROR(__xludf.DUMMYFUNCTION("""COMPUTED_VALUE"""),53.11)</f>
        <v>53.11</v>
      </c>
      <c r="C300" s="1">
        <f t="shared" si="1"/>
        <v>-1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IFERROR(__xludf.DUMMYFUNCTION("""COMPUTED_VALUE"""),53.57)</f>
        <v>53.57</v>
      </c>
      <c r="C301" s="1">
        <f t="shared" si="1"/>
        <v>-1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IFERROR(__xludf.DUMMYFUNCTION("""COMPUTED_VALUE"""),53.32)</f>
        <v>53.32</v>
      </c>
      <c r="C302" s="1">
        <f t="shared" si="1"/>
        <v>-1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IFERROR(__xludf.DUMMYFUNCTION("""COMPUTED_VALUE"""),52.87)</f>
        <v>52.87</v>
      </c>
      <c r="C303" s="1">
        <f t="shared" si="1"/>
        <v>-1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IFERROR(__xludf.DUMMYFUNCTION("""COMPUTED_VALUE"""),51.72)</f>
        <v>51.72</v>
      </c>
      <c r="C304" s="1">
        <f t="shared" si="1"/>
        <v>-1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IFERROR(__xludf.DUMMYFUNCTION("""COMPUTED_VALUE"""),52.56)</f>
        <v>52.56</v>
      </c>
      <c r="C305" s="1">
        <f t="shared" si="1"/>
        <v>-1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IFERROR(__xludf.DUMMYFUNCTION("""COMPUTED_VALUE"""),53.18)</f>
        <v>53.18</v>
      </c>
      <c r="C306" s="1">
        <f t="shared" si="1"/>
        <v>-1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IFERROR(__xludf.DUMMYFUNCTION("""COMPUTED_VALUE"""),54.3)</f>
        <v>54.3</v>
      </c>
      <c r="C307" s="1">
        <f t="shared" si="1"/>
        <v>-1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IFERROR(__xludf.DUMMYFUNCTION("""COMPUTED_VALUE"""),53.82)</f>
        <v>53.82</v>
      </c>
      <c r="C308" s="1">
        <f t="shared" si="1"/>
        <v>-1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IFERROR(__xludf.DUMMYFUNCTION("""COMPUTED_VALUE"""),54.36)</f>
        <v>54.36</v>
      </c>
      <c r="C309" s="1">
        <f t="shared" si="1"/>
        <v>-1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IFERROR(__xludf.DUMMYFUNCTION("""COMPUTED_VALUE"""),54.96)</f>
        <v>54.96</v>
      </c>
      <c r="C310" s="1">
        <f t="shared" si="1"/>
        <v>-1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IFERROR(__xludf.DUMMYFUNCTION("""COMPUTED_VALUE"""),54.63)</f>
        <v>54.63</v>
      </c>
      <c r="C311" s="1">
        <f t="shared" si="1"/>
        <v>-1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IFERROR(__xludf.DUMMYFUNCTION("""COMPUTED_VALUE"""),55.52)</f>
        <v>55.52</v>
      </c>
      <c r="C312" s="1">
        <f t="shared" si="1"/>
        <v>-1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IFERROR(__xludf.DUMMYFUNCTION("""COMPUTED_VALUE"""),56.74)</f>
        <v>56.74</v>
      </c>
      <c r="C313" s="1">
        <f t="shared" si="1"/>
        <v>-1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IFERROR(__xludf.DUMMYFUNCTION("""COMPUTED_VALUE"""),56.73)</f>
        <v>56.73</v>
      </c>
      <c r="C314" s="1">
        <f t="shared" si="1"/>
        <v>-1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IFERROR(__xludf.DUMMYFUNCTION("""COMPUTED_VALUE"""),56.84)</f>
        <v>56.84</v>
      </c>
      <c r="C315" s="1">
        <f t="shared" si="1"/>
        <v>-1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IFERROR(__xludf.DUMMYFUNCTION("""COMPUTED_VALUE"""),56.41)</f>
        <v>56.41</v>
      </c>
      <c r="C316" s="1">
        <f t="shared" si="1"/>
        <v>-1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IFERROR(__xludf.DUMMYFUNCTION("""COMPUTED_VALUE"""),56.39)</f>
        <v>56.39</v>
      </c>
      <c r="C317" s="1">
        <f t="shared" si="1"/>
        <v>-1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IFERROR(__xludf.DUMMYFUNCTION("""COMPUTED_VALUE"""),56.21)</f>
        <v>56.21</v>
      </c>
      <c r="C318" s="1">
        <f t="shared" si="1"/>
        <v>-1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IFERROR(__xludf.DUMMYFUNCTION("""COMPUTED_VALUE"""),56.02)</f>
        <v>56.02</v>
      </c>
      <c r="C319" s="1">
        <f t="shared" si="1"/>
        <v>-1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IFERROR(__xludf.DUMMYFUNCTION("""COMPUTED_VALUE"""),55.68)</f>
        <v>55.68</v>
      </c>
      <c r="C320" s="1">
        <f t="shared" si="1"/>
        <v>-1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IFERROR(__xludf.DUMMYFUNCTION("""COMPUTED_VALUE"""),55.5)</f>
        <v>55.5</v>
      </c>
      <c r="C321" s="1">
        <f t="shared" si="1"/>
        <v>-1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IFERROR(__xludf.DUMMYFUNCTION("""COMPUTED_VALUE"""),55.46)</f>
        <v>55.46</v>
      </c>
      <c r="C322" s="1">
        <f t="shared" si="1"/>
        <v>-1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IFERROR(__xludf.DUMMYFUNCTION("""COMPUTED_VALUE"""),54.77)</f>
        <v>54.77</v>
      </c>
      <c r="C323" s="1">
        <f t="shared" si="1"/>
        <v>-1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IFERROR(__xludf.DUMMYFUNCTION("""COMPUTED_VALUE"""),54.56)</f>
        <v>54.56</v>
      </c>
      <c r="C324" s="1">
        <f t="shared" si="1"/>
        <v>-1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IFERROR(__xludf.DUMMYFUNCTION("""COMPUTED_VALUE"""),54.74)</f>
        <v>54.74</v>
      </c>
      <c r="C325" s="1">
        <f t="shared" si="1"/>
        <v>-1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IFERROR(__xludf.DUMMYFUNCTION("""COMPUTED_VALUE"""),54.98)</f>
        <v>54.98</v>
      </c>
      <c r="C326" s="1">
        <f t="shared" si="1"/>
        <v>-1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IFERROR(__xludf.DUMMYFUNCTION("""COMPUTED_VALUE"""),54.37)</f>
        <v>54.37</v>
      </c>
      <c r="C327" s="1">
        <f t="shared" si="1"/>
        <v>-1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IFERROR(__xludf.DUMMYFUNCTION("""COMPUTED_VALUE"""),54.7)</f>
        <v>54.7</v>
      </c>
      <c r="C328" s="1">
        <f t="shared" si="1"/>
        <v>-1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IFERROR(__xludf.DUMMYFUNCTION("""COMPUTED_VALUE"""),55.92)</f>
        <v>55.92</v>
      </c>
      <c r="C329" s="1">
        <f t="shared" si="1"/>
        <v>-1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IFERROR(__xludf.DUMMYFUNCTION("""COMPUTED_VALUE"""),57.8)</f>
        <v>57.8</v>
      </c>
      <c r="C330" s="1">
        <f t="shared" si="1"/>
        <v>-1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IFERROR(__xludf.DUMMYFUNCTION("""COMPUTED_VALUE"""),57.42)</f>
        <v>57.42</v>
      </c>
      <c r="C331" s="1">
        <f t="shared" si="1"/>
        <v>-1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IFERROR(__xludf.DUMMYFUNCTION("""COMPUTED_VALUE"""),59.02)</f>
        <v>59.02</v>
      </c>
      <c r="C332" s="1">
        <f t="shared" si="1"/>
        <v>-1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IFERROR(__xludf.DUMMYFUNCTION("""COMPUTED_VALUE"""),58.51)</f>
        <v>58.51</v>
      </c>
      <c r="C333" s="1">
        <f t="shared" si="1"/>
        <v>-1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IFERROR(__xludf.DUMMYFUNCTION("""COMPUTED_VALUE"""),58.08)</f>
        <v>58.08</v>
      </c>
      <c r="C334" s="1">
        <f t="shared" si="1"/>
        <v>-1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IFERROR(__xludf.DUMMYFUNCTION("""COMPUTED_VALUE"""),58.29)</f>
        <v>58.29</v>
      </c>
      <c r="C335" s="1">
        <f t="shared" si="1"/>
        <v>-1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IFERROR(__xludf.DUMMYFUNCTION("""COMPUTED_VALUE"""),58.58)</f>
        <v>58.58</v>
      </c>
      <c r="C336" s="1">
        <f t="shared" si="1"/>
        <v>-1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IFERROR(__xludf.DUMMYFUNCTION("""COMPUTED_VALUE"""),58.83)</f>
        <v>58.83</v>
      </c>
      <c r="C337" s="1">
        <f t="shared" si="1"/>
        <v>-1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IFERROR(__xludf.DUMMYFUNCTION("""COMPUTED_VALUE"""),57.42)</f>
        <v>57.42</v>
      </c>
      <c r="C338" s="1">
        <f t="shared" si="1"/>
        <v>-1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IFERROR(__xludf.DUMMYFUNCTION("""COMPUTED_VALUE"""),57.26)</f>
        <v>57.26</v>
      </c>
      <c r="C339" s="1">
        <f t="shared" si="1"/>
        <v>-1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IFERROR(__xludf.DUMMYFUNCTION("""COMPUTED_VALUE"""),58.02)</f>
        <v>58.02</v>
      </c>
      <c r="C340" s="1">
        <f t="shared" si="1"/>
        <v>-1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IFERROR(__xludf.DUMMYFUNCTION("""COMPUTED_VALUE"""),58.66)</f>
        <v>58.66</v>
      </c>
      <c r="C341" s="1">
        <f t="shared" si="1"/>
        <v>-1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IFERROR(__xludf.DUMMYFUNCTION("""COMPUTED_VALUE"""),58.79)</f>
        <v>58.79</v>
      </c>
      <c r="C342" s="1">
        <f t="shared" si="1"/>
        <v>-1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IFERROR(__xludf.DUMMYFUNCTION("""COMPUTED_VALUE"""),58.34)</f>
        <v>58.34</v>
      </c>
      <c r="C343" s="1">
        <f t="shared" si="1"/>
        <v>-1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IFERROR(__xludf.DUMMYFUNCTION("""COMPUTED_VALUE"""),57.94)</f>
        <v>57.94</v>
      </c>
      <c r="C344" s="1">
        <f t="shared" si="1"/>
        <v>-1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IFERROR(__xludf.DUMMYFUNCTION("""COMPUTED_VALUE"""),57.6)</f>
        <v>57.6</v>
      </c>
      <c r="C345" s="1">
        <f t="shared" si="1"/>
        <v>-1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IFERROR(__xludf.DUMMYFUNCTION("""COMPUTED_VALUE"""),57.23)</f>
        <v>57.23</v>
      </c>
      <c r="C346" s="1">
        <f t="shared" si="1"/>
        <v>-1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IFERROR(__xludf.DUMMYFUNCTION("""COMPUTED_VALUE"""),56.15)</f>
        <v>56.15</v>
      </c>
      <c r="C347" s="1">
        <f t="shared" si="1"/>
        <v>-1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IFERROR(__xludf.DUMMYFUNCTION("""COMPUTED_VALUE"""),56.69)</f>
        <v>56.69</v>
      </c>
      <c r="C348" s="1">
        <f t="shared" si="1"/>
        <v>-1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IFERROR(__xludf.DUMMYFUNCTION("""COMPUTED_VALUE"""),56.63)</f>
        <v>56.63</v>
      </c>
      <c r="C349" s="1">
        <f t="shared" si="1"/>
        <v>-1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IFERROR(__xludf.DUMMYFUNCTION("""COMPUTED_VALUE"""),56.16)</f>
        <v>56.16</v>
      </c>
      <c r="C350" s="1">
        <f t="shared" si="1"/>
        <v>-1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IFERROR(__xludf.DUMMYFUNCTION("""COMPUTED_VALUE"""),55.67)</f>
        <v>55.67</v>
      </c>
      <c r="C351" s="1">
        <f t="shared" si="1"/>
        <v>-1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IFERROR(__xludf.DUMMYFUNCTION("""COMPUTED_VALUE"""),55.45)</f>
        <v>55.45</v>
      </c>
      <c r="C352" s="1">
        <f t="shared" si="1"/>
        <v>-1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IFERROR(__xludf.DUMMYFUNCTION("""COMPUTED_VALUE"""),56.04)</f>
        <v>56.04</v>
      </c>
      <c r="C353" s="1">
        <f t="shared" si="1"/>
        <v>-1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IFERROR(__xludf.DUMMYFUNCTION("""COMPUTED_VALUE"""),55.69)</f>
        <v>55.69</v>
      </c>
      <c r="C354" s="1">
        <f t="shared" si="1"/>
        <v>-1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IFERROR(__xludf.DUMMYFUNCTION("""COMPUTED_VALUE"""),56.35)</f>
        <v>56.35</v>
      </c>
      <c r="C355" s="1">
        <f t="shared" si="1"/>
        <v>-1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IFERROR(__xludf.DUMMYFUNCTION("""COMPUTED_VALUE"""),56.69)</f>
        <v>56.69</v>
      </c>
      <c r="C356" s="1">
        <f t="shared" si="1"/>
        <v>-1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IFERROR(__xludf.DUMMYFUNCTION("""COMPUTED_VALUE"""),54.77)</f>
        <v>54.77</v>
      </c>
      <c r="C357" s="1">
        <f t="shared" si="1"/>
        <v>-1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IFERROR(__xludf.DUMMYFUNCTION("""COMPUTED_VALUE"""),55.17)</f>
        <v>55.17</v>
      </c>
      <c r="C358" s="1">
        <f t="shared" si="1"/>
        <v>-1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IFERROR(__xludf.DUMMYFUNCTION("""COMPUTED_VALUE"""),54.5)</f>
        <v>54.5</v>
      </c>
      <c r="C359" s="1">
        <f t="shared" si="1"/>
        <v>-1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IFERROR(__xludf.DUMMYFUNCTION("""COMPUTED_VALUE"""),54.69)</f>
        <v>54.69</v>
      </c>
      <c r="C360" s="1">
        <f t="shared" si="1"/>
        <v>-1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IFERROR(__xludf.DUMMYFUNCTION("""COMPUTED_VALUE"""),54.12)</f>
        <v>54.12</v>
      </c>
      <c r="C361" s="1">
        <f t="shared" si="1"/>
        <v>-1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IFERROR(__xludf.DUMMYFUNCTION("""COMPUTED_VALUE"""),53.38)</f>
        <v>53.38</v>
      </c>
      <c r="C362" s="1">
        <f t="shared" si="1"/>
        <v>-1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IFERROR(__xludf.DUMMYFUNCTION("""COMPUTED_VALUE"""),53.75)</f>
        <v>53.75</v>
      </c>
      <c r="C363" s="1">
        <f t="shared" si="1"/>
        <v>-1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IFERROR(__xludf.DUMMYFUNCTION("""COMPUTED_VALUE"""),52.86)</f>
        <v>52.86</v>
      </c>
      <c r="C364" s="1">
        <f t="shared" si="1"/>
        <v>-1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IFERROR(__xludf.DUMMYFUNCTION("""COMPUTED_VALUE"""),53.03)</f>
        <v>53.03</v>
      </c>
      <c r="C365" s="1">
        <f t="shared" si="1"/>
        <v>-1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IFERROR(__xludf.DUMMYFUNCTION("""COMPUTED_VALUE"""),54.44)</f>
        <v>54.44</v>
      </c>
      <c r="C366" s="1">
        <f t="shared" si="1"/>
        <v>-1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IFERROR(__xludf.DUMMYFUNCTION("""COMPUTED_VALUE"""),53.36)</f>
        <v>53.36</v>
      </c>
      <c r="C367" s="1">
        <f t="shared" si="1"/>
        <v>-1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IFERROR(__xludf.DUMMYFUNCTION("""COMPUTED_VALUE"""),53.64)</f>
        <v>53.64</v>
      </c>
      <c r="C368" s="1">
        <f t="shared" si="1"/>
        <v>-1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IFERROR(__xludf.DUMMYFUNCTION("""COMPUTED_VALUE"""),53.17)</f>
        <v>53.17</v>
      </c>
      <c r="C369" s="1">
        <f t="shared" si="1"/>
        <v>-1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IFERROR(__xludf.DUMMYFUNCTION("""COMPUTED_VALUE"""),53.72)</f>
        <v>53.72</v>
      </c>
      <c r="C370" s="1">
        <f t="shared" si="1"/>
        <v>-1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IFERROR(__xludf.DUMMYFUNCTION("""COMPUTED_VALUE"""),55.03)</f>
        <v>55.03</v>
      </c>
      <c r="C371" s="1">
        <f t="shared" si="1"/>
        <v>-1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IFERROR(__xludf.DUMMYFUNCTION("""COMPUTED_VALUE"""),54.27)</f>
        <v>54.27</v>
      </c>
      <c r="C372" s="1">
        <f t="shared" si="1"/>
        <v>-1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IFERROR(__xludf.DUMMYFUNCTION("""COMPUTED_VALUE"""),53.79)</f>
        <v>53.79</v>
      </c>
      <c r="C373" s="1">
        <f t="shared" si="1"/>
        <v>-1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IFERROR(__xludf.DUMMYFUNCTION("""COMPUTED_VALUE"""),53.64)</f>
        <v>53.64</v>
      </c>
      <c r="C374" s="1">
        <f t="shared" si="1"/>
        <v>-1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IFERROR(__xludf.DUMMYFUNCTION("""COMPUTED_VALUE"""),54.06)</f>
        <v>54.06</v>
      </c>
      <c r="C375" s="1">
        <f t="shared" si="1"/>
        <v>-1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IFERROR(__xludf.DUMMYFUNCTION("""COMPUTED_VALUE"""),55.58)</f>
        <v>55.58</v>
      </c>
      <c r="C376" s="1">
        <f t="shared" si="1"/>
        <v>-1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IFERROR(__xludf.DUMMYFUNCTION("""COMPUTED_VALUE"""),55.8)</f>
        <v>55.8</v>
      </c>
      <c r="C377" s="1">
        <f t="shared" si="1"/>
        <v>-1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IFERROR(__xludf.DUMMYFUNCTION("""COMPUTED_VALUE"""),56.73)</f>
        <v>56.73</v>
      </c>
      <c r="C378" s="1">
        <f t="shared" si="1"/>
        <v>-1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IFERROR(__xludf.DUMMYFUNCTION("""COMPUTED_VALUE"""),57.3)</f>
        <v>57.3</v>
      </c>
      <c r="C379" s="1">
        <f t="shared" si="1"/>
        <v>-1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IFERROR(__xludf.DUMMYFUNCTION("""COMPUTED_VALUE"""),56.6)</f>
        <v>56.6</v>
      </c>
      <c r="C380" s="1">
        <f t="shared" si="1"/>
        <v>-1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IFERROR(__xludf.DUMMYFUNCTION("""COMPUTED_VALUE"""),56.82)</f>
        <v>56.82</v>
      </c>
      <c r="C381" s="1">
        <f t="shared" si="1"/>
        <v>-1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IFERROR(__xludf.DUMMYFUNCTION("""COMPUTED_VALUE"""),57.54)</f>
        <v>57.54</v>
      </c>
      <c r="C382" s="1">
        <f t="shared" si="1"/>
        <v>-1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IFERROR(__xludf.DUMMYFUNCTION("""COMPUTED_VALUE"""),56.68)</f>
        <v>56.68</v>
      </c>
      <c r="C383" s="1">
        <f t="shared" si="1"/>
        <v>-1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IFERROR(__xludf.DUMMYFUNCTION("""COMPUTED_VALUE"""),55.51)</f>
        <v>55.51</v>
      </c>
      <c r="C384" s="1">
        <f t="shared" si="1"/>
        <v>-1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IFERROR(__xludf.DUMMYFUNCTION("""COMPUTED_VALUE"""),54.53)</f>
        <v>54.53</v>
      </c>
      <c r="C385" s="1">
        <f t="shared" si="1"/>
        <v>-1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IFERROR(__xludf.DUMMYFUNCTION("""COMPUTED_VALUE"""),54.82)</f>
        <v>54.82</v>
      </c>
      <c r="C386" s="1">
        <f t="shared" si="1"/>
        <v>-1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IFERROR(__xludf.DUMMYFUNCTION("""COMPUTED_VALUE"""),54.27)</f>
        <v>54.27</v>
      </c>
      <c r="C387" s="1">
        <f t="shared" si="1"/>
        <v>-1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IFERROR(__xludf.DUMMYFUNCTION("""COMPUTED_VALUE"""),54.5)</f>
        <v>54.5</v>
      </c>
      <c r="C388" s="1">
        <f t="shared" si="1"/>
        <v>-1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IFERROR(__xludf.DUMMYFUNCTION("""COMPUTED_VALUE"""),53.85)</f>
        <v>53.85</v>
      </c>
      <c r="C389" s="1">
        <f t="shared" si="1"/>
        <v>-1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IFERROR(__xludf.DUMMYFUNCTION("""COMPUTED_VALUE"""),54.67)</f>
        <v>54.67</v>
      </c>
      <c r="C390" s="1">
        <f t="shared" si="1"/>
        <v>-1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IFERROR(__xludf.DUMMYFUNCTION("""COMPUTED_VALUE"""),54.59)</f>
        <v>54.59</v>
      </c>
      <c r="C391" s="1">
        <f t="shared" si="1"/>
        <v>-1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IFERROR(__xludf.DUMMYFUNCTION("""COMPUTED_VALUE"""),55.41)</f>
        <v>55.41</v>
      </c>
      <c r="C392" s="1">
        <f t="shared" si="1"/>
        <v>-1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IFERROR(__xludf.DUMMYFUNCTION("""COMPUTED_VALUE"""),53.69)</f>
        <v>53.69</v>
      </c>
      <c r="C393" s="1">
        <f t="shared" si="1"/>
        <v>-1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IFERROR(__xludf.DUMMYFUNCTION("""COMPUTED_VALUE"""),53.6)</f>
        <v>53.6</v>
      </c>
      <c r="C394" s="1">
        <f t="shared" si="1"/>
        <v>-1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IFERROR(__xludf.DUMMYFUNCTION("""COMPUTED_VALUE"""),52.68)</f>
        <v>52.68</v>
      </c>
      <c r="C395" s="1">
        <f t="shared" si="1"/>
        <v>-1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IFERROR(__xludf.DUMMYFUNCTION("""COMPUTED_VALUE"""),50.89)</f>
        <v>50.89</v>
      </c>
      <c r="C396" s="1">
        <f t="shared" si="1"/>
        <v>-1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IFERROR(__xludf.DUMMYFUNCTION("""COMPUTED_VALUE"""),50.45)</f>
        <v>50.45</v>
      </c>
      <c r="C397" s="1">
        <f t="shared" si="1"/>
        <v>-1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IFERROR(__xludf.DUMMYFUNCTION("""COMPUTED_VALUE"""),50.55)</f>
        <v>50.55</v>
      </c>
      <c r="C398" s="1">
        <f t="shared" si="1"/>
        <v>-1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IFERROR(__xludf.DUMMYFUNCTION("""COMPUTED_VALUE"""),50.51)</f>
        <v>50.51</v>
      </c>
      <c r="C399" s="1">
        <f t="shared" si="1"/>
        <v>-1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IFERROR(__xludf.DUMMYFUNCTION("""COMPUTED_VALUE"""),48.74)</f>
        <v>48.74</v>
      </c>
      <c r="C400" s="1">
        <f t="shared" si="1"/>
        <v>-1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IFERROR(__xludf.DUMMYFUNCTION("""COMPUTED_VALUE"""),49.11)</f>
        <v>49.11</v>
      </c>
      <c r="C401" s="1">
        <f t="shared" si="1"/>
        <v>-1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IFERROR(__xludf.DUMMYFUNCTION("""COMPUTED_VALUE"""),46.35)</f>
        <v>46.35</v>
      </c>
      <c r="C402" s="1">
        <f t="shared" si="1"/>
        <v>-1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IFERROR(__xludf.DUMMYFUNCTION("""COMPUTED_VALUE"""),45.68)</f>
        <v>45.68</v>
      </c>
      <c r="C403" s="1">
        <f t="shared" si="1"/>
        <v>-1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IFERROR(__xludf.DUMMYFUNCTION("""COMPUTED_VALUE"""),42.16)</f>
        <v>42.16</v>
      </c>
      <c r="C404" s="1">
        <f t="shared" si="1"/>
        <v>-1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IFERROR(__xludf.DUMMYFUNCTION("""COMPUTED_VALUE"""),44.51)</f>
        <v>44.51</v>
      </c>
      <c r="C405" s="1">
        <f t="shared" si="1"/>
        <v>-1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IFERROR(__xludf.DUMMYFUNCTION("""COMPUTED_VALUE"""),41.14)</f>
        <v>41.14</v>
      </c>
      <c r="C406" s="1">
        <f t="shared" si="1"/>
        <v>-1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IFERROR(__xludf.DUMMYFUNCTION("""COMPUTED_VALUE"""),42.49)</f>
        <v>42.49</v>
      </c>
      <c r="C407" s="1">
        <f t="shared" si="1"/>
        <v>-1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IFERROR(__xludf.DUMMYFUNCTION("""COMPUTED_VALUE"""),44.63)</f>
        <v>44.63</v>
      </c>
      <c r="C408" s="1">
        <f t="shared" si="1"/>
        <v>-1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IFERROR(__xludf.DUMMYFUNCTION("""COMPUTED_VALUE"""),44.96)</f>
        <v>44.96</v>
      </c>
      <c r="C409" s="1">
        <f t="shared" si="1"/>
        <v>-1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IFERROR(__xludf.DUMMYFUNCTION("""COMPUTED_VALUE"""),43.82)</f>
        <v>43.82</v>
      </c>
      <c r="C410" s="1">
        <f t="shared" si="1"/>
        <v>-1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IFERROR(__xludf.DUMMYFUNCTION("""COMPUTED_VALUE"""),43.78)</f>
        <v>43.78</v>
      </c>
      <c r="C411" s="1">
        <f t="shared" si="1"/>
        <v>-1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IFERROR(__xludf.DUMMYFUNCTION("""COMPUTED_VALUE"""),40.71)</f>
        <v>40.71</v>
      </c>
      <c r="C412" s="1">
        <f t="shared" si="1"/>
        <v>-1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IFERROR(__xludf.DUMMYFUNCTION("""COMPUTED_VALUE"""),40.16)</f>
        <v>40.16</v>
      </c>
      <c r="C413" s="1">
        <f t="shared" si="1"/>
        <v>-1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IFERROR(__xludf.DUMMYFUNCTION("""COMPUTED_VALUE"""),39.93)</f>
        <v>39.93</v>
      </c>
      <c r="C414" s="1">
        <f t="shared" si="1"/>
        <v>-1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IFERROR(__xludf.DUMMYFUNCTION("""COMPUTED_VALUE"""),42.04)</f>
        <v>42.04</v>
      </c>
      <c r="C415" s="1">
        <f t="shared" si="1"/>
        <v>-1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IFERROR(__xludf.DUMMYFUNCTION("""COMPUTED_VALUE"""),42.67)</f>
        <v>42.67</v>
      </c>
      <c r="C416" s="1">
        <f t="shared" si="1"/>
        <v>-1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IFERROR(__xludf.DUMMYFUNCTION("""COMPUTED_VALUE"""),42.58)</f>
        <v>42.58</v>
      </c>
      <c r="C417" s="1">
        <f t="shared" si="1"/>
        <v>-1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IFERROR(__xludf.DUMMYFUNCTION("""COMPUTED_VALUE"""),43.3)</f>
        <v>43.3</v>
      </c>
      <c r="C418" s="1">
        <f t="shared" si="1"/>
        <v>-1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IFERROR(__xludf.DUMMYFUNCTION("""COMPUTED_VALUE"""),44.74)</f>
        <v>44.74</v>
      </c>
      <c r="C419" s="1">
        <f t="shared" si="1"/>
        <v>-1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IFERROR(__xludf.DUMMYFUNCTION("""COMPUTED_VALUE"""),45.02)</f>
        <v>45.02</v>
      </c>
      <c r="C420" s="1">
        <f t="shared" si="1"/>
        <v>-1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IFERROR(__xludf.DUMMYFUNCTION("""COMPUTED_VALUE"""),45.51)</f>
        <v>45.51</v>
      </c>
      <c r="C421" s="1">
        <f t="shared" si="1"/>
        <v>-1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IFERROR(__xludf.DUMMYFUNCTION("""COMPUTED_VALUE"""),44.63)</f>
        <v>44.63</v>
      </c>
      <c r="C422" s="1">
        <f t="shared" si="1"/>
        <v>-1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IFERROR(__xludf.DUMMYFUNCTION("""COMPUTED_VALUE"""),43.27)</f>
        <v>43.27</v>
      </c>
      <c r="C423" s="1">
        <f t="shared" si="1"/>
        <v>-1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IFERROR(__xludf.DUMMYFUNCTION("""COMPUTED_VALUE"""),42.89)</f>
        <v>42.89</v>
      </c>
      <c r="C424" s="1">
        <f t="shared" si="1"/>
        <v>-1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IFERROR(__xludf.DUMMYFUNCTION("""COMPUTED_VALUE"""),44.77)</f>
        <v>44.77</v>
      </c>
      <c r="C425" s="1">
        <f t="shared" si="1"/>
        <v>-1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IFERROR(__xludf.DUMMYFUNCTION("""COMPUTED_VALUE"""),43.72)</f>
        <v>43.72</v>
      </c>
      <c r="C426" s="1">
        <f t="shared" si="1"/>
        <v>-1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IFERROR(__xludf.DUMMYFUNCTION("""COMPUTED_VALUE"""),42.57)</f>
        <v>42.57</v>
      </c>
      <c r="C427" s="1">
        <f t="shared" si="1"/>
        <v>-1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IFERROR(__xludf.DUMMYFUNCTION("""COMPUTED_VALUE"""),42.02)</f>
        <v>42.02</v>
      </c>
      <c r="C428" s="1">
        <f t="shared" si="1"/>
        <v>-1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IFERROR(__xludf.DUMMYFUNCTION("""COMPUTED_VALUE"""),42.43)</f>
        <v>42.43</v>
      </c>
      <c r="C429" s="1">
        <f t="shared" si="1"/>
        <v>-1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IFERROR(__xludf.DUMMYFUNCTION("""COMPUTED_VALUE"""),43.23)</f>
        <v>43.23</v>
      </c>
      <c r="C430" s="1">
        <f t="shared" si="1"/>
        <v>-1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IFERROR(__xludf.DUMMYFUNCTION("""COMPUTED_VALUE"""),44.4)</f>
        <v>44.4</v>
      </c>
      <c r="C431" s="1">
        <f t="shared" si="1"/>
        <v>-1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IFERROR(__xludf.DUMMYFUNCTION("""COMPUTED_VALUE"""),44.87)</f>
        <v>44.87</v>
      </c>
      <c r="C432" s="1">
        <f t="shared" si="1"/>
        <v>-1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IFERROR(__xludf.DUMMYFUNCTION("""COMPUTED_VALUE"""),45.05)</f>
        <v>45.05</v>
      </c>
      <c r="C433" s="1">
        <f t="shared" si="1"/>
        <v>-1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IFERROR(__xludf.DUMMYFUNCTION("""COMPUTED_VALUE"""),44.5)</f>
        <v>44.5</v>
      </c>
      <c r="C434" s="1">
        <f t="shared" si="1"/>
        <v>-1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IFERROR(__xludf.DUMMYFUNCTION("""COMPUTED_VALUE"""),42.71)</f>
        <v>42.71</v>
      </c>
      <c r="C435" s="1">
        <f t="shared" si="1"/>
        <v>-1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IFERROR(__xludf.DUMMYFUNCTION("""COMPUTED_VALUE"""),39.95)</f>
        <v>39.95</v>
      </c>
      <c r="C436" s="1">
        <f t="shared" si="1"/>
        <v>-1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IFERROR(__xludf.DUMMYFUNCTION("""COMPUTED_VALUE"""),40.39)</f>
        <v>40.39</v>
      </c>
      <c r="C437" s="1">
        <f t="shared" si="1"/>
        <v>-1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IFERROR(__xludf.DUMMYFUNCTION("""COMPUTED_VALUE"""),41.7)</f>
        <v>41.7</v>
      </c>
      <c r="C438" s="1">
        <f t="shared" si="1"/>
        <v>-1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IFERROR(__xludf.DUMMYFUNCTION("""COMPUTED_VALUE"""),42.97)</f>
        <v>42.97</v>
      </c>
      <c r="C439" s="1">
        <f t="shared" si="1"/>
        <v>-1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IFERROR(__xludf.DUMMYFUNCTION("""COMPUTED_VALUE"""),42.14)</f>
        <v>42.14</v>
      </c>
      <c r="C440" s="1">
        <f t="shared" si="1"/>
        <v>-1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IFERROR(__xludf.DUMMYFUNCTION("""COMPUTED_VALUE"""),42.84)</f>
        <v>42.84</v>
      </c>
      <c r="C441" s="1">
        <f t="shared" si="1"/>
        <v>-1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IFERROR(__xludf.DUMMYFUNCTION("""COMPUTED_VALUE"""),41.8)</f>
        <v>41.8</v>
      </c>
      <c r="C442" s="1">
        <f t="shared" si="1"/>
        <v>-1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IFERROR(__xludf.DUMMYFUNCTION("""COMPUTED_VALUE"""),40.29)</f>
        <v>40.29</v>
      </c>
      <c r="C443" s="1">
        <f t="shared" si="1"/>
        <v>-1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IFERROR(__xludf.DUMMYFUNCTION("""COMPUTED_VALUE"""),41.56)</f>
        <v>41.56</v>
      </c>
      <c r="C444" s="1">
        <f t="shared" si="1"/>
        <v>-1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IFERROR(__xludf.DUMMYFUNCTION("""COMPUTED_VALUE"""),42.24)</f>
        <v>42.24</v>
      </c>
      <c r="C445" s="1">
        <f t="shared" si="1"/>
        <v>-1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IFERROR(__xludf.DUMMYFUNCTION("""COMPUTED_VALUE"""),42.9)</f>
        <v>42.9</v>
      </c>
      <c r="C446" s="1">
        <f t="shared" si="1"/>
        <v>-1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IFERROR(__xludf.DUMMYFUNCTION("""COMPUTED_VALUE"""),43.31)</f>
        <v>43.31</v>
      </c>
      <c r="C447" s="1">
        <f t="shared" si="1"/>
        <v>-1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IFERROR(__xludf.DUMMYFUNCTION("""COMPUTED_VALUE"""),44.89)</f>
        <v>44.89</v>
      </c>
      <c r="C448" s="1">
        <f t="shared" si="1"/>
        <v>-1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IFERROR(__xludf.DUMMYFUNCTION("""COMPUTED_VALUE"""),45.09)</f>
        <v>45.09</v>
      </c>
      <c r="C449" s="1">
        <f t="shared" si="1"/>
        <v>-1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IFERROR(__xludf.DUMMYFUNCTION("""COMPUTED_VALUE"""),46.16)</f>
        <v>46.16</v>
      </c>
      <c r="C450" s="1">
        <f t="shared" si="1"/>
        <v>-1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IFERROR(__xludf.DUMMYFUNCTION("""COMPUTED_VALUE"""),45.59)</f>
        <v>45.59</v>
      </c>
      <c r="C451" s="1">
        <f t="shared" si="1"/>
        <v>-1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IFERROR(__xludf.DUMMYFUNCTION("""COMPUTED_VALUE"""),47.07)</f>
        <v>47.07</v>
      </c>
      <c r="C452" s="1">
        <f t="shared" si="1"/>
        <v>-1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IFERROR(__xludf.DUMMYFUNCTION("""COMPUTED_VALUE"""),45.41)</f>
        <v>45.41</v>
      </c>
      <c r="C453" s="1">
        <f t="shared" si="1"/>
        <v>-1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IFERROR(__xludf.DUMMYFUNCTION("""COMPUTED_VALUE"""),46.96)</f>
        <v>46.96</v>
      </c>
      <c r="C454" s="1">
        <f t="shared" si="1"/>
        <v>-1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IFERROR(__xludf.DUMMYFUNCTION("""COMPUTED_VALUE"""),46.48)</f>
        <v>46.48</v>
      </c>
      <c r="C455" s="1">
        <f t="shared" si="1"/>
        <v>-1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IFERROR(__xludf.DUMMYFUNCTION("""COMPUTED_VALUE"""),46.13)</f>
        <v>46.13</v>
      </c>
      <c r="C456" s="1">
        <f t="shared" si="1"/>
        <v>-1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IFERROR(__xludf.DUMMYFUNCTION("""COMPUTED_VALUE"""),48.82)</f>
        <v>48.82</v>
      </c>
      <c r="C457" s="1">
        <f t="shared" si="1"/>
        <v>-1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IFERROR(__xludf.DUMMYFUNCTION("""COMPUTED_VALUE"""),49.28)</f>
        <v>49.28</v>
      </c>
      <c r="C458" s="1">
        <f t="shared" si="1"/>
        <v>-1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IFERROR(__xludf.DUMMYFUNCTION("""COMPUTED_VALUE"""),48.27)</f>
        <v>48.27</v>
      </c>
      <c r="C459" s="1">
        <f t="shared" si="1"/>
        <v>-1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IFERROR(__xludf.DUMMYFUNCTION("""COMPUTED_VALUE"""),48.93)</f>
        <v>48.93</v>
      </c>
      <c r="C460" s="1">
        <f t="shared" si="1"/>
        <v>-1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IFERROR(__xludf.DUMMYFUNCTION("""COMPUTED_VALUE"""),51.42)</f>
        <v>51.42</v>
      </c>
      <c r="C461" s="1">
        <f t="shared" si="1"/>
        <v>-1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IFERROR(__xludf.DUMMYFUNCTION("""COMPUTED_VALUE"""),51.29)</f>
        <v>51.29</v>
      </c>
      <c r="C462" s="1">
        <f t="shared" si="1"/>
        <v>-1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IFERROR(__xludf.DUMMYFUNCTION("""COMPUTED_VALUE"""),49.88)</f>
        <v>49.88</v>
      </c>
      <c r="C463" s="1">
        <f t="shared" si="1"/>
        <v>-1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IFERROR(__xludf.DUMMYFUNCTION("""COMPUTED_VALUE"""),48.74)</f>
        <v>48.74</v>
      </c>
      <c r="C464" s="1">
        <f t="shared" si="1"/>
        <v>-1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IFERROR(__xludf.DUMMYFUNCTION("""COMPUTED_VALUE"""),49.93)</f>
        <v>49.93</v>
      </c>
      <c r="C465" s="1">
        <f t="shared" si="1"/>
        <v>-1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IFERROR(__xludf.DUMMYFUNCTION("""COMPUTED_VALUE"""),51.35)</f>
        <v>51.35</v>
      </c>
      <c r="C466" s="1">
        <f t="shared" si="1"/>
        <v>-1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IFERROR(__xludf.DUMMYFUNCTION("""COMPUTED_VALUE"""),51.36)</f>
        <v>51.36</v>
      </c>
      <c r="C467" s="1">
        <f t="shared" si="1"/>
        <v>-1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IFERROR(__xludf.DUMMYFUNCTION("""COMPUTED_VALUE"""),51.37)</f>
        <v>51.37</v>
      </c>
      <c r="C468" s="1">
        <f t="shared" si="1"/>
        <v>-1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IFERROR(__xludf.DUMMYFUNCTION("""COMPUTED_VALUE"""),52.03)</f>
        <v>52.03</v>
      </c>
      <c r="C469" s="1">
        <f t="shared" si="1"/>
        <v>-1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IFERROR(__xludf.DUMMYFUNCTION("""COMPUTED_VALUE"""),50.29)</f>
        <v>50.29</v>
      </c>
      <c r="C470" s="1">
        <f t="shared" si="1"/>
        <v>-1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IFERROR(__xludf.DUMMYFUNCTION("""COMPUTED_VALUE"""),50.99)</f>
        <v>50.99</v>
      </c>
      <c r="C471" s="1">
        <f t="shared" si="1"/>
        <v>-1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IFERROR(__xludf.DUMMYFUNCTION("""COMPUTED_VALUE"""),52.16)</f>
        <v>52.16</v>
      </c>
      <c r="C472" s="1">
        <f t="shared" si="1"/>
        <v>-1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IFERROR(__xludf.DUMMYFUNCTION("""COMPUTED_VALUE"""),52.08)</f>
        <v>52.08</v>
      </c>
      <c r="C473" s="1">
        <f t="shared" si="1"/>
        <v>-1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IFERROR(__xludf.DUMMYFUNCTION("""COMPUTED_VALUE"""),52.15)</f>
        <v>52.15</v>
      </c>
      <c r="C474" s="1">
        <f t="shared" si="1"/>
        <v>-1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IFERROR(__xludf.DUMMYFUNCTION("""COMPUTED_VALUE"""),50.73)</f>
        <v>50.73</v>
      </c>
      <c r="C475" s="1">
        <f t="shared" si="1"/>
        <v>-1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IFERROR(__xludf.DUMMYFUNCTION("""COMPUTED_VALUE"""),50.07)</f>
        <v>50.07</v>
      </c>
      <c r="C476" s="1">
        <f t="shared" si="1"/>
        <v>-1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IFERROR(__xludf.DUMMYFUNCTION("""COMPUTED_VALUE"""),50.22)</f>
        <v>50.22</v>
      </c>
      <c r="C477" s="1">
        <f t="shared" si="1"/>
        <v>-1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IFERROR(__xludf.DUMMYFUNCTION("""COMPUTED_VALUE"""),48.84)</f>
        <v>48.84</v>
      </c>
      <c r="C478" s="1">
        <f t="shared" si="1"/>
        <v>-1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IFERROR(__xludf.DUMMYFUNCTION("""COMPUTED_VALUE"""),48.51)</f>
        <v>48.51</v>
      </c>
      <c r="C479" s="1">
        <f t="shared" si="1"/>
        <v>-1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IFERROR(__xludf.DUMMYFUNCTION("""COMPUTED_VALUE"""),46.83)</f>
        <v>46.83</v>
      </c>
      <c r="C480" s="1">
        <f t="shared" si="1"/>
        <v>-1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IFERROR(__xludf.DUMMYFUNCTION("""COMPUTED_VALUE"""),46.78)</f>
        <v>46.78</v>
      </c>
      <c r="C481" s="1">
        <f t="shared" si="1"/>
        <v>-1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IFERROR(__xludf.DUMMYFUNCTION("""COMPUTED_VALUE"""),49.18)</f>
        <v>49.18</v>
      </c>
      <c r="C482" s="1">
        <f t="shared" si="1"/>
        <v>-1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IFERROR(__xludf.DUMMYFUNCTION("""COMPUTED_VALUE"""),49.08)</f>
        <v>49.08</v>
      </c>
      <c r="C483" s="1">
        <f t="shared" si="1"/>
        <v>-1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IFERROR(__xludf.DUMMYFUNCTION("""COMPUTED_VALUE"""),51.55)</f>
        <v>51.55</v>
      </c>
      <c r="C484" s="1">
        <f t="shared" si="1"/>
        <v>-1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IFERROR(__xludf.DUMMYFUNCTION("""COMPUTED_VALUE"""),51.57)</f>
        <v>51.57</v>
      </c>
      <c r="C485" s="1">
        <f t="shared" si="1"/>
        <v>-1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IFERROR(__xludf.DUMMYFUNCTION("""COMPUTED_VALUE"""),51.53)</f>
        <v>51.53</v>
      </c>
      <c r="C486" s="1">
        <f t="shared" si="1"/>
        <v>-1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IFERROR(__xludf.DUMMYFUNCTION("""COMPUTED_VALUE"""),52.07)</f>
        <v>52.07</v>
      </c>
      <c r="C487" s="1">
        <f t="shared" si="1"/>
        <v>-1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IFERROR(__xludf.DUMMYFUNCTION("""COMPUTED_VALUE"""),51.98)</f>
        <v>51.98</v>
      </c>
      <c r="C488" s="1">
        <f t="shared" si="1"/>
        <v>-1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IFERROR(__xludf.DUMMYFUNCTION("""COMPUTED_VALUE"""),51.35)</f>
        <v>51.35</v>
      </c>
      <c r="C489" s="1">
        <f t="shared" si="1"/>
        <v>-1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IFERROR(__xludf.DUMMYFUNCTION("""COMPUTED_VALUE"""),50.33)</f>
        <v>50.33</v>
      </c>
      <c r="C490" s="1">
        <f t="shared" si="1"/>
        <v>-1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IFERROR(__xludf.DUMMYFUNCTION("""COMPUTED_VALUE"""),51.41)</f>
        <v>51.41</v>
      </c>
      <c r="C491" s="1">
        <f t="shared" si="1"/>
        <v>-1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IFERROR(__xludf.DUMMYFUNCTION("""COMPUTED_VALUE"""),50.35)</f>
        <v>50.35</v>
      </c>
      <c r="C492" s="1">
        <f t="shared" si="1"/>
        <v>-1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IFERROR(__xludf.DUMMYFUNCTION("""COMPUTED_VALUE"""),49.8)</f>
        <v>49.8</v>
      </c>
      <c r="C493" s="1">
        <f t="shared" si="1"/>
        <v>-1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IFERROR(__xludf.DUMMYFUNCTION("""COMPUTED_VALUE"""),49.07)</f>
        <v>49.07</v>
      </c>
      <c r="C494" s="1">
        <f t="shared" si="1"/>
        <v>-1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IFERROR(__xludf.DUMMYFUNCTION("""COMPUTED_VALUE"""),49.89)</f>
        <v>49.89</v>
      </c>
      <c r="C495" s="1">
        <f t="shared" si="1"/>
        <v>-1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IFERROR(__xludf.DUMMYFUNCTION("""COMPUTED_VALUE"""),50.55)</f>
        <v>50.55</v>
      </c>
      <c r="C496" s="1">
        <f t="shared" si="1"/>
        <v>-1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IFERROR(__xludf.DUMMYFUNCTION("""COMPUTED_VALUE"""),49.78)</f>
        <v>49.78</v>
      </c>
      <c r="C497" s="1">
        <f t="shared" si="1"/>
        <v>-1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IFERROR(__xludf.DUMMYFUNCTION("""COMPUTED_VALUE"""),51.75)</f>
        <v>51.75</v>
      </c>
      <c r="C498" s="1">
        <f t="shared" si="1"/>
        <v>-1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IFERROR(__xludf.DUMMYFUNCTION("""COMPUTED_VALUE"""),51.59)</f>
        <v>51.59</v>
      </c>
      <c r="C499" s="1">
        <f t="shared" si="1"/>
        <v>-1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IFERROR(__xludf.DUMMYFUNCTION("""COMPUTED_VALUE"""),52.02)</f>
        <v>52.02</v>
      </c>
      <c r="C500" s="1">
        <f t="shared" si="1"/>
        <v>-1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IFERROR(__xludf.DUMMYFUNCTION("""COMPUTED_VALUE"""),52.34)</f>
        <v>52.34</v>
      </c>
      <c r="C501" s="1">
        <f t="shared" si="1"/>
        <v>-1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IFERROR(__xludf.DUMMYFUNCTION("""COMPUTED_VALUE"""),52.31)</f>
        <v>52.31</v>
      </c>
      <c r="C502" s="1">
        <f t="shared" si="1"/>
        <v>-1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IFERROR(__xludf.DUMMYFUNCTION("""COMPUTED_VALUE"""),51.39)</f>
        <v>51.39</v>
      </c>
      <c r="C503" s="1">
        <f t="shared" si="1"/>
        <v>-1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IFERROR(__xludf.DUMMYFUNCTION("""COMPUTED_VALUE"""),52.16)</f>
        <v>52.16</v>
      </c>
      <c r="C504" s="1">
        <f t="shared" si="1"/>
        <v>-1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IFERROR(__xludf.DUMMYFUNCTION("""COMPUTED_VALUE"""),51.74)</f>
        <v>51.74</v>
      </c>
      <c r="C505" s="1">
        <f t="shared" si="1"/>
        <v>-1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IFERROR(__xludf.DUMMYFUNCTION("""COMPUTED_VALUE"""),52.91)</f>
        <v>52.91</v>
      </c>
      <c r="C506" s="1">
        <f t="shared" si="1"/>
        <v>-1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IFERROR(__xludf.DUMMYFUNCTION("""COMPUTED_VALUE"""),52.86)</f>
        <v>52.86</v>
      </c>
      <c r="C507" s="1">
        <f t="shared" si="1"/>
        <v>-1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IFERROR(__xludf.DUMMYFUNCTION("""COMPUTED_VALUE"""),52.92)</f>
        <v>52.92</v>
      </c>
      <c r="C508" s="1">
        <f t="shared" si="1"/>
        <v>-1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IFERROR(__xludf.DUMMYFUNCTION("""COMPUTED_VALUE"""),52.53)</f>
        <v>52.53</v>
      </c>
      <c r="C509" s="1">
        <f t="shared" si="1"/>
        <v>-1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IFERROR(__xludf.DUMMYFUNCTION("""COMPUTED_VALUE"""),52.97)</f>
        <v>52.97</v>
      </c>
      <c r="C510" s="1">
        <f t="shared" si="1"/>
        <v>-1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IFERROR(__xludf.DUMMYFUNCTION("""COMPUTED_VALUE"""),53.86)</f>
        <v>53.86</v>
      </c>
      <c r="C511" s="1">
        <f t="shared" si="1"/>
        <v>-1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IFERROR(__xludf.DUMMYFUNCTION("""COMPUTED_VALUE"""),53.75)</f>
        <v>53.75</v>
      </c>
      <c r="C512" s="1">
        <f t="shared" si="1"/>
        <v>-1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IFERROR(__xludf.DUMMYFUNCTION("""COMPUTED_VALUE"""),54.44)</f>
        <v>54.44</v>
      </c>
      <c r="C513" s="1">
        <f t="shared" si="1"/>
        <v>-1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IFERROR(__xludf.DUMMYFUNCTION("""COMPUTED_VALUE"""),53.98)</f>
        <v>53.98</v>
      </c>
      <c r="C514" s="1">
        <f t="shared" si="1"/>
        <v>-1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IFERROR(__xludf.DUMMYFUNCTION("""COMPUTED_VALUE"""),54.41)</f>
        <v>54.41</v>
      </c>
      <c r="C515" s="1">
        <f t="shared" si="1"/>
        <v>-1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IFERROR(__xludf.DUMMYFUNCTION("""COMPUTED_VALUE"""),55.4)</f>
        <v>55.4</v>
      </c>
      <c r="C516" s="1">
        <f t="shared" si="1"/>
        <v>-1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IFERROR(__xludf.DUMMYFUNCTION("""COMPUTED_VALUE"""),55.69)</f>
        <v>55.69</v>
      </c>
      <c r="C517" s="1">
        <f t="shared" si="1"/>
        <v>-1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IFERROR(__xludf.DUMMYFUNCTION("""COMPUTED_VALUE"""),54.62)</f>
        <v>54.62</v>
      </c>
      <c r="C518" s="1">
        <f t="shared" si="1"/>
        <v>-1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IFERROR(__xludf.DUMMYFUNCTION("""COMPUTED_VALUE"""),54.85)</f>
        <v>54.85</v>
      </c>
      <c r="C519" s="1">
        <f t="shared" si="1"/>
        <v>-1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IFERROR(__xludf.DUMMYFUNCTION("""COMPUTED_VALUE"""),54.86)</f>
        <v>54.86</v>
      </c>
      <c r="C520" s="1">
        <f t="shared" si="1"/>
        <v>-1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IFERROR(__xludf.DUMMYFUNCTION("""COMPUTED_VALUE"""),55.31)</f>
        <v>55.31</v>
      </c>
      <c r="C521" s="1">
        <f t="shared" si="1"/>
        <v>-1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IFERROR(__xludf.DUMMYFUNCTION("""COMPUTED_VALUE"""),55.05)</f>
        <v>55.05</v>
      </c>
      <c r="C522" s="1">
        <f t="shared" si="1"/>
        <v>-1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IFERROR(__xludf.DUMMYFUNCTION("""COMPUTED_VALUE"""),55.47)</f>
        <v>55.47</v>
      </c>
      <c r="C523" s="1">
        <f t="shared" si="1"/>
        <v>-1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IFERROR(__xludf.DUMMYFUNCTION("""COMPUTED_VALUE"""),55.39)</f>
        <v>55.39</v>
      </c>
      <c r="C524" s="1">
        <f t="shared" si="1"/>
        <v>-1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IFERROR(__xludf.DUMMYFUNCTION("""COMPUTED_VALUE"""),55.25)</f>
        <v>55.25</v>
      </c>
      <c r="C525" s="1">
        <f t="shared" si="1"/>
        <v>-1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IFERROR(__xludf.DUMMYFUNCTION("""COMPUTED_VALUE"""),56.11)</f>
        <v>56.11</v>
      </c>
      <c r="C526" s="1">
        <f t="shared" si="1"/>
        <v>-1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IFERROR(__xludf.DUMMYFUNCTION("""COMPUTED_VALUE"""),56.19)</f>
        <v>56.19</v>
      </c>
      <c r="C527" s="1">
        <f t="shared" si="1"/>
        <v>-1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IFERROR(__xludf.DUMMYFUNCTION("""COMPUTED_VALUE"""),57.82)</f>
        <v>57.82</v>
      </c>
      <c r="C528" s="1">
        <f t="shared" si="1"/>
        <v>-1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IFERROR(__xludf.DUMMYFUNCTION("""COMPUTED_VALUE"""),57.41)</f>
        <v>57.41</v>
      </c>
      <c r="C529" s="1">
        <f t="shared" si="1"/>
        <v>-1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IFERROR(__xludf.DUMMYFUNCTION("""COMPUTED_VALUE"""),57.27)</f>
        <v>57.27</v>
      </c>
      <c r="C530" s="1">
        <f t="shared" si="1"/>
        <v>-1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IFERROR(__xludf.DUMMYFUNCTION("""COMPUTED_VALUE"""),56.99)</f>
        <v>56.99</v>
      </c>
      <c r="C531" s="1">
        <f t="shared" si="1"/>
        <v>-1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IFERROR(__xludf.DUMMYFUNCTION("""COMPUTED_VALUE"""),57.01)</f>
        <v>57.01</v>
      </c>
      <c r="C532" s="1">
        <f t="shared" si="1"/>
        <v>-1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IFERROR(__xludf.DUMMYFUNCTION("""COMPUTED_VALUE"""),56.48)</f>
        <v>56.48</v>
      </c>
      <c r="C533" s="1">
        <f t="shared" si="1"/>
        <v>-1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IFERROR(__xludf.DUMMYFUNCTION("""COMPUTED_VALUE"""),57.25)</f>
        <v>57.25</v>
      </c>
      <c r="C534" s="1">
        <f t="shared" si="1"/>
        <v>-1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IFERROR(__xludf.DUMMYFUNCTION("""COMPUTED_VALUE"""),56.97)</f>
        <v>56.97</v>
      </c>
      <c r="C535" s="1">
        <f t="shared" si="1"/>
        <v>-1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IFERROR(__xludf.DUMMYFUNCTION("""COMPUTED_VALUE"""),56.17)</f>
        <v>56.17</v>
      </c>
      <c r="C536" s="1">
        <f t="shared" si="1"/>
        <v>-1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IFERROR(__xludf.DUMMYFUNCTION("""COMPUTED_VALUE"""),56.61)</f>
        <v>56.61</v>
      </c>
      <c r="C537" s="1">
        <f t="shared" si="1"/>
        <v>-1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IFERROR(__xludf.DUMMYFUNCTION("""COMPUTED_VALUE"""),57.21)</f>
        <v>57.21</v>
      </c>
      <c r="C538" s="1">
        <f t="shared" si="1"/>
        <v>-1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IFERROR(__xludf.DUMMYFUNCTION("""COMPUTED_VALUE"""),57.01)</f>
        <v>57.01</v>
      </c>
      <c r="C539" s="1">
        <f t="shared" si="1"/>
        <v>-1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IFERROR(__xludf.DUMMYFUNCTION("""COMPUTED_VALUE"""),56.65)</f>
        <v>56.65</v>
      </c>
      <c r="C540" s="1">
        <f t="shared" si="1"/>
        <v>-1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IFERROR(__xludf.DUMMYFUNCTION("""COMPUTED_VALUE"""),56.17)</f>
        <v>56.17</v>
      </c>
      <c r="C541" s="1">
        <f t="shared" si="1"/>
        <v>-1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IFERROR(__xludf.DUMMYFUNCTION("""COMPUTED_VALUE"""),56.42)</f>
        <v>56.42</v>
      </c>
      <c r="C542" s="1">
        <f t="shared" si="1"/>
        <v>-1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IFERROR(__xludf.DUMMYFUNCTION("""COMPUTED_VALUE"""),56.83)</f>
        <v>56.83</v>
      </c>
      <c r="C543" s="1">
        <f t="shared" si="1"/>
        <v>-1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IFERROR(__xludf.DUMMYFUNCTION("""COMPUTED_VALUE"""),56.88)</f>
        <v>56.88</v>
      </c>
      <c r="C544" s="1">
        <f t="shared" si="1"/>
        <v>-1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IFERROR(__xludf.DUMMYFUNCTION("""COMPUTED_VALUE"""),56.71)</f>
        <v>56.71</v>
      </c>
      <c r="C545" s="1">
        <f t="shared" si="1"/>
        <v>-1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IFERROR(__xludf.DUMMYFUNCTION("""COMPUTED_VALUE"""),57.23)</f>
        <v>57.23</v>
      </c>
      <c r="C546" s="1">
        <f t="shared" si="1"/>
        <v>-1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IFERROR(__xludf.DUMMYFUNCTION("""COMPUTED_VALUE"""),56.88)</f>
        <v>56.88</v>
      </c>
      <c r="C547" s="1">
        <f t="shared" si="1"/>
        <v>-1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IFERROR(__xludf.DUMMYFUNCTION("""COMPUTED_VALUE"""),56.26)</f>
        <v>56.26</v>
      </c>
      <c r="C548" s="1">
        <f t="shared" si="1"/>
        <v>-1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IFERROR(__xludf.DUMMYFUNCTION("""COMPUTED_VALUE"""),55.0)</f>
        <v>55</v>
      </c>
      <c r="C549" s="1">
        <f t="shared" si="1"/>
        <v>-1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IFERROR(__xludf.DUMMYFUNCTION("""COMPUTED_VALUE"""),54.97)</f>
        <v>54.97</v>
      </c>
      <c r="C550" s="1">
        <f t="shared" si="1"/>
        <v>-1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IFERROR(__xludf.DUMMYFUNCTION("""COMPUTED_VALUE"""),56.63)</f>
        <v>56.63</v>
      </c>
      <c r="C551" s="1">
        <f t="shared" si="1"/>
        <v>-1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IFERROR(__xludf.DUMMYFUNCTION("""COMPUTED_VALUE"""),56.91)</f>
        <v>56.91</v>
      </c>
      <c r="C552" s="1">
        <f t="shared" si="1"/>
        <v>-1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IFERROR(__xludf.DUMMYFUNCTION("""COMPUTED_VALUE"""),56.41)</f>
        <v>56.41</v>
      </c>
      <c r="C553" s="1">
        <f t="shared" si="1"/>
        <v>-1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IFERROR(__xludf.DUMMYFUNCTION("""COMPUTED_VALUE"""),57.47)</f>
        <v>57.47</v>
      </c>
      <c r="C554" s="1">
        <f t="shared" si="1"/>
        <v>-1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IFERROR(__xludf.DUMMYFUNCTION("""COMPUTED_VALUE"""),57.61)</f>
        <v>57.61</v>
      </c>
      <c r="C555" s="1">
        <f t="shared" si="1"/>
        <v>-1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IFERROR(__xludf.DUMMYFUNCTION("""COMPUTED_VALUE"""),57.93)</f>
        <v>57.93</v>
      </c>
      <c r="C556" s="1">
        <f t="shared" si="1"/>
        <v>-1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IFERROR(__xludf.DUMMYFUNCTION("""COMPUTED_VALUE"""),57.47)</f>
        <v>57.47</v>
      </c>
      <c r="C557" s="1">
        <f t="shared" si="1"/>
        <v>-1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IFERROR(__xludf.DUMMYFUNCTION("""COMPUTED_VALUE"""),57.56)</f>
        <v>57.56</v>
      </c>
      <c r="C558" s="1">
        <f t="shared" si="1"/>
        <v>-1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IFERROR(__xludf.DUMMYFUNCTION("""COMPUTED_VALUE"""),56.62)</f>
        <v>56.62</v>
      </c>
      <c r="C559" s="1">
        <f t="shared" si="1"/>
        <v>-1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IFERROR(__xludf.DUMMYFUNCTION("""COMPUTED_VALUE"""),56.61)</f>
        <v>56.61</v>
      </c>
      <c r="C560" s="1">
        <f t="shared" si="1"/>
        <v>-1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IFERROR(__xludf.DUMMYFUNCTION("""COMPUTED_VALUE"""),56.88)</f>
        <v>56.88</v>
      </c>
      <c r="C561" s="1">
        <f t="shared" si="1"/>
        <v>-1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IFERROR(__xludf.DUMMYFUNCTION("""COMPUTED_VALUE"""),57.27)</f>
        <v>57.27</v>
      </c>
      <c r="C562" s="1">
        <f t="shared" si="1"/>
        <v>-1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IFERROR(__xludf.DUMMYFUNCTION("""COMPUTED_VALUE"""),58.81)</f>
        <v>58.81</v>
      </c>
      <c r="C563" s="1">
        <f t="shared" si="1"/>
        <v>-1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IFERROR(__xludf.DUMMYFUNCTION("""COMPUTED_VALUE"""),58.36)</f>
        <v>58.36</v>
      </c>
      <c r="C564" s="1">
        <f t="shared" si="1"/>
        <v>-1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IFERROR(__xludf.DUMMYFUNCTION("""COMPUTED_VALUE"""),57.83)</f>
        <v>57.83</v>
      </c>
      <c r="C565" s="1">
        <f t="shared" si="1"/>
        <v>-1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IFERROR(__xludf.DUMMYFUNCTION("""COMPUTED_VALUE"""),57.78)</f>
        <v>57.78</v>
      </c>
      <c r="C566" s="1">
        <f t="shared" si="1"/>
        <v>-1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IFERROR(__xludf.DUMMYFUNCTION("""COMPUTED_VALUE"""),58.12)</f>
        <v>58.12</v>
      </c>
      <c r="C567" s="1">
        <f t="shared" si="1"/>
        <v>-1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IFERROR(__xludf.DUMMYFUNCTION("""COMPUTED_VALUE"""),58.18)</f>
        <v>58.18</v>
      </c>
      <c r="C568" s="1">
        <f t="shared" si="1"/>
        <v>-1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IFERROR(__xludf.DUMMYFUNCTION("""COMPUTED_VALUE"""),57.72)</f>
        <v>57.72</v>
      </c>
      <c r="C569" s="1">
        <f t="shared" si="1"/>
        <v>-1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IFERROR(__xludf.DUMMYFUNCTION("""COMPUTED_VALUE"""),57.26)</f>
        <v>57.26</v>
      </c>
      <c r="C570" s="1">
        <f t="shared" si="1"/>
        <v>-1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IFERROR(__xludf.DUMMYFUNCTION("""COMPUTED_VALUE"""),56.63)</f>
        <v>56.63</v>
      </c>
      <c r="C571" s="1">
        <f t="shared" si="1"/>
        <v>-1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IFERROR(__xludf.DUMMYFUNCTION("""COMPUTED_VALUE"""),55.11)</f>
        <v>55.11</v>
      </c>
      <c r="C572" s="1">
        <f t="shared" si="1"/>
        <v>-1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IFERROR(__xludf.DUMMYFUNCTION("""COMPUTED_VALUE"""),53.86)</f>
        <v>53.86</v>
      </c>
      <c r="C573" s="1">
        <f t="shared" si="1"/>
        <v>-1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IFERROR(__xludf.DUMMYFUNCTION("""COMPUTED_VALUE"""),54.34)</f>
        <v>54.34</v>
      </c>
      <c r="C574" s="1">
        <f t="shared" si="1"/>
        <v>-1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IFERROR(__xludf.DUMMYFUNCTION("""COMPUTED_VALUE"""),55.97)</f>
        <v>55.97</v>
      </c>
      <c r="C575" s="1">
        <f t="shared" si="1"/>
        <v>-1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IFERROR(__xludf.DUMMYFUNCTION("""COMPUTED_VALUE"""),55.28)</f>
        <v>55.28</v>
      </c>
      <c r="C576" s="1">
        <f t="shared" si="1"/>
        <v>-1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IFERROR(__xludf.DUMMYFUNCTION("""COMPUTED_VALUE"""),55.21)</f>
        <v>55.21</v>
      </c>
      <c r="C577" s="1">
        <f t="shared" si="1"/>
        <v>-1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IFERROR(__xludf.DUMMYFUNCTION("""COMPUTED_VALUE"""),56.1)</f>
        <v>56.1</v>
      </c>
      <c r="C578" s="1">
        <f t="shared" si="1"/>
        <v>-1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IFERROR(__xludf.DUMMYFUNCTION("""COMPUTED_VALUE"""),55.91)</f>
        <v>55.91</v>
      </c>
      <c r="C579" s="1">
        <f t="shared" si="1"/>
        <v>-1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IFERROR(__xludf.DUMMYFUNCTION("""COMPUTED_VALUE"""),55.21)</f>
        <v>55.21</v>
      </c>
      <c r="C580" s="1">
        <f t="shared" si="1"/>
        <v>-1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IFERROR(__xludf.DUMMYFUNCTION("""COMPUTED_VALUE"""),56.54)</f>
        <v>56.54</v>
      </c>
      <c r="C581" s="1">
        <f t="shared" si="1"/>
        <v>-1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IFERROR(__xludf.DUMMYFUNCTION("""COMPUTED_VALUE"""),56.36)</f>
        <v>56.36</v>
      </c>
      <c r="C582" s="1">
        <f t="shared" si="1"/>
        <v>-1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IFERROR(__xludf.DUMMYFUNCTION("""COMPUTED_VALUE"""),57.05)</f>
        <v>57.05</v>
      </c>
      <c r="C583" s="1">
        <f t="shared" si="1"/>
        <v>-1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IFERROR(__xludf.DUMMYFUNCTION("""COMPUTED_VALUE"""),57.58)</f>
        <v>57.58</v>
      </c>
      <c r="C584" s="1">
        <f t="shared" si="1"/>
        <v>-1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IFERROR(__xludf.DUMMYFUNCTION("""COMPUTED_VALUE"""),58.07)</f>
        <v>58.07</v>
      </c>
      <c r="C585" s="1">
        <f t="shared" si="1"/>
        <v>-1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IFERROR(__xludf.DUMMYFUNCTION("""COMPUTED_VALUE"""),58.35)</f>
        <v>58.35</v>
      </c>
      <c r="C586" s="1">
        <f t="shared" si="1"/>
        <v>-1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IFERROR(__xludf.DUMMYFUNCTION("""COMPUTED_VALUE"""),57.75)</f>
        <v>57.75</v>
      </c>
      <c r="C587" s="1">
        <f t="shared" si="1"/>
        <v>-1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IFERROR(__xludf.DUMMYFUNCTION("""COMPUTED_VALUE"""),58.0)</f>
        <v>58</v>
      </c>
      <c r="C588" s="1">
        <f t="shared" si="1"/>
        <v>-1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IFERROR(__xludf.DUMMYFUNCTION("""COMPUTED_VALUE"""),57.73)</f>
        <v>57.73</v>
      </c>
      <c r="C589" s="1">
        <f t="shared" si="1"/>
        <v>-1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IFERROR(__xludf.DUMMYFUNCTION("""COMPUTED_VALUE"""),57.57)</f>
        <v>57.57</v>
      </c>
      <c r="C590" s="1">
        <f t="shared" si="1"/>
        <v>-1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IFERROR(__xludf.DUMMYFUNCTION("""COMPUTED_VALUE"""),56.46)</f>
        <v>56.46</v>
      </c>
      <c r="C591" s="1">
        <f t="shared" si="1"/>
        <v>-1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IFERROR(__xludf.DUMMYFUNCTION("""COMPUTED_VALUE"""),56.66)</f>
        <v>56.66</v>
      </c>
      <c r="C592" s="1">
        <f t="shared" si="1"/>
        <v>-1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IFERROR(__xludf.DUMMYFUNCTION("""COMPUTED_VALUE"""),56.52)</f>
        <v>56.52</v>
      </c>
      <c r="C593" s="1">
        <f t="shared" si="1"/>
        <v>-1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IFERROR(__xludf.DUMMYFUNCTION("""COMPUTED_VALUE"""),55.57)</f>
        <v>55.57</v>
      </c>
      <c r="C594" s="1">
        <f t="shared" si="1"/>
        <v>-1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IFERROR(__xludf.DUMMYFUNCTION("""COMPUTED_VALUE"""),55.76)</f>
        <v>55.76</v>
      </c>
      <c r="C595" s="1">
        <f t="shared" si="1"/>
        <v>-1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IFERROR(__xludf.DUMMYFUNCTION("""COMPUTED_VALUE"""),55.74)</f>
        <v>55.74</v>
      </c>
      <c r="C596" s="1">
        <f t="shared" si="1"/>
        <v>-1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IFERROR(__xludf.DUMMYFUNCTION("""COMPUTED_VALUE"""),55.36)</f>
        <v>55.36</v>
      </c>
      <c r="C597" s="1">
        <f t="shared" si="1"/>
        <v>-1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IFERROR(__xludf.DUMMYFUNCTION("""COMPUTED_VALUE"""),54.72)</f>
        <v>54.72</v>
      </c>
      <c r="C598" s="1">
        <f t="shared" si="1"/>
        <v>-1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IFERROR(__xludf.DUMMYFUNCTION("""COMPUTED_VALUE"""),54.4)</f>
        <v>54.4</v>
      </c>
      <c r="C599" s="1">
        <f t="shared" si="1"/>
        <v>-1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IFERROR(__xludf.DUMMYFUNCTION("""COMPUTED_VALUE"""),52.82)</f>
        <v>52.82</v>
      </c>
      <c r="C600" s="1">
        <f t="shared" si="1"/>
        <v>-1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IFERROR(__xludf.DUMMYFUNCTION("""COMPUTED_VALUE"""),52.58)</f>
        <v>52.58</v>
      </c>
      <c r="C601" s="1">
        <f t="shared" si="1"/>
        <v>-1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IFERROR(__xludf.DUMMYFUNCTION("""COMPUTED_VALUE"""),54.29)</f>
        <v>54.29</v>
      </c>
      <c r="C602" s="1">
        <f t="shared" si="1"/>
        <v>-1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IFERROR(__xludf.DUMMYFUNCTION("""COMPUTED_VALUE"""),54.53)</f>
        <v>54.53</v>
      </c>
      <c r="C603" s="1">
        <f t="shared" si="1"/>
        <v>-1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IFERROR(__xludf.DUMMYFUNCTION("""COMPUTED_VALUE"""),54.53)</f>
        <v>54.53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IFERROR(__xludf.DUMMYFUNCTION("""COMPUTED_VALUE"""),54.52)</f>
        <v>54.52</v>
      </c>
      <c r="C605" s="1">
        <f t="shared" si="1"/>
        <v>-1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IFERROR(__xludf.DUMMYFUNCTION("""COMPUTED_VALUE"""),54.02)</f>
        <v>54.02</v>
      </c>
      <c r="C606" s="1">
        <f t="shared" si="1"/>
        <v>-1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IFERROR(__xludf.DUMMYFUNCTION("""COMPUTED_VALUE"""),54.45)</f>
        <v>54.45</v>
      </c>
      <c r="C607" s="1">
        <f t="shared" si="1"/>
        <v>-1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IFERROR(__xludf.DUMMYFUNCTION("""COMPUTED_VALUE"""),53.5)</f>
        <v>53.5</v>
      </c>
      <c r="C608" s="1">
        <f t="shared" si="1"/>
        <v>-1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IFERROR(__xludf.DUMMYFUNCTION("""COMPUTED_VALUE"""),52.99)</f>
        <v>52.99</v>
      </c>
      <c r="C609" s="1">
        <f t="shared" si="1"/>
        <v>-1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IFERROR(__xludf.DUMMYFUNCTION("""COMPUTED_VALUE"""),51.35)</f>
        <v>51.35</v>
      </c>
      <c r="C610" s="1">
        <f t="shared" si="1"/>
        <v>-1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IFERROR(__xludf.DUMMYFUNCTION("""COMPUTED_VALUE"""),50.64)</f>
        <v>50.64</v>
      </c>
      <c r="C611" s="1">
        <f t="shared" si="1"/>
        <v>-1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IFERROR(__xludf.DUMMYFUNCTION("""COMPUTED_VALUE"""),50.73)</f>
        <v>50.73</v>
      </c>
      <c r="C612" s="1">
        <f t="shared" si="1"/>
        <v>-1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IFERROR(__xludf.DUMMYFUNCTION("""COMPUTED_VALUE"""),52.03)</f>
        <v>52.03</v>
      </c>
      <c r="C613" s="1">
        <f t="shared" si="1"/>
        <v>-1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IFERROR(__xludf.DUMMYFUNCTION("""COMPUTED_VALUE"""),52.71)</f>
        <v>52.71</v>
      </c>
      <c r="C614" s="1">
        <f t="shared" si="1"/>
        <v>-1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IFERROR(__xludf.DUMMYFUNCTION("""COMPUTED_VALUE"""),53.3)</f>
        <v>53.3</v>
      </c>
      <c r="C615" s="1">
        <f t="shared" si="1"/>
        <v>-1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IFERROR(__xludf.DUMMYFUNCTION("""COMPUTED_VALUE"""),52.48)</f>
        <v>52.48</v>
      </c>
      <c r="C616" s="1">
        <f t="shared" si="1"/>
        <v>-1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IFERROR(__xludf.DUMMYFUNCTION("""COMPUTED_VALUE"""),53.36)</f>
        <v>53.36</v>
      </c>
      <c r="C617" s="1">
        <f t="shared" si="1"/>
        <v>-1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IFERROR(__xludf.DUMMYFUNCTION("""COMPUTED_VALUE"""),52.47)</f>
        <v>52.47</v>
      </c>
      <c r="C618" s="1">
        <f t="shared" si="1"/>
        <v>-1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IFERROR(__xludf.DUMMYFUNCTION("""COMPUTED_VALUE"""),52.57)</f>
        <v>52.57</v>
      </c>
      <c r="C619" s="1">
        <f t="shared" si="1"/>
        <v>-1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IFERROR(__xludf.DUMMYFUNCTION("""COMPUTED_VALUE"""),53.35)</f>
        <v>53.35</v>
      </c>
      <c r="C620" s="1">
        <f t="shared" si="1"/>
        <v>-1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IFERROR(__xludf.DUMMYFUNCTION("""COMPUTED_VALUE"""),53.2)</f>
        <v>53.2</v>
      </c>
      <c r="C621" s="1">
        <f t="shared" si="1"/>
        <v>-1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IFERROR(__xludf.DUMMYFUNCTION("""COMPUTED_VALUE"""),53.86)</f>
        <v>53.86</v>
      </c>
      <c r="C622" s="1">
        <f t="shared" si="1"/>
        <v>-1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IFERROR(__xludf.DUMMYFUNCTION("""COMPUTED_VALUE"""),53.82)</f>
        <v>53.82</v>
      </c>
      <c r="C623" s="1">
        <f t="shared" si="1"/>
        <v>-1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IFERROR(__xludf.DUMMYFUNCTION("""COMPUTED_VALUE"""),52.77)</f>
        <v>52.77</v>
      </c>
      <c r="C624" s="1">
        <f t="shared" si="1"/>
        <v>-1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IFERROR(__xludf.DUMMYFUNCTION("""COMPUTED_VALUE"""),52.84)</f>
        <v>52.84</v>
      </c>
      <c r="C625" s="1">
        <f t="shared" si="1"/>
        <v>-1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IFERROR(__xludf.DUMMYFUNCTION("""COMPUTED_VALUE"""),51.14)</f>
        <v>51.14</v>
      </c>
      <c r="C626" s="1">
        <f t="shared" si="1"/>
        <v>-1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IFERROR(__xludf.DUMMYFUNCTION("""COMPUTED_VALUE"""),50.7)</f>
        <v>50.7</v>
      </c>
      <c r="C627" s="1">
        <f t="shared" si="1"/>
        <v>-1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IFERROR(__xludf.DUMMYFUNCTION("""COMPUTED_VALUE"""),51.41)</f>
        <v>51.41</v>
      </c>
      <c r="C628" s="1">
        <f t="shared" si="1"/>
        <v>-1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IFERROR(__xludf.DUMMYFUNCTION("""COMPUTED_VALUE"""),50.38)</f>
        <v>50.38</v>
      </c>
      <c r="C629" s="1">
        <f t="shared" si="1"/>
        <v>-1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IFERROR(__xludf.DUMMYFUNCTION("""COMPUTED_VALUE"""),53.16)</f>
        <v>53.16</v>
      </c>
      <c r="C630" s="1">
        <f t="shared" si="1"/>
        <v>-1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IFERROR(__xludf.DUMMYFUNCTION("""COMPUTED_VALUE"""),52.51)</f>
        <v>52.51</v>
      </c>
      <c r="C631" s="1">
        <f t="shared" si="1"/>
        <v>-1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IFERROR(__xludf.DUMMYFUNCTION("""COMPUTED_VALUE"""),52.92)</f>
        <v>52.92</v>
      </c>
      <c r="C632" s="1">
        <f t="shared" si="1"/>
        <v>-1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IFERROR(__xludf.DUMMYFUNCTION("""COMPUTED_VALUE"""),53.4)</f>
        <v>53.4</v>
      </c>
      <c r="C633" s="1">
        <f t="shared" si="1"/>
        <v>-1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IFERROR(__xludf.DUMMYFUNCTION("""COMPUTED_VALUE"""),52.25)</f>
        <v>52.25</v>
      </c>
      <c r="C634" s="1">
        <f t="shared" si="1"/>
        <v>-1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IFERROR(__xludf.DUMMYFUNCTION("""COMPUTED_VALUE"""),52.56)</f>
        <v>52.56</v>
      </c>
      <c r="C635" s="1">
        <f t="shared" si="1"/>
        <v>-1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IFERROR(__xludf.DUMMYFUNCTION("""COMPUTED_VALUE"""),51.13)</f>
        <v>51.13</v>
      </c>
      <c r="C636" s="1">
        <f t="shared" si="1"/>
        <v>-1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IFERROR(__xludf.DUMMYFUNCTION("""COMPUTED_VALUE"""),51.12)</f>
        <v>51.12</v>
      </c>
      <c r="C637" s="1">
        <f t="shared" si="1"/>
        <v>-1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IFERROR(__xludf.DUMMYFUNCTION("""COMPUTED_VALUE"""),51.03)</f>
        <v>51.03</v>
      </c>
      <c r="C638" s="1">
        <f t="shared" si="1"/>
        <v>-1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IFERROR(__xludf.DUMMYFUNCTION("""COMPUTED_VALUE"""),51.96)</f>
        <v>51.96</v>
      </c>
      <c r="C639" s="1">
        <f t="shared" si="1"/>
        <v>-1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IFERROR(__xludf.DUMMYFUNCTION("""COMPUTED_VALUE"""),51.86)</f>
        <v>51.86</v>
      </c>
      <c r="C640" s="1">
        <f t="shared" si="1"/>
        <v>-1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IFERROR(__xludf.DUMMYFUNCTION("""COMPUTED_VALUE"""),51.92)</f>
        <v>51.92</v>
      </c>
      <c r="C641" s="1">
        <f t="shared" si="1"/>
        <v>-1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IFERROR(__xludf.DUMMYFUNCTION("""COMPUTED_VALUE"""),55.39)</f>
        <v>55.39</v>
      </c>
      <c r="C642" s="1">
        <f t="shared" si="1"/>
        <v>-1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IFERROR(__xludf.DUMMYFUNCTION("""COMPUTED_VALUE"""),55.17)</f>
        <v>55.17</v>
      </c>
      <c r="C643" s="1">
        <f t="shared" si="1"/>
        <v>-1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IFERROR(__xludf.DUMMYFUNCTION("""COMPUTED_VALUE"""),54.97)</f>
        <v>54.97</v>
      </c>
      <c r="C644" s="1">
        <f t="shared" si="1"/>
        <v>-1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IFERROR(__xludf.DUMMYFUNCTION("""COMPUTED_VALUE"""),54.68)</f>
        <v>54.68</v>
      </c>
      <c r="C645" s="1">
        <f t="shared" si="1"/>
        <v>-1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IFERROR(__xludf.DUMMYFUNCTION("""COMPUTED_VALUE"""),53.96)</f>
        <v>53.96</v>
      </c>
      <c r="C646" s="1">
        <f t="shared" si="1"/>
        <v>-1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IFERROR(__xludf.DUMMYFUNCTION("""COMPUTED_VALUE"""),54.07)</f>
        <v>54.07</v>
      </c>
      <c r="C647" s="1">
        <f t="shared" si="1"/>
        <v>-1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IFERROR(__xludf.DUMMYFUNCTION("""COMPUTED_VALUE"""),54.97)</f>
        <v>54.97</v>
      </c>
      <c r="C648" s="1">
        <f t="shared" si="1"/>
        <v>-1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IFERROR(__xludf.DUMMYFUNCTION("""COMPUTED_VALUE"""),56.18)</f>
        <v>56.18</v>
      </c>
      <c r="C649" s="1">
        <f t="shared" si="1"/>
        <v>-1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IFERROR(__xludf.DUMMYFUNCTION("""COMPUTED_VALUE"""),55.59)</f>
        <v>55.59</v>
      </c>
      <c r="C650" s="1">
        <f t="shared" si="1"/>
        <v>-1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IFERROR(__xludf.DUMMYFUNCTION("""COMPUTED_VALUE"""),55.26)</f>
        <v>55.26</v>
      </c>
      <c r="C651" s="1">
        <f t="shared" si="1"/>
        <v>-1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IFERROR(__xludf.DUMMYFUNCTION("""COMPUTED_VALUE"""),55.21)</f>
        <v>55.21</v>
      </c>
      <c r="C652" s="1">
        <f t="shared" si="1"/>
        <v>-1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IFERROR(__xludf.DUMMYFUNCTION("""COMPUTED_VALUE"""),54.57)</f>
        <v>54.57</v>
      </c>
      <c r="C653" s="1">
        <f t="shared" si="1"/>
        <v>-1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IFERROR(__xludf.DUMMYFUNCTION("""COMPUTED_VALUE"""),56.08)</f>
        <v>56.08</v>
      </c>
      <c r="C654" s="1">
        <f t="shared" si="1"/>
        <v>-1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IFERROR(__xludf.DUMMYFUNCTION("""COMPUTED_VALUE"""),55.82)</f>
        <v>55.82</v>
      </c>
      <c r="C655" s="1">
        <f t="shared" si="1"/>
        <v>-1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IFERROR(__xludf.DUMMYFUNCTION("""COMPUTED_VALUE"""),55.76)</f>
        <v>55.76</v>
      </c>
      <c r="C656" s="1">
        <f t="shared" si="1"/>
        <v>-1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IFERROR(__xludf.DUMMYFUNCTION("""COMPUTED_VALUE"""),56.1)</f>
        <v>56.1</v>
      </c>
      <c r="C657" s="1">
        <f t="shared" si="1"/>
        <v>-1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IFERROR(__xludf.DUMMYFUNCTION("""COMPUTED_VALUE"""),56.14)</f>
        <v>56.14</v>
      </c>
      <c r="C658" s="1">
        <f t="shared" si="1"/>
        <v>-1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IFERROR(__xludf.DUMMYFUNCTION("""COMPUTED_VALUE"""),56.18)</f>
        <v>56.18</v>
      </c>
      <c r="C659" s="1">
        <f t="shared" si="1"/>
        <v>-1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IFERROR(__xludf.DUMMYFUNCTION("""COMPUTED_VALUE"""),55.89)</f>
        <v>55.89</v>
      </c>
      <c r="C660" s="1">
        <f t="shared" si="1"/>
        <v>-1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IFERROR(__xludf.DUMMYFUNCTION("""COMPUTED_VALUE"""),55.62)</f>
        <v>55.62</v>
      </c>
      <c r="C661" s="1">
        <f t="shared" si="1"/>
        <v>-1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IFERROR(__xludf.DUMMYFUNCTION("""COMPUTED_VALUE"""),55.66)</f>
        <v>55.66</v>
      </c>
      <c r="C662" s="1">
        <f t="shared" si="1"/>
        <v>-1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IFERROR(__xludf.DUMMYFUNCTION("""COMPUTED_VALUE"""),55.94)</f>
        <v>55.94</v>
      </c>
      <c r="C663" s="1">
        <f t="shared" si="1"/>
        <v>-1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IFERROR(__xludf.DUMMYFUNCTION("""COMPUTED_VALUE"""),56.64)</f>
        <v>56.64</v>
      </c>
      <c r="C664" s="1">
        <f t="shared" si="1"/>
        <v>-1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IFERROR(__xludf.DUMMYFUNCTION("""COMPUTED_VALUE"""),56.64)</f>
        <v>56.64</v>
      </c>
      <c r="C665" s="1">
        <f t="shared" si="1"/>
        <v>-1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IFERROR(__xludf.DUMMYFUNCTION("""COMPUTED_VALUE"""),56.27)</f>
        <v>56.27</v>
      </c>
      <c r="C666" s="1">
        <f t="shared" si="1"/>
        <v>-1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IFERROR(__xludf.DUMMYFUNCTION("""COMPUTED_VALUE"""),56.05)</f>
        <v>56.05</v>
      </c>
      <c r="C667" s="1">
        <f t="shared" si="1"/>
        <v>-1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IFERROR(__xludf.DUMMYFUNCTION("""COMPUTED_VALUE"""),55.67)</f>
        <v>55.67</v>
      </c>
      <c r="C668" s="1">
        <f t="shared" si="1"/>
        <v>-1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IFERROR(__xludf.DUMMYFUNCTION("""COMPUTED_VALUE"""),55.56)</f>
        <v>55.56</v>
      </c>
      <c r="C669" s="1">
        <f t="shared" si="1"/>
        <v>-1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IFERROR(__xludf.DUMMYFUNCTION("""COMPUTED_VALUE"""),55.59)</f>
        <v>55.59</v>
      </c>
      <c r="C670" s="1">
        <f t="shared" si="1"/>
        <v>-1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IFERROR(__xludf.DUMMYFUNCTION("""COMPUTED_VALUE"""),55.75)</f>
        <v>55.75</v>
      </c>
      <c r="C671" s="1">
        <f t="shared" si="1"/>
        <v>-1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IFERROR(__xludf.DUMMYFUNCTION("""COMPUTED_VALUE"""),55.91)</f>
        <v>55.91</v>
      </c>
      <c r="C672" s="1">
        <f t="shared" si="1"/>
        <v>-1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IFERROR(__xludf.DUMMYFUNCTION("""COMPUTED_VALUE"""),55.32)</f>
        <v>55.32</v>
      </c>
      <c r="C673" s="1">
        <f t="shared" si="1"/>
        <v>-1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IFERROR(__xludf.DUMMYFUNCTION("""COMPUTED_VALUE"""),55.64)</f>
        <v>55.64</v>
      </c>
      <c r="C674" s="1">
        <f t="shared" si="1"/>
        <v>-1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IFERROR(__xludf.DUMMYFUNCTION("""COMPUTED_VALUE"""),54.76)</f>
        <v>54.76</v>
      </c>
      <c r="C675" s="1">
        <f t="shared" si="1"/>
        <v>-1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IFERROR(__xludf.DUMMYFUNCTION("""COMPUTED_VALUE"""),54.61)</f>
        <v>54.61</v>
      </c>
      <c r="C676" s="1">
        <f t="shared" si="1"/>
        <v>-1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IFERROR(__xludf.DUMMYFUNCTION("""COMPUTED_VALUE"""),56.19)</f>
        <v>56.19</v>
      </c>
      <c r="C677" s="1">
        <f t="shared" si="1"/>
        <v>-1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IFERROR(__xludf.DUMMYFUNCTION("""COMPUTED_VALUE"""),57.02)</f>
        <v>57.02</v>
      </c>
      <c r="C678" s="1">
        <f t="shared" si="1"/>
        <v>-1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IFERROR(__xludf.DUMMYFUNCTION("""COMPUTED_VALUE"""),56.7)</f>
        <v>56.7</v>
      </c>
      <c r="C679" s="1">
        <f t="shared" si="1"/>
        <v>-1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IFERROR(__xludf.DUMMYFUNCTION("""COMPUTED_VALUE"""),56.92)</f>
        <v>56.92</v>
      </c>
      <c r="C680" s="1">
        <f t="shared" si="1"/>
        <v>-1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IFERROR(__xludf.DUMMYFUNCTION("""COMPUTED_VALUE"""),57.21)</f>
        <v>57.21</v>
      </c>
      <c r="C681" s="1">
        <f t="shared" si="1"/>
        <v>-1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IFERROR(__xludf.DUMMYFUNCTION("""COMPUTED_VALUE"""),58.18)</f>
        <v>58.18</v>
      </c>
      <c r="C682" s="1">
        <f t="shared" si="1"/>
        <v>-1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IFERROR(__xludf.DUMMYFUNCTION("""COMPUTED_VALUE"""),58.09)</f>
        <v>58.09</v>
      </c>
      <c r="C683" s="1">
        <f t="shared" si="1"/>
        <v>-1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IFERROR(__xludf.DUMMYFUNCTION("""COMPUTED_VALUE"""),58.76)</f>
        <v>58.76</v>
      </c>
      <c r="C684" s="1">
        <f t="shared" si="1"/>
        <v>-1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IFERROR(__xludf.DUMMYFUNCTION("""COMPUTED_VALUE"""),58.44)</f>
        <v>58.44</v>
      </c>
      <c r="C685" s="1">
        <f t="shared" si="1"/>
        <v>-1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IFERROR(__xludf.DUMMYFUNCTION("""COMPUTED_VALUE"""),58.34)</f>
        <v>58.34</v>
      </c>
      <c r="C686" s="1">
        <f t="shared" si="1"/>
        <v>-1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IFERROR(__xludf.DUMMYFUNCTION("""COMPUTED_VALUE"""),57.64)</f>
        <v>57.64</v>
      </c>
      <c r="C687" s="1">
        <f t="shared" si="1"/>
        <v>-1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IFERROR(__xludf.DUMMYFUNCTION("""COMPUTED_VALUE"""),57.61)</f>
        <v>57.61</v>
      </c>
      <c r="C688" s="1">
        <f t="shared" si="1"/>
        <v>-1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IFERROR(__xludf.DUMMYFUNCTION("""COMPUTED_VALUE"""),57.24)</f>
        <v>57.24</v>
      </c>
      <c r="C689" s="1">
        <f t="shared" si="1"/>
        <v>-1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IFERROR(__xludf.DUMMYFUNCTION("""COMPUTED_VALUE"""),56.46)</f>
        <v>56.46</v>
      </c>
      <c r="C690" s="1">
        <f t="shared" si="1"/>
        <v>-1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IFERROR(__xludf.DUMMYFUNCTION("""COMPUTED_VALUE"""),56.59)</f>
        <v>56.59</v>
      </c>
      <c r="C691" s="1">
        <f t="shared" si="1"/>
        <v>-1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IFERROR(__xludf.DUMMYFUNCTION("""COMPUTED_VALUE"""),57.35)</f>
        <v>57.35</v>
      </c>
      <c r="C692" s="1">
        <f t="shared" si="1"/>
        <v>-1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IFERROR(__xludf.DUMMYFUNCTION("""COMPUTED_VALUE"""),56.88)</f>
        <v>56.88</v>
      </c>
      <c r="C693" s="1">
        <f t="shared" si="1"/>
        <v>-1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IFERROR(__xludf.DUMMYFUNCTION("""COMPUTED_VALUE"""),57.88)</f>
        <v>57.88</v>
      </c>
      <c r="C694" s="1">
        <f t="shared" si="1"/>
        <v>-1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IFERROR(__xludf.DUMMYFUNCTION("""COMPUTED_VALUE"""),58.5)</f>
        <v>58.5</v>
      </c>
      <c r="C695" s="1">
        <f t="shared" si="1"/>
        <v>-1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IFERROR(__xludf.DUMMYFUNCTION("""COMPUTED_VALUE"""),58.03)</f>
        <v>58.03</v>
      </c>
      <c r="C696" s="1">
        <f t="shared" si="1"/>
        <v>-1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IFERROR(__xludf.DUMMYFUNCTION("""COMPUTED_VALUE"""),58.33)</f>
        <v>58.33</v>
      </c>
      <c r="C697" s="1">
        <f t="shared" si="1"/>
        <v>-1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IFERROR(__xludf.DUMMYFUNCTION("""COMPUTED_VALUE"""),58.48)</f>
        <v>58.48</v>
      </c>
      <c r="C698" s="1">
        <f t="shared" si="1"/>
        <v>-1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IFERROR(__xludf.DUMMYFUNCTION("""COMPUTED_VALUE"""),58.34)</f>
        <v>58.34</v>
      </c>
      <c r="C699" s="1">
        <f t="shared" si="1"/>
        <v>-1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IFERROR(__xludf.DUMMYFUNCTION("""COMPUTED_VALUE"""),57.77)</f>
        <v>57.77</v>
      </c>
      <c r="C700" s="1">
        <f t="shared" si="1"/>
        <v>-1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IFERROR(__xludf.DUMMYFUNCTION("""COMPUTED_VALUE"""),57.35)</f>
        <v>57.35</v>
      </c>
      <c r="C701" s="1">
        <f t="shared" si="1"/>
        <v>-1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IFERROR(__xludf.DUMMYFUNCTION("""COMPUTED_VALUE"""),57.39)</f>
        <v>57.39</v>
      </c>
      <c r="C702" s="1">
        <f t="shared" si="1"/>
        <v>-1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IFERROR(__xludf.DUMMYFUNCTION("""COMPUTED_VALUE"""),57.31)</f>
        <v>57.31</v>
      </c>
      <c r="C703" s="1">
        <f t="shared" si="1"/>
        <v>-1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IFERROR(__xludf.DUMMYFUNCTION("""COMPUTED_VALUE"""),57.93)</f>
        <v>57.93</v>
      </c>
      <c r="C704" s="1">
        <f t="shared" si="1"/>
        <v>-1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IFERROR(__xludf.DUMMYFUNCTION("""COMPUTED_VALUE"""),58.57)</f>
        <v>58.57</v>
      </c>
      <c r="C705" s="1">
        <f t="shared" si="1"/>
        <v>-1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IFERROR(__xludf.DUMMYFUNCTION("""COMPUTED_VALUE"""),58.92)</f>
        <v>58.92</v>
      </c>
      <c r="C706" s="1">
        <f t="shared" si="1"/>
        <v>-1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IFERROR(__xludf.DUMMYFUNCTION("""COMPUTED_VALUE"""),58.47)</f>
        <v>58.47</v>
      </c>
      <c r="C707" s="1">
        <f t="shared" si="1"/>
        <v>-1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IFERROR(__xludf.DUMMYFUNCTION("""COMPUTED_VALUE"""),59.49)</f>
        <v>59.49</v>
      </c>
      <c r="C708" s="1">
        <f t="shared" si="1"/>
        <v>-1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IFERROR(__xludf.DUMMYFUNCTION("""COMPUTED_VALUE"""),59.29)</f>
        <v>59.29</v>
      </c>
      <c r="C709" s="1">
        <f t="shared" si="1"/>
        <v>-1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IFERROR(__xludf.DUMMYFUNCTION("""COMPUTED_VALUE"""),58.59)</f>
        <v>58.59</v>
      </c>
      <c r="C710" s="1">
        <f t="shared" si="1"/>
        <v>-1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IFERROR(__xludf.DUMMYFUNCTION("""COMPUTED_VALUE"""),58.09)</f>
        <v>58.09</v>
      </c>
      <c r="C711" s="1">
        <f t="shared" si="1"/>
        <v>-1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IFERROR(__xludf.DUMMYFUNCTION("""COMPUTED_VALUE"""),58.48)</f>
        <v>58.48</v>
      </c>
      <c r="C712" s="1">
        <f t="shared" si="1"/>
        <v>-1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IFERROR(__xludf.DUMMYFUNCTION("""COMPUTED_VALUE"""),58.54)</f>
        <v>58.54</v>
      </c>
      <c r="C713" s="1">
        <f t="shared" si="1"/>
        <v>-1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IFERROR(__xludf.DUMMYFUNCTION("""COMPUTED_VALUE"""),58.3)</f>
        <v>58.3</v>
      </c>
      <c r="C714" s="1">
        <f t="shared" si="1"/>
        <v>-1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IFERROR(__xludf.DUMMYFUNCTION("""COMPUTED_VALUE"""),59.62)</f>
        <v>59.62</v>
      </c>
      <c r="C715" s="1">
        <f t="shared" si="1"/>
        <v>-1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IFERROR(__xludf.DUMMYFUNCTION("""COMPUTED_VALUE"""),59.43)</f>
        <v>59.43</v>
      </c>
      <c r="C716" s="1">
        <f t="shared" si="1"/>
        <v>-1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IFERROR(__xludf.DUMMYFUNCTION("""COMPUTED_VALUE"""),59.78)</f>
        <v>59.78</v>
      </c>
      <c r="C717" s="1">
        <f t="shared" si="1"/>
        <v>-1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IFERROR(__xludf.DUMMYFUNCTION("""COMPUTED_VALUE"""),60.48)</f>
        <v>60.48</v>
      </c>
      <c r="C718" s="1">
        <f t="shared" si="1"/>
        <v>-1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IFERROR(__xludf.DUMMYFUNCTION("""COMPUTED_VALUE"""),59.14)</f>
        <v>59.14</v>
      </c>
      <c r="C719" s="1">
        <f t="shared" si="1"/>
        <v>-1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IFERROR(__xludf.DUMMYFUNCTION("""COMPUTED_VALUE"""),58.36)</f>
        <v>58.36</v>
      </c>
      <c r="C720" s="1">
        <f t="shared" si="1"/>
        <v>-1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IFERROR(__xludf.DUMMYFUNCTION("""COMPUTED_VALUE"""),57.91)</f>
        <v>57.91</v>
      </c>
      <c r="C721" s="1">
        <f t="shared" si="1"/>
        <v>-1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IFERROR(__xludf.DUMMYFUNCTION("""COMPUTED_VALUE"""),58.49)</f>
        <v>58.49</v>
      </c>
      <c r="C722" s="1">
        <f t="shared" si="1"/>
        <v>-1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IFERROR(__xludf.DUMMYFUNCTION("""COMPUTED_VALUE"""),58.3)</f>
        <v>58.3</v>
      </c>
      <c r="C723" s="1">
        <f t="shared" si="1"/>
        <v>-1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IFERROR(__xludf.DUMMYFUNCTION("""COMPUTED_VALUE"""),57.08)</f>
        <v>57.08</v>
      </c>
      <c r="C724" s="1">
        <f t="shared" si="1"/>
        <v>-1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IFERROR(__xludf.DUMMYFUNCTION("""COMPUTED_VALUE"""),56.48)</f>
        <v>56.48</v>
      </c>
      <c r="C725" s="1">
        <f t="shared" si="1"/>
        <v>-1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IFERROR(__xludf.DUMMYFUNCTION("""COMPUTED_VALUE"""),56.31)</f>
        <v>56.31</v>
      </c>
      <c r="C726" s="1">
        <f t="shared" si="1"/>
        <v>-1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IFERROR(__xludf.DUMMYFUNCTION("""COMPUTED_VALUE"""),57.54)</f>
        <v>57.54</v>
      </c>
      <c r="C727" s="1">
        <f t="shared" si="1"/>
        <v>-1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IFERROR(__xludf.DUMMYFUNCTION("""COMPUTED_VALUE"""),57.7)</f>
        <v>57.7</v>
      </c>
      <c r="C728" s="1">
        <f t="shared" si="1"/>
        <v>-1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IFERROR(__xludf.DUMMYFUNCTION("""COMPUTED_VALUE"""),57.68)</f>
        <v>57.68</v>
      </c>
      <c r="C729" s="1">
        <f t="shared" si="1"/>
        <v>-1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IFERROR(__xludf.DUMMYFUNCTION("""COMPUTED_VALUE"""),58.32)</f>
        <v>58.32</v>
      </c>
      <c r="C730" s="1">
        <f t="shared" si="1"/>
        <v>-1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IFERROR(__xludf.DUMMYFUNCTION("""COMPUTED_VALUE"""),57.75)</f>
        <v>57.75</v>
      </c>
      <c r="C731" s="1">
        <f t="shared" si="1"/>
        <v>-1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IFERROR(__xludf.DUMMYFUNCTION("""COMPUTED_VALUE"""),57.71)</f>
        <v>57.71</v>
      </c>
      <c r="C732" s="1">
        <f t="shared" si="1"/>
        <v>-1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IFERROR(__xludf.DUMMYFUNCTION("""COMPUTED_VALUE"""),58.3)</f>
        <v>58.3</v>
      </c>
      <c r="C733" s="1">
        <f t="shared" si="1"/>
        <v>-1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IFERROR(__xludf.DUMMYFUNCTION("""COMPUTED_VALUE"""),58.39)</f>
        <v>58.39</v>
      </c>
      <c r="C734" s="1">
        <f t="shared" si="1"/>
        <v>-1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IFERROR(__xludf.DUMMYFUNCTION("""COMPUTED_VALUE"""),58.38)</f>
        <v>58.38</v>
      </c>
      <c r="C735" s="1">
        <f t="shared" si="1"/>
        <v>-1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IFERROR(__xludf.DUMMYFUNCTION("""COMPUTED_VALUE"""),57.68)</f>
        <v>57.68</v>
      </c>
      <c r="C736" s="1">
        <f t="shared" si="1"/>
        <v>-1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IFERROR(__xludf.DUMMYFUNCTION("""COMPUTED_VALUE"""),57.61)</f>
        <v>57.61</v>
      </c>
      <c r="C737" s="1">
        <f t="shared" si="1"/>
        <v>-1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IFERROR(__xludf.DUMMYFUNCTION("""COMPUTED_VALUE"""),58.61)</f>
        <v>58.61</v>
      </c>
      <c r="C738" s="1">
        <f t="shared" si="1"/>
        <v>-1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IFERROR(__xludf.DUMMYFUNCTION("""COMPUTED_VALUE"""),58.57)</f>
        <v>58.57</v>
      </c>
      <c r="C739" s="1">
        <f t="shared" si="1"/>
        <v>-1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IFERROR(__xludf.DUMMYFUNCTION("""COMPUTED_VALUE"""),58.99)</f>
        <v>58.99</v>
      </c>
      <c r="C740" s="1">
        <f t="shared" si="1"/>
        <v>-1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IFERROR(__xludf.DUMMYFUNCTION("""COMPUTED_VALUE"""),58.89)</f>
        <v>58.89</v>
      </c>
      <c r="C741" s="1">
        <f t="shared" si="1"/>
        <v>-1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IFERROR(__xludf.DUMMYFUNCTION("""COMPUTED_VALUE"""),58.69)</f>
        <v>58.69</v>
      </c>
      <c r="C742" s="1">
        <f t="shared" si="1"/>
        <v>-1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IFERROR(__xludf.DUMMYFUNCTION("""COMPUTED_VALUE"""),58.17)</f>
        <v>58.17</v>
      </c>
      <c r="C743" s="1">
        <f t="shared" si="1"/>
        <v>-1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IFERROR(__xludf.DUMMYFUNCTION("""COMPUTED_VALUE"""),58.77)</f>
        <v>58.77</v>
      </c>
      <c r="C744" s="1">
        <f t="shared" si="1"/>
        <v>-1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IFERROR(__xludf.DUMMYFUNCTION("""COMPUTED_VALUE"""),58.59)</f>
        <v>58.59</v>
      </c>
      <c r="C745" s="1">
        <f t="shared" si="1"/>
        <v>-1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IFERROR(__xludf.DUMMYFUNCTION("""COMPUTED_VALUE"""),59.39)</f>
        <v>59.39</v>
      </c>
      <c r="C746" s="1">
        <f t="shared" si="1"/>
        <v>-1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IFERROR(__xludf.DUMMYFUNCTION("""COMPUTED_VALUE"""),60.89)</f>
        <v>60.89</v>
      </c>
      <c r="C747" s="1">
        <f t="shared" si="1"/>
        <v>-1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IFERROR(__xludf.DUMMYFUNCTION("""COMPUTED_VALUE"""),60.71)</f>
        <v>60.71</v>
      </c>
      <c r="C748" s="1">
        <f t="shared" si="1"/>
        <v>-1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IFERROR(__xludf.DUMMYFUNCTION("""COMPUTED_VALUE"""),61.2)</f>
        <v>61.2</v>
      </c>
      <c r="C749" s="1">
        <f t="shared" si="1"/>
        <v>-1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IFERROR(__xludf.DUMMYFUNCTION("""COMPUTED_VALUE"""),61.13)</f>
        <v>61.13</v>
      </c>
      <c r="C750" s="1">
        <f t="shared" si="1"/>
        <v>-1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IFERROR(__xludf.DUMMYFUNCTION("""COMPUTED_VALUE"""),60.61)</f>
        <v>60.61</v>
      </c>
      <c r="C751" s="1">
        <f t="shared" si="1"/>
        <v>-1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IFERROR(__xludf.DUMMYFUNCTION("""COMPUTED_VALUE"""),60.75)</f>
        <v>60.75</v>
      </c>
      <c r="C752" s="1">
        <f t="shared" si="1"/>
        <v>-1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IFERROR(__xludf.DUMMYFUNCTION("""COMPUTED_VALUE"""),60.68)</f>
        <v>60.68</v>
      </c>
      <c r="C753" s="1">
        <f t="shared" si="1"/>
        <v>-1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IFERROR(__xludf.DUMMYFUNCTION("""COMPUTED_VALUE"""),59.9)</f>
        <v>59.9</v>
      </c>
      <c r="C754" s="1">
        <f t="shared" si="1"/>
        <v>-1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IFERROR(__xludf.DUMMYFUNCTION("""COMPUTED_VALUE"""),60.42)</f>
        <v>60.42</v>
      </c>
      <c r="C755" s="1">
        <f t="shared" si="1"/>
        <v>-1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IFERROR(__xludf.DUMMYFUNCTION("""COMPUTED_VALUE"""),61.64)</f>
        <v>61.64</v>
      </c>
      <c r="C756" s="1">
        <f t="shared" si="1"/>
        <v>-1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IFERROR(__xludf.DUMMYFUNCTION("""COMPUTED_VALUE"""),61.88)</f>
        <v>61.88</v>
      </c>
      <c r="C757" s="1">
        <f t="shared" si="1"/>
        <v>-1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IFERROR(__xludf.DUMMYFUNCTION("""COMPUTED_VALUE"""),63.14)</f>
        <v>63.14</v>
      </c>
      <c r="C758" s="1">
        <f t="shared" si="1"/>
        <v>-1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IFERROR(__xludf.DUMMYFUNCTION("""COMPUTED_VALUE"""),63.17)</f>
        <v>63.17</v>
      </c>
      <c r="C759" s="1">
        <f t="shared" si="1"/>
        <v>-1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IFERROR(__xludf.DUMMYFUNCTION("""COMPUTED_VALUE"""),62.58)</f>
        <v>62.58</v>
      </c>
      <c r="C760" s="1">
        <f t="shared" si="1"/>
        <v>-1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IFERROR(__xludf.DUMMYFUNCTION("""COMPUTED_VALUE"""),63.34)</f>
        <v>63.34</v>
      </c>
      <c r="C761" s="1">
        <f t="shared" si="1"/>
        <v>-1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IFERROR(__xludf.DUMMYFUNCTION("""COMPUTED_VALUE"""),63.23)</f>
        <v>63.23</v>
      </c>
      <c r="C762" s="1">
        <f t="shared" si="1"/>
        <v>-1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IFERROR(__xludf.DUMMYFUNCTION("""COMPUTED_VALUE"""),63.13)</f>
        <v>63.13</v>
      </c>
      <c r="C763" s="1">
        <f t="shared" si="1"/>
        <v>-1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IFERROR(__xludf.DUMMYFUNCTION("""COMPUTED_VALUE"""),63.55)</f>
        <v>63.55</v>
      </c>
      <c r="C764" s="1">
        <f t="shared" si="1"/>
        <v>-1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IFERROR(__xludf.DUMMYFUNCTION("""COMPUTED_VALUE"""),63.67)</f>
        <v>63.67</v>
      </c>
      <c r="C765" s="1">
        <f t="shared" si="1"/>
        <v>-1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IFERROR(__xludf.DUMMYFUNCTION("""COMPUTED_VALUE"""),63.52)</f>
        <v>63.52</v>
      </c>
      <c r="C766" s="1">
        <f t="shared" si="1"/>
        <v>-1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IFERROR(__xludf.DUMMYFUNCTION("""COMPUTED_VALUE"""),64.08)</f>
        <v>64.08</v>
      </c>
      <c r="C767" s="1">
        <f t="shared" si="1"/>
        <v>-1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IFERROR(__xludf.DUMMYFUNCTION("""COMPUTED_VALUE"""),64.55)</f>
        <v>64.55</v>
      </c>
      <c r="C768" s="1">
        <f t="shared" si="1"/>
        <v>-1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IFERROR(__xludf.DUMMYFUNCTION("""COMPUTED_VALUE"""),65.11)</f>
        <v>65.11</v>
      </c>
      <c r="C769" s="1">
        <f t="shared" si="1"/>
        <v>-1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IFERROR(__xludf.DUMMYFUNCTION("""COMPUTED_VALUE"""),64.99)</f>
        <v>64.99</v>
      </c>
      <c r="C770" s="1">
        <f t="shared" si="1"/>
        <v>-1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IFERROR(__xludf.DUMMYFUNCTION("""COMPUTED_VALUE"""),64.96)</f>
        <v>64.96</v>
      </c>
      <c r="C771" s="1">
        <f t="shared" si="1"/>
        <v>-1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IFERROR(__xludf.DUMMYFUNCTION("""COMPUTED_VALUE"""),65.05)</f>
        <v>65.05</v>
      </c>
      <c r="C772" s="1">
        <f t="shared" si="1"/>
        <v>-1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IFERROR(__xludf.DUMMYFUNCTION("""COMPUTED_VALUE"""),65.61)</f>
        <v>65.61</v>
      </c>
      <c r="C773" s="1">
        <f t="shared" si="1"/>
        <v>-1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IFERROR(__xludf.DUMMYFUNCTION("""COMPUTED_VALUE"""),65.77)</f>
        <v>65.77</v>
      </c>
      <c r="C774" s="1">
        <f t="shared" si="1"/>
        <v>-1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IFERROR(__xludf.DUMMYFUNCTION("""COMPUTED_VALUE"""),65.37)</f>
        <v>65.37</v>
      </c>
      <c r="C775" s="1">
        <f t="shared" si="1"/>
        <v>-1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IFERROR(__xludf.DUMMYFUNCTION("""COMPUTED_VALUE"""),64.96)</f>
        <v>64.96</v>
      </c>
      <c r="C776" s="1">
        <f t="shared" si="1"/>
        <v>-1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IFERROR(__xludf.DUMMYFUNCTION("""COMPUTED_VALUE"""),65.83)</f>
        <v>65.83</v>
      </c>
      <c r="C777" s="1">
        <f t="shared" si="1"/>
        <v>-1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IFERROR(__xludf.DUMMYFUNCTION("""COMPUTED_VALUE"""),65.27)</f>
        <v>65.27</v>
      </c>
      <c r="C778" s="1">
        <f t="shared" si="1"/>
        <v>-1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IFERROR(__xludf.DUMMYFUNCTION("""COMPUTED_VALUE"""),66.52)</f>
        <v>66.52</v>
      </c>
      <c r="C779" s="1">
        <f t="shared" si="1"/>
        <v>-1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IFERROR(__xludf.DUMMYFUNCTION("""COMPUTED_VALUE"""),66.56)</f>
        <v>66.56</v>
      </c>
      <c r="C780" s="1">
        <f t="shared" si="1"/>
        <v>-1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IFERROR(__xludf.DUMMYFUNCTION("""COMPUTED_VALUE"""),66.99)</f>
        <v>66.99</v>
      </c>
      <c r="C781" s="1">
        <f t="shared" si="1"/>
        <v>-1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IFERROR(__xludf.DUMMYFUNCTION("""COMPUTED_VALUE"""),67.14)</f>
        <v>67.14</v>
      </c>
      <c r="C782" s="1">
        <f t="shared" si="1"/>
        <v>-1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IFERROR(__xludf.DUMMYFUNCTION("""COMPUTED_VALUE"""),66.72)</f>
        <v>66.72</v>
      </c>
      <c r="C783" s="1">
        <f t="shared" si="1"/>
        <v>-1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IFERROR(__xludf.DUMMYFUNCTION("""COMPUTED_VALUE"""),67.04)</f>
        <v>67.04</v>
      </c>
      <c r="C784" s="1">
        <f t="shared" si="1"/>
        <v>-1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IFERROR(__xludf.DUMMYFUNCTION("""COMPUTED_VALUE"""),66.81)</f>
        <v>66.81</v>
      </c>
      <c r="C785" s="1">
        <f t="shared" si="1"/>
        <v>-1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IFERROR(__xludf.DUMMYFUNCTION("""COMPUTED_VALUE"""),66.72)</f>
        <v>66.72</v>
      </c>
      <c r="C786" s="1">
        <f t="shared" si="1"/>
        <v>-1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IFERROR(__xludf.DUMMYFUNCTION("""COMPUTED_VALUE"""),66.74)</f>
        <v>66.74</v>
      </c>
      <c r="C787" s="1">
        <f t="shared" si="1"/>
        <v>-1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IFERROR(__xludf.DUMMYFUNCTION("""COMPUTED_VALUE"""),67.52)</f>
        <v>67.52</v>
      </c>
      <c r="C788" s="1">
        <f t="shared" si="1"/>
        <v>-1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IFERROR(__xludf.DUMMYFUNCTION("""COMPUTED_VALUE"""),66.97)</f>
        <v>66.97</v>
      </c>
      <c r="C789" s="1">
        <f t="shared" si="1"/>
        <v>-1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IFERROR(__xludf.DUMMYFUNCTION("""COMPUTED_VALUE"""),66.45)</f>
        <v>66.45</v>
      </c>
      <c r="C790" s="1">
        <f t="shared" si="1"/>
        <v>-1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IFERROR(__xludf.DUMMYFUNCTION("""COMPUTED_VALUE"""),66.53)</f>
        <v>66.53</v>
      </c>
      <c r="C791" s="1">
        <f t="shared" si="1"/>
        <v>-1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IFERROR(__xludf.DUMMYFUNCTION("""COMPUTED_VALUE"""),65.64)</f>
        <v>65.64</v>
      </c>
      <c r="C792" s="1">
        <f t="shared" si="1"/>
        <v>-1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IFERROR(__xludf.DUMMYFUNCTION("""COMPUTED_VALUE"""),65.8)</f>
        <v>65.8</v>
      </c>
      <c r="C793" s="1">
        <f t="shared" si="1"/>
        <v>-1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IFERROR(__xludf.DUMMYFUNCTION("""COMPUTED_VALUE"""),66.97)</f>
        <v>66.97</v>
      </c>
      <c r="C794" s="1">
        <f t="shared" si="1"/>
        <v>-1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IFERROR(__xludf.DUMMYFUNCTION("""COMPUTED_VALUE"""),66.73)</f>
        <v>66.73</v>
      </c>
      <c r="C795" s="1">
        <f t="shared" si="1"/>
        <v>-1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IFERROR(__xludf.DUMMYFUNCTION("""COMPUTED_VALUE"""),66.69)</f>
        <v>66.69</v>
      </c>
      <c r="C796" s="1">
        <f t="shared" si="1"/>
        <v>-1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IFERROR(__xludf.DUMMYFUNCTION("""COMPUTED_VALUE"""),66.35)</f>
        <v>66.35</v>
      </c>
      <c r="C797" s="1">
        <f t="shared" si="1"/>
        <v>-1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IFERROR(__xludf.DUMMYFUNCTION("""COMPUTED_VALUE"""),67.29)</f>
        <v>67.29</v>
      </c>
      <c r="C798" s="1">
        <f t="shared" si="1"/>
        <v>-1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IFERROR(__xludf.DUMMYFUNCTION("""COMPUTED_VALUE"""),67.85)</f>
        <v>67.85</v>
      </c>
      <c r="C799" s="1">
        <f t="shared" si="1"/>
        <v>-1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IFERROR(__xludf.DUMMYFUNCTION("""COMPUTED_VALUE"""),68.7)</f>
        <v>68.7</v>
      </c>
      <c r="C800" s="1">
        <f t="shared" si="1"/>
        <v>-1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IFERROR(__xludf.DUMMYFUNCTION("""COMPUTED_VALUE"""),70.16)</f>
        <v>70.16</v>
      </c>
      <c r="C801" s="1">
        <f t="shared" si="1"/>
        <v>-1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IFERROR(__xludf.DUMMYFUNCTION("""COMPUTED_VALUE"""),70.31)</f>
        <v>70.31</v>
      </c>
      <c r="C802" s="1">
        <f t="shared" si="1"/>
        <v>-1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IFERROR(__xludf.DUMMYFUNCTION("""COMPUTED_VALUE"""),70.06)</f>
        <v>70.06</v>
      </c>
      <c r="C803" s="1">
        <f t="shared" si="1"/>
        <v>-1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IFERROR(__xludf.DUMMYFUNCTION("""COMPUTED_VALUE"""),70.4)</f>
        <v>70.4</v>
      </c>
      <c r="C804" s="1">
        <f t="shared" si="1"/>
        <v>-1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IFERROR(__xludf.DUMMYFUNCTION("""COMPUTED_VALUE"""),70.26)</f>
        <v>70.26</v>
      </c>
      <c r="C805" s="1">
        <f t="shared" si="1"/>
        <v>-1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IFERROR(__xludf.DUMMYFUNCTION("""COMPUTED_VALUE"""),69.93)</f>
        <v>69.93</v>
      </c>
      <c r="C806" s="1">
        <f t="shared" si="1"/>
        <v>-1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IFERROR(__xludf.DUMMYFUNCTION("""COMPUTED_VALUE"""),70.34)</f>
        <v>70.34</v>
      </c>
      <c r="C807" s="1">
        <f t="shared" si="1"/>
        <v>-1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IFERROR(__xludf.DUMMYFUNCTION("""COMPUTED_VALUE"""),70.47)</f>
        <v>70.47</v>
      </c>
      <c r="C808" s="1">
        <f t="shared" si="1"/>
        <v>-1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IFERROR(__xludf.DUMMYFUNCTION("""COMPUTED_VALUE"""),71.11)</f>
        <v>71.11</v>
      </c>
      <c r="C809" s="1">
        <f t="shared" si="1"/>
        <v>-1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IFERROR(__xludf.DUMMYFUNCTION("""COMPUTED_VALUE"""),71.01)</f>
        <v>71.01</v>
      </c>
      <c r="C810" s="1">
        <f t="shared" si="1"/>
        <v>-1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IFERROR(__xludf.DUMMYFUNCTION("""COMPUTED_VALUE"""),71.58)</f>
        <v>71.58</v>
      </c>
      <c r="C811" s="1">
        <f t="shared" si="1"/>
        <v>-1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IFERROR(__xludf.DUMMYFUNCTION("""COMPUTED_VALUE"""),71.26)</f>
        <v>71.26</v>
      </c>
      <c r="C812" s="1">
        <f t="shared" si="1"/>
        <v>-1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IFERROR(__xludf.DUMMYFUNCTION("""COMPUTED_VALUE"""),71.85)</f>
        <v>71.85</v>
      </c>
      <c r="C813" s="1">
        <f t="shared" si="1"/>
        <v>-1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IFERROR(__xludf.DUMMYFUNCTION("""COMPUTED_VALUE"""),71.56)</f>
        <v>71.56</v>
      </c>
      <c r="C814" s="1">
        <f t="shared" si="1"/>
        <v>-1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IFERROR(__xludf.DUMMYFUNCTION("""COMPUTED_VALUE"""),71.73)</f>
        <v>71.73</v>
      </c>
      <c r="C815" s="1">
        <f t="shared" si="1"/>
        <v>-1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IFERROR(__xludf.DUMMYFUNCTION("""COMPUTED_VALUE"""),70.76)</f>
        <v>70.76</v>
      </c>
      <c r="C816" s="1">
        <f t="shared" si="1"/>
        <v>-1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IFERROR(__xludf.DUMMYFUNCTION("""COMPUTED_VALUE"""),70.65)</f>
        <v>70.65</v>
      </c>
      <c r="C817" s="1">
        <f t="shared" si="1"/>
        <v>-1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IFERROR(__xludf.DUMMYFUNCTION("""COMPUTED_VALUE"""),69.81)</f>
        <v>69.81</v>
      </c>
      <c r="C818" s="1">
        <f t="shared" si="1"/>
        <v>-1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IFERROR(__xludf.DUMMYFUNCTION("""COMPUTED_VALUE"""),70.21)</f>
        <v>70.21</v>
      </c>
      <c r="C819" s="1">
        <f t="shared" si="1"/>
        <v>-1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IFERROR(__xludf.DUMMYFUNCTION("""COMPUTED_VALUE"""),69.47)</f>
        <v>69.47</v>
      </c>
      <c r="C820" s="1">
        <f t="shared" si="1"/>
        <v>-1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IFERROR(__xludf.DUMMYFUNCTION("""COMPUTED_VALUE"""),70.02)</f>
        <v>70.02</v>
      </c>
      <c r="C821" s="1">
        <f t="shared" si="1"/>
        <v>-1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IFERROR(__xludf.DUMMYFUNCTION("""COMPUTED_VALUE"""),70.01)</f>
        <v>70.01</v>
      </c>
      <c r="C822" s="1">
        <f t="shared" si="1"/>
        <v>-1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IFERROR(__xludf.DUMMYFUNCTION("""COMPUTED_VALUE"""),70.84)</f>
        <v>70.84</v>
      </c>
      <c r="C823" s="1">
        <f t="shared" si="1"/>
        <v>-1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IFERROR(__xludf.DUMMYFUNCTION("""COMPUTED_VALUE"""),71.11)</f>
        <v>71.11</v>
      </c>
      <c r="C824" s="1">
        <f t="shared" si="1"/>
        <v>-1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IFERROR(__xludf.DUMMYFUNCTION("""COMPUTED_VALUE"""),70.68)</f>
        <v>70.68</v>
      </c>
      <c r="C825" s="1">
        <f t="shared" si="1"/>
        <v>-1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IFERROR(__xludf.DUMMYFUNCTION("""COMPUTED_VALUE"""),68.73)</f>
        <v>68.73</v>
      </c>
      <c r="C826" s="1">
        <f t="shared" si="1"/>
        <v>-1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IFERROR(__xludf.DUMMYFUNCTION("""COMPUTED_VALUE"""),69.67)</f>
        <v>69.67</v>
      </c>
      <c r="C827" s="1">
        <f t="shared" si="1"/>
        <v>-1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IFERROR(__xludf.DUMMYFUNCTION("""COMPUTED_VALUE"""),68.44)</f>
        <v>68.44</v>
      </c>
      <c r="C828" s="1">
        <f t="shared" si="1"/>
        <v>-1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IFERROR(__xludf.DUMMYFUNCTION("""COMPUTED_VALUE"""),68.04)</f>
        <v>68.04</v>
      </c>
      <c r="C829" s="1">
        <f t="shared" si="1"/>
        <v>-1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IFERROR(__xludf.DUMMYFUNCTION("""COMPUTED_VALUE"""),70.62)</f>
        <v>70.62</v>
      </c>
      <c r="C830" s="1">
        <f t="shared" si="1"/>
        <v>-1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IFERROR(__xludf.DUMMYFUNCTION("""COMPUTED_VALUE"""),71.01)</f>
        <v>71.01</v>
      </c>
      <c r="C831" s="1">
        <f t="shared" si="1"/>
        <v>-1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IFERROR(__xludf.DUMMYFUNCTION("""COMPUTED_VALUE"""),71.17)</f>
        <v>71.17</v>
      </c>
      <c r="C832" s="1">
        <f t="shared" si="1"/>
        <v>-1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IFERROR(__xludf.DUMMYFUNCTION("""COMPUTED_VALUE"""),71.24)</f>
        <v>71.24</v>
      </c>
      <c r="C833" s="1">
        <f t="shared" si="1"/>
        <v>-1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IFERROR(__xludf.DUMMYFUNCTION("""COMPUTED_VALUE"""),70.95)</f>
        <v>70.95</v>
      </c>
      <c r="C834" s="1">
        <f t="shared" si="1"/>
        <v>-1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IFERROR(__xludf.DUMMYFUNCTION("""COMPUTED_VALUE"""),70.35)</f>
        <v>70.35</v>
      </c>
      <c r="C835" s="1">
        <f t="shared" si="1"/>
        <v>-1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IFERROR(__xludf.DUMMYFUNCTION("""COMPUTED_VALUE"""),70.26)</f>
        <v>70.26</v>
      </c>
      <c r="C836" s="1">
        <f t="shared" si="1"/>
        <v>-1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IFERROR(__xludf.DUMMYFUNCTION("""COMPUTED_VALUE"""),70.01)</f>
        <v>70.01</v>
      </c>
      <c r="C837" s="1">
        <f t="shared" si="1"/>
        <v>-1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IFERROR(__xludf.DUMMYFUNCTION("""COMPUTED_VALUE"""),69.05)</f>
        <v>69.05</v>
      </c>
      <c r="C838" s="1">
        <f t="shared" si="1"/>
        <v>-1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IFERROR(__xludf.DUMMYFUNCTION("""COMPUTED_VALUE"""),70.42)</f>
        <v>70.42</v>
      </c>
      <c r="C839" s="1">
        <f t="shared" si="1"/>
        <v>-1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IFERROR(__xludf.DUMMYFUNCTION("""COMPUTED_VALUE"""),71.63)</f>
        <v>71.63</v>
      </c>
      <c r="C840" s="1">
        <f t="shared" si="1"/>
        <v>-1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IFERROR(__xludf.DUMMYFUNCTION("""COMPUTED_VALUE"""),72.43)</f>
        <v>72.43</v>
      </c>
      <c r="C841" s="1">
        <f t="shared" si="1"/>
        <v>-1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IFERROR(__xludf.DUMMYFUNCTION("""COMPUTED_VALUE"""),73.21)</f>
        <v>73.21</v>
      </c>
      <c r="C842" s="1">
        <f t="shared" si="1"/>
        <v>-1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IFERROR(__xludf.DUMMYFUNCTION("""COMPUTED_VALUE"""),73.76)</f>
        <v>73.76</v>
      </c>
      <c r="C843" s="1">
        <f t="shared" si="1"/>
        <v>-1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IFERROR(__xludf.DUMMYFUNCTION("""COMPUTED_VALUE"""),74.04)</f>
        <v>74.04</v>
      </c>
      <c r="C844" s="1">
        <f t="shared" si="1"/>
        <v>-1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IFERROR(__xludf.DUMMYFUNCTION("""COMPUTED_VALUE"""),74.01)</f>
        <v>74.01</v>
      </c>
      <c r="C845" s="1">
        <f t="shared" si="1"/>
        <v>-1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IFERROR(__xludf.DUMMYFUNCTION("""COMPUTED_VALUE"""),74.12)</f>
        <v>74.12</v>
      </c>
      <c r="C846" s="1">
        <f t="shared" si="1"/>
        <v>-1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IFERROR(__xludf.DUMMYFUNCTION("""COMPUTED_VALUE"""),75.36)</f>
        <v>75.36</v>
      </c>
      <c r="C847" s="1">
        <f t="shared" si="1"/>
        <v>-1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IFERROR(__xludf.DUMMYFUNCTION("""COMPUTED_VALUE"""),76.05)</f>
        <v>76.05</v>
      </c>
      <c r="C848" s="1">
        <f t="shared" si="1"/>
        <v>-1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IFERROR(__xludf.DUMMYFUNCTION("""COMPUTED_VALUE"""),74.95)</f>
        <v>74.95</v>
      </c>
      <c r="C849" s="1">
        <f t="shared" si="1"/>
        <v>-1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IFERROR(__xludf.DUMMYFUNCTION("""COMPUTED_VALUE"""),76.87)</f>
        <v>76.87</v>
      </c>
      <c r="C850" s="1">
        <f t="shared" si="1"/>
        <v>-1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IFERROR(__xludf.DUMMYFUNCTION("""COMPUTED_VALUE"""),76.66)</f>
        <v>76.66</v>
      </c>
      <c r="C851" s="1">
        <f t="shared" si="1"/>
        <v>-1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IFERROR(__xludf.DUMMYFUNCTION("""COMPUTED_VALUE"""),76.3)</f>
        <v>76.3</v>
      </c>
      <c r="C852" s="1">
        <f t="shared" si="1"/>
        <v>-1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IFERROR(__xludf.DUMMYFUNCTION("""COMPUTED_VALUE"""),75.77)</f>
        <v>75.77</v>
      </c>
      <c r="C853" s="1">
        <f t="shared" si="1"/>
        <v>-1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IFERROR(__xludf.DUMMYFUNCTION("""COMPUTED_VALUE"""),75.43)</f>
        <v>75.43</v>
      </c>
      <c r="C854" s="1">
        <f t="shared" si="1"/>
        <v>-1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IFERROR(__xludf.DUMMYFUNCTION("""COMPUTED_VALUE"""),75.48)</f>
        <v>75.48</v>
      </c>
      <c r="C855" s="1">
        <f t="shared" si="1"/>
        <v>-1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IFERROR(__xludf.DUMMYFUNCTION("""COMPUTED_VALUE"""),75.94)</f>
        <v>75.94</v>
      </c>
      <c r="C856" s="1">
        <f t="shared" si="1"/>
        <v>-1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IFERROR(__xludf.DUMMYFUNCTION("""COMPUTED_VALUE"""),75.02)</f>
        <v>75.02</v>
      </c>
      <c r="C857" s="1">
        <f t="shared" si="1"/>
        <v>-1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IFERROR(__xludf.DUMMYFUNCTION("""COMPUTED_VALUE"""),75.62)</f>
        <v>75.62</v>
      </c>
      <c r="C858" s="1">
        <f t="shared" si="1"/>
        <v>-1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IFERROR(__xludf.DUMMYFUNCTION("""COMPUTED_VALUE"""),74.69)</f>
        <v>74.69</v>
      </c>
      <c r="C859" s="1">
        <f t="shared" si="1"/>
        <v>-1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IFERROR(__xludf.DUMMYFUNCTION("""COMPUTED_VALUE"""),75.06)</f>
        <v>75.06</v>
      </c>
      <c r="C860" s="1">
        <f t="shared" si="1"/>
        <v>-1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IFERROR(__xludf.DUMMYFUNCTION("""COMPUTED_VALUE"""),74.01)</f>
        <v>74.01</v>
      </c>
      <c r="C861" s="1">
        <f t="shared" si="1"/>
        <v>-1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IFERROR(__xludf.DUMMYFUNCTION("""COMPUTED_VALUE"""),73.02)</f>
        <v>73.02</v>
      </c>
      <c r="C862" s="1">
        <f t="shared" si="1"/>
        <v>-1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IFERROR(__xludf.DUMMYFUNCTION("""COMPUTED_VALUE"""),73.93)</f>
        <v>73.93</v>
      </c>
      <c r="C863" s="1">
        <f t="shared" si="1"/>
        <v>-1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IFERROR(__xludf.DUMMYFUNCTION("""COMPUTED_VALUE"""),75.28)</f>
        <v>75.28</v>
      </c>
      <c r="C864" s="1">
        <f t="shared" si="1"/>
        <v>-1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IFERROR(__xludf.DUMMYFUNCTION("""COMPUTED_VALUE"""),74.9)</f>
        <v>74.9</v>
      </c>
      <c r="C865" s="1">
        <f t="shared" si="1"/>
        <v>-1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IFERROR(__xludf.DUMMYFUNCTION("""COMPUTED_VALUE"""),74.41)</f>
        <v>74.41</v>
      </c>
      <c r="C866" s="1">
        <f t="shared" si="1"/>
        <v>-1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IFERROR(__xludf.DUMMYFUNCTION("""COMPUTED_VALUE"""),73.61)</f>
        <v>73.61</v>
      </c>
      <c r="C867" s="1">
        <f t="shared" si="1"/>
        <v>-1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IFERROR(__xludf.DUMMYFUNCTION("""COMPUTED_VALUE"""),74.55)</f>
        <v>74.55</v>
      </c>
      <c r="C868" s="1">
        <f t="shared" si="1"/>
        <v>-1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IFERROR(__xludf.DUMMYFUNCTION("""COMPUTED_VALUE"""),74.42)</f>
        <v>74.42</v>
      </c>
      <c r="C869" s="1">
        <f t="shared" si="1"/>
        <v>-1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IFERROR(__xludf.DUMMYFUNCTION("""COMPUTED_VALUE"""),75.88)</f>
        <v>75.88</v>
      </c>
      <c r="C870" s="1">
        <f t="shared" si="1"/>
        <v>-1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IFERROR(__xludf.DUMMYFUNCTION("""COMPUTED_VALUE"""),76.97)</f>
        <v>76.97</v>
      </c>
      <c r="C871" s="1">
        <f t="shared" si="1"/>
        <v>-1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IFERROR(__xludf.DUMMYFUNCTION("""COMPUTED_VALUE"""),75.85)</f>
        <v>75.85</v>
      </c>
      <c r="C872" s="1">
        <f t="shared" si="1"/>
        <v>-1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IFERROR(__xludf.DUMMYFUNCTION("""COMPUTED_VALUE"""),73.94)</f>
        <v>73.94</v>
      </c>
      <c r="C873" s="1">
        <f t="shared" si="1"/>
        <v>-1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IFERROR(__xludf.DUMMYFUNCTION("""COMPUTED_VALUE"""),74.49)</f>
        <v>74.49</v>
      </c>
      <c r="C874" s="1">
        <f t="shared" si="1"/>
        <v>-1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IFERROR(__xludf.DUMMYFUNCTION("""COMPUTED_VALUE"""),72.97)</f>
        <v>72.97</v>
      </c>
      <c r="C875" s="1">
        <f t="shared" si="1"/>
        <v>-1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IFERROR(__xludf.DUMMYFUNCTION("""COMPUTED_VALUE"""),73.92)</f>
        <v>73.92</v>
      </c>
      <c r="C876" s="1">
        <f t="shared" si="1"/>
        <v>-1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IFERROR(__xludf.DUMMYFUNCTION("""COMPUTED_VALUE"""),75.92)</f>
        <v>75.92</v>
      </c>
      <c r="C877" s="1">
        <f t="shared" si="1"/>
        <v>-1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IFERROR(__xludf.DUMMYFUNCTION("""COMPUTED_VALUE"""),76.35)</f>
        <v>76.35</v>
      </c>
      <c r="C878" s="1">
        <f t="shared" si="1"/>
        <v>-1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IFERROR(__xludf.DUMMYFUNCTION("""COMPUTED_VALUE"""),75.53)</f>
        <v>75.53</v>
      </c>
      <c r="C879" s="1">
        <f t="shared" si="1"/>
        <v>-1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IFERROR(__xludf.DUMMYFUNCTION("""COMPUTED_VALUE"""),76.46)</f>
        <v>76.46</v>
      </c>
      <c r="C880" s="1">
        <f t="shared" si="1"/>
        <v>-1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IFERROR(__xludf.DUMMYFUNCTION("""COMPUTED_VALUE"""),74.14)</f>
        <v>74.14</v>
      </c>
      <c r="C881" s="1">
        <f t="shared" si="1"/>
        <v>-1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IFERROR(__xludf.DUMMYFUNCTION("""COMPUTED_VALUE"""),74.74)</f>
        <v>74.74</v>
      </c>
      <c r="C882" s="1">
        <f t="shared" si="1"/>
        <v>-1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IFERROR(__xludf.DUMMYFUNCTION("""COMPUTED_VALUE"""),76.21)</f>
        <v>76.21</v>
      </c>
      <c r="C883" s="1">
        <f t="shared" si="1"/>
        <v>-1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IFERROR(__xludf.DUMMYFUNCTION("""COMPUTED_VALUE"""),76.8)</f>
        <v>76.8</v>
      </c>
      <c r="C884" s="1">
        <f t="shared" si="1"/>
        <v>-1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IFERROR(__xludf.DUMMYFUNCTION("""COMPUTED_VALUE"""),77.48)</f>
        <v>77.48</v>
      </c>
      <c r="C885" s="1">
        <f t="shared" si="1"/>
        <v>-1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IFERROR(__xludf.DUMMYFUNCTION("""COMPUTED_VALUE"""),77.31)</f>
        <v>77.31</v>
      </c>
      <c r="C886" s="1">
        <f t="shared" si="1"/>
        <v>-1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IFERROR(__xludf.DUMMYFUNCTION("""COMPUTED_VALUE"""),78.6)</f>
        <v>78.6</v>
      </c>
      <c r="C887" s="1">
        <f t="shared" si="1"/>
        <v>-1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IFERROR(__xludf.DUMMYFUNCTION("""COMPUTED_VALUE"""),78.41)</f>
        <v>78.41</v>
      </c>
      <c r="C888" s="1">
        <f t="shared" si="1"/>
        <v>-1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IFERROR(__xludf.DUMMYFUNCTION("""COMPUTED_VALUE"""),78.35)</f>
        <v>78.35</v>
      </c>
      <c r="C889" s="1">
        <f t="shared" si="1"/>
        <v>-1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IFERROR(__xludf.DUMMYFUNCTION("""COMPUTED_VALUE"""),78.09)</f>
        <v>78.09</v>
      </c>
      <c r="C890" s="1">
        <f t="shared" si="1"/>
        <v>-1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IFERROR(__xludf.DUMMYFUNCTION("""COMPUTED_VALUE"""),78.48)</f>
        <v>78.48</v>
      </c>
      <c r="C891" s="1">
        <f t="shared" si="1"/>
        <v>-1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IFERROR(__xludf.DUMMYFUNCTION("""COMPUTED_VALUE"""),78.98)</f>
        <v>78.98</v>
      </c>
      <c r="C892" s="1">
        <f t="shared" si="1"/>
        <v>-1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IFERROR(__xludf.DUMMYFUNCTION("""COMPUTED_VALUE"""),79.56)</f>
        <v>79.56</v>
      </c>
      <c r="C893" s="1">
        <f t="shared" si="1"/>
        <v>-1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IFERROR(__xludf.DUMMYFUNCTION("""COMPUTED_VALUE"""),79.05)</f>
        <v>79.05</v>
      </c>
      <c r="C894" s="1">
        <f t="shared" si="1"/>
        <v>-1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IFERROR(__xludf.DUMMYFUNCTION("""COMPUTED_VALUE"""),79.27)</f>
        <v>79.27</v>
      </c>
      <c r="C895" s="1">
        <f t="shared" si="1"/>
        <v>-1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IFERROR(__xludf.DUMMYFUNCTION("""COMPUTED_VALUE"""),79.02)</f>
        <v>79.02</v>
      </c>
      <c r="C896" s="1">
        <f t="shared" si="1"/>
        <v>-1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IFERROR(__xludf.DUMMYFUNCTION("""COMPUTED_VALUE"""),78.87)</f>
        <v>78.87</v>
      </c>
      <c r="C897" s="1">
        <f t="shared" si="1"/>
        <v>-1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IFERROR(__xludf.DUMMYFUNCTION("""COMPUTED_VALUE"""),78.9)</f>
        <v>78.9</v>
      </c>
      <c r="C898" s="1">
        <f t="shared" si="1"/>
        <v>-1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IFERROR(__xludf.DUMMYFUNCTION("""COMPUTED_VALUE"""),78.78)</f>
        <v>78.78</v>
      </c>
      <c r="C899" s="1">
        <f t="shared" si="1"/>
        <v>-1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IFERROR(__xludf.DUMMYFUNCTION("""COMPUTED_VALUE"""),79.01)</f>
        <v>79.01</v>
      </c>
      <c r="C900" s="1">
        <f t="shared" si="1"/>
        <v>-1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IFERROR(__xludf.DUMMYFUNCTION("""COMPUTED_VALUE"""),78.99)</f>
        <v>78.99</v>
      </c>
      <c r="C901" s="1">
        <f t="shared" si="1"/>
        <v>-1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IFERROR(__xludf.DUMMYFUNCTION("""COMPUTED_VALUE"""),80.5)</f>
        <v>80.5</v>
      </c>
      <c r="C902" s="1">
        <f t="shared" si="1"/>
        <v>-1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IFERROR(__xludf.DUMMYFUNCTION("""COMPUTED_VALUE"""),80.61)</f>
        <v>80.61</v>
      </c>
      <c r="C903" s="1">
        <f t="shared" si="1"/>
        <v>-1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IFERROR(__xludf.DUMMYFUNCTION("""COMPUTED_VALUE"""),80.47)</f>
        <v>80.47</v>
      </c>
      <c r="C904" s="1">
        <f t="shared" si="1"/>
        <v>-1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IFERROR(__xludf.DUMMYFUNCTION("""COMPUTED_VALUE"""),80.12)</f>
        <v>80.12</v>
      </c>
      <c r="C905" s="1">
        <f t="shared" si="1"/>
        <v>-1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IFERROR(__xludf.DUMMYFUNCTION("""COMPUTED_VALUE"""),79.63)</f>
        <v>79.63</v>
      </c>
      <c r="C906" s="1">
        <f t="shared" si="1"/>
        <v>-1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IFERROR(__xludf.DUMMYFUNCTION("""COMPUTED_VALUE"""),79.5)</f>
        <v>79.5</v>
      </c>
      <c r="C907" s="1">
        <f t="shared" si="1"/>
        <v>-1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IFERROR(__xludf.DUMMYFUNCTION("""COMPUTED_VALUE"""),79.32)</f>
        <v>79.32</v>
      </c>
      <c r="C908" s="1">
        <f t="shared" si="1"/>
        <v>-1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IFERROR(__xludf.DUMMYFUNCTION("""COMPUTED_VALUE"""),79.42)</f>
        <v>79.42</v>
      </c>
      <c r="C909" s="1">
        <f t="shared" si="1"/>
        <v>-1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IFERROR(__xludf.DUMMYFUNCTION("""COMPUTED_VALUE"""),79.67)</f>
        <v>79.67</v>
      </c>
      <c r="C910" s="1">
        <f t="shared" si="1"/>
        <v>-1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IFERROR(__xludf.DUMMYFUNCTION("""COMPUTED_VALUE"""),79.35)</f>
        <v>79.35</v>
      </c>
      <c r="C911" s="1">
        <f t="shared" si="1"/>
        <v>-1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IFERROR(__xludf.DUMMYFUNCTION("""COMPUTED_VALUE"""),78.07)</f>
        <v>78.07</v>
      </c>
      <c r="C912" s="1">
        <f t="shared" si="1"/>
        <v>-1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IFERROR(__xludf.DUMMYFUNCTION("""COMPUTED_VALUE"""),78.02)</f>
        <v>78.02</v>
      </c>
      <c r="C913" s="1">
        <f t="shared" si="1"/>
        <v>-1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IFERROR(__xludf.DUMMYFUNCTION("""COMPUTED_VALUE"""),77.55)</f>
        <v>77.55</v>
      </c>
      <c r="C914" s="1">
        <f t="shared" si="1"/>
        <v>-1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IFERROR(__xludf.DUMMYFUNCTION("""COMPUTED_VALUE"""),77.79)</f>
        <v>77.79</v>
      </c>
      <c r="C915" s="1">
        <f t="shared" si="1"/>
        <v>-1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IFERROR(__xludf.DUMMYFUNCTION("""COMPUTED_VALUE"""),76.71)</f>
        <v>76.71</v>
      </c>
      <c r="C916" s="1">
        <f t="shared" si="1"/>
        <v>-1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IFERROR(__xludf.DUMMYFUNCTION("""COMPUTED_VALUE"""),76.89)</f>
        <v>76.89</v>
      </c>
      <c r="C917" s="1">
        <f t="shared" si="1"/>
        <v>-1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IFERROR(__xludf.DUMMYFUNCTION("""COMPUTED_VALUE"""),77.49)</f>
        <v>77.49</v>
      </c>
      <c r="C918" s="1">
        <f t="shared" si="1"/>
        <v>-1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IFERROR(__xludf.DUMMYFUNCTION("""COMPUTED_VALUE"""),77.16)</f>
        <v>77.16</v>
      </c>
      <c r="C919" s="1">
        <f t="shared" si="1"/>
        <v>-1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IFERROR(__xludf.DUMMYFUNCTION("""COMPUTED_VALUE"""),75.44)</f>
        <v>75.44</v>
      </c>
      <c r="C920" s="1">
        <f t="shared" si="1"/>
        <v>-1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IFERROR(__xludf.DUMMYFUNCTION("""COMPUTED_VALUE"""),75.63)</f>
        <v>75.63</v>
      </c>
      <c r="C921" s="1">
        <f t="shared" si="1"/>
        <v>-1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IFERROR(__xludf.DUMMYFUNCTION("""COMPUTED_VALUE"""),76.21)</f>
        <v>76.21</v>
      </c>
      <c r="C922" s="1">
        <f t="shared" si="1"/>
        <v>-1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IFERROR(__xludf.DUMMYFUNCTION("""COMPUTED_VALUE"""),75.75)</f>
        <v>75.75</v>
      </c>
      <c r="C923" s="1">
        <f t="shared" si="1"/>
        <v>-1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IFERROR(__xludf.DUMMYFUNCTION("""COMPUTED_VALUE"""),77.09)</f>
        <v>77.09</v>
      </c>
      <c r="C924" s="1">
        <f t="shared" si="1"/>
        <v>-1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IFERROR(__xludf.DUMMYFUNCTION("""COMPUTED_VALUE"""),77.07)</f>
        <v>77.07</v>
      </c>
      <c r="C925" s="1">
        <f t="shared" si="1"/>
        <v>-1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IFERROR(__xludf.DUMMYFUNCTION("""COMPUTED_VALUE"""),77.48)</f>
        <v>77.48</v>
      </c>
      <c r="C926" s="1">
        <f t="shared" si="1"/>
        <v>-1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IFERROR(__xludf.DUMMYFUNCTION("""COMPUTED_VALUE"""),77.74)</f>
        <v>77.74</v>
      </c>
      <c r="C927" s="1">
        <f t="shared" si="1"/>
        <v>-1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IFERROR(__xludf.DUMMYFUNCTION("""COMPUTED_VALUE"""),78.47)</f>
        <v>78.47</v>
      </c>
      <c r="C928" s="1">
        <f t="shared" si="1"/>
        <v>-1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IFERROR(__xludf.DUMMYFUNCTION("""COMPUTED_VALUE"""),80.09)</f>
        <v>80.09</v>
      </c>
      <c r="C929" s="1">
        <f t="shared" si="1"/>
        <v>-1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IFERROR(__xludf.DUMMYFUNCTION("""COMPUTED_VALUE"""),79.99)</f>
        <v>79.99</v>
      </c>
      <c r="C930" s="1">
        <f t="shared" si="1"/>
        <v>-1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IFERROR(__xludf.DUMMYFUNCTION("""COMPUTED_VALUE"""),79.76)</f>
        <v>79.76</v>
      </c>
      <c r="C931" s="1">
        <f t="shared" si="1"/>
        <v>-1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IFERROR(__xludf.DUMMYFUNCTION("""COMPUTED_VALUE"""),80.01)</f>
        <v>80.01</v>
      </c>
      <c r="C932" s="1">
        <f t="shared" si="1"/>
        <v>-1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IFERROR(__xludf.DUMMYFUNCTION("""COMPUTED_VALUE"""),81.01)</f>
        <v>81.01</v>
      </c>
      <c r="C933" s="1">
        <f t="shared" si="1"/>
        <v>-1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IFERROR(__xludf.DUMMYFUNCTION("""COMPUTED_VALUE"""),81.35)</f>
        <v>81.35</v>
      </c>
      <c r="C934" s="1">
        <f t="shared" si="1"/>
        <v>-1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IFERROR(__xludf.DUMMYFUNCTION("""COMPUTED_VALUE"""),82.49)</f>
        <v>82.49</v>
      </c>
      <c r="C935" s="1">
        <f t="shared" si="1"/>
        <v>-1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IFERROR(__xludf.DUMMYFUNCTION("""COMPUTED_VALUE"""),82.62)</f>
        <v>82.62</v>
      </c>
      <c r="C936" s="1">
        <f t="shared" si="1"/>
        <v>-1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IFERROR(__xludf.DUMMYFUNCTION("""COMPUTED_VALUE"""),81.37)</f>
        <v>81.37</v>
      </c>
      <c r="C937" s="1">
        <f t="shared" si="1"/>
        <v>-1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IFERROR(__xludf.DUMMYFUNCTION("""COMPUTED_VALUE"""),80.09)</f>
        <v>80.09</v>
      </c>
      <c r="C938" s="1">
        <f t="shared" si="1"/>
        <v>-1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IFERROR(__xludf.DUMMYFUNCTION("""COMPUTED_VALUE"""),80.2)</f>
        <v>80.2</v>
      </c>
      <c r="C939" s="1">
        <f t="shared" si="1"/>
        <v>-1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IFERROR(__xludf.DUMMYFUNCTION("""COMPUTED_VALUE"""),79.81)</f>
        <v>79.81</v>
      </c>
      <c r="C940" s="1">
        <f t="shared" si="1"/>
        <v>-1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IFERROR(__xludf.DUMMYFUNCTION("""COMPUTED_VALUE"""),80.01)</f>
        <v>80.01</v>
      </c>
      <c r="C941" s="1">
        <f t="shared" si="1"/>
        <v>-1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IFERROR(__xludf.DUMMYFUNCTION("""COMPUTED_VALUE"""),79.57)</f>
        <v>79.57</v>
      </c>
      <c r="C942" s="1">
        <f t="shared" si="1"/>
        <v>-1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IFERROR(__xludf.DUMMYFUNCTION("""COMPUTED_VALUE"""),79.05)</f>
        <v>79.05</v>
      </c>
      <c r="C943" s="1">
        <f t="shared" si="1"/>
        <v>-1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IFERROR(__xludf.DUMMYFUNCTION("""COMPUTED_VALUE"""),79.22)</f>
        <v>79.22</v>
      </c>
      <c r="C944" s="1">
        <f t="shared" si="1"/>
        <v>-1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IFERROR(__xludf.DUMMYFUNCTION("""COMPUTED_VALUE"""),78.86)</f>
        <v>78.86</v>
      </c>
      <c r="C945" s="1">
        <f t="shared" si="1"/>
        <v>-1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IFERROR(__xludf.DUMMYFUNCTION("""COMPUTED_VALUE"""),77.54)</f>
        <v>77.54</v>
      </c>
      <c r="C946" s="1">
        <f t="shared" si="1"/>
        <v>-1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IFERROR(__xludf.DUMMYFUNCTION("""COMPUTED_VALUE"""),78.29)</f>
        <v>78.29</v>
      </c>
      <c r="C947" s="1">
        <f t="shared" si="1"/>
        <v>-1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IFERROR(__xludf.DUMMYFUNCTION("""COMPUTED_VALUE"""),78.93)</f>
        <v>78.93</v>
      </c>
      <c r="C948" s="1">
        <f t="shared" si="1"/>
        <v>-1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IFERROR(__xludf.DUMMYFUNCTION("""COMPUTED_VALUE"""),77.89)</f>
        <v>77.89</v>
      </c>
      <c r="C949" s="1">
        <f t="shared" si="1"/>
        <v>-1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IFERROR(__xludf.DUMMYFUNCTION("""COMPUTED_VALUE"""),77.97)</f>
        <v>77.97</v>
      </c>
      <c r="C950" s="1">
        <f t="shared" si="1"/>
        <v>-1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IFERROR(__xludf.DUMMYFUNCTION("""COMPUTED_VALUE"""),81.0)</f>
        <v>81</v>
      </c>
      <c r="C951" s="1">
        <f t="shared" si="1"/>
        <v>-1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IFERROR(__xludf.DUMMYFUNCTION("""COMPUTED_VALUE"""),82.31)</f>
        <v>82.31</v>
      </c>
      <c r="C952" s="1">
        <f t="shared" si="1"/>
        <v>-1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IFERROR(__xludf.DUMMYFUNCTION("""COMPUTED_VALUE"""),81.85)</f>
        <v>81.85</v>
      </c>
      <c r="C953" s="1">
        <f t="shared" si="1"/>
        <v>-1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IFERROR(__xludf.DUMMYFUNCTION("""COMPUTED_VALUE"""),81.05)</f>
        <v>81.05</v>
      </c>
      <c r="C954" s="1">
        <f t="shared" si="1"/>
        <v>-1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IFERROR(__xludf.DUMMYFUNCTION("""COMPUTED_VALUE"""),81.63)</f>
        <v>81.63</v>
      </c>
      <c r="C955" s="1">
        <f t="shared" si="1"/>
        <v>-1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IFERROR(__xludf.DUMMYFUNCTION("""COMPUTED_VALUE"""),82.57)</f>
        <v>82.57</v>
      </c>
      <c r="C956" s="1">
        <f t="shared" si="1"/>
        <v>-1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IFERROR(__xludf.DUMMYFUNCTION("""COMPUTED_VALUE"""),80.52)</f>
        <v>80.52</v>
      </c>
      <c r="C957" s="1">
        <f t="shared" si="1"/>
        <v>-1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IFERROR(__xludf.DUMMYFUNCTION("""COMPUTED_VALUE"""),80.58)</f>
        <v>80.58</v>
      </c>
      <c r="C958" s="1">
        <f t="shared" si="1"/>
        <v>-1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IFERROR(__xludf.DUMMYFUNCTION("""COMPUTED_VALUE"""),82.02)</f>
        <v>82.02</v>
      </c>
      <c r="C959" s="1">
        <f t="shared" si="1"/>
        <v>-1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IFERROR(__xludf.DUMMYFUNCTION("""COMPUTED_VALUE"""),82.53)</f>
        <v>82.53</v>
      </c>
      <c r="C960" s="1">
        <f t="shared" si="1"/>
        <v>-1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IFERROR(__xludf.DUMMYFUNCTION("""COMPUTED_VALUE"""),83.09)</f>
        <v>83.09</v>
      </c>
      <c r="C961" s="1">
        <f t="shared" si="1"/>
        <v>-1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IFERROR(__xludf.DUMMYFUNCTION("""COMPUTED_VALUE"""),83.3)</f>
        <v>83.3</v>
      </c>
      <c r="C962" s="1">
        <f t="shared" si="1"/>
        <v>-1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IFERROR(__xludf.DUMMYFUNCTION("""COMPUTED_VALUE"""),83.14)</f>
        <v>83.14</v>
      </c>
      <c r="C963" s="1">
        <f t="shared" si="1"/>
        <v>-1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IFERROR(__xludf.DUMMYFUNCTION("""COMPUTED_VALUE"""),83.26)</f>
        <v>83.26</v>
      </c>
      <c r="C964" s="1">
        <f t="shared" si="1"/>
        <v>-1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IFERROR(__xludf.DUMMYFUNCTION("""COMPUTED_VALUE"""),82.55)</f>
        <v>82.55</v>
      </c>
      <c r="C965" s="1">
        <f t="shared" si="1"/>
        <v>-1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IFERROR(__xludf.DUMMYFUNCTION("""COMPUTED_VALUE"""),82.56)</f>
        <v>82.56</v>
      </c>
      <c r="C966" s="1">
        <f t="shared" si="1"/>
        <v>-1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IFERROR(__xludf.DUMMYFUNCTION("""COMPUTED_VALUE"""),82.74)</f>
        <v>82.74</v>
      </c>
      <c r="C967" s="1">
        <f t="shared" si="1"/>
        <v>-1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IFERROR(__xludf.DUMMYFUNCTION("""COMPUTED_VALUE"""),82.16)</f>
        <v>82.16</v>
      </c>
      <c r="C968" s="1">
        <f t="shared" si="1"/>
        <v>-1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IFERROR(__xludf.DUMMYFUNCTION("""COMPUTED_VALUE"""),82.19)</f>
        <v>82.19</v>
      </c>
      <c r="C969" s="1">
        <f t="shared" si="1"/>
        <v>-1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IFERROR(__xludf.DUMMYFUNCTION("""COMPUTED_VALUE"""),82.55)</f>
        <v>82.55</v>
      </c>
      <c r="C970" s="1">
        <f t="shared" si="1"/>
        <v>-1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IFERROR(__xludf.DUMMYFUNCTION("""COMPUTED_VALUE"""),81.36)</f>
        <v>81.36</v>
      </c>
      <c r="C971" s="1">
        <f t="shared" si="1"/>
        <v>-1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IFERROR(__xludf.DUMMYFUNCTION("""COMPUTED_VALUE"""),83.24)</f>
        <v>83.24</v>
      </c>
      <c r="C972" s="1">
        <f t="shared" si="1"/>
        <v>-1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IFERROR(__xludf.DUMMYFUNCTION("""COMPUTED_VALUE"""),83.22)</f>
        <v>83.22</v>
      </c>
      <c r="C973" s="1">
        <f t="shared" si="1"/>
        <v>-1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IFERROR(__xludf.DUMMYFUNCTION("""COMPUTED_VALUE"""),82.43)</f>
        <v>82.43</v>
      </c>
      <c r="C974" s="1">
        <f t="shared" si="1"/>
        <v>-1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IFERROR(__xludf.DUMMYFUNCTION("""COMPUTED_VALUE"""),83.31)</f>
        <v>83.31</v>
      </c>
      <c r="C975" s="1">
        <f t="shared" si="1"/>
        <v>-1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IFERROR(__xludf.DUMMYFUNCTION("""COMPUTED_VALUE"""),84.41)</f>
        <v>84.41</v>
      </c>
      <c r="C976" s="1">
        <f t="shared" si="1"/>
        <v>-1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IFERROR(__xludf.DUMMYFUNCTION("""COMPUTED_VALUE"""),84.36)</f>
        <v>84.36</v>
      </c>
      <c r="C977" s="1">
        <f t="shared" si="1"/>
        <v>-1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IFERROR(__xludf.DUMMYFUNCTION("""COMPUTED_VALUE"""),84.42)</f>
        <v>84.42</v>
      </c>
      <c r="C978" s="1">
        <f t="shared" si="1"/>
        <v>-1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IFERROR(__xludf.DUMMYFUNCTION("""COMPUTED_VALUE"""),83.64)</f>
        <v>83.64</v>
      </c>
      <c r="C979" s="1">
        <f t="shared" si="1"/>
        <v>-1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IFERROR(__xludf.DUMMYFUNCTION("""COMPUTED_VALUE"""),83.03)</f>
        <v>83.03</v>
      </c>
      <c r="C980" s="1">
        <f t="shared" si="1"/>
        <v>-1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IFERROR(__xludf.DUMMYFUNCTION("""COMPUTED_VALUE"""),83.72)</f>
        <v>83.72</v>
      </c>
      <c r="C981" s="1">
        <f t="shared" si="1"/>
        <v>-1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IFERROR(__xludf.DUMMYFUNCTION("""COMPUTED_VALUE"""),84.53)</f>
        <v>84.53</v>
      </c>
      <c r="C982" s="1">
        <f t="shared" si="1"/>
        <v>-1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IFERROR(__xludf.DUMMYFUNCTION("""COMPUTED_VALUE"""),84.33)</f>
        <v>84.33</v>
      </c>
      <c r="C983" s="1">
        <f t="shared" si="1"/>
        <v>-1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IFERROR(__xludf.DUMMYFUNCTION("""COMPUTED_VALUE"""),84.28)</f>
        <v>84.28</v>
      </c>
      <c r="C984" s="1">
        <f t="shared" si="1"/>
        <v>-1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IFERROR(__xludf.DUMMYFUNCTION("""COMPUTED_VALUE"""),84.6)</f>
        <v>84.6</v>
      </c>
      <c r="C985" s="1">
        <f t="shared" si="1"/>
        <v>-1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IFERROR(__xludf.DUMMYFUNCTION("""COMPUTED_VALUE"""),84.26)</f>
        <v>84.26</v>
      </c>
      <c r="C986" s="1">
        <f t="shared" si="1"/>
        <v>-1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IFERROR(__xludf.DUMMYFUNCTION("""COMPUTED_VALUE"""),83.91)</f>
        <v>83.91</v>
      </c>
      <c r="C987" s="1">
        <f t="shared" si="1"/>
        <v>-1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IFERROR(__xludf.DUMMYFUNCTION("""COMPUTED_VALUE"""),82.89)</f>
        <v>82.89</v>
      </c>
      <c r="C988" s="1">
        <f t="shared" si="1"/>
        <v>-1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IFERROR(__xludf.DUMMYFUNCTION("""COMPUTED_VALUE"""),82.66)</f>
        <v>82.66</v>
      </c>
      <c r="C989" s="1">
        <f t="shared" si="1"/>
        <v>-1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IFERROR(__xludf.DUMMYFUNCTION("""COMPUTED_VALUE"""),82.69)</f>
        <v>82.69</v>
      </c>
      <c r="C990" s="1">
        <f t="shared" si="1"/>
        <v>-1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IFERROR(__xludf.DUMMYFUNCTION("""COMPUTED_VALUE"""),84.08)</f>
        <v>84.08</v>
      </c>
      <c r="C991" s="1">
        <f t="shared" si="1"/>
        <v>-1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IFERROR(__xludf.DUMMYFUNCTION("""COMPUTED_VALUE"""),83.65)</f>
        <v>83.65</v>
      </c>
      <c r="C992" s="1">
        <f t="shared" si="1"/>
        <v>-1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IFERROR(__xludf.DUMMYFUNCTION("""COMPUTED_VALUE"""),83.62)</f>
        <v>83.62</v>
      </c>
      <c r="C993" s="1">
        <f t="shared" si="1"/>
        <v>-1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IFERROR(__xludf.DUMMYFUNCTION("""COMPUTED_VALUE"""),82.3)</f>
        <v>82.3</v>
      </c>
      <c r="C994" s="1">
        <f t="shared" si="1"/>
        <v>-1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IFERROR(__xludf.DUMMYFUNCTION("""COMPUTED_VALUE"""),82.15)</f>
        <v>82.15</v>
      </c>
      <c r="C995" s="1">
        <f t="shared" si="1"/>
        <v>-1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IFERROR(__xludf.DUMMYFUNCTION("""COMPUTED_VALUE"""),82.45)</f>
        <v>82.45</v>
      </c>
      <c r="C996" s="1">
        <f t="shared" si="1"/>
        <v>-1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IFERROR(__xludf.DUMMYFUNCTION("""COMPUTED_VALUE"""),83.17)</f>
        <v>83.17</v>
      </c>
      <c r="C997" s="1">
        <f t="shared" si="1"/>
        <v>-1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IFERROR(__xludf.DUMMYFUNCTION("""COMPUTED_VALUE"""),82.33)</f>
        <v>82.33</v>
      </c>
      <c r="C998" s="1">
        <f t="shared" si="1"/>
        <v>-1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IFERROR(__xludf.DUMMYFUNCTION("""COMPUTED_VALUE"""),84.2)</f>
        <v>84.2</v>
      </c>
      <c r="C999" s="1">
        <f t="shared" si="1"/>
        <v>-1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IFERROR(__xludf.DUMMYFUNCTION("""COMPUTED_VALUE"""),84.38)</f>
        <v>84.38</v>
      </c>
      <c r="C1000" s="1">
        <f t="shared" si="1"/>
        <v>-1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IFERROR(__xludf.DUMMYFUNCTION("""COMPUTED_VALUE"""),85.25)</f>
        <v>85.25</v>
      </c>
      <c r="C1001" s="1">
        <f t="shared" si="1"/>
        <v>-1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IFERROR(__xludf.DUMMYFUNCTION("""COMPUTED_VALUE"""),85.41)</f>
        <v>85.41</v>
      </c>
      <c r="C1002" s="1">
        <f t="shared" si="1"/>
        <v>-1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IFERROR(__xludf.DUMMYFUNCTION("""COMPUTED_VALUE"""),86.11)</f>
        <v>86.11</v>
      </c>
      <c r="C1003" s="1">
        <f t="shared" si="1"/>
        <v>-1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IFERROR(__xludf.DUMMYFUNCTION("""COMPUTED_VALUE"""),86.72)</f>
        <v>86.72</v>
      </c>
      <c r="C1004" s="1">
        <f t="shared" si="1"/>
        <v>-1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IFERROR(__xludf.DUMMYFUNCTION("""COMPUTED_VALUE"""),86.76)</f>
        <v>86.76</v>
      </c>
      <c r="C1005" s="1">
        <f t="shared" si="1"/>
        <v>-1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IFERROR(__xludf.DUMMYFUNCTION("""COMPUTED_VALUE"""),86.63)</f>
        <v>86.63</v>
      </c>
      <c r="C1006" s="1">
        <f t="shared" si="1"/>
        <v>-1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IFERROR(__xludf.DUMMYFUNCTION("""COMPUTED_VALUE"""),86.98)</f>
        <v>86.98</v>
      </c>
      <c r="C1007" s="1">
        <f t="shared" si="1"/>
        <v>-1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IFERROR(__xludf.DUMMYFUNCTION("""COMPUTED_VALUE"""),85.98)</f>
        <v>85.98</v>
      </c>
      <c r="C1008" s="1">
        <f t="shared" si="1"/>
        <v>-1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IFERROR(__xludf.DUMMYFUNCTION("""COMPUTED_VALUE"""),86.17)</f>
        <v>86.17</v>
      </c>
      <c r="C1009" s="1">
        <f t="shared" si="1"/>
        <v>-1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IFERROR(__xludf.DUMMYFUNCTION("""COMPUTED_VALUE"""),86.09)</f>
        <v>86.09</v>
      </c>
      <c r="C1010" s="1">
        <f t="shared" si="1"/>
        <v>-1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IFERROR(__xludf.DUMMYFUNCTION("""COMPUTED_VALUE"""),86.44)</f>
        <v>86.44</v>
      </c>
      <c r="C1011" s="1">
        <f t="shared" si="1"/>
        <v>-1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IFERROR(__xludf.DUMMYFUNCTION("""COMPUTED_VALUE"""),86.1)</f>
        <v>86.1</v>
      </c>
      <c r="C1012" s="1">
        <f t="shared" si="1"/>
        <v>-1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IFERROR(__xludf.DUMMYFUNCTION("""COMPUTED_VALUE"""),86.12)</f>
        <v>86.12</v>
      </c>
      <c r="C1013" s="1">
        <f t="shared" si="1"/>
        <v>-1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IFERROR(__xludf.DUMMYFUNCTION("""COMPUTED_VALUE"""),85.83)</f>
        <v>85.83</v>
      </c>
      <c r="C1014" s="1">
        <f t="shared" si="1"/>
        <v>-1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IFERROR(__xludf.DUMMYFUNCTION("""COMPUTED_VALUE"""),84.6)</f>
        <v>84.6</v>
      </c>
      <c r="C1015" s="1">
        <f t="shared" si="1"/>
        <v>-1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IFERROR(__xludf.DUMMYFUNCTION("""COMPUTED_VALUE"""),85.1)</f>
        <v>85.1</v>
      </c>
      <c r="C1016" s="1">
        <f t="shared" si="1"/>
        <v>-1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IFERROR(__xludf.DUMMYFUNCTION("""COMPUTED_VALUE"""),85.59)</f>
        <v>85.59</v>
      </c>
      <c r="C1017" s="1">
        <f t="shared" si="1"/>
        <v>-1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IFERROR(__xludf.DUMMYFUNCTION("""COMPUTED_VALUE"""),85.72)</f>
        <v>85.72</v>
      </c>
      <c r="C1018" s="1">
        <f t="shared" si="1"/>
        <v>-1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IFERROR(__xludf.DUMMYFUNCTION("""COMPUTED_VALUE"""),85.63)</f>
        <v>85.63</v>
      </c>
      <c r="C1019" s="1">
        <f t="shared" si="1"/>
        <v>-1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IFERROR(__xludf.DUMMYFUNCTION("""COMPUTED_VALUE"""),86.24)</f>
        <v>86.24</v>
      </c>
      <c r="C1020" s="1">
        <f t="shared" si="1"/>
        <v>-1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IFERROR(__xludf.DUMMYFUNCTION("""COMPUTED_VALUE"""),86.71)</f>
        <v>86.71</v>
      </c>
      <c r="C1021" s="1">
        <f t="shared" si="1"/>
        <v>-1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IFERROR(__xludf.DUMMYFUNCTION("""COMPUTED_VALUE"""),85.49)</f>
        <v>85.49</v>
      </c>
      <c r="C1022" s="1">
        <f t="shared" si="1"/>
        <v>-1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IFERROR(__xludf.DUMMYFUNCTION("""COMPUTED_VALUE"""),84.22)</f>
        <v>84.22</v>
      </c>
      <c r="C1023" s="1">
        <f t="shared" si="1"/>
        <v>-1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IFERROR(__xludf.DUMMYFUNCTION("""COMPUTED_VALUE"""),85.95)</f>
        <v>85.95</v>
      </c>
      <c r="C1024" s="1">
        <f t="shared" si="1"/>
        <v>-1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IFERROR(__xludf.DUMMYFUNCTION("""COMPUTED_VALUE"""),86.11)</f>
        <v>86.11</v>
      </c>
      <c r="C1025" s="1">
        <f t="shared" si="1"/>
        <v>-1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IFERROR(__xludf.DUMMYFUNCTION("""COMPUTED_VALUE"""),85.43)</f>
        <v>85.43</v>
      </c>
      <c r="C1026" s="1">
        <f t="shared" si="1"/>
        <v>-1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IFERROR(__xludf.DUMMYFUNCTION("""COMPUTED_VALUE"""),87.3)</f>
        <v>87.3</v>
      </c>
      <c r="C1027" s="1">
        <f t="shared" si="1"/>
        <v>-1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IFERROR(__xludf.DUMMYFUNCTION("""COMPUTED_VALUE"""),86.85)</f>
        <v>86.85</v>
      </c>
      <c r="C1028" s="1">
        <f t="shared" si="1"/>
        <v>-1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IFERROR(__xludf.DUMMYFUNCTION("""COMPUTED_VALUE"""),84.49)</f>
        <v>84.49</v>
      </c>
      <c r="C1029" s="1">
        <f t="shared" si="1"/>
        <v>-1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IFERROR(__xludf.DUMMYFUNCTION("""COMPUTED_VALUE"""),85.45)</f>
        <v>85.45</v>
      </c>
      <c r="C1030" s="1">
        <f t="shared" si="1"/>
        <v>-1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IFERROR(__xludf.DUMMYFUNCTION("""COMPUTED_VALUE"""),85.29)</f>
        <v>85.29</v>
      </c>
      <c r="C1031" s="1">
        <f t="shared" si="1"/>
        <v>-1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IFERROR(__xludf.DUMMYFUNCTION("""COMPUTED_VALUE"""),86.76)</f>
        <v>86.76</v>
      </c>
      <c r="C1032" s="1">
        <f t="shared" si="1"/>
        <v>-1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IFERROR(__xludf.DUMMYFUNCTION("""COMPUTED_VALUE"""),88.69)</f>
        <v>88.69</v>
      </c>
      <c r="C1033" s="1">
        <f t="shared" si="1"/>
        <v>-1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IFERROR(__xludf.DUMMYFUNCTION("""COMPUTED_VALUE"""),88.39)</f>
        <v>88.39</v>
      </c>
      <c r="C1034" s="1">
        <f t="shared" si="1"/>
        <v>-1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IFERROR(__xludf.DUMMYFUNCTION("""COMPUTED_VALUE"""),89.64)</f>
        <v>89.64</v>
      </c>
      <c r="C1035" s="1">
        <f t="shared" si="1"/>
        <v>-1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IFERROR(__xludf.DUMMYFUNCTION("""COMPUTED_VALUE"""),89.76)</f>
        <v>89.76</v>
      </c>
      <c r="C1036" s="1">
        <f t="shared" si="1"/>
        <v>-1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IFERROR(__xludf.DUMMYFUNCTION("""COMPUTED_VALUE"""),89.99)</f>
        <v>89.99</v>
      </c>
      <c r="C1037" s="1">
        <f t="shared" si="1"/>
        <v>-1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IFERROR(__xludf.DUMMYFUNCTION("""COMPUTED_VALUE"""),90.07)</f>
        <v>90.07</v>
      </c>
      <c r="C1038" s="1">
        <f t="shared" si="1"/>
        <v>-1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IFERROR(__xludf.DUMMYFUNCTION("""COMPUTED_VALUE"""),89.82)</f>
        <v>89.82</v>
      </c>
      <c r="C1039" s="1">
        <f t="shared" si="1"/>
        <v>-1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IFERROR(__xludf.DUMMYFUNCTION("""COMPUTED_VALUE"""),88.49)</f>
        <v>88.49</v>
      </c>
      <c r="C1040" s="1">
        <f t="shared" si="1"/>
        <v>-1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IFERROR(__xludf.DUMMYFUNCTION("""COMPUTED_VALUE"""),89.07)</f>
        <v>89.07</v>
      </c>
      <c r="C1041" s="1">
        <f t="shared" si="1"/>
        <v>-1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IFERROR(__xludf.DUMMYFUNCTION("""COMPUTED_VALUE"""),89.42)</f>
        <v>89.42</v>
      </c>
      <c r="C1042" s="1">
        <f t="shared" si="1"/>
        <v>-1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IFERROR(__xludf.DUMMYFUNCTION("""COMPUTED_VALUE"""),89.26)</f>
        <v>89.26</v>
      </c>
      <c r="C1043" s="1">
        <f t="shared" si="1"/>
        <v>-1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IFERROR(__xludf.DUMMYFUNCTION("""COMPUTED_VALUE"""),89.36)</f>
        <v>89.36</v>
      </c>
      <c r="C1044" s="1">
        <f t="shared" si="1"/>
        <v>-1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IFERROR(__xludf.DUMMYFUNCTION("""COMPUTED_VALUE"""),89.35)</f>
        <v>89.35</v>
      </c>
      <c r="C1045" s="1">
        <f t="shared" si="1"/>
        <v>-1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IFERROR(__xludf.DUMMYFUNCTION("""COMPUTED_VALUE"""),89.84)</f>
        <v>89.84</v>
      </c>
      <c r="C1046" s="1">
        <f t="shared" si="1"/>
        <v>-1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IFERROR(__xludf.DUMMYFUNCTION("""COMPUTED_VALUE"""),89.9)</f>
        <v>89.9</v>
      </c>
      <c r="C1047" s="1">
        <f t="shared" si="1"/>
        <v>-1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IFERROR(__xludf.DUMMYFUNCTION("""COMPUTED_VALUE"""),89.09)</f>
        <v>89.09</v>
      </c>
      <c r="C1048" s="1">
        <f t="shared" si="1"/>
        <v>-1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IFERROR(__xludf.DUMMYFUNCTION("""COMPUTED_VALUE"""),90.06)</f>
        <v>90.06</v>
      </c>
      <c r="C1049" s="1">
        <f t="shared" si="1"/>
        <v>-1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IFERROR(__xludf.DUMMYFUNCTION("""COMPUTED_VALUE"""),90.11)</f>
        <v>90.11</v>
      </c>
      <c r="C1050" s="1">
        <f t="shared" si="1"/>
        <v>-1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IFERROR(__xludf.DUMMYFUNCTION("""COMPUTED_VALUE"""),90.2)</f>
        <v>90.2</v>
      </c>
      <c r="C1051" s="1">
        <f t="shared" si="1"/>
        <v>-1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IFERROR(__xludf.DUMMYFUNCTION("""COMPUTED_VALUE"""),90.86)</f>
        <v>90.86</v>
      </c>
      <c r="C1052" s="1">
        <f t="shared" si="1"/>
        <v>-1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IFERROR(__xludf.DUMMYFUNCTION("""COMPUTED_VALUE"""),90.68)</f>
        <v>90.68</v>
      </c>
      <c r="C1053" s="1">
        <f t="shared" si="1"/>
        <v>-1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IFERROR(__xludf.DUMMYFUNCTION("""COMPUTED_VALUE"""),89.59)</f>
        <v>89.59</v>
      </c>
      <c r="C1054" s="1">
        <f t="shared" si="1"/>
        <v>-1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IFERROR(__xludf.DUMMYFUNCTION("""COMPUTED_VALUE"""),89.34)</f>
        <v>89.34</v>
      </c>
      <c r="C1055" s="1">
        <f t="shared" si="1"/>
        <v>-1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IFERROR(__xludf.DUMMYFUNCTION("""COMPUTED_VALUE"""),88.39)</f>
        <v>88.39</v>
      </c>
      <c r="C1056" s="1">
        <f t="shared" si="1"/>
        <v>-1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IFERROR(__xludf.DUMMYFUNCTION("""COMPUTED_VALUE"""),87.59)</f>
        <v>87.59</v>
      </c>
      <c r="C1057" s="1">
        <f t="shared" si="1"/>
        <v>-1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IFERROR(__xludf.DUMMYFUNCTION("""COMPUTED_VALUE"""),88.91)</f>
        <v>88.91</v>
      </c>
      <c r="C1058" s="1">
        <f t="shared" si="1"/>
        <v>-1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IFERROR(__xludf.DUMMYFUNCTION("""COMPUTED_VALUE"""),89.25)</f>
        <v>89.25</v>
      </c>
      <c r="C1059" s="1">
        <f t="shared" si="1"/>
        <v>-1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IFERROR(__xludf.DUMMYFUNCTION("""COMPUTED_VALUE"""),88.43)</f>
        <v>88.43</v>
      </c>
      <c r="C1060" s="1">
        <f t="shared" si="1"/>
        <v>-1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IFERROR(__xludf.DUMMYFUNCTION("""COMPUTED_VALUE"""),88.49)</f>
        <v>88.49</v>
      </c>
      <c r="C1061" s="1">
        <f t="shared" si="1"/>
        <v>-1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IFERROR(__xludf.DUMMYFUNCTION("""COMPUTED_VALUE"""),88.52)</f>
        <v>88.52</v>
      </c>
      <c r="C1062" s="1">
        <f t="shared" si="1"/>
        <v>-1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IFERROR(__xludf.DUMMYFUNCTION("""COMPUTED_VALUE"""),87.55)</f>
        <v>87.55</v>
      </c>
      <c r="C1063" s="1">
        <f t="shared" si="1"/>
        <v>-1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IFERROR(__xludf.DUMMYFUNCTION("""COMPUTED_VALUE"""),88.0)</f>
        <v>88</v>
      </c>
      <c r="C1064" s="1">
        <f t="shared" si="1"/>
        <v>-1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IFERROR(__xludf.DUMMYFUNCTION("""COMPUTED_VALUE"""),86.48)</f>
        <v>86.48</v>
      </c>
      <c r="C1065" s="1">
        <f t="shared" si="1"/>
        <v>-1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IFERROR(__xludf.DUMMYFUNCTION("""COMPUTED_VALUE"""),85.96)</f>
        <v>85.96</v>
      </c>
      <c r="C1066" s="1">
        <f t="shared" si="1"/>
        <v>-1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IFERROR(__xludf.DUMMYFUNCTION("""COMPUTED_VALUE"""),86.52)</f>
        <v>86.52</v>
      </c>
      <c r="C1067" s="1">
        <f t="shared" si="1"/>
        <v>-1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IFERROR(__xludf.DUMMYFUNCTION("""COMPUTED_VALUE"""),88.3)</f>
        <v>88.3</v>
      </c>
      <c r="C1068" s="1">
        <f t="shared" si="1"/>
        <v>-1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IFERROR(__xludf.DUMMYFUNCTION("""COMPUTED_VALUE"""),88.78)</f>
        <v>88.78</v>
      </c>
      <c r="C1069" s="1">
        <f t="shared" si="1"/>
        <v>-1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IFERROR(__xludf.DUMMYFUNCTION("""COMPUTED_VALUE"""),89.37)</f>
        <v>89.37</v>
      </c>
      <c r="C1070" s="1">
        <f t="shared" si="1"/>
        <v>-1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IFERROR(__xludf.DUMMYFUNCTION("""COMPUTED_VALUE"""),89.75)</f>
        <v>89.75</v>
      </c>
      <c r="C1071" s="1">
        <f t="shared" si="1"/>
        <v>-1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IFERROR(__xludf.DUMMYFUNCTION("""COMPUTED_VALUE"""),88.85)</f>
        <v>88.85</v>
      </c>
      <c r="C1072" s="1">
        <f t="shared" si="1"/>
        <v>-1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IFERROR(__xludf.DUMMYFUNCTION("""COMPUTED_VALUE"""),87.49)</f>
        <v>87.49</v>
      </c>
      <c r="C1073" s="1">
        <f t="shared" si="1"/>
        <v>-1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IFERROR(__xludf.DUMMYFUNCTION("""COMPUTED_VALUE"""),87.55)</f>
        <v>87.55</v>
      </c>
      <c r="C1074" s="1">
        <f t="shared" si="1"/>
        <v>-1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IFERROR(__xludf.DUMMYFUNCTION("""COMPUTED_VALUE"""),88.73)</f>
        <v>88.73</v>
      </c>
      <c r="C1075" s="1">
        <f t="shared" si="1"/>
        <v>-1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IFERROR(__xludf.DUMMYFUNCTION("""COMPUTED_VALUE"""),86.95)</f>
        <v>86.95</v>
      </c>
      <c r="C1076" s="1">
        <f t="shared" si="1"/>
        <v>-1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IFERROR(__xludf.DUMMYFUNCTION("""COMPUTED_VALUE"""),86.06)</f>
        <v>86.06</v>
      </c>
      <c r="C1077" s="1">
        <f t="shared" si="1"/>
        <v>-1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IFERROR(__xludf.DUMMYFUNCTION("""COMPUTED_VALUE"""),86.55)</f>
        <v>86.55</v>
      </c>
      <c r="C1078" s="1">
        <f t="shared" si="1"/>
        <v>-1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IFERROR(__xludf.DUMMYFUNCTION("""COMPUTED_VALUE"""),87.31)</f>
        <v>87.31</v>
      </c>
      <c r="C1079" s="1">
        <f t="shared" si="1"/>
        <v>-1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IFERROR(__xludf.DUMMYFUNCTION("""COMPUTED_VALUE"""),88.82)</f>
        <v>88.82</v>
      </c>
      <c r="C1080" s="1">
        <f t="shared" si="1"/>
        <v>-1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IFERROR(__xludf.DUMMYFUNCTION("""COMPUTED_VALUE"""),88.63)</f>
        <v>88.63</v>
      </c>
      <c r="C1081" s="1">
        <f t="shared" si="1"/>
        <v>-1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IFERROR(__xludf.DUMMYFUNCTION("""COMPUTED_VALUE"""),88.7)</f>
        <v>88.7</v>
      </c>
      <c r="C1082" s="1">
        <f t="shared" si="1"/>
        <v>-1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IFERROR(__xludf.DUMMYFUNCTION("""COMPUTED_VALUE"""),88.86)</f>
        <v>88.86</v>
      </c>
      <c r="C1083" s="1">
        <f t="shared" si="1"/>
        <v>-1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IFERROR(__xludf.DUMMYFUNCTION("""COMPUTED_VALUE"""),89.51)</f>
        <v>89.51</v>
      </c>
      <c r="C1084" s="1">
        <f t="shared" si="1"/>
        <v>-1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IFERROR(__xludf.DUMMYFUNCTION("""COMPUTED_VALUE"""),89.13)</f>
        <v>89.13</v>
      </c>
      <c r="C1085" s="1">
        <f t="shared" si="1"/>
        <v>-1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IFERROR(__xludf.DUMMYFUNCTION("""COMPUTED_VALUE"""),88.2)</f>
        <v>88.2</v>
      </c>
      <c r="C1086" s="1">
        <f t="shared" si="1"/>
        <v>-1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IFERROR(__xludf.DUMMYFUNCTION("""COMPUTED_VALUE"""),88.02)</f>
        <v>88.02</v>
      </c>
      <c r="C1087" s="1">
        <f t="shared" si="1"/>
        <v>-1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IFERROR(__xludf.DUMMYFUNCTION("""COMPUTED_VALUE"""),88.03)</f>
        <v>88.03</v>
      </c>
      <c r="C1088" s="1">
        <f t="shared" si="1"/>
        <v>-1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IFERROR(__xludf.DUMMYFUNCTION("""COMPUTED_VALUE"""),88.44)</f>
        <v>88.44</v>
      </c>
      <c r="C1089" s="1">
        <f t="shared" si="1"/>
        <v>-1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IFERROR(__xludf.DUMMYFUNCTION("""COMPUTED_VALUE"""),87.81)</f>
        <v>87.81</v>
      </c>
      <c r="C1090" s="1">
        <f t="shared" si="1"/>
        <v>-1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IFERROR(__xludf.DUMMYFUNCTION("""COMPUTED_VALUE"""),87.93)</f>
        <v>87.93</v>
      </c>
      <c r="C1091" s="1">
        <f t="shared" si="1"/>
        <v>-1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IFERROR(__xludf.DUMMYFUNCTION("""COMPUTED_VALUE"""),88.16)</f>
        <v>88.16</v>
      </c>
      <c r="C1092" s="1">
        <f t="shared" si="1"/>
        <v>-1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IFERROR(__xludf.DUMMYFUNCTION("""COMPUTED_VALUE"""),87.18)</f>
        <v>87.18</v>
      </c>
      <c r="C1093" s="1">
        <f t="shared" si="1"/>
        <v>-1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IFERROR(__xludf.DUMMYFUNCTION("""COMPUTED_VALUE"""),88.46)</f>
        <v>88.46</v>
      </c>
      <c r="C1094" s="1">
        <f t="shared" si="1"/>
        <v>-1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IFERROR(__xludf.DUMMYFUNCTION("""COMPUTED_VALUE"""),88.5)</f>
        <v>88.5</v>
      </c>
      <c r="C1095" s="1">
        <f t="shared" si="1"/>
        <v>-1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IFERROR(__xludf.DUMMYFUNCTION("""COMPUTED_VALUE"""),88.34)</f>
        <v>88.34</v>
      </c>
      <c r="C1096" s="1">
        <f t="shared" si="1"/>
        <v>-1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IFERROR(__xludf.DUMMYFUNCTION("""COMPUTED_VALUE"""),89.86)</f>
        <v>89.86</v>
      </c>
      <c r="C1097" s="1">
        <f t="shared" si="1"/>
        <v>-1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IFERROR(__xludf.DUMMYFUNCTION("""COMPUTED_VALUE"""),89.69)</f>
        <v>89.69</v>
      </c>
      <c r="C1098" s="1">
        <f t="shared" si="1"/>
        <v>-1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IFERROR(__xludf.DUMMYFUNCTION("""COMPUTED_VALUE"""),88.29)</f>
        <v>88.29</v>
      </c>
      <c r="C1099" s="1">
        <f t="shared" si="1"/>
        <v>-1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IFERROR(__xludf.DUMMYFUNCTION("""COMPUTED_VALUE"""),86.78)</f>
        <v>86.78</v>
      </c>
      <c r="C1100" s="1">
        <f t="shared" si="1"/>
        <v>-1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IFERROR(__xludf.DUMMYFUNCTION("""COMPUTED_VALUE"""),86.82)</f>
        <v>86.82</v>
      </c>
      <c r="C1101" s="1">
        <f t="shared" si="1"/>
        <v>-1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IFERROR(__xludf.DUMMYFUNCTION("""COMPUTED_VALUE"""),87.48)</f>
        <v>87.48</v>
      </c>
      <c r="C1102" s="1">
        <f t="shared" si="1"/>
        <v>-1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IFERROR(__xludf.DUMMYFUNCTION("""COMPUTED_VALUE"""),86.02)</f>
        <v>86.02</v>
      </c>
      <c r="C1103" s="1">
        <f t="shared" si="1"/>
        <v>-1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IFERROR(__xludf.DUMMYFUNCTION("""COMPUTED_VALUE"""),86.88)</f>
        <v>86.88</v>
      </c>
      <c r="C1104" s="1">
        <f t="shared" si="1"/>
        <v>-1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IFERROR(__xludf.DUMMYFUNCTION("""COMPUTED_VALUE"""),87.06)</f>
        <v>87.06</v>
      </c>
      <c r="C1105" s="1">
        <f t="shared" si="1"/>
        <v>-1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IFERROR(__xludf.DUMMYFUNCTION("""COMPUTED_VALUE"""),87.55)</f>
        <v>87.55</v>
      </c>
      <c r="C1106" s="1">
        <f t="shared" si="1"/>
        <v>-1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IFERROR(__xludf.DUMMYFUNCTION("""COMPUTED_VALUE"""),87.92)</f>
        <v>87.92</v>
      </c>
      <c r="C1107" s="1">
        <f t="shared" si="1"/>
        <v>-1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IFERROR(__xludf.DUMMYFUNCTION("""COMPUTED_VALUE"""),88.07)</f>
        <v>88.07</v>
      </c>
      <c r="C1108" s="1">
        <f t="shared" si="1"/>
        <v>-1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IFERROR(__xludf.DUMMYFUNCTION("""COMPUTED_VALUE"""),88.37)</f>
        <v>88.37</v>
      </c>
      <c r="C1109" s="1">
        <f t="shared" si="1"/>
        <v>-1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IFERROR(__xludf.DUMMYFUNCTION("""COMPUTED_VALUE"""),88.68)</f>
        <v>88.68</v>
      </c>
      <c r="C1110" s="1">
        <f t="shared" si="1"/>
        <v>-1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IFERROR(__xludf.DUMMYFUNCTION("""COMPUTED_VALUE"""),88.92)</f>
        <v>88.92</v>
      </c>
      <c r="C1111" s="1">
        <f t="shared" si="1"/>
        <v>-1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IFERROR(__xludf.DUMMYFUNCTION("""COMPUTED_VALUE"""),88.78)</f>
        <v>88.78</v>
      </c>
      <c r="C1112" s="1">
        <f t="shared" si="1"/>
        <v>-1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IFERROR(__xludf.DUMMYFUNCTION("""COMPUTED_VALUE"""),89.34)</f>
        <v>89.34</v>
      </c>
      <c r="C1113" s="1">
        <f t="shared" si="1"/>
        <v>-1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IFERROR(__xludf.DUMMYFUNCTION("""COMPUTED_VALUE"""),90.39)</f>
        <v>90.39</v>
      </c>
      <c r="C1114" s="1">
        <f t="shared" si="1"/>
        <v>-1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IFERROR(__xludf.DUMMYFUNCTION("""COMPUTED_VALUE"""),90.63)</f>
        <v>90.63</v>
      </c>
      <c r="C1115" s="1">
        <f t="shared" si="1"/>
        <v>-1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IFERROR(__xludf.DUMMYFUNCTION("""COMPUTED_VALUE"""),91.21)</f>
        <v>91.21</v>
      </c>
      <c r="C1116" s="1">
        <f t="shared" si="1"/>
        <v>-1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IFERROR(__xludf.DUMMYFUNCTION("""COMPUTED_VALUE"""),90.76)</f>
        <v>90.76</v>
      </c>
      <c r="C1117" s="1">
        <f t="shared" si="1"/>
        <v>-1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IFERROR(__xludf.DUMMYFUNCTION("""COMPUTED_VALUE"""),90.35)</f>
        <v>90.35</v>
      </c>
      <c r="C1118" s="1">
        <f t="shared" si="1"/>
        <v>-1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IFERROR(__xludf.DUMMYFUNCTION("""COMPUTED_VALUE"""),89.16)</f>
        <v>89.16</v>
      </c>
      <c r="C1119" s="1">
        <f t="shared" si="1"/>
        <v>-1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IFERROR(__xludf.DUMMYFUNCTION("""COMPUTED_VALUE"""),89.27)</f>
        <v>89.27</v>
      </c>
      <c r="C1120" s="1">
        <f t="shared" si="1"/>
        <v>-1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IFERROR(__xludf.DUMMYFUNCTION("""COMPUTED_VALUE"""),89.29)</f>
        <v>89.29</v>
      </c>
      <c r="C1121" s="1">
        <f t="shared" si="1"/>
        <v>-1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IFERROR(__xludf.DUMMYFUNCTION("""COMPUTED_VALUE"""),89.77)</f>
        <v>89.77</v>
      </c>
      <c r="C1122" s="1">
        <f t="shared" si="1"/>
        <v>-1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IFERROR(__xludf.DUMMYFUNCTION("""COMPUTED_VALUE"""),89.67)</f>
        <v>89.67</v>
      </c>
      <c r="C1123" s="1">
        <f t="shared" si="1"/>
        <v>-1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IFERROR(__xludf.DUMMYFUNCTION("""COMPUTED_VALUE"""),89.9)</f>
        <v>89.9</v>
      </c>
      <c r="C1124" s="1">
        <f t="shared" si="1"/>
        <v>-1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IFERROR(__xludf.DUMMYFUNCTION("""COMPUTED_VALUE"""),90.27)</f>
        <v>90.27</v>
      </c>
      <c r="C1125" s="1">
        <f t="shared" si="1"/>
        <v>-1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IFERROR(__xludf.DUMMYFUNCTION("""COMPUTED_VALUE"""),89.74)</f>
        <v>89.74</v>
      </c>
      <c r="C1126" s="1">
        <f t="shared" si="1"/>
        <v>-1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IFERROR(__xludf.DUMMYFUNCTION("""COMPUTED_VALUE"""),88.55)</f>
        <v>88.55</v>
      </c>
      <c r="C1127" s="1">
        <f t="shared" si="1"/>
        <v>-1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IFERROR(__xludf.DUMMYFUNCTION("""COMPUTED_VALUE"""),88.73)</f>
        <v>88.73</v>
      </c>
      <c r="C1128" s="1">
        <f t="shared" si="1"/>
        <v>-1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IFERROR(__xludf.DUMMYFUNCTION("""COMPUTED_VALUE"""),88.59)</f>
        <v>88.59</v>
      </c>
      <c r="C1129" s="1">
        <f t="shared" si="1"/>
        <v>-1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IFERROR(__xludf.DUMMYFUNCTION("""COMPUTED_VALUE"""),88.78)</f>
        <v>88.78</v>
      </c>
      <c r="C1130" s="1">
        <f t="shared" si="1"/>
        <v>-1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IFERROR(__xludf.DUMMYFUNCTION("""COMPUTED_VALUE"""),88.49)</f>
        <v>88.49</v>
      </c>
      <c r="C1131" s="1">
        <f t="shared" si="1"/>
        <v>-1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IFERROR(__xludf.DUMMYFUNCTION("""COMPUTED_VALUE"""),90.05)</f>
        <v>90.05</v>
      </c>
      <c r="C1132" s="1">
        <f t="shared" si="1"/>
        <v>-1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IFERROR(__xludf.DUMMYFUNCTION("""COMPUTED_VALUE"""),89.75)</f>
        <v>89.75</v>
      </c>
      <c r="C1133" s="1">
        <f t="shared" si="1"/>
        <v>-1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IFERROR(__xludf.DUMMYFUNCTION("""COMPUTED_VALUE"""),90.32)</f>
        <v>90.32</v>
      </c>
      <c r="C1134" s="1">
        <f t="shared" si="1"/>
        <v>-1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IFERROR(__xludf.DUMMYFUNCTION("""COMPUTED_VALUE"""),89.85)</f>
        <v>89.85</v>
      </c>
      <c r="C1135" s="1">
        <f t="shared" si="1"/>
        <v>-1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IFERROR(__xludf.DUMMYFUNCTION("""COMPUTED_VALUE"""),89.69)</f>
        <v>89.69</v>
      </c>
      <c r="C1136" s="1">
        <f t="shared" si="1"/>
        <v>-1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IFERROR(__xludf.DUMMYFUNCTION("""COMPUTED_VALUE"""),90.0)</f>
        <v>90</v>
      </c>
      <c r="C1137" s="1">
        <f t="shared" si="1"/>
        <v>-1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IFERROR(__xludf.DUMMYFUNCTION("""COMPUTED_VALUE"""),89.75)</f>
        <v>89.75</v>
      </c>
      <c r="C1138" s="1">
        <f t="shared" si="1"/>
        <v>-1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IFERROR(__xludf.DUMMYFUNCTION("""COMPUTED_VALUE"""),90.34)</f>
        <v>90.34</v>
      </c>
      <c r="C1139" s="1">
        <f t="shared" si="1"/>
        <v>-1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IFERROR(__xludf.DUMMYFUNCTION("""COMPUTED_VALUE"""),91.14)</f>
        <v>91.14</v>
      </c>
      <c r="C1140" s="1">
        <f t="shared" si="1"/>
        <v>-1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IFERROR(__xludf.DUMMYFUNCTION("""COMPUTED_VALUE"""),91.35)</f>
        <v>91.35</v>
      </c>
      <c r="C1141" s="1">
        <f t="shared" si="1"/>
        <v>-1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IFERROR(__xludf.DUMMYFUNCTION("""COMPUTED_VALUE"""),91.76)</f>
        <v>91.76</v>
      </c>
      <c r="C1142" s="1">
        <f t="shared" si="1"/>
        <v>-1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IFERROR(__xludf.DUMMYFUNCTION("""COMPUTED_VALUE"""),90.6)</f>
        <v>90.6</v>
      </c>
      <c r="C1143" s="1">
        <f t="shared" si="1"/>
        <v>-1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IFERROR(__xludf.DUMMYFUNCTION("""COMPUTED_VALUE"""),92.17)</f>
        <v>92.17</v>
      </c>
      <c r="C1144" s="1">
        <f t="shared" si="1"/>
        <v>-1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IFERROR(__xludf.DUMMYFUNCTION("""COMPUTED_VALUE"""),92.66)</f>
        <v>92.66</v>
      </c>
      <c r="C1145" s="1">
        <f t="shared" si="1"/>
        <v>-1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IFERROR(__xludf.DUMMYFUNCTION("""COMPUTED_VALUE"""),92.52)</f>
        <v>92.52</v>
      </c>
      <c r="C1146" s="1">
        <f t="shared" si="1"/>
        <v>-1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IFERROR(__xludf.DUMMYFUNCTION("""COMPUTED_VALUE"""),91.96)</f>
        <v>91.96</v>
      </c>
      <c r="C1147" s="1">
        <f t="shared" si="1"/>
        <v>-1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IFERROR(__xludf.DUMMYFUNCTION("""COMPUTED_VALUE"""),91.4)</f>
        <v>91.4</v>
      </c>
      <c r="C1148" s="1">
        <f t="shared" si="1"/>
        <v>-1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IFERROR(__xludf.DUMMYFUNCTION("""COMPUTED_VALUE"""),91.16)</f>
        <v>91.16</v>
      </c>
      <c r="C1149" s="1">
        <f t="shared" si="1"/>
        <v>-1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IFERROR(__xludf.DUMMYFUNCTION("""COMPUTED_VALUE"""),90.6)</f>
        <v>90.6</v>
      </c>
      <c r="C1150" s="1">
        <f t="shared" si="1"/>
        <v>-1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IFERROR(__xludf.DUMMYFUNCTION("""COMPUTED_VALUE"""),89.28)</f>
        <v>89.28</v>
      </c>
      <c r="C1151" s="1">
        <f t="shared" si="1"/>
        <v>-1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IFERROR(__xludf.DUMMYFUNCTION("""COMPUTED_VALUE"""),89.55)</f>
        <v>89.55</v>
      </c>
      <c r="C1152" s="1">
        <f t="shared" si="1"/>
        <v>-1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IFERROR(__xludf.DUMMYFUNCTION("""COMPUTED_VALUE"""),87.42)</f>
        <v>87.42</v>
      </c>
      <c r="C1153" s="1">
        <f t="shared" si="1"/>
        <v>-1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IFERROR(__xludf.DUMMYFUNCTION("""COMPUTED_VALUE"""),87.17)</f>
        <v>87.17</v>
      </c>
      <c r="C1154" s="1">
        <f t="shared" si="1"/>
        <v>-1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IFERROR(__xludf.DUMMYFUNCTION("""COMPUTED_VALUE"""),86.97)</f>
        <v>86.97</v>
      </c>
      <c r="C1155" s="1">
        <f t="shared" si="1"/>
        <v>-1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IFERROR(__xludf.DUMMYFUNCTION("""COMPUTED_VALUE"""),86.86)</f>
        <v>86.86</v>
      </c>
      <c r="C1156" s="1">
        <f t="shared" si="1"/>
        <v>-1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IFERROR(__xludf.DUMMYFUNCTION("""COMPUTED_VALUE"""),86.21)</f>
        <v>86.21</v>
      </c>
      <c r="C1157" s="1">
        <f t="shared" si="1"/>
        <v>-1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IFERROR(__xludf.DUMMYFUNCTION("""COMPUTED_VALUE"""),86.59)</f>
        <v>86.59</v>
      </c>
      <c r="C1158" s="1">
        <f t="shared" si="1"/>
        <v>-1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IFERROR(__xludf.DUMMYFUNCTION("""COMPUTED_VALUE"""),88.26)</f>
        <v>88.26</v>
      </c>
      <c r="C1159" s="1">
        <f t="shared" si="1"/>
        <v>-1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IFERROR(__xludf.DUMMYFUNCTION("""COMPUTED_VALUE"""),88.69)</f>
        <v>88.69</v>
      </c>
      <c r="C1160" s="1">
        <f t="shared" si="1"/>
        <v>-1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IFERROR(__xludf.DUMMYFUNCTION("""COMPUTED_VALUE"""),88.45)</f>
        <v>88.45</v>
      </c>
      <c r="C1161" s="1">
        <f t="shared" si="1"/>
        <v>-1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IFERROR(__xludf.DUMMYFUNCTION("""COMPUTED_VALUE"""),89.74)</f>
        <v>89.74</v>
      </c>
      <c r="C1162" s="1">
        <f t="shared" si="1"/>
        <v>-1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IFERROR(__xludf.DUMMYFUNCTION("""COMPUTED_VALUE"""),89.86)</f>
        <v>89.86</v>
      </c>
      <c r="C1163" s="1">
        <f t="shared" si="1"/>
        <v>-1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IFERROR(__xludf.DUMMYFUNCTION("""COMPUTED_VALUE"""),89.7)</f>
        <v>89.7</v>
      </c>
      <c r="C1164" s="1">
        <f t="shared" si="1"/>
        <v>-1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IFERROR(__xludf.DUMMYFUNCTION("""COMPUTED_VALUE"""),90.68)</f>
        <v>90.68</v>
      </c>
      <c r="C1165" s="1">
        <f t="shared" si="1"/>
        <v>-1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IFERROR(__xludf.DUMMYFUNCTION("""COMPUTED_VALUE"""),90.17)</f>
        <v>90.17</v>
      </c>
      <c r="C1166" s="1">
        <f t="shared" si="1"/>
        <v>-1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IFERROR(__xludf.DUMMYFUNCTION("""COMPUTED_VALUE"""),91.17)</f>
        <v>91.17</v>
      </c>
      <c r="C1167" s="1">
        <f t="shared" si="1"/>
        <v>-1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IFERROR(__xludf.DUMMYFUNCTION("""COMPUTED_VALUE"""),91.33)</f>
        <v>91.33</v>
      </c>
      <c r="C1168" s="1">
        <f t="shared" si="1"/>
        <v>-1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IFERROR(__xludf.DUMMYFUNCTION("""COMPUTED_VALUE"""),90.97)</f>
        <v>90.97</v>
      </c>
      <c r="C1169" s="1">
        <f t="shared" si="1"/>
        <v>-1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IFERROR(__xludf.DUMMYFUNCTION("""COMPUTED_VALUE"""),91.21)</f>
        <v>91.21</v>
      </c>
      <c r="C1170" s="1">
        <f t="shared" si="1"/>
        <v>-1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IFERROR(__xludf.DUMMYFUNCTION("""COMPUTED_VALUE"""),90.92)</f>
        <v>90.92</v>
      </c>
      <c r="C1171" s="1">
        <f t="shared" si="1"/>
        <v>-1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IFERROR(__xludf.DUMMYFUNCTION("""COMPUTED_VALUE"""),90.98)</f>
        <v>90.98</v>
      </c>
      <c r="C1172" s="1">
        <f t="shared" si="1"/>
        <v>-1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IFERROR(__xludf.DUMMYFUNCTION("""COMPUTED_VALUE"""),90.72)</f>
        <v>90.72</v>
      </c>
      <c r="C1173" s="1">
        <f t="shared" si="1"/>
        <v>-1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IFERROR(__xludf.DUMMYFUNCTION("""COMPUTED_VALUE"""),90.66)</f>
        <v>90.66</v>
      </c>
      <c r="C1174" s="1">
        <f t="shared" si="1"/>
        <v>-1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IFERROR(__xludf.DUMMYFUNCTION("""COMPUTED_VALUE"""),90.91)</f>
        <v>90.91</v>
      </c>
      <c r="C1175" s="1">
        <f t="shared" si="1"/>
        <v>-1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IFERROR(__xludf.DUMMYFUNCTION("""COMPUTED_VALUE"""),90.88)</f>
        <v>90.88</v>
      </c>
      <c r="C1176" s="1">
        <f t="shared" si="1"/>
        <v>-1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IFERROR(__xludf.DUMMYFUNCTION("""COMPUTED_VALUE"""),90.43)</f>
        <v>90.43</v>
      </c>
      <c r="C1177" s="1">
        <f t="shared" si="1"/>
        <v>-1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IFERROR(__xludf.DUMMYFUNCTION("""COMPUTED_VALUE"""),91.02)</f>
        <v>91.02</v>
      </c>
      <c r="C1178" s="1">
        <f t="shared" si="1"/>
        <v>-1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IFERROR(__xludf.DUMMYFUNCTION("""COMPUTED_VALUE"""),90.67)</f>
        <v>90.67</v>
      </c>
      <c r="C1179" s="1">
        <f t="shared" si="1"/>
        <v>-1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IFERROR(__xludf.DUMMYFUNCTION("""COMPUTED_VALUE"""),89.92)</f>
        <v>89.92</v>
      </c>
      <c r="C1180" s="1">
        <f t="shared" si="1"/>
        <v>-1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IFERROR(__xludf.DUMMYFUNCTION("""COMPUTED_VALUE"""),89.83)</f>
        <v>89.83</v>
      </c>
      <c r="C1181" s="1">
        <f t="shared" si="1"/>
        <v>-1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IFERROR(__xludf.DUMMYFUNCTION("""COMPUTED_VALUE"""),90.19)</f>
        <v>90.19</v>
      </c>
      <c r="C1182" s="1">
        <f t="shared" si="1"/>
        <v>-1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IFERROR(__xludf.DUMMYFUNCTION("""COMPUTED_VALUE"""),89.96)</f>
        <v>89.96</v>
      </c>
      <c r="C1183" s="1">
        <f t="shared" si="1"/>
        <v>-1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IFERROR(__xludf.DUMMYFUNCTION("""COMPUTED_VALUE"""),90.1)</f>
        <v>90.1</v>
      </c>
      <c r="C1184" s="1">
        <f t="shared" si="1"/>
        <v>-1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IFERROR(__xludf.DUMMYFUNCTION("""COMPUTED_VALUE"""),90.3)</f>
        <v>90.3</v>
      </c>
      <c r="C1185" s="1">
        <f t="shared" si="1"/>
        <v>-1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IFERROR(__xludf.DUMMYFUNCTION("""COMPUTED_VALUE"""),90.95)</f>
        <v>90.95</v>
      </c>
      <c r="C1186" s="1">
        <f t="shared" si="1"/>
        <v>-1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IFERROR(__xludf.DUMMYFUNCTION("""COMPUTED_VALUE"""),91.76)</f>
        <v>91.76</v>
      </c>
      <c r="C1187" s="1">
        <f t="shared" si="1"/>
        <v>-1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IFERROR(__xludf.DUMMYFUNCTION("""COMPUTED_VALUE"""),91.87)</f>
        <v>91.87</v>
      </c>
      <c r="C1188" s="1">
        <f t="shared" si="1"/>
        <v>-1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IFERROR(__xludf.DUMMYFUNCTION("""COMPUTED_VALUE"""),90.15)</f>
        <v>90.15</v>
      </c>
      <c r="C1189" s="1">
        <f t="shared" si="1"/>
        <v>-1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IFERROR(__xludf.DUMMYFUNCTION("""COMPUTED_VALUE"""),88.9)</f>
        <v>88.9</v>
      </c>
      <c r="C1190" s="1">
        <f t="shared" si="1"/>
        <v>-1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IFERROR(__xludf.DUMMYFUNCTION("""COMPUTED_VALUE"""),89.32)</f>
        <v>89.32</v>
      </c>
      <c r="C1191" s="1">
        <f t="shared" si="1"/>
        <v>-1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IFERROR(__xludf.DUMMYFUNCTION("""COMPUTED_VALUE"""),87.96)</f>
        <v>87.96</v>
      </c>
      <c r="C1192" s="1">
        <f t="shared" si="1"/>
        <v>-1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IFERROR(__xludf.DUMMYFUNCTION("""COMPUTED_VALUE"""),88.82)</f>
        <v>88.82</v>
      </c>
      <c r="C1193" s="1">
        <f t="shared" si="1"/>
        <v>-1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IFERROR(__xludf.DUMMYFUNCTION("""COMPUTED_VALUE"""),89.04)</f>
        <v>89.04</v>
      </c>
      <c r="C1194" s="1">
        <f t="shared" si="1"/>
        <v>-1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IFERROR(__xludf.DUMMYFUNCTION("""COMPUTED_VALUE"""),88.65)</f>
        <v>88.65</v>
      </c>
      <c r="C1195" s="1">
        <f t="shared" si="1"/>
        <v>-1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IFERROR(__xludf.DUMMYFUNCTION("""COMPUTED_VALUE"""),87.26)</f>
        <v>87.26</v>
      </c>
      <c r="C1196" s="1">
        <f t="shared" si="1"/>
        <v>-1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IFERROR(__xludf.DUMMYFUNCTION("""COMPUTED_VALUE"""),86.74)</f>
        <v>86.74</v>
      </c>
      <c r="C1197" s="1">
        <f t="shared" si="1"/>
        <v>-1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IFERROR(__xludf.DUMMYFUNCTION("""COMPUTED_VALUE"""),87.31)</f>
        <v>87.31</v>
      </c>
      <c r="C1198" s="1">
        <f t="shared" si="1"/>
        <v>-1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IFERROR(__xludf.DUMMYFUNCTION("""COMPUTED_VALUE"""),87.53)</f>
        <v>87.53</v>
      </c>
      <c r="C1199" s="1">
        <f t="shared" si="1"/>
        <v>-1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IFERROR(__xludf.DUMMYFUNCTION("""COMPUTED_VALUE"""),85.48)</f>
        <v>85.48</v>
      </c>
      <c r="C1200" s="1">
        <f t="shared" si="1"/>
        <v>-1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IFERROR(__xludf.DUMMYFUNCTION("""COMPUTED_VALUE"""),87.06)</f>
        <v>87.06</v>
      </c>
      <c r="C1201" s="1">
        <f t="shared" si="1"/>
        <v>-1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IFERROR(__xludf.DUMMYFUNCTION("""COMPUTED_VALUE"""),85.46)</f>
        <v>85.46</v>
      </c>
      <c r="C1202" s="1">
        <f t="shared" si="1"/>
        <v>-1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IFERROR(__xludf.DUMMYFUNCTION("""COMPUTED_VALUE"""),83.68)</f>
        <v>83.68</v>
      </c>
      <c r="C1203" s="1">
        <f t="shared" si="1"/>
        <v>-1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IFERROR(__xludf.DUMMYFUNCTION("""COMPUTED_VALUE"""),81.55)</f>
        <v>81.55</v>
      </c>
      <c r="C1204" s="1">
        <f t="shared" si="1"/>
        <v>-1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IFERROR(__xludf.DUMMYFUNCTION("""COMPUTED_VALUE"""),82.05)</f>
        <v>82.05</v>
      </c>
      <c r="C1205" s="1">
        <f t="shared" si="1"/>
        <v>-1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IFERROR(__xludf.DUMMYFUNCTION("""COMPUTED_VALUE"""),81.02)</f>
        <v>81.02</v>
      </c>
      <c r="C1206" s="1">
        <f t="shared" si="1"/>
        <v>-1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IFERROR(__xludf.DUMMYFUNCTION("""COMPUTED_VALUE"""),82.24)</f>
        <v>82.24</v>
      </c>
      <c r="C1207" s="1">
        <f t="shared" si="1"/>
        <v>-1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IFERROR(__xludf.DUMMYFUNCTION("""COMPUTED_VALUE"""),85.73)</f>
        <v>85.73</v>
      </c>
      <c r="C1208" s="1">
        <f t="shared" si="1"/>
        <v>-1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IFERROR(__xludf.DUMMYFUNCTION("""COMPUTED_VALUE"""),85.68)</f>
        <v>85.68</v>
      </c>
      <c r="C1209" s="1">
        <f t="shared" si="1"/>
        <v>-1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IFERROR(__xludf.DUMMYFUNCTION("""COMPUTED_VALUE"""),88.46)</f>
        <v>88.46</v>
      </c>
      <c r="C1210" s="1">
        <f t="shared" si="1"/>
        <v>-1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IFERROR(__xludf.DUMMYFUNCTION("""COMPUTED_VALUE"""),86.78)</f>
        <v>86.78</v>
      </c>
      <c r="C1211" s="1">
        <f t="shared" si="1"/>
        <v>-1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IFERROR(__xludf.DUMMYFUNCTION("""COMPUTED_VALUE"""),89.09)</f>
        <v>89.09</v>
      </c>
      <c r="C1212" s="1">
        <f t="shared" si="1"/>
        <v>-1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IFERROR(__xludf.DUMMYFUNCTION("""COMPUTED_VALUE"""),90.15)</f>
        <v>90.15</v>
      </c>
      <c r="C1213" s="1">
        <f t="shared" si="1"/>
        <v>-1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IFERROR(__xludf.DUMMYFUNCTION("""COMPUTED_VALUE"""),89.2)</f>
        <v>89.2</v>
      </c>
      <c r="C1214" s="1">
        <f t="shared" si="1"/>
        <v>-1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IFERROR(__xludf.DUMMYFUNCTION("""COMPUTED_VALUE"""),90.6)</f>
        <v>90.6</v>
      </c>
      <c r="C1215" s="1">
        <f t="shared" si="1"/>
        <v>-1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IFERROR(__xludf.DUMMYFUNCTION("""COMPUTED_VALUE"""),90.48)</f>
        <v>90.48</v>
      </c>
      <c r="C1216" s="1">
        <f t="shared" si="1"/>
        <v>-1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IFERROR(__xludf.DUMMYFUNCTION("""COMPUTED_VALUE"""),91.0)</f>
        <v>91</v>
      </c>
      <c r="C1217" s="1">
        <f t="shared" si="1"/>
        <v>-1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IFERROR(__xludf.DUMMYFUNCTION("""COMPUTED_VALUE"""),91.5)</f>
        <v>91.5</v>
      </c>
      <c r="C1218" s="1">
        <f t="shared" si="1"/>
        <v>-1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IFERROR(__xludf.DUMMYFUNCTION("""COMPUTED_VALUE"""),91.07)</f>
        <v>91.07</v>
      </c>
      <c r="C1219" s="1">
        <f t="shared" si="1"/>
        <v>-1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IFERROR(__xludf.DUMMYFUNCTION("""COMPUTED_VALUE"""),90.71)</f>
        <v>90.71</v>
      </c>
      <c r="C1220" s="1">
        <f t="shared" si="1"/>
        <v>-1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IFERROR(__xludf.DUMMYFUNCTION("""COMPUTED_VALUE"""),92.06)</f>
        <v>92.06</v>
      </c>
      <c r="C1221" s="1">
        <f t="shared" si="1"/>
        <v>-1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IFERROR(__xludf.DUMMYFUNCTION("""COMPUTED_VALUE"""),92.06)</f>
        <v>92.06</v>
      </c>
      <c r="C1222" s="1">
        <f t="shared" si="1"/>
        <v>-1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IFERROR(__xludf.DUMMYFUNCTION("""COMPUTED_VALUE"""),92.12)</f>
        <v>92.12</v>
      </c>
      <c r="C1223" s="1">
        <f t="shared" si="1"/>
        <v>-1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IFERROR(__xludf.DUMMYFUNCTION("""COMPUTED_VALUE"""),92.6)</f>
        <v>92.6</v>
      </c>
      <c r="C1224" s="1">
        <f t="shared" si="1"/>
        <v>-1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IFERROR(__xludf.DUMMYFUNCTION("""COMPUTED_VALUE"""),92.32)</f>
        <v>92.32</v>
      </c>
      <c r="C1225" s="1">
        <f t="shared" si="1"/>
        <v>-1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IFERROR(__xludf.DUMMYFUNCTION("""COMPUTED_VALUE"""),92.35)</f>
        <v>92.35</v>
      </c>
      <c r="C1226" s="1">
        <f t="shared" si="1"/>
        <v>-1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IFERROR(__xludf.DUMMYFUNCTION("""COMPUTED_VALUE"""),92.4)</f>
        <v>92.4</v>
      </c>
      <c r="C1227" s="1">
        <f t="shared" si="1"/>
        <v>-1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IFERROR(__xludf.DUMMYFUNCTION("""COMPUTED_VALUE"""),92.14)</f>
        <v>92.14</v>
      </c>
      <c r="C1228" s="1">
        <f t="shared" si="1"/>
        <v>-1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IFERROR(__xludf.DUMMYFUNCTION("""COMPUTED_VALUE"""),91.89)</f>
        <v>91.89</v>
      </c>
      <c r="C1229" s="1">
        <f t="shared" si="1"/>
        <v>-1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IFERROR(__xludf.DUMMYFUNCTION("""COMPUTED_VALUE"""),92.18)</f>
        <v>92.18</v>
      </c>
      <c r="C1230" s="1">
        <f t="shared" si="1"/>
        <v>-1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IFERROR(__xludf.DUMMYFUNCTION("""COMPUTED_VALUE"""),91.93)</f>
        <v>91.93</v>
      </c>
      <c r="C1231" s="1">
        <f t="shared" si="1"/>
        <v>-1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IFERROR(__xludf.DUMMYFUNCTION("""COMPUTED_VALUE"""),92.08)</f>
        <v>92.08</v>
      </c>
      <c r="C1232" s="1">
        <f t="shared" si="1"/>
        <v>-1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IFERROR(__xludf.DUMMYFUNCTION("""COMPUTED_VALUE"""),93.51)</f>
        <v>93.51</v>
      </c>
      <c r="C1233" s="1">
        <f t="shared" si="1"/>
        <v>-1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IFERROR(__xludf.DUMMYFUNCTION("""COMPUTED_VALUE"""),93.55)</f>
        <v>93.55</v>
      </c>
      <c r="C1234" s="1">
        <f t="shared" si="1"/>
        <v>-1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IFERROR(__xludf.DUMMYFUNCTION("""COMPUTED_VALUE"""),94.13)</f>
        <v>94.13</v>
      </c>
      <c r="C1235" s="1">
        <f t="shared" si="1"/>
        <v>-1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IFERROR(__xludf.DUMMYFUNCTION("""COMPUTED_VALUE"""),94.32)</f>
        <v>94.32</v>
      </c>
      <c r="C1236" s="1">
        <f t="shared" si="1"/>
        <v>-1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IFERROR(__xludf.DUMMYFUNCTION("""COMPUTED_VALUE"""),94.31)</f>
        <v>94.31</v>
      </c>
      <c r="C1237" s="1">
        <f t="shared" si="1"/>
        <v>-1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IFERROR(__xludf.DUMMYFUNCTION("""COMPUTED_VALUE"""),92.72)</f>
        <v>92.72</v>
      </c>
      <c r="C1238" s="1">
        <f t="shared" si="1"/>
        <v>-1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IFERROR(__xludf.DUMMYFUNCTION("""COMPUTED_VALUE"""),93.16)</f>
        <v>93.16</v>
      </c>
      <c r="C1239" s="1">
        <f t="shared" si="1"/>
        <v>-1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IFERROR(__xludf.DUMMYFUNCTION("""COMPUTED_VALUE"""),95.17)</f>
        <v>95.17</v>
      </c>
      <c r="C1240" s="1">
        <f t="shared" si="1"/>
        <v>-1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IFERROR(__xludf.DUMMYFUNCTION("""COMPUTED_VALUE"""),94.49)</f>
        <v>94.49</v>
      </c>
      <c r="C1241" s="1">
        <f t="shared" si="1"/>
        <v>-1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IFERROR(__xludf.DUMMYFUNCTION("""COMPUTED_VALUE"""),94.9)</f>
        <v>94.9</v>
      </c>
      <c r="C1242" s="1">
        <f t="shared" si="1"/>
        <v>-1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IFERROR(__xludf.DUMMYFUNCTION("""COMPUTED_VALUE"""),94.01)</f>
        <v>94.01</v>
      </c>
      <c r="C1243" s="1">
        <f t="shared" si="1"/>
        <v>-1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IFERROR(__xludf.DUMMYFUNCTION("""COMPUTED_VALUE"""),94.55)</f>
        <v>94.55</v>
      </c>
      <c r="C1244" s="1">
        <f t="shared" si="1"/>
        <v>-1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IFERROR(__xludf.DUMMYFUNCTION("""COMPUTED_VALUE"""),92.82)</f>
        <v>92.82</v>
      </c>
      <c r="C1245" s="1">
        <f t="shared" si="1"/>
        <v>-1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IFERROR(__xludf.DUMMYFUNCTION("""COMPUTED_VALUE"""),93.19)</f>
        <v>93.19</v>
      </c>
      <c r="C1246" s="1">
        <f t="shared" si="1"/>
        <v>-1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IFERROR(__xludf.DUMMYFUNCTION("""COMPUTED_VALUE"""),91.27)</f>
        <v>91.27</v>
      </c>
      <c r="C1247" s="1">
        <f t="shared" si="1"/>
        <v>-1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IFERROR(__xludf.DUMMYFUNCTION("""COMPUTED_VALUE"""),91.21)</f>
        <v>91.21</v>
      </c>
      <c r="C1248" s="1">
        <f t="shared" si="1"/>
        <v>-1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IFERROR(__xludf.DUMMYFUNCTION("""COMPUTED_VALUE"""),91.75)</f>
        <v>91.75</v>
      </c>
      <c r="C1249" s="1">
        <f t="shared" si="1"/>
        <v>-1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IFERROR(__xludf.DUMMYFUNCTION("""COMPUTED_VALUE"""),92.97)</f>
        <v>92.97</v>
      </c>
      <c r="C1250" s="1">
        <f t="shared" si="1"/>
        <v>-1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IFERROR(__xludf.DUMMYFUNCTION("""COMPUTED_VALUE"""),95.8)</f>
        <v>95.8</v>
      </c>
      <c r="C1251" s="1">
        <f t="shared" si="1"/>
        <v>-1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IFERROR(__xludf.DUMMYFUNCTION("""COMPUTED_VALUE"""),96.3)</f>
        <v>96.3</v>
      </c>
      <c r="C1252" s="1">
        <f t="shared" si="1"/>
        <v>-1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IFERROR(__xludf.DUMMYFUNCTION("""COMPUTED_VALUE"""),96.35)</f>
        <v>96.35</v>
      </c>
      <c r="C1253" s="1">
        <f t="shared" si="1"/>
        <v>-1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IFERROR(__xludf.DUMMYFUNCTION("""COMPUTED_VALUE"""),97.08)</f>
        <v>97.08</v>
      </c>
      <c r="C1254" s="1">
        <f t="shared" si="1"/>
        <v>-1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IFERROR(__xludf.DUMMYFUNCTION("""COMPUTED_VALUE"""),97.06)</f>
        <v>97.06</v>
      </c>
      <c r="C1255" s="1">
        <f t="shared" si="1"/>
        <v>-1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IFERROR(__xludf.DUMMYFUNCTION("""COMPUTED_VALUE"""),96.75)</f>
        <v>96.75</v>
      </c>
      <c r="C1256" s="1">
        <f t="shared" si="1"/>
        <v>-1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IFERROR(__xludf.DUMMYFUNCTION("""COMPUTED_VALUE"""),96.79)</f>
        <v>96.79</v>
      </c>
      <c r="C1257" s="1">
        <f t="shared" si="1"/>
        <v>-1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IFERROR(__xludf.DUMMYFUNCTION("""COMPUTED_VALUE"""),95.88)</f>
        <v>95.88</v>
      </c>
      <c r="C1258" s="1">
        <f t="shared" si="1"/>
        <v>-1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IFERROR(__xludf.DUMMYFUNCTION("""COMPUTED_VALUE"""),95.12)</f>
        <v>95.12</v>
      </c>
      <c r="C1259" s="1">
        <f t="shared" si="1"/>
        <v>-1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IFERROR(__xludf.DUMMYFUNCTION("""COMPUTED_VALUE"""),95.42)</f>
        <v>95.42</v>
      </c>
      <c r="C1260" s="1">
        <f t="shared" si="1"/>
        <v>-1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IFERROR(__xludf.DUMMYFUNCTION("""COMPUTED_VALUE"""),93.6)</f>
        <v>93.6</v>
      </c>
      <c r="C1261" s="1">
        <f t="shared" si="1"/>
        <v>-1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IFERROR(__xludf.DUMMYFUNCTION("""COMPUTED_VALUE"""),93.38)</f>
        <v>93.38</v>
      </c>
      <c r="C1262" s="1">
        <f t="shared" si="1"/>
        <v>-1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IFERROR(__xludf.DUMMYFUNCTION("""COMPUTED_VALUE"""),94.05)</f>
        <v>94.05</v>
      </c>
      <c r="C1263" s="1">
        <f t="shared" si="1"/>
        <v>-1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IFERROR(__xludf.DUMMYFUNCTION("""COMPUTED_VALUE"""),95.77)</f>
        <v>95.77</v>
      </c>
      <c r="C1264" s="1">
        <f t="shared" si="1"/>
        <v>-1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IFERROR(__xludf.DUMMYFUNCTION("""COMPUTED_VALUE"""),94.18)</f>
        <v>94.18</v>
      </c>
      <c r="C1265" s="1">
        <f t="shared" si="1"/>
        <v>-1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IFERROR(__xludf.DUMMYFUNCTION("""COMPUTED_VALUE"""),93.72)</f>
        <v>93.72</v>
      </c>
      <c r="C1266" s="1">
        <f t="shared" si="1"/>
        <v>-1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IFERROR(__xludf.DUMMYFUNCTION("""COMPUTED_VALUE"""),94.39)</f>
        <v>94.39</v>
      </c>
      <c r="C1267" s="1">
        <f t="shared" si="1"/>
        <v>-1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IFERROR(__xludf.DUMMYFUNCTION("""COMPUTED_VALUE"""),93.95)</f>
        <v>93.95</v>
      </c>
      <c r="C1268" s="1">
        <f t="shared" si="1"/>
        <v>-1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IFERROR(__xludf.DUMMYFUNCTION("""COMPUTED_VALUE"""),92.45)</f>
        <v>92.45</v>
      </c>
      <c r="C1269" s="1">
        <f t="shared" si="1"/>
        <v>-1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IFERROR(__xludf.DUMMYFUNCTION("""COMPUTED_VALUE"""),93.5)</f>
        <v>93.5</v>
      </c>
      <c r="C1270" s="1">
        <f t="shared" si="1"/>
        <v>-1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IFERROR(__xludf.DUMMYFUNCTION("""COMPUTED_VALUE"""),94.23)</f>
        <v>94.23</v>
      </c>
      <c r="C1271" s="1">
        <f t="shared" si="1"/>
        <v>-1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IFERROR(__xludf.DUMMYFUNCTION("""COMPUTED_VALUE"""),94.48)</f>
        <v>94.48</v>
      </c>
      <c r="C1272" s="1">
        <f t="shared" si="1"/>
        <v>-1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IFERROR(__xludf.DUMMYFUNCTION("""COMPUTED_VALUE"""),94.62)</f>
        <v>94.62</v>
      </c>
      <c r="C1273" s="1">
        <f t="shared" si="1"/>
        <v>-1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IFERROR(__xludf.DUMMYFUNCTION("""COMPUTED_VALUE"""),97.58)</f>
        <v>97.58</v>
      </c>
      <c r="C1274" s="1">
        <f t="shared" si="1"/>
        <v>-1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IFERROR(__xludf.DUMMYFUNCTION("""COMPUTED_VALUE"""),97.0)</f>
        <v>97</v>
      </c>
      <c r="C1275" s="1">
        <f t="shared" si="1"/>
        <v>-1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IFERROR(__xludf.DUMMYFUNCTION("""COMPUTED_VALUE"""),96.05)</f>
        <v>96.05</v>
      </c>
      <c r="C1276" s="1">
        <f t="shared" si="1"/>
        <v>-1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IFERROR(__xludf.DUMMYFUNCTION("""COMPUTED_VALUE"""),95.03)</f>
        <v>95.03</v>
      </c>
      <c r="C1277" s="1">
        <f t="shared" si="1"/>
        <v>-1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IFERROR(__xludf.DUMMYFUNCTION("""COMPUTED_VALUE"""),95.36)</f>
        <v>95.36</v>
      </c>
      <c r="C1278" s="1">
        <f t="shared" si="1"/>
        <v>-1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IFERROR(__xludf.DUMMYFUNCTION("""COMPUTED_VALUE"""),93.06)</f>
        <v>93.06</v>
      </c>
      <c r="C1279" s="1">
        <f t="shared" si="1"/>
        <v>-1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IFERROR(__xludf.DUMMYFUNCTION("""COMPUTED_VALUE"""),94.98)</f>
        <v>94.98</v>
      </c>
      <c r="C1280" s="1">
        <f t="shared" si="1"/>
        <v>-1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IFERROR(__xludf.DUMMYFUNCTION("""COMPUTED_VALUE"""),96.41)</f>
        <v>96.41</v>
      </c>
      <c r="C1281" s="1">
        <f t="shared" si="1"/>
        <v>-1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IFERROR(__xludf.DUMMYFUNCTION("""COMPUTED_VALUE"""),95.91)</f>
        <v>95.91</v>
      </c>
      <c r="C1282" s="1">
        <f t="shared" si="1"/>
        <v>-1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IFERROR(__xludf.DUMMYFUNCTION("""COMPUTED_VALUE"""),97.42)</f>
        <v>97.42</v>
      </c>
      <c r="C1283" s="1">
        <f t="shared" si="1"/>
        <v>-1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IFERROR(__xludf.DUMMYFUNCTION("""COMPUTED_VALUE"""),96.86)</f>
        <v>96.86</v>
      </c>
      <c r="C1284" s="1">
        <f t="shared" si="1"/>
        <v>-1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IFERROR(__xludf.DUMMYFUNCTION("""COMPUTED_VALUE"""),96.71)</f>
        <v>96.71</v>
      </c>
      <c r="C1285" s="1">
        <f t="shared" si="1"/>
        <v>-1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IFERROR(__xludf.DUMMYFUNCTION("""COMPUTED_VALUE"""),97.52)</f>
        <v>97.52</v>
      </c>
      <c r="C1286" s="1">
        <f t="shared" si="1"/>
        <v>-1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IFERROR(__xludf.DUMMYFUNCTION("""COMPUTED_VALUE"""),97.51)</f>
        <v>97.51</v>
      </c>
      <c r="C1287" s="1">
        <f t="shared" si="1"/>
        <v>-1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IFERROR(__xludf.DUMMYFUNCTION("""COMPUTED_VALUE"""),98.53)</f>
        <v>98.53</v>
      </c>
      <c r="C1288" s="1">
        <f t="shared" si="1"/>
        <v>-1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IFERROR(__xludf.DUMMYFUNCTION("""COMPUTED_VALUE"""),99.37)</f>
        <v>99.37</v>
      </c>
      <c r="C1289" s="1">
        <f t="shared" si="1"/>
        <v>-1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IFERROR(__xludf.DUMMYFUNCTION("""COMPUTED_VALUE"""),99.0)</f>
        <v>99</v>
      </c>
      <c r="C1290" s="1">
        <f t="shared" si="1"/>
        <v>-1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IFERROR(__xludf.DUMMYFUNCTION("""COMPUTED_VALUE"""),99.6)</f>
        <v>99.6</v>
      </c>
      <c r="C1291" s="1">
        <f t="shared" si="1"/>
        <v>-1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IFERROR(__xludf.DUMMYFUNCTION("""COMPUTED_VALUE"""),99.67)</f>
        <v>99.67</v>
      </c>
      <c r="C1292" s="1">
        <f t="shared" si="1"/>
        <v>-1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IFERROR(__xludf.DUMMYFUNCTION("""COMPUTED_VALUE"""),100.3)</f>
        <v>100.3</v>
      </c>
      <c r="C1293" s="1">
        <f t="shared" si="1"/>
        <v>-1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IFERROR(__xludf.DUMMYFUNCTION("""COMPUTED_VALUE"""),99.37)</f>
        <v>99.37</v>
      </c>
      <c r="C1294" s="1">
        <f t="shared" si="1"/>
        <v>-1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IFERROR(__xludf.DUMMYFUNCTION("""COMPUTED_VALUE"""),99.29)</f>
        <v>99.29</v>
      </c>
      <c r="C1295" s="1">
        <f t="shared" si="1"/>
        <v>-1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IFERROR(__xludf.DUMMYFUNCTION("""COMPUTED_VALUE"""),99.38)</f>
        <v>99.38</v>
      </c>
      <c r="C1296" s="1">
        <f t="shared" si="1"/>
        <v>-1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IFERROR(__xludf.DUMMYFUNCTION("""COMPUTED_VALUE"""),98.66)</f>
        <v>98.66</v>
      </c>
      <c r="C1297" s="1">
        <f t="shared" si="1"/>
        <v>-1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IFERROR(__xludf.DUMMYFUNCTION("""COMPUTED_VALUE"""),97.84)</f>
        <v>97.84</v>
      </c>
      <c r="C1298" s="1">
        <f t="shared" si="1"/>
        <v>-1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IFERROR(__xludf.DUMMYFUNCTION("""COMPUTED_VALUE"""),99.56)</f>
        <v>99.56</v>
      </c>
      <c r="C1299" s="1">
        <f t="shared" si="1"/>
        <v>-1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IFERROR(__xludf.DUMMYFUNCTION("""COMPUTED_VALUE"""),99.04)</f>
        <v>99.04</v>
      </c>
      <c r="C1300" s="1">
        <f t="shared" si="1"/>
        <v>-1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IFERROR(__xludf.DUMMYFUNCTION("""COMPUTED_VALUE"""),98.1)</f>
        <v>98.1</v>
      </c>
      <c r="C1301" s="1">
        <f t="shared" si="1"/>
        <v>-1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IFERROR(__xludf.DUMMYFUNCTION("""COMPUTED_VALUE"""),98.18)</f>
        <v>98.18</v>
      </c>
      <c r="C1302" s="1">
        <f t="shared" si="1"/>
        <v>-1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IFERROR(__xludf.DUMMYFUNCTION("""COMPUTED_VALUE"""),96.98)</f>
        <v>96.98</v>
      </c>
      <c r="C1303" s="1">
        <f t="shared" si="1"/>
        <v>-1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IFERROR(__xludf.DUMMYFUNCTION("""COMPUTED_VALUE"""),98.19)</f>
        <v>98.19</v>
      </c>
      <c r="C1304" s="1">
        <f t="shared" si="1"/>
        <v>-1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IFERROR(__xludf.DUMMYFUNCTION("""COMPUTED_VALUE"""),96.31)</f>
        <v>96.31</v>
      </c>
      <c r="C1305" s="1">
        <f t="shared" si="1"/>
        <v>-1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IFERROR(__xludf.DUMMYFUNCTION("""COMPUTED_VALUE"""),95.82)</f>
        <v>95.82</v>
      </c>
      <c r="C1306" s="1">
        <f t="shared" si="1"/>
        <v>-1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IFERROR(__xludf.DUMMYFUNCTION("""COMPUTED_VALUE"""),97.54)</f>
        <v>97.54</v>
      </c>
      <c r="C1307" s="1">
        <f t="shared" si="1"/>
        <v>-1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IFERROR(__xludf.DUMMYFUNCTION("""COMPUTED_VALUE"""),96.31)</f>
        <v>96.31</v>
      </c>
      <c r="C1308" s="1">
        <f t="shared" si="1"/>
        <v>-1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IFERROR(__xludf.DUMMYFUNCTION("""COMPUTED_VALUE"""),97.84)</f>
        <v>97.84</v>
      </c>
      <c r="C1309" s="1">
        <f t="shared" si="1"/>
        <v>-1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IFERROR(__xludf.DUMMYFUNCTION("""COMPUTED_VALUE"""),97.3)</f>
        <v>97.3</v>
      </c>
      <c r="C1310" s="1">
        <f t="shared" si="1"/>
        <v>-1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IFERROR(__xludf.DUMMYFUNCTION("""COMPUTED_VALUE"""),98.85)</f>
        <v>98.85</v>
      </c>
      <c r="C1311" s="1">
        <f t="shared" si="1"/>
        <v>-1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IFERROR(__xludf.DUMMYFUNCTION("""COMPUTED_VALUE"""),98.07)</f>
        <v>98.07</v>
      </c>
      <c r="C1312" s="1">
        <f t="shared" si="1"/>
        <v>-1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IFERROR(__xludf.DUMMYFUNCTION("""COMPUTED_VALUE"""),100.34)</f>
        <v>100.34</v>
      </c>
      <c r="C1313" s="1">
        <f t="shared" si="1"/>
        <v>-1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IFERROR(__xludf.DUMMYFUNCTION("""COMPUTED_VALUE"""),99.29)</f>
        <v>99.29</v>
      </c>
      <c r="C1314" s="1">
        <f t="shared" si="1"/>
        <v>-1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IFERROR(__xludf.DUMMYFUNCTION("""COMPUTED_VALUE"""),99.06)</f>
        <v>99.06</v>
      </c>
      <c r="C1315" s="1">
        <f t="shared" si="1"/>
        <v>-1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IFERROR(__xludf.DUMMYFUNCTION("""COMPUTED_VALUE"""),97.03)</f>
        <v>97.03</v>
      </c>
      <c r="C1316" s="1">
        <f t="shared" si="1"/>
        <v>-1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IFERROR(__xludf.DUMMYFUNCTION("""COMPUTED_VALUE"""),97.26)</f>
        <v>97.26</v>
      </c>
      <c r="C1317" s="1">
        <f t="shared" si="1"/>
        <v>-1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IFERROR(__xludf.DUMMYFUNCTION("""COMPUTED_VALUE"""),98.01)</f>
        <v>98.01</v>
      </c>
      <c r="C1318" s="1">
        <f t="shared" si="1"/>
        <v>-1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IFERROR(__xludf.DUMMYFUNCTION("""COMPUTED_VALUE"""),99.87)</f>
        <v>99.87</v>
      </c>
      <c r="C1319" s="1">
        <f t="shared" si="1"/>
        <v>-1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IFERROR(__xludf.DUMMYFUNCTION("""COMPUTED_VALUE"""),99.3)</f>
        <v>99.3</v>
      </c>
      <c r="C1320" s="1">
        <f t="shared" si="1"/>
        <v>-1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IFERROR(__xludf.DUMMYFUNCTION("""COMPUTED_VALUE"""),98.28)</f>
        <v>98.28</v>
      </c>
      <c r="C1321" s="1">
        <f t="shared" si="1"/>
        <v>-1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IFERROR(__xludf.DUMMYFUNCTION("""COMPUTED_VALUE"""),98.54)</f>
        <v>98.54</v>
      </c>
      <c r="C1322" s="1">
        <f t="shared" si="1"/>
        <v>-1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IFERROR(__xludf.DUMMYFUNCTION("""COMPUTED_VALUE"""),99.47)</f>
        <v>99.47</v>
      </c>
      <c r="C1323" s="1">
        <f t="shared" si="1"/>
        <v>-1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IFERROR(__xludf.DUMMYFUNCTION("""COMPUTED_VALUE"""),99.13)</f>
        <v>99.13</v>
      </c>
      <c r="C1324" s="1">
        <f t="shared" si="1"/>
        <v>-1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IFERROR(__xludf.DUMMYFUNCTION("""COMPUTED_VALUE"""),98.86)</f>
        <v>98.86</v>
      </c>
      <c r="C1325" s="1">
        <f t="shared" si="1"/>
        <v>-1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IFERROR(__xludf.DUMMYFUNCTION("""COMPUTED_VALUE"""),99.38)</f>
        <v>99.38</v>
      </c>
      <c r="C1326" s="1">
        <f t="shared" si="1"/>
        <v>-1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IFERROR(__xludf.DUMMYFUNCTION("""COMPUTED_VALUE"""),99.67)</f>
        <v>99.67</v>
      </c>
      <c r="C1327" s="1">
        <f t="shared" si="1"/>
        <v>-1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IFERROR(__xludf.DUMMYFUNCTION("""COMPUTED_VALUE"""),98.32)</f>
        <v>98.32</v>
      </c>
      <c r="C1328" s="1">
        <f t="shared" si="1"/>
        <v>-1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IFERROR(__xludf.DUMMYFUNCTION("""COMPUTED_VALUE"""),98.29)</f>
        <v>98.29</v>
      </c>
      <c r="C1329" s="1">
        <f t="shared" si="1"/>
        <v>-1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IFERROR(__xludf.DUMMYFUNCTION("""COMPUTED_VALUE"""),98.8)</f>
        <v>98.8</v>
      </c>
      <c r="C1330" s="1">
        <f t="shared" si="1"/>
        <v>-1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IFERROR(__xludf.DUMMYFUNCTION("""COMPUTED_VALUE"""),98.93)</f>
        <v>98.93</v>
      </c>
      <c r="C1331" s="1">
        <f t="shared" si="1"/>
        <v>-1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IFERROR(__xludf.DUMMYFUNCTION("""COMPUTED_VALUE"""),96.82)</f>
        <v>96.82</v>
      </c>
      <c r="C1332" s="1">
        <f t="shared" si="1"/>
        <v>-1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IFERROR(__xludf.DUMMYFUNCTION("""COMPUTED_VALUE"""),97.65)</f>
        <v>97.65</v>
      </c>
      <c r="C1333" s="1">
        <f t="shared" si="1"/>
        <v>-1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IFERROR(__xludf.DUMMYFUNCTION("""COMPUTED_VALUE"""),96.46)</f>
        <v>96.46</v>
      </c>
      <c r="C1334" s="1">
        <f t="shared" si="1"/>
        <v>-1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IFERROR(__xludf.DUMMYFUNCTION("""COMPUTED_VALUE"""),97.28)</f>
        <v>97.28</v>
      </c>
      <c r="C1335" s="1">
        <f t="shared" si="1"/>
        <v>-1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IFERROR(__xludf.DUMMYFUNCTION("""COMPUTED_VALUE"""),98.06)</f>
        <v>98.06</v>
      </c>
      <c r="C1336" s="1">
        <f t="shared" si="1"/>
        <v>-1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IFERROR(__xludf.DUMMYFUNCTION("""COMPUTED_VALUE"""),97.58)</f>
        <v>97.58</v>
      </c>
      <c r="C1337" s="1">
        <f t="shared" si="1"/>
        <v>-1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IFERROR(__xludf.DUMMYFUNCTION("""COMPUTED_VALUE"""),97.61)</f>
        <v>97.61</v>
      </c>
      <c r="C1338" s="1">
        <f t="shared" si="1"/>
        <v>-1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IFERROR(__xludf.DUMMYFUNCTION("""COMPUTED_VALUE"""),97.99)</f>
        <v>97.99</v>
      </c>
      <c r="C1339" s="1">
        <f t="shared" si="1"/>
        <v>-1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IFERROR(__xludf.DUMMYFUNCTION("""COMPUTED_VALUE"""),96.85)</f>
        <v>96.85</v>
      </c>
      <c r="C1340" s="1">
        <f t="shared" si="1"/>
        <v>-1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IFERROR(__xludf.DUMMYFUNCTION("""COMPUTED_VALUE"""),96.07)</f>
        <v>96.07</v>
      </c>
      <c r="C1341" s="1">
        <f t="shared" si="1"/>
        <v>-1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IFERROR(__xludf.DUMMYFUNCTION("""COMPUTED_VALUE"""),97.58)</f>
        <v>97.58</v>
      </c>
      <c r="C1342" s="1">
        <f t="shared" si="1"/>
        <v>-1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IFERROR(__xludf.DUMMYFUNCTION("""COMPUTED_VALUE"""),97.65)</f>
        <v>97.65</v>
      </c>
      <c r="C1343" s="1">
        <f t="shared" si="1"/>
        <v>-1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IFERROR(__xludf.DUMMYFUNCTION("""COMPUTED_VALUE"""),96.66)</f>
        <v>96.66</v>
      </c>
      <c r="C1344" s="1">
        <f t="shared" si="1"/>
        <v>-1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IFERROR(__xludf.DUMMYFUNCTION("""COMPUTED_VALUE"""),96.14)</f>
        <v>96.14</v>
      </c>
      <c r="C1345" s="1">
        <f t="shared" si="1"/>
        <v>-1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IFERROR(__xludf.DUMMYFUNCTION("""COMPUTED_VALUE"""),96.16)</f>
        <v>96.16</v>
      </c>
      <c r="C1346" s="1">
        <f t="shared" si="1"/>
        <v>-1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IFERROR(__xludf.DUMMYFUNCTION("""COMPUTED_VALUE"""),97.22)</f>
        <v>97.22</v>
      </c>
      <c r="C1347" s="1">
        <f t="shared" si="1"/>
        <v>-1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IFERROR(__xludf.DUMMYFUNCTION("""COMPUTED_VALUE"""),97.76)</f>
        <v>97.76</v>
      </c>
      <c r="C1348" s="1">
        <f t="shared" si="1"/>
        <v>-1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IFERROR(__xludf.DUMMYFUNCTION("""COMPUTED_VALUE"""),97.4)</f>
        <v>97.4</v>
      </c>
      <c r="C1349" s="1">
        <f t="shared" si="1"/>
        <v>-1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IFERROR(__xludf.DUMMYFUNCTION("""COMPUTED_VALUE"""),99.42)</f>
        <v>99.42</v>
      </c>
      <c r="C1350" s="1">
        <f t="shared" si="1"/>
        <v>-1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IFERROR(__xludf.DUMMYFUNCTION("""COMPUTED_VALUE"""),101.33)</f>
        <v>101.33</v>
      </c>
      <c r="C1351" s="1">
        <f t="shared" si="1"/>
        <v>-1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IFERROR(__xludf.DUMMYFUNCTION("""COMPUTED_VALUE"""),101.72)</f>
        <v>101.72</v>
      </c>
      <c r="C1352" s="1">
        <f t="shared" si="1"/>
        <v>-1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IFERROR(__xludf.DUMMYFUNCTION("""COMPUTED_VALUE"""),101.64)</f>
        <v>101.64</v>
      </c>
      <c r="C1353" s="1">
        <f t="shared" si="1"/>
        <v>-1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IFERROR(__xludf.DUMMYFUNCTION("""COMPUTED_VALUE"""),100.73)</f>
        <v>100.73</v>
      </c>
      <c r="C1354" s="1">
        <f t="shared" si="1"/>
        <v>-1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IFERROR(__xludf.DUMMYFUNCTION("""COMPUTED_VALUE"""),101.13)</f>
        <v>101.13</v>
      </c>
      <c r="C1355" s="1">
        <f t="shared" si="1"/>
        <v>-1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IFERROR(__xludf.DUMMYFUNCTION("""COMPUTED_VALUE"""),101.25)</f>
        <v>101.25</v>
      </c>
      <c r="C1356" s="1">
        <f t="shared" si="1"/>
        <v>-1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IFERROR(__xludf.DUMMYFUNCTION("""COMPUTED_VALUE"""),100.83)</f>
        <v>100.83</v>
      </c>
      <c r="C1357" s="1">
        <f t="shared" si="1"/>
        <v>-1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IFERROR(__xludf.DUMMYFUNCTION("""COMPUTED_VALUE"""),99.8)</f>
        <v>99.8</v>
      </c>
      <c r="C1358" s="1">
        <f t="shared" si="1"/>
        <v>-1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IFERROR(__xludf.DUMMYFUNCTION("""COMPUTED_VALUE"""),100.32)</f>
        <v>100.32</v>
      </c>
      <c r="C1359" s="1">
        <f t="shared" si="1"/>
        <v>-1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IFERROR(__xludf.DUMMYFUNCTION("""COMPUTED_VALUE"""),100.61)</f>
        <v>100.61</v>
      </c>
      <c r="C1360" s="1">
        <f t="shared" si="1"/>
        <v>-1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IFERROR(__xludf.DUMMYFUNCTION("""COMPUTED_VALUE"""),99.2)</f>
        <v>99.2</v>
      </c>
      <c r="C1361" s="1">
        <f t="shared" si="1"/>
        <v>-1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IFERROR(__xludf.DUMMYFUNCTION("""COMPUTED_VALUE"""),99.06)</f>
        <v>99.06</v>
      </c>
      <c r="C1362" s="1">
        <f t="shared" si="1"/>
        <v>-1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IFERROR(__xludf.DUMMYFUNCTION("""COMPUTED_VALUE"""),99.54)</f>
        <v>99.54</v>
      </c>
      <c r="C1363" s="1">
        <f t="shared" si="1"/>
        <v>-1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IFERROR(__xludf.DUMMYFUNCTION("""COMPUTED_VALUE"""),99.94)</f>
        <v>99.94</v>
      </c>
      <c r="C1364" s="1">
        <f t="shared" si="1"/>
        <v>-1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IFERROR(__xludf.DUMMYFUNCTION("""COMPUTED_VALUE"""),98.74)</f>
        <v>98.74</v>
      </c>
      <c r="C1365" s="1">
        <f t="shared" si="1"/>
        <v>-1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IFERROR(__xludf.DUMMYFUNCTION("""COMPUTED_VALUE"""),98.76)</f>
        <v>98.76</v>
      </c>
      <c r="C1366" s="1">
        <f t="shared" si="1"/>
        <v>-1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IFERROR(__xludf.DUMMYFUNCTION("""COMPUTED_VALUE"""),98.3)</f>
        <v>98.3</v>
      </c>
      <c r="C1367" s="1">
        <f t="shared" si="1"/>
        <v>-1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IFERROR(__xludf.DUMMYFUNCTION("""COMPUTED_VALUE"""),98.59)</f>
        <v>98.59</v>
      </c>
      <c r="C1368" s="1">
        <f t="shared" si="1"/>
        <v>-1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IFERROR(__xludf.DUMMYFUNCTION("""COMPUTED_VALUE"""),99.74)</f>
        <v>99.74</v>
      </c>
      <c r="C1369" s="1">
        <f t="shared" si="1"/>
        <v>-1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IFERROR(__xludf.DUMMYFUNCTION("""COMPUTED_VALUE"""),99.86)</f>
        <v>99.86</v>
      </c>
      <c r="C1370" s="1">
        <f t="shared" si="1"/>
        <v>-1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IFERROR(__xludf.DUMMYFUNCTION("""COMPUTED_VALUE"""),99.05)</f>
        <v>99.05</v>
      </c>
      <c r="C1371" s="1">
        <f t="shared" si="1"/>
        <v>-1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IFERROR(__xludf.DUMMYFUNCTION("""COMPUTED_VALUE"""),98.47)</f>
        <v>98.47</v>
      </c>
      <c r="C1372" s="1">
        <f t="shared" si="1"/>
        <v>-1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IFERROR(__xludf.DUMMYFUNCTION("""COMPUTED_VALUE"""),99.1)</f>
        <v>99.1</v>
      </c>
      <c r="C1373" s="1">
        <f t="shared" si="1"/>
        <v>-1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IFERROR(__xludf.DUMMYFUNCTION("""COMPUTED_VALUE"""),99.2)</f>
        <v>99.2</v>
      </c>
      <c r="C1374" s="1">
        <f t="shared" si="1"/>
        <v>-1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IFERROR(__xludf.DUMMYFUNCTION("""COMPUTED_VALUE"""),100.46)</f>
        <v>100.46</v>
      </c>
      <c r="C1375" s="1">
        <f t="shared" si="1"/>
        <v>-1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IFERROR(__xludf.DUMMYFUNCTION("""COMPUTED_VALUE"""),100.28)</f>
        <v>100.28</v>
      </c>
      <c r="C1376" s="1">
        <f t="shared" si="1"/>
        <v>-1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IFERROR(__xludf.DUMMYFUNCTION("""COMPUTED_VALUE"""),100.31)</f>
        <v>100.31</v>
      </c>
      <c r="C1377" s="1">
        <f t="shared" si="1"/>
        <v>-1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IFERROR(__xludf.DUMMYFUNCTION("""COMPUTED_VALUE"""),99.73)</f>
        <v>99.73</v>
      </c>
      <c r="C1378" s="1">
        <f t="shared" si="1"/>
        <v>-1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IFERROR(__xludf.DUMMYFUNCTION("""COMPUTED_VALUE"""),99.1)</f>
        <v>99.1</v>
      </c>
      <c r="C1379" s="1">
        <f t="shared" si="1"/>
        <v>-1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IFERROR(__xludf.DUMMYFUNCTION("""COMPUTED_VALUE"""),98.4)</f>
        <v>98.4</v>
      </c>
      <c r="C1380" s="1">
        <f t="shared" si="1"/>
        <v>-1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IFERROR(__xludf.DUMMYFUNCTION("""COMPUTED_VALUE"""),98.57)</f>
        <v>98.57</v>
      </c>
      <c r="C1381" s="1">
        <f t="shared" si="1"/>
        <v>-1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IFERROR(__xludf.DUMMYFUNCTION("""COMPUTED_VALUE"""),96.96)</f>
        <v>96.96</v>
      </c>
      <c r="C1382" s="1">
        <f t="shared" si="1"/>
        <v>-1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IFERROR(__xludf.DUMMYFUNCTION("""COMPUTED_VALUE"""),97.07)</f>
        <v>97.07</v>
      </c>
      <c r="C1383" s="1">
        <f t="shared" si="1"/>
        <v>-1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IFERROR(__xludf.DUMMYFUNCTION("""COMPUTED_VALUE"""),97.9)</f>
        <v>97.9</v>
      </c>
      <c r="C1384" s="1">
        <f t="shared" si="1"/>
        <v>-1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IFERROR(__xludf.DUMMYFUNCTION("""COMPUTED_VALUE"""),97.59)</f>
        <v>97.59</v>
      </c>
      <c r="C1385" s="1">
        <f t="shared" si="1"/>
        <v>-1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IFERROR(__xludf.DUMMYFUNCTION("""COMPUTED_VALUE"""),97.46)</f>
        <v>97.46</v>
      </c>
      <c r="C1386" s="1">
        <f t="shared" si="1"/>
        <v>-1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IFERROR(__xludf.DUMMYFUNCTION("""COMPUTED_VALUE"""),97.9)</f>
        <v>97.9</v>
      </c>
      <c r="C1387" s="1">
        <f t="shared" si="1"/>
        <v>-1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IFERROR(__xludf.DUMMYFUNCTION("""COMPUTED_VALUE"""),96.12)</f>
        <v>96.12</v>
      </c>
      <c r="C1388" s="1">
        <f t="shared" si="1"/>
        <v>-1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IFERROR(__xludf.DUMMYFUNCTION("""COMPUTED_VALUE"""),96.32)</f>
        <v>96.32</v>
      </c>
      <c r="C1389" s="1">
        <f t="shared" si="1"/>
        <v>-1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IFERROR(__xludf.DUMMYFUNCTION("""COMPUTED_VALUE"""),97.49)</f>
        <v>97.49</v>
      </c>
      <c r="C1390" s="1">
        <f t="shared" si="1"/>
        <v>-1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IFERROR(__xludf.DUMMYFUNCTION("""COMPUTED_VALUE"""),98.79)</f>
        <v>98.79</v>
      </c>
      <c r="C1391" s="1">
        <f t="shared" si="1"/>
        <v>-1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IFERROR(__xludf.DUMMYFUNCTION("""COMPUTED_VALUE"""),99.08)</f>
        <v>99.08</v>
      </c>
      <c r="C1392" s="1">
        <f t="shared" si="1"/>
        <v>-1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IFERROR(__xludf.DUMMYFUNCTION("""COMPUTED_VALUE"""),98.85)</f>
        <v>98.85</v>
      </c>
      <c r="C1393" s="1">
        <f t="shared" si="1"/>
        <v>-1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IFERROR(__xludf.DUMMYFUNCTION("""COMPUTED_VALUE"""),98.6)</f>
        <v>98.6</v>
      </c>
      <c r="C1394" s="1">
        <f t="shared" si="1"/>
        <v>-1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IFERROR(__xludf.DUMMYFUNCTION("""COMPUTED_VALUE"""),100.47)</f>
        <v>100.47</v>
      </c>
      <c r="C1395" s="1">
        <f t="shared" si="1"/>
        <v>-1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IFERROR(__xludf.DUMMYFUNCTION("""COMPUTED_VALUE"""),101.26)</f>
        <v>101.26</v>
      </c>
      <c r="C1396" s="1">
        <f t="shared" si="1"/>
        <v>-1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IFERROR(__xludf.DUMMYFUNCTION("""COMPUTED_VALUE"""),100.34)</f>
        <v>100.34</v>
      </c>
      <c r="C1397" s="1">
        <f t="shared" si="1"/>
        <v>-1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IFERROR(__xludf.DUMMYFUNCTION("""COMPUTED_VALUE"""),99.71)</f>
        <v>99.71</v>
      </c>
      <c r="C1398" s="1">
        <f t="shared" si="1"/>
        <v>-1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IFERROR(__xludf.DUMMYFUNCTION("""COMPUTED_VALUE"""),99.31)</f>
        <v>99.31</v>
      </c>
      <c r="C1399" s="1">
        <f t="shared" si="1"/>
        <v>-1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IFERROR(__xludf.DUMMYFUNCTION("""COMPUTED_VALUE"""),97.83)</f>
        <v>97.83</v>
      </c>
      <c r="C1400" s="1">
        <f t="shared" si="1"/>
        <v>-1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IFERROR(__xludf.DUMMYFUNCTION("""COMPUTED_VALUE"""),96.76)</f>
        <v>96.76</v>
      </c>
      <c r="C1401" s="1">
        <f t="shared" si="1"/>
        <v>-1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IFERROR(__xludf.DUMMYFUNCTION("""COMPUTED_VALUE"""),99.2)</f>
        <v>99.2</v>
      </c>
      <c r="C1402" s="1">
        <f t="shared" si="1"/>
        <v>-1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IFERROR(__xludf.DUMMYFUNCTION("""COMPUTED_VALUE"""),100.47)</f>
        <v>100.47</v>
      </c>
      <c r="C1403" s="1">
        <f t="shared" si="1"/>
        <v>-1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IFERROR(__xludf.DUMMYFUNCTION("""COMPUTED_VALUE"""),100.32)</f>
        <v>100.32</v>
      </c>
      <c r="C1404" s="1">
        <f t="shared" si="1"/>
        <v>-1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IFERROR(__xludf.DUMMYFUNCTION("""COMPUTED_VALUE"""),100.0)</f>
        <v>100</v>
      </c>
      <c r="C1405" s="1">
        <f t="shared" si="1"/>
        <v>-1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IFERROR(__xludf.DUMMYFUNCTION("""COMPUTED_VALUE"""),99.67)</f>
        <v>99.67</v>
      </c>
      <c r="C1406" s="1">
        <f t="shared" si="1"/>
        <v>-1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IFERROR(__xludf.DUMMYFUNCTION("""COMPUTED_VALUE"""),99.6)</f>
        <v>99.6</v>
      </c>
      <c r="C1407" s="1">
        <f t="shared" si="1"/>
        <v>-1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IFERROR(__xludf.DUMMYFUNCTION("""COMPUTED_VALUE"""),100.65)</f>
        <v>100.65</v>
      </c>
      <c r="C1408" s="1">
        <f t="shared" si="1"/>
        <v>-1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IFERROR(__xludf.DUMMYFUNCTION("""COMPUTED_VALUE"""),100.71)</f>
        <v>100.71</v>
      </c>
      <c r="C1409" s="1">
        <f t="shared" si="1"/>
        <v>-1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IFERROR(__xludf.DUMMYFUNCTION("""COMPUTED_VALUE"""),100.39)</f>
        <v>100.39</v>
      </c>
      <c r="C1410" s="1">
        <f t="shared" si="1"/>
        <v>-1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IFERROR(__xludf.DUMMYFUNCTION("""COMPUTED_VALUE"""),102.15)</f>
        <v>102.15</v>
      </c>
      <c r="C1411" s="1">
        <f t="shared" si="1"/>
        <v>-1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IFERROR(__xludf.DUMMYFUNCTION("""COMPUTED_VALUE"""),100.31)</f>
        <v>100.31</v>
      </c>
      <c r="C1412" s="1">
        <f t="shared" si="1"/>
        <v>-1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IFERROR(__xludf.DUMMYFUNCTION("""COMPUTED_VALUE"""),100.47)</f>
        <v>100.47</v>
      </c>
      <c r="C1413" s="1">
        <f t="shared" si="1"/>
        <v>-1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IFERROR(__xludf.DUMMYFUNCTION("""COMPUTED_VALUE"""),100.45)</f>
        <v>100.45</v>
      </c>
      <c r="C1414" s="1">
        <f t="shared" si="1"/>
        <v>-1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IFERROR(__xludf.DUMMYFUNCTION("""COMPUTED_VALUE"""),100.98)</f>
        <v>100.98</v>
      </c>
      <c r="C1415" s="1">
        <f t="shared" si="1"/>
        <v>-1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IFERROR(__xludf.DUMMYFUNCTION("""COMPUTED_VALUE"""),101.18)</f>
        <v>101.18</v>
      </c>
      <c r="C1416" s="1">
        <f t="shared" si="1"/>
        <v>-1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IFERROR(__xludf.DUMMYFUNCTION("""COMPUTED_VALUE"""),101.11)</f>
        <v>101.11</v>
      </c>
      <c r="C1417" s="1">
        <f t="shared" si="1"/>
        <v>-1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IFERROR(__xludf.DUMMYFUNCTION("""COMPUTED_VALUE"""),99.99)</f>
        <v>99.99</v>
      </c>
      <c r="C1418" s="1">
        <f t="shared" si="1"/>
        <v>-1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IFERROR(__xludf.DUMMYFUNCTION("""COMPUTED_VALUE"""),97.71)</f>
        <v>97.71</v>
      </c>
      <c r="C1419" s="1">
        <f t="shared" si="1"/>
        <v>-1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IFERROR(__xludf.DUMMYFUNCTION("""COMPUTED_VALUE"""),94.13)</f>
        <v>94.13</v>
      </c>
      <c r="C1420" s="1">
        <f t="shared" si="1"/>
        <v>-1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IFERROR(__xludf.DUMMYFUNCTION("""COMPUTED_VALUE"""),90.7)</f>
        <v>90.7</v>
      </c>
      <c r="C1421" s="1">
        <f t="shared" si="1"/>
        <v>-1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IFERROR(__xludf.DUMMYFUNCTION("""COMPUTED_VALUE"""),89.42)</f>
        <v>89.42</v>
      </c>
      <c r="C1422" s="1">
        <f t="shared" si="1"/>
        <v>-1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IFERROR(__xludf.DUMMYFUNCTION("""COMPUTED_VALUE"""),93.13)</f>
        <v>93.13</v>
      </c>
      <c r="C1423" s="1">
        <f t="shared" si="1"/>
        <v>-1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IFERROR(__xludf.DUMMYFUNCTION("""COMPUTED_VALUE"""),95.09)</f>
        <v>95.09</v>
      </c>
      <c r="C1424" s="1">
        <f t="shared" si="1"/>
        <v>-1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IFERROR(__xludf.DUMMYFUNCTION("""COMPUTED_VALUE"""),95.22)</f>
        <v>95.22</v>
      </c>
      <c r="C1425" s="1">
        <f t="shared" si="1"/>
        <v>-1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IFERROR(__xludf.DUMMYFUNCTION("""COMPUTED_VALUE"""),94.5)</f>
        <v>94.5</v>
      </c>
      <c r="C1426" s="1">
        <f t="shared" si="1"/>
        <v>-1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IFERROR(__xludf.DUMMYFUNCTION("""COMPUTED_VALUE"""),91.35)</f>
        <v>91.35</v>
      </c>
      <c r="C1427" s="1">
        <f t="shared" si="1"/>
        <v>-1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IFERROR(__xludf.DUMMYFUNCTION("""COMPUTED_VALUE"""),93.3)</f>
        <v>93.3</v>
      </c>
      <c r="C1428" s="1">
        <f t="shared" si="1"/>
        <v>-1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IFERROR(__xludf.DUMMYFUNCTION("""COMPUTED_VALUE"""),93.84)</f>
        <v>93.84</v>
      </c>
      <c r="C1429" s="1">
        <f t="shared" si="1"/>
        <v>-1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IFERROR(__xludf.DUMMYFUNCTION("""COMPUTED_VALUE"""),91.95)</f>
        <v>91.95</v>
      </c>
      <c r="C1430" s="1">
        <f t="shared" si="1"/>
        <v>-1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IFERROR(__xludf.DUMMYFUNCTION("""COMPUTED_VALUE"""),95.02)</f>
        <v>95.02</v>
      </c>
      <c r="C1431" s="1">
        <f t="shared" si="1"/>
        <v>-1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IFERROR(__xludf.DUMMYFUNCTION("""COMPUTED_VALUE"""),94.11)</f>
        <v>94.11</v>
      </c>
      <c r="C1432" s="1">
        <f t="shared" si="1"/>
        <v>-1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IFERROR(__xludf.DUMMYFUNCTION("""COMPUTED_VALUE"""),94.77)</f>
        <v>94.77</v>
      </c>
      <c r="C1433" s="1">
        <f t="shared" si="1"/>
        <v>-1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IFERROR(__xludf.DUMMYFUNCTION("""COMPUTED_VALUE"""),94.84)</f>
        <v>94.84</v>
      </c>
      <c r="C1434" s="1">
        <f t="shared" si="1"/>
        <v>-1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IFERROR(__xludf.DUMMYFUNCTION("""COMPUTED_VALUE"""),94.45)</f>
        <v>94.45</v>
      </c>
      <c r="C1435" s="1">
        <f t="shared" si="1"/>
        <v>-1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IFERROR(__xludf.DUMMYFUNCTION("""COMPUTED_VALUE"""),95.5)</f>
        <v>95.5</v>
      </c>
      <c r="C1436" s="1">
        <f t="shared" si="1"/>
        <v>-1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IFERROR(__xludf.DUMMYFUNCTION("""COMPUTED_VALUE"""),96.11)</f>
        <v>96.11</v>
      </c>
      <c r="C1437" s="1">
        <f t="shared" si="1"/>
        <v>-1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IFERROR(__xludf.DUMMYFUNCTION("""COMPUTED_VALUE"""),95.7)</f>
        <v>95.7</v>
      </c>
      <c r="C1438" s="1">
        <f t="shared" si="1"/>
        <v>-1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IFERROR(__xludf.DUMMYFUNCTION("""COMPUTED_VALUE"""),93.33)</f>
        <v>93.33</v>
      </c>
      <c r="C1439" s="1">
        <f t="shared" si="1"/>
        <v>-1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IFERROR(__xludf.DUMMYFUNCTION("""COMPUTED_VALUE"""),93.05)</f>
        <v>93.05</v>
      </c>
      <c r="C1440" s="1">
        <f t="shared" si="1"/>
        <v>-1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IFERROR(__xludf.DUMMYFUNCTION("""COMPUTED_VALUE"""),91.43)</f>
        <v>91.43</v>
      </c>
      <c r="C1441" s="1">
        <f t="shared" si="1"/>
        <v>-1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IFERROR(__xludf.DUMMYFUNCTION("""COMPUTED_VALUE"""),90.05)</f>
        <v>90.05</v>
      </c>
      <c r="C1442" s="1">
        <f t="shared" si="1"/>
        <v>-1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IFERROR(__xludf.DUMMYFUNCTION("""COMPUTED_VALUE"""),89.12)</f>
        <v>89.12</v>
      </c>
      <c r="C1443" s="1">
        <f t="shared" si="1"/>
        <v>-1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IFERROR(__xludf.DUMMYFUNCTION("""COMPUTED_VALUE"""),89.03)</f>
        <v>89.03</v>
      </c>
      <c r="C1444" s="1">
        <f t="shared" si="1"/>
        <v>-1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IFERROR(__xludf.DUMMYFUNCTION("""COMPUTED_VALUE"""),87.19)</f>
        <v>87.19</v>
      </c>
      <c r="C1445" s="1">
        <f t="shared" si="1"/>
        <v>-1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IFERROR(__xludf.DUMMYFUNCTION("""COMPUTED_VALUE"""),88.08)</f>
        <v>88.08</v>
      </c>
      <c r="C1446" s="1">
        <f t="shared" si="1"/>
        <v>-1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IFERROR(__xludf.DUMMYFUNCTION("""COMPUTED_VALUE"""),90.14)</f>
        <v>90.14</v>
      </c>
      <c r="C1447" s="1">
        <f t="shared" si="1"/>
        <v>-1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IFERROR(__xludf.DUMMYFUNCTION("""COMPUTED_VALUE"""),90.16)</f>
        <v>90.16</v>
      </c>
      <c r="C1448" s="1">
        <f t="shared" si="1"/>
        <v>-1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IFERROR(__xludf.DUMMYFUNCTION("""COMPUTED_VALUE"""),91.9)</f>
        <v>91.9</v>
      </c>
      <c r="C1449" s="1">
        <f t="shared" si="1"/>
        <v>-1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IFERROR(__xludf.DUMMYFUNCTION("""COMPUTED_VALUE"""),93.65)</f>
        <v>93.65</v>
      </c>
      <c r="C1450" s="1">
        <f t="shared" si="1"/>
        <v>-1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IFERROR(__xludf.DUMMYFUNCTION("""COMPUTED_VALUE"""),93.49)</f>
        <v>93.49</v>
      </c>
      <c r="C1451" s="1">
        <f t="shared" si="1"/>
        <v>-1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IFERROR(__xludf.DUMMYFUNCTION("""COMPUTED_VALUE"""),94.71)</f>
        <v>94.71</v>
      </c>
      <c r="C1452" s="1">
        <f t="shared" si="1"/>
        <v>-1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IFERROR(__xludf.DUMMYFUNCTION("""COMPUTED_VALUE"""),96.22)</f>
        <v>96.22</v>
      </c>
      <c r="C1453" s="1">
        <f t="shared" si="1"/>
        <v>-1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IFERROR(__xludf.DUMMYFUNCTION("""COMPUTED_VALUE"""),96.3)</f>
        <v>96.3</v>
      </c>
      <c r="C1454" s="1">
        <f t="shared" si="1"/>
        <v>-1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IFERROR(__xludf.DUMMYFUNCTION("""COMPUTED_VALUE"""),96.62)</f>
        <v>96.62</v>
      </c>
      <c r="C1455" s="1">
        <f t="shared" si="1"/>
        <v>-1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IFERROR(__xludf.DUMMYFUNCTION("""COMPUTED_VALUE"""),95.03)</f>
        <v>95.03</v>
      </c>
      <c r="C1456" s="1">
        <f t="shared" si="1"/>
        <v>-1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IFERROR(__xludf.DUMMYFUNCTION("""COMPUTED_VALUE"""),93.54)</f>
        <v>93.54</v>
      </c>
      <c r="C1457" s="1">
        <f t="shared" si="1"/>
        <v>-1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IFERROR(__xludf.DUMMYFUNCTION("""COMPUTED_VALUE"""),93.77)</f>
        <v>93.77</v>
      </c>
      <c r="C1458" s="1">
        <f t="shared" si="1"/>
        <v>-1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IFERROR(__xludf.DUMMYFUNCTION("""COMPUTED_VALUE"""),92.37)</f>
        <v>92.37</v>
      </c>
      <c r="C1459" s="1">
        <f t="shared" si="1"/>
        <v>-1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IFERROR(__xludf.DUMMYFUNCTION("""COMPUTED_VALUE"""),92.51)</f>
        <v>92.51</v>
      </c>
      <c r="C1460" s="1">
        <f t="shared" si="1"/>
        <v>-1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IFERROR(__xludf.DUMMYFUNCTION("""COMPUTED_VALUE"""),93.56)</f>
        <v>93.56</v>
      </c>
      <c r="C1461" s="1">
        <f t="shared" si="1"/>
        <v>-1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IFERROR(__xludf.DUMMYFUNCTION("""COMPUTED_VALUE"""),94.03)</f>
        <v>94.03</v>
      </c>
      <c r="C1462" s="1">
        <f t="shared" si="1"/>
        <v>-1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IFERROR(__xludf.DUMMYFUNCTION("""COMPUTED_VALUE"""),97.65)</f>
        <v>97.65</v>
      </c>
      <c r="C1463" s="1">
        <f t="shared" si="1"/>
        <v>-1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IFERROR(__xludf.DUMMYFUNCTION("""COMPUTED_VALUE"""),98.18)</f>
        <v>98.18</v>
      </c>
      <c r="C1464" s="1">
        <f t="shared" si="1"/>
        <v>-1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IFERROR(__xludf.DUMMYFUNCTION("""COMPUTED_VALUE"""),97.84)</f>
        <v>97.84</v>
      </c>
      <c r="C1465" s="1">
        <f t="shared" si="1"/>
        <v>-1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IFERROR(__xludf.DUMMYFUNCTION("""COMPUTED_VALUE"""),97.53)</f>
        <v>97.53</v>
      </c>
      <c r="C1466" s="1">
        <f t="shared" si="1"/>
        <v>-1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IFERROR(__xludf.DUMMYFUNCTION("""COMPUTED_VALUE"""),98.61)</f>
        <v>98.61</v>
      </c>
      <c r="C1467" s="1">
        <f t="shared" si="1"/>
        <v>-1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IFERROR(__xludf.DUMMYFUNCTION("""COMPUTED_VALUE"""),98.0)</f>
        <v>98</v>
      </c>
      <c r="C1468" s="1">
        <f t="shared" si="1"/>
        <v>-1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IFERROR(__xludf.DUMMYFUNCTION("""COMPUTED_VALUE"""),98.32)</f>
        <v>98.32</v>
      </c>
      <c r="C1469" s="1">
        <f t="shared" si="1"/>
        <v>-1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IFERROR(__xludf.DUMMYFUNCTION("""COMPUTED_VALUE"""),99.18)</f>
        <v>99.18</v>
      </c>
      <c r="C1470" s="1">
        <f t="shared" si="1"/>
        <v>-1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IFERROR(__xludf.DUMMYFUNCTION("""COMPUTED_VALUE"""),98.67)</f>
        <v>98.67</v>
      </c>
      <c r="C1471" s="1">
        <f t="shared" si="1"/>
        <v>-1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IFERROR(__xludf.DUMMYFUNCTION("""COMPUTED_VALUE"""),98.41)</f>
        <v>98.41</v>
      </c>
      <c r="C1472" s="1">
        <f t="shared" si="1"/>
        <v>-1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IFERROR(__xludf.DUMMYFUNCTION("""COMPUTED_VALUE"""),98.62)</f>
        <v>98.62</v>
      </c>
      <c r="C1473" s="1">
        <f t="shared" si="1"/>
        <v>-1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IFERROR(__xludf.DUMMYFUNCTION("""COMPUTED_VALUE"""),99.0)</f>
        <v>99</v>
      </c>
      <c r="C1474" s="1">
        <f t="shared" si="1"/>
        <v>-1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IFERROR(__xludf.DUMMYFUNCTION("""COMPUTED_VALUE"""),97.78)</f>
        <v>97.78</v>
      </c>
      <c r="C1475" s="1">
        <f t="shared" si="1"/>
        <v>-1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IFERROR(__xludf.DUMMYFUNCTION("""COMPUTED_VALUE"""),97.48)</f>
        <v>97.48</v>
      </c>
      <c r="C1476" s="1">
        <f t="shared" si="1"/>
        <v>-1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IFERROR(__xludf.DUMMYFUNCTION("""COMPUTED_VALUE"""),98.3)</f>
        <v>98.3</v>
      </c>
      <c r="C1477" s="1">
        <f t="shared" si="1"/>
        <v>-1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IFERROR(__xludf.DUMMYFUNCTION("""COMPUTED_VALUE"""),97.07)</f>
        <v>97.07</v>
      </c>
      <c r="C1478" s="1">
        <f t="shared" si="1"/>
        <v>-1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IFERROR(__xludf.DUMMYFUNCTION("""COMPUTED_VALUE"""),96.23)</f>
        <v>96.23</v>
      </c>
      <c r="C1479" s="1">
        <f t="shared" si="1"/>
        <v>-1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IFERROR(__xludf.DUMMYFUNCTION("""COMPUTED_VALUE"""),98.01)</f>
        <v>98.01</v>
      </c>
      <c r="C1480" s="1">
        <f t="shared" si="1"/>
        <v>-1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IFERROR(__xludf.DUMMYFUNCTION("""COMPUTED_VALUE"""),97.38)</f>
        <v>97.38</v>
      </c>
      <c r="C1481" s="1">
        <f t="shared" si="1"/>
        <v>-1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IFERROR(__xludf.DUMMYFUNCTION("""COMPUTED_VALUE"""),99.06)</f>
        <v>99.06</v>
      </c>
      <c r="C1482" s="1">
        <f t="shared" si="1"/>
        <v>-1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IFERROR(__xludf.DUMMYFUNCTION("""COMPUTED_VALUE"""),99.99)</f>
        <v>99.99</v>
      </c>
      <c r="C1483" s="1">
        <f t="shared" si="1"/>
        <v>-1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IFERROR(__xludf.DUMMYFUNCTION("""COMPUTED_VALUE"""),100.56)</f>
        <v>100.56</v>
      </c>
      <c r="C1484" s="1">
        <f t="shared" si="1"/>
        <v>-1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IFERROR(__xludf.DUMMYFUNCTION("""COMPUTED_VALUE"""),99.57)</f>
        <v>99.57</v>
      </c>
      <c r="C1485" s="1">
        <f t="shared" si="1"/>
        <v>-1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IFERROR(__xludf.DUMMYFUNCTION("""COMPUTED_VALUE"""),98.21)</f>
        <v>98.21</v>
      </c>
      <c r="C1486" s="1">
        <f t="shared" si="1"/>
        <v>-1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IFERROR(__xludf.DUMMYFUNCTION("""COMPUTED_VALUE"""),98.65)</f>
        <v>98.65</v>
      </c>
      <c r="C1487" s="1">
        <f t="shared" si="1"/>
        <v>-1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IFERROR(__xludf.DUMMYFUNCTION("""COMPUTED_VALUE"""),99.06)</f>
        <v>99.06</v>
      </c>
      <c r="C1488" s="1">
        <f t="shared" si="1"/>
        <v>-1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IFERROR(__xludf.DUMMYFUNCTION("""COMPUTED_VALUE"""),98.96)</f>
        <v>98.96</v>
      </c>
      <c r="C1489" s="1">
        <f t="shared" si="1"/>
        <v>-1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IFERROR(__xludf.DUMMYFUNCTION("""COMPUTED_VALUE"""),99.15)</f>
        <v>99.15</v>
      </c>
      <c r="C1490" s="1">
        <f t="shared" si="1"/>
        <v>-1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IFERROR(__xludf.DUMMYFUNCTION("""COMPUTED_VALUE"""),98.15)</f>
        <v>98.15</v>
      </c>
      <c r="C1491" s="1">
        <f t="shared" si="1"/>
        <v>-1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IFERROR(__xludf.DUMMYFUNCTION("""COMPUTED_VALUE"""),97.48)</f>
        <v>97.48</v>
      </c>
      <c r="C1492" s="1">
        <f t="shared" si="1"/>
        <v>-1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IFERROR(__xludf.DUMMYFUNCTION("""COMPUTED_VALUE"""),99.53)</f>
        <v>99.53</v>
      </c>
      <c r="C1493" s="1">
        <f t="shared" si="1"/>
        <v>-1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IFERROR(__xludf.DUMMYFUNCTION("""COMPUTED_VALUE"""),99.18)</f>
        <v>99.18</v>
      </c>
      <c r="C1494" s="1">
        <f t="shared" si="1"/>
        <v>-1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IFERROR(__xludf.DUMMYFUNCTION("""COMPUTED_VALUE"""),97.73)</f>
        <v>97.73</v>
      </c>
      <c r="C1495" s="1">
        <f t="shared" si="1"/>
        <v>-1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IFERROR(__xludf.DUMMYFUNCTION("""COMPUTED_VALUE"""),97.0)</f>
        <v>97</v>
      </c>
      <c r="C1496" s="1">
        <f t="shared" si="1"/>
        <v>-1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IFERROR(__xludf.DUMMYFUNCTION("""COMPUTED_VALUE"""),96.87)</f>
        <v>96.87</v>
      </c>
      <c r="C1497" s="1">
        <f t="shared" si="1"/>
        <v>-1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IFERROR(__xludf.DUMMYFUNCTION("""COMPUTED_VALUE"""),93.51)</f>
        <v>93.51</v>
      </c>
      <c r="C1498" s="1">
        <f t="shared" si="1"/>
        <v>-1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IFERROR(__xludf.DUMMYFUNCTION("""COMPUTED_VALUE"""),94.23)</f>
        <v>94.23</v>
      </c>
      <c r="C1499" s="1">
        <f t="shared" si="1"/>
        <v>-1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IFERROR(__xludf.DUMMYFUNCTION("""COMPUTED_VALUE"""),93.74)</f>
        <v>93.74</v>
      </c>
      <c r="C1500" s="1">
        <f t="shared" si="1"/>
        <v>-1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IFERROR(__xludf.DUMMYFUNCTION("""COMPUTED_VALUE"""),99.08)</f>
        <v>99.08</v>
      </c>
      <c r="C1501" s="1">
        <f t="shared" si="1"/>
        <v>-1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IFERROR(__xludf.DUMMYFUNCTION("""COMPUTED_VALUE"""),97.4)</f>
        <v>97.4</v>
      </c>
      <c r="C1502" s="1">
        <f t="shared" si="1"/>
        <v>-1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IFERROR(__xludf.DUMMYFUNCTION("""COMPUTED_VALUE"""),96.94)</f>
        <v>96.94</v>
      </c>
      <c r="C1503" s="1">
        <f t="shared" si="1"/>
        <v>-1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IFERROR(__xludf.DUMMYFUNCTION("""COMPUTED_VALUE"""),97.67)</f>
        <v>97.67</v>
      </c>
      <c r="C1504" s="1">
        <f t="shared" si="1"/>
        <v>-1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IFERROR(__xludf.DUMMYFUNCTION("""COMPUTED_VALUE"""),99.16)</f>
        <v>99.16</v>
      </c>
      <c r="C1505" s="1">
        <f t="shared" si="1"/>
        <v>-1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IFERROR(__xludf.DUMMYFUNCTION("""COMPUTED_VALUE"""),99.92)</f>
        <v>99.92</v>
      </c>
      <c r="C1506" s="1">
        <f t="shared" si="1"/>
        <v>-1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IFERROR(__xludf.DUMMYFUNCTION("""COMPUTED_VALUE"""),99.62)</f>
        <v>99.62</v>
      </c>
      <c r="C1507" s="1">
        <f t="shared" si="1"/>
        <v>-1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IFERROR(__xludf.DUMMYFUNCTION("""COMPUTED_VALUE"""),99.32)</f>
        <v>99.32</v>
      </c>
      <c r="C1508" s="1">
        <f t="shared" si="1"/>
        <v>-1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IFERROR(__xludf.DUMMYFUNCTION("""COMPUTED_VALUE"""),100.28)</f>
        <v>100.28</v>
      </c>
      <c r="C1509" s="1">
        <f t="shared" si="1"/>
        <v>-1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IFERROR(__xludf.DUMMYFUNCTION("""COMPUTED_VALUE"""),99.44)</f>
        <v>99.44</v>
      </c>
      <c r="C1510" s="1">
        <f t="shared" si="1"/>
        <v>-1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IFERROR(__xludf.DUMMYFUNCTION("""COMPUTED_VALUE"""),98.6)</f>
        <v>98.6</v>
      </c>
      <c r="C1511" s="1">
        <f t="shared" si="1"/>
        <v>-1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IFERROR(__xludf.DUMMYFUNCTION("""COMPUTED_VALUE"""),97.64)</f>
        <v>97.64</v>
      </c>
      <c r="C1512" s="1">
        <f t="shared" si="1"/>
        <v>-1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IFERROR(__xludf.DUMMYFUNCTION("""COMPUTED_VALUE"""),98.44)</f>
        <v>98.44</v>
      </c>
      <c r="C1513" s="1">
        <f t="shared" si="1"/>
        <v>-1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IFERROR(__xludf.DUMMYFUNCTION("""COMPUTED_VALUE"""),97.33)</f>
        <v>97.33</v>
      </c>
      <c r="C1514" s="1">
        <f t="shared" si="1"/>
        <v>-1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IFERROR(__xludf.DUMMYFUNCTION("""COMPUTED_VALUE"""),94.46)</f>
        <v>94.46</v>
      </c>
      <c r="C1515" s="1">
        <f t="shared" si="1"/>
        <v>-1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IFERROR(__xludf.DUMMYFUNCTION("""COMPUTED_VALUE"""),93.7)</f>
        <v>93.7</v>
      </c>
      <c r="C1516" s="1">
        <f t="shared" si="1"/>
        <v>-1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IFERROR(__xludf.DUMMYFUNCTION("""COMPUTED_VALUE"""),93.69)</f>
        <v>93.69</v>
      </c>
      <c r="C1517" s="1">
        <f t="shared" si="1"/>
        <v>-1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IFERROR(__xludf.DUMMYFUNCTION("""COMPUTED_VALUE"""),94.41)</f>
        <v>94.41</v>
      </c>
      <c r="C1518" s="1">
        <f t="shared" si="1"/>
        <v>-1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IFERROR(__xludf.DUMMYFUNCTION("""COMPUTED_VALUE"""),92.44)</f>
        <v>92.44</v>
      </c>
      <c r="C1519" s="1">
        <f t="shared" si="1"/>
        <v>-1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IFERROR(__xludf.DUMMYFUNCTION("""COMPUTED_VALUE"""),94.0)</f>
        <v>94</v>
      </c>
      <c r="C1520" s="1">
        <f t="shared" si="1"/>
        <v>-1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IFERROR(__xludf.DUMMYFUNCTION("""COMPUTED_VALUE"""),92.59)</f>
        <v>92.59</v>
      </c>
      <c r="C1521" s="1">
        <f t="shared" si="1"/>
        <v>-1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IFERROR(__xludf.DUMMYFUNCTION("""COMPUTED_VALUE"""),92.66)</f>
        <v>92.66</v>
      </c>
      <c r="C1522" s="1">
        <f t="shared" si="1"/>
        <v>-1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IFERROR(__xludf.DUMMYFUNCTION("""COMPUTED_VALUE"""),91.62)</f>
        <v>91.62</v>
      </c>
      <c r="C1523" s="1">
        <f t="shared" si="1"/>
        <v>-1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IFERROR(__xludf.DUMMYFUNCTION("""COMPUTED_VALUE"""),91.94)</f>
        <v>91.94</v>
      </c>
      <c r="C1524" s="1">
        <f t="shared" si="1"/>
        <v>-1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IFERROR(__xludf.DUMMYFUNCTION("""COMPUTED_VALUE"""),93.12)</f>
        <v>93.12</v>
      </c>
      <c r="C1525" s="1">
        <f t="shared" si="1"/>
        <v>-1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IFERROR(__xludf.DUMMYFUNCTION("""COMPUTED_VALUE"""),91.85)</f>
        <v>91.85</v>
      </c>
      <c r="C1526" s="1">
        <f t="shared" si="1"/>
        <v>-1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IFERROR(__xludf.DUMMYFUNCTION("""COMPUTED_VALUE"""),93.78)</f>
        <v>93.78</v>
      </c>
      <c r="C1527" s="1">
        <f t="shared" si="1"/>
        <v>-1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IFERROR(__xludf.DUMMYFUNCTION("""COMPUTED_VALUE"""),92.3)</f>
        <v>92.3</v>
      </c>
      <c r="C1528" s="1">
        <f t="shared" si="1"/>
        <v>-1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IFERROR(__xludf.DUMMYFUNCTION("""COMPUTED_VALUE"""),93.26)</f>
        <v>93.26</v>
      </c>
      <c r="C1529" s="1">
        <f t="shared" si="1"/>
        <v>-1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IFERROR(__xludf.DUMMYFUNCTION("""COMPUTED_VALUE"""),98.24)</f>
        <v>98.24</v>
      </c>
      <c r="C1530" s="1">
        <f t="shared" si="1"/>
        <v>-1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IFERROR(__xludf.DUMMYFUNCTION("""COMPUTED_VALUE"""),97.94)</f>
        <v>97.94</v>
      </c>
      <c r="C1531" s="1">
        <f t="shared" si="1"/>
        <v>-1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IFERROR(__xludf.DUMMYFUNCTION("""COMPUTED_VALUE"""),95.83)</f>
        <v>95.83</v>
      </c>
      <c r="C1532" s="1">
        <f t="shared" si="1"/>
        <v>-1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IFERROR(__xludf.DUMMYFUNCTION("""COMPUTED_VALUE"""),97.25)</f>
        <v>97.25</v>
      </c>
      <c r="C1533" s="1">
        <f t="shared" si="1"/>
        <v>-1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IFERROR(__xludf.DUMMYFUNCTION("""COMPUTED_VALUE"""),97.62)</f>
        <v>97.62</v>
      </c>
      <c r="C1534" s="1">
        <f t="shared" si="1"/>
        <v>-1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IFERROR(__xludf.DUMMYFUNCTION("""COMPUTED_VALUE"""),97.22)</f>
        <v>97.22</v>
      </c>
      <c r="C1535" s="1">
        <f t="shared" si="1"/>
        <v>-1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IFERROR(__xludf.DUMMYFUNCTION("""COMPUTED_VALUE"""),96.65)</f>
        <v>96.65</v>
      </c>
      <c r="C1536" s="1">
        <f t="shared" si="1"/>
        <v>-1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IFERROR(__xludf.DUMMYFUNCTION("""COMPUTED_VALUE"""),97.79)</f>
        <v>97.79</v>
      </c>
      <c r="C1537" s="1">
        <f t="shared" si="1"/>
        <v>-1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IFERROR(__xludf.DUMMYFUNCTION("""COMPUTED_VALUE"""),97.67)</f>
        <v>97.67</v>
      </c>
      <c r="C1538" s="1">
        <f t="shared" si="1"/>
        <v>-1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IFERROR(__xludf.DUMMYFUNCTION("""COMPUTED_VALUE"""),96.66)</f>
        <v>96.66</v>
      </c>
      <c r="C1539" s="1">
        <f t="shared" si="1"/>
        <v>-1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IFERROR(__xludf.DUMMYFUNCTION("""COMPUTED_VALUE"""),98.51)</f>
        <v>98.51</v>
      </c>
      <c r="C1540" s="1">
        <f t="shared" si="1"/>
        <v>-1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IFERROR(__xludf.DUMMYFUNCTION("""COMPUTED_VALUE"""),99.91)</f>
        <v>99.91</v>
      </c>
      <c r="C1541" s="1">
        <f t="shared" si="1"/>
        <v>-1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IFERROR(__xludf.DUMMYFUNCTION("""COMPUTED_VALUE"""),101.03)</f>
        <v>101.03</v>
      </c>
      <c r="C1542" s="1">
        <f t="shared" si="1"/>
        <v>-1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IFERROR(__xludf.DUMMYFUNCTION("""COMPUTED_VALUE"""),101.36)</f>
        <v>101.36</v>
      </c>
      <c r="C1543" s="1">
        <f t="shared" si="1"/>
        <v>-1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IFERROR(__xludf.DUMMYFUNCTION("""COMPUTED_VALUE"""),102.12)</f>
        <v>102.12</v>
      </c>
      <c r="C1544" s="1">
        <f t="shared" si="1"/>
        <v>-1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IFERROR(__xludf.DUMMYFUNCTION("""COMPUTED_VALUE"""),100.12)</f>
        <v>100.12</v>
      </c>
      <c r="C1545" s="1">
        <f t="shared" si="1"/>
        <v>-1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IFERROR(__xludf.DUMMYFUNCTION("""COMPUTED_VALUE"""),98.66)</f>
        <v>98.66</v>
      </c>
      <c r="C1546" s="1">
        <f t="shared" si="1"/>
        <v>-1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IFERROR(__xludf.DUMMYFUNCTION("""COMPUTED_VALUE"""),98.34)</f>
        <v>98.34</v>
      </c>
      <c r="C1547" s="1">
        <f t="shared" si="1"/>
        <v>-1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IFERROR(__xludf.DUMMYFUNCTION("""COMPUTED_VALUE"""),99.19)</f>
        <v>99.19</v>
      </c>
      <c r="C1548" s="1">
        <f t="shared" si="1"/>
        <v>-1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IFERROR(__xludf.DUMMYFUNCTION("""COMPUTED_VALUE"""),98.08)</f>
        <v>98.08</v>
      </c>
      <c r="C1549" s="1">
        <f t="shared" si="1"/>
        <v>-1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IFERROR(__xludf.DUMMYFUNCTION("""COMPUTED_VALUE"""),96.48)</f>
        <v>96.48</v>
      </c>
      <c r="C1550" s="1">
        <f t="shared" si="1"/>
        <v>-1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IFERROR(__xludf.DUMMYFUNCTION("""COMPUTED_VALUE"""),100.79)</f>
        <v>100.79</v>
      </c>
      <c r="C1551" s="1">
        <f t="shared" si="1"/>
        <v>-1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IFERROR(__xludf.DUMMYFUNCTION("""COMPUTED_VALUE"""),101.38)</f>
        <v>101.38</v>
      </c>
      <c r="C1552" s="1">
        <f t="shared" si="1"/>
        <v>-1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IFERROR(__xludf.DUMMYFUNCTION("""COMPUTED_VALUE"""),102.79)</f>
        <v>102.79</v>
      </c>
      <c r="C1553" s="1">
        <f t="shared" si="1"/>
        <v>-1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IFERROR(__xludf.DUMMYFUNCTION("""COMPUTED_VALUE"""),102.96)</f>
        <v>102.96</v>
      </c>
      <c r="C1554" s="1">
        <f t="shared" si="1"/>
        <v>-1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IFERROR(__xludf.DUMMYFUNCTION("""COMPUTED_VALUE"""),102.31)</f>
        <v>102.31</v>
      </c>
      <c r="C1555" s="1">
        <f t="shared" si="1"/>
        <v>-1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IFERROR(__xludf.DUMMYFUNCTION("""COMPUTED_VALUE"""),102.41)</f>
        <v>102.41</v>
      </c>
      <c r="C1556" s="1">
        <f t="shared" si="1"/>
        <v>-1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IFERROR(__xludf.DUMMYFUNCTION("""COMPUTED_VALUE"""),103.7)</f>
        <v>103.7</v>
      </c>
      <c r="C1557" s="1">
        <f t="shared" si="1"/>
        <v>-1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IFERROR(__xludf.DUMMYFUNCTION("""COMPUTED_VALUE"""),103.16)</f>
        <v>103.16</v>
      </c>
      <c r="C1558" s="1">
        <f t="shared" si="1"/>
        <v>-1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IFERROR(__xludf.DUMMYFUNCTION("""COMPUTED_VALUE"""),103.79)</f>
        <v>103.79</v>
      </c>
      <c r="C1559" s="1">
        <f t="shared" si="1"/>
        <v>-1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IFERROR(__xludf.DUMMYFUNCTION("""COMPUTED_VALUE"""),103.3)</f>
        <v>103.3</v>
      </c>
      <c r="C1560" s="1">
        <f t="shared" si="1"/>
        <v>-1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IFERROR(__xludf.DUMMYFUNCTION("""COMPUTED_VALUE"""),103.46)</f>
        <v>103.46</v>
      </c>
      <c r="C1561" s="1">
        <f t="shared" si="1"/>
        <v>-1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IFERROR(__xludf.DUMMYFUNCTION("""COMPUTED_VALUE"""),103.98)</f>
        <v>103.98</v>
      </c>
      <c r="C1562" s="1">
        <f t="shared" si="1"/>
        <v>-1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IFERROR(__xludf.DUMMYFUNCTION("""COMPUTED_VALUE"""),105.69)</f>
        <v>105.69</v>
      </c>
      <c r="C1563" s="1">
        <f t="shared" si="1"/>
        <v>-1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IFERROR(__xludf.DUMMYFUNCTION("""COMPUTED_VALUE"""),106.72)</f>
        <v>106.72</v>
      </c>
      <c r="C1564" s="1">
        <f t="shared" si="1"/>
        <v>-1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IFERROR(__xludf.DUMMYFUNCTION("""COMPUTED_VALUE"""),107.27)</f>
        <v>107.27</v>
      </c>
      <c r="C1565" s="1">
        <f t="shared" si="1"/>
        <v>-1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IFERROR(__xludf.DUMMYFUNCTION("""COMPUTED_VALUE"""),107.55)</f>
        <v>107.55</v>
      </c>
      <c r="C1566" s="1">
        <f t="shared" si="1"/>
        <v>-1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IFERROR(__xludf.DUMMYFUNCTION("""COMPUTED_VALUE"""),106.82)</f>
        <v>106.82</v>
      </c>
      <c r="C1567" s="1">
        <f t="shared" si="1"/>
        <v>-1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IFERROR(__xludf.DUMMYFUNCTION("""COMPUTED_VALUE"""),105.97)</f>
        <v>105.97</v>
      </c>
      <c r="C1568" s="1">
        <f t="shared" si="1"/>
        <v>-1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IFERROR(__xludf.DUMMYFUNCTION("""COMPUTED_VALUE"""),106.24)</f>
        <v>106.24</v>
      </c>
      <c r="C1569" s="1">
        <f t="shared" si="1"/>
        <v>-1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IFERROR(__xludf.DUMMYFUNCTION("""COMPUTED_VALUE"""),106.53)</f>
        <v>106.53</v>
      </c>
      <c r="C1570" s="1">
        <f t="shared" si="1"/>
        <v>-1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IFERROR(__xludf.DUMMYFUNCTION("""COMPUTED_VALUE"""),106.78)</f>
        <v>106.78</v>
      </c>
      <c r="C1571" s="1">
        <f t="shared" si="1"/>
        <v>-1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IFERROR(__xludf.DUMMYFUNCTION("""COMPUTED_VALUE"""),106.67)</f>
        <v>106.67</v>
      </c>
      <c r="C1572" s="1">
        <f t="shared" si="1"/>
        <v>-1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IFERROR(__xludf.DUMMYFUNCTION("""COMPUTED_VALUE"""),107.79)</f>
        <v>107.79</v>
      </c>
      <c r="C1573" s="1">
        <f t="shared" si="1"/>
        <v>-1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IFERROR(__xludf.DUMMYFUNCTION("""COMPUTED_VALUE"""),107.14)</f>
        <v>107.14</v>
      </c>
      <c r="C1574" s="1">
        <f t="shared" si="1"/>
        <v>-1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IFERROR(__xludf.DUMMYFUNCTION("""COMPUTED_VALUE"""),106.41)</f>
        <v>106.41</v>
      </c>
      <c r="C1575" s="1">
        <f t="shared" si="1"/>
        <v>-1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IFERROR(__xludf.DUMMYFUNCTION("""COMPUTED_VALUE"""),107.63)</f>
        <v>107.63</v>
      </c>
      <c r="C1576" s="1">
        <f t="shared" si="1"/>
        <v>-1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IFERROR(__xludf.DUMMYFUNCTION("""COMPUTED_VALUE"""),106.31)</f>
        <v>106.31</v>
      </c>
      <c r="C1577" s="1">
        <f t="shared" si="1"/>
        <v>-1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IFERROR(__xludf.DUMMYFUNCTION("""COMPUTED_VALUE"""),106.73)</f>
        <v>106.73</v>
      </c>
      <c r="C1578" s="1">
        <f t="shared" si="1"/>
        <v>-1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IFERROR(__xludf.DUMMYFUNCTION("""COMPUTED_VALUE"""),106.56)</f>
        <v>106.56</v>
      </c>
      <c r="C1579" s="1">
        <f t="shared" si="1"/>
        <v>-1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IFERROR(__xludf.DUMMYFUNCTION("""COMPUTED_VALUE"""),107.6)</f>
        <v>107.6</v>
      </c>
      <c r="C1580" s="1">
        <f t="shared" si="1"/>
        <v>-1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IFERROR(__xludf.DUMMYFUNCTION("""COMPUTED_VALUE"""),109.23)</f>
        <v>109.23</v>
      </c>
      <c r="C1581" s="1">
        <f t="shared" si="1"/>
        <v>-1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IFERROR(__xludf.DUMMYFUNCTION("""COMPUTED_VALUE"""),109.02)</f>
        <v>109.02</v>
      </c>
      <c r="C1582" s="1">
        <f t="shared" si="1"/>
        <v>-1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IFERROR(__xludf.DUMMYFUNCTION("""COMPUTED_VALUE"""),109.12)</f>
        <v>109.12</v>
      </c>
      <c r="C1583" s="1">
        <f t="shared" si="1"/>
        <v>-1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IFERROR(__xludf.DUMMYFUNCTION("""COMPUTED_VALUE"""),109.91)</f>
        <v>109.91</v>
      </c>
      <c r="C1584" s="1">
        <f t="shared" si="1"/>
        <v>-1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IFERROR(__xludf.DUMMYFUNCTION("""COMPUTED_VALUE"""),110.24)</f>
        <v>110.24</v>
      </c>
      <c r="C1585" s="1">
        <f t="shared" si="1"/>
        <v>-1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IFERROR(__xludf.DUMMYFUNCTION("""COMPUTED_VALUE"""),109.65)</f>
        <v>109.65</v>
      </c>
      <c r="C1586" s="1">
        <f t="shared" si="1"/>
        <v>-1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IFERROR(__xludf.DUMMYFUNCTION("""COMPUTED_VALUE"""),109.4)</f>
        <v>109.4</v>
      </c>
      <c r="C1587" s="1">
        <f t="shared" si="1"/>
        <v>-1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IFERROR(__xludf.DUMMYFUNCTION("""COMPUTED_VALUE"""),108.69)</f>
        <v>108.69</v>
      </c>
      <c r="C1588" s="1">
        <f t="shared" si="1"/>
        <v>-1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IFERROR(__xludf.DUMMYFUNCTION("""COMPUTED_VALUE"""),107.81)</f>
        <v>107.81</v>
      </c>
      <c r="C1589" s="1">
        <f t="shared" si="1"/>
        <v>-1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IFERROR(__xludf.DUMMYFUNCTION("""COMPUTED_VALUE"""),109.29)</f>
        <v>109.29</v>
      </c>
      <c r="C1590" s="1">
        <f t="shared" si="1"/>
        <v>-1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IFERROR(__xludf.DUMMYFUNCTION("""COMPUTED_VALUE"""),109.9)</f>
        <v>109.9</v>
      </c>
      <c r="C1591" s="1">
        <f t="shared" si="1"/>
        <v>-1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IFERROR(__xludf.DUMMYFUNCTION("""COMPUTED_VALUE"""),109.11)</f>
        <v>109.11</v>
      </c>
      <c r="C1592" s="1">
        <f t="shared" si="1"/>
        <v>-1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IFERROR(__xludf.DUMMYFUNCTION("""COMPUTED_VALUE"""),108.78)</f>
        <v>108.78</v>
      </c>
      <c r="C1593" s="1">
        <f t="shared" si="1"/>
        <v>-1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IFERROR(__xludf.DUMMYFUNCTION("""COMPUTED_VALUE"""),109.16)</f>
        <v>109.16</v>
      </c>
      <c r="C1594" s="1">
        <f t="shared" si="1"/>
        <v>-1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IFERROR(__xludf.DUMMYFUNCTION("""COMPUTED_VALUE"""),109.01)</f>
        <v>109.01</v>
      </c>
      <c r="C1595" s="1">
        <f t="shared" si="1"/>
        <v>-1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IFERROR(__xludf.DUMMYFUNCTION("""COMPUTED_VALUE"""),107.51)</f>
        <v>107.51</v>
      </c>
      <c r="C1596" s="1">
        <f t="shared" si="1"/>
        <v>-1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IFERROR(__xludf.DUMMYFUNCTION("""COMPUTED_VALUE"""),108.16)</f>
        <v>108.16</v>
      </c>
      <c r="C1597" s="1">
        <f t="shared" si="1"/>
        <v>-1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IFERROR(__xludf.DUMMYFUNCTION("""COMPUTED_VALUE"""),108.32)</f>
        <v>108.32</v>
      </c>
      <c r="C1598" s="1">
        <f t="shared" si="1"/>
        <v>-1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IFERROR(__xludf.DUMMYFUNCTION("""COMPUTED_VALUE"""),107.72)</f>
        <v>107.72</v>
      </c>
      <c r="C1599" s="1">
        <f t="shared" si="1"/>
        <v>-1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IFERROR(__xludf.DUMMYFUNCTION("""COMPUTED_VALUE"""),109.42)</f>
        <v>109.42</v>
      </c>
      <c r="C1600" s="1">
        <f t="shared" si="1"/>
        <v>-1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IFERROR(__xludf.DUMMYFUNCTION("""COMPUTED_VALUE"""),108.63)</f>
        <v>108.63</v>
      </c>
      <c r="C1601" s="1">
        <f t="shared" si="1"/>
        <v>-1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IFERROR(__xludf.DUMMYFUNCTION("""COMPUTED_VALUE"""),108.71)</f>
        <v>108.71</v>
      </c>
      <c r="C1602" s="1">
        <f t="shared" si="1"/>
        <v>-1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IFERROR(__xludf.DUMMYFUNCTION("""COMPUTED_VALUE"""),107.76)</f>
        <v>107.76</v>
      </c>
      <c r="C1603" s="1">
        <f t="shared" si="1"/>
        <v>-1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IFERROR(__xludf.DUMMYFUNCTION("""COMPUTED_VALUE"""),109.32)</f>
        <v>109.32</v>
      </c>
      <c r="C1604" s="1">
        <f t="shared" si="1"/>
        <v>-1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IFERROR(__xludf.DUMMYFUNCTION("""COMPUTED_VALUE"""),108.17)</f>
        <v>108.17</v>
      </c>
      <c r="C1605" s="1">
        <f t="shared" si="1"/>
        <v>-1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IFERROR(__xludf.DUMMYFUNCTION("""COMPUTED_VALUE"""),107.28)</f>
        <v>107.28</v>
      </c>
      <c r="C1606" s="1">
        <f t="shared" si="1"/>
        <v>-1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IFERROR(__xludf.DUMMYFUNCTION("""COMPUTED_VALUE"""),106.93)</f>
        <v>106.93</v>
      </c>
      <c r="C1607" s="1">
        <f t="shared" si="1"/>
        <v>-1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IFERROR(__xludf.DUMMYFUNCTION("""COMPUTED_VALUE"""),107.78)</f>
        <v>107.78</v>
      </c>
      <c r="C1608" s="1">
        <f t="shared" si="1"/>
        <v>-1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IFERROR(__xludf.DUMMYFUNCTION("""COMPUTED_VALUE"""),107.38)</f>
        <v>107.38</v>
      </c>
      <c r="C1609" s="1">
        <f t="shared" si="1"/>
        <v>-1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IFERROR(__xludf.DUMMYFUNCTION("""COMPUTED_VALUE"""),108.88)</f>
        <v>108.88</v>
      </c>
      <c r="C1610" s="1">
        <f t="shared" si="1"/>
        <v>-1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IFERROR(__xludf.DUMMYFUNCTION("""COMPUTED_VALUE"""),109.21)</f>
        <v>109.21</v>
      </c>
      <c r="C1611" s="1">
        <f t="shared" si="1"/>
        <v>-1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IFERROR(__xludf.DUMMYFUNCTION("""COMPUTED_VALUE"""),108.71)</f>
        <v>108.71</v>
      </c>
      <c r="C1612" s="1">
        <f t="shared" si="1"/>
        <v>-1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IFERROR(__xludf.DUMMYFUNCTION("""COMPUTED_VALUE"""),108.84)</f>
        <v>108.84</v>
      </c>
      <c r="C1613" s="1">
        <f t="shared" si="1"/>
        <v>-1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IFERROR(__xludf.DUMMYFUNCTION("""COMPUTED_VALUE"""),108.36)</f>
        <v>108.36</v>
      </c>
      <c r="C1614" s="1">
        <f t="shared" si="1"/>
        <v>-1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IFERROR(__xludf.DUMMYFUNCTION("""COMPUTED_VALUE"""),108.47)</f>
        <v>108.47</v>
      </c>
      <c r="C1615" s="1">
        <f t="shared" si="1"/>
        <v>-1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IFERROR(__xludf.DUMMYFUNCTION("""COMPUTED_VALUE"""),109.03)</f>
        <v>109.03</v>
      </c>
      <c r="C1616" s="1">
        <f t="shared" si="1"/>
        <v>-1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IFERROR(__xludf.DUMMYFUNCTION("""COMPUTED_VALUE"""),109.28)</f>
        <v>109.28</v>
      </c>
      <c r="C1617" s="1">
        <f t="shared" si="1"/>
        <v>-1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IFERROR(__xludf.DUMMYFUNCTION("""COMPUTED_VALUE"""),109.99)</f>
        <v>109.99</v>
      </c>
      <c r="C1618" s="1">
        <f t="shared" si="1"/>
        <v>-1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IFERROR(__xludf.DUMMYFUNCTION("""COMPUTED_VALUE"""),109.81)</f>
        <v>109.81</v>
      </c>
      <c r="C1619" s="1">
        <f t="shared" si="1"/>
        <v>-1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IFERROR(__xludf.DUMMYFUNCTION("""COMPUTED_VALUE"""),110.5)</f>
        <v>110.5</v>
      </c>
      <c r="C1620" s="1">
        <f t="shared" si="1"/>
        <v>-1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IFERROR(__xludf.DUMMYFUNCTION("""COMPUTED_VALUE"""),111.58)</f>
        <v>111.58</v>
      </c>
      <c r="C1621" s="1">
        <f t="shared" si="1"/>
        <v>-1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IFERROR(__xludf.DUMMYFUNCTION("""COMPUTED_VALUE"""),111.08)</f>
        <v>111.08</v>
      </c>
      <c r="C1622" s="1">
        <f t="shared" si="1"/>
        <v>-1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IFERROR(__xludf.DUMMYFUNCTION("""COMPUTED_VALUE"""),109.6)</f>
        <v>109.6</v>
      </c>
      <c r="C1623" s="1">
        <f t="shared" si="1"/>
        <v>-1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IFERROR(__xludf.DUMMYFUNCTION("""COMPUTED_VALUE"""),109.96)</f>
        <v>109.96</v>
      </c>
      <c r="C1624" s="1">
        <f t="shared" si="1"/>
        <v>-1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IFERROR(__xludf.DUMMYFUNCTION("""COMPUTED_VALUE"""),109.97)</f>
        <v>109.97</v>
      </c>
      <c r="C1625" s="1">
        <f t="shared" si="1"/>
        <v>-1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IFERROR(__xludf.DUMMYFUNCTION("""COMPUTED_VALUE"""),110.23)</f>
        <v>110.23</v>
      </c>
      <c r="C1626" s="1">
        <f t="shared" si="1"/>
        <v>-1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IFERROR(__xludf.DUMMYFUNCTION("""COMPUTED_VALUE"""),110.35)</f>
        <v>110.35</v>
      </c>
      <c r="C1627" s="1">
        <f t="shared" si="1"/>
        <v>-1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IFERROR(__xludf.DUMMYFUNCTION("""COMPUTED_VALUE"""),111.44)</f>
        <v>111.44</v>
      </c>
      <c r="C1628" s="1">
        <f t="shared" si="1"/>
        <v>-1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IFERROR(__xludf.DUMMYFUNCTION("""COMPUTED_VALUE"""),111.67)</f>
        <v>111.67</v>
      </c>
      <c r="C1629" s="1">
        <f t="shared" si="1"/>
        <v>-1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IFERROR(__xludf.DUMMYFUNCTION("""COMPUTED_VALUE"""),110.97)</f>
        <v>110.97</v>
      </c>
      <c r="C1630" s="1">
        <f t="shared" si="1"/>
        <v>-1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IFERROR(__xludf.DUMMYFUNCTION("""COMPUTED_VALUE"""),111.69)</f>
        <v>111.69</v>
      </c>
      <c r="C1631" s="1">
        <f t="shared" si="1"/>
        <v>-1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IFERROR(__xludf.DUMMYFUNCTION("""COMPUTED_VALUE"""),107.55)</f>
        <v>107.55</v>
      </c>
      <c r="C1632" s="1">
        <f t="shared" si="1"/>
        <v>-1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IFERROR(__xludf.DUMMYFUNCTION("""COMPUTED_VALUE"""),106.11)</f>
        <v>106.11</v>
      </c>
      <c r="C1633" s="1">
        <f t="shared" si="1"/>
        <v>-1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IFERROR(__xludf.DUMMYFUNCTION("""COMPUTED_VALUE"""),108.58)</f>
        <v>108.58</v>
      </c>
      <c r="C1634" s="1">
        <f t="shared" si="1"/>
        <v>-1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IFERROR(__xludf.DUMMYFUNCTION("""COMPUTED_VALUE"""),108.96)</f>
        <v>108.96</v>
      </c>
      <c r="C1635" s="1">
        <f t="shared" si="1"/>
        <v>-1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IFERROR(__xludf.DUMMYFUNCTION("""COMPUTED_VALUE"""),110.73)</f>
        <v>110.73</v>
      </c>
      <c r="C1636" s="1">
        <f t="shared" si="1"/>
        <v>-1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IFERROR(__xludf.DUMMYFUNCTION("""COMPUTED_VALUE"""),110.9)</f>
        <v>110.9</v>
      </c>
      <c r="C1637" s="1">
        <f t="shared" si="1"/>
        <v>-1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IFERROR(__xludf.DUMMYFUNCTION("""COMPUTED_VALUE"""),109.7)</f>
        <v>109.7</v>
      </c>
      <c r="C1638" s="1">
        <f t="shared" si="1"/>
        <v>-1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IFERROR(__xludf.DUMMYFUNCTION("""COMPUTED_VALUE"""),111.21)</f>
        <v>111.21</v>
      </c>
      <c r="C1639" s="1">
        <f t="shared" si="1"/>
        <v>-1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IFERROR(__xludf.DUMMYFUNCTION("""COMPUTED_VALUE"""),110.53)</f>
        <v>110.53</v>
      </c>
      <c r="C1640" s="1">
        <f t="shared" si="1"/>
        <v>-1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IFERROR(__xludf.DUMMYFUNCTION("""COMPUTED_VALUE"""),113.13)</f>
        <v>113.13</v>
      </c>
      <c r="C1641" s="1">
        <f t="shared" si="1"/>
        <v>-1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IFERROR(__xludf.DUMMYFUNCTION("""COMPUTED_VALUE"""),112.88)</f>
        <v>112.88</v>
      </c>
      <c r="C1642" s="1">
        <f t="shared" si="1"/>
        <v>-1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IFERROR(__xludf.DUMMYFUNCTION("""COMPUTED_VALUE"""),113.3)</f>
        <v>113.3</v>
      </c>
      <c r="C1643" s="1">
        <f t="shared" si="1"/>
        <v>-1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IFERROR(__xludf.DUMMYFUNCTION("""COMPUTED_VALUE"""),113.33)</f>
        <v>113.33</v>
      </c>
      <c r="C1644" s="1">
        <f t="shared" si="1"/>
        <v>-1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IFERROR(__xludf.DUMMYFUNCTION("""COMPUTED_VALUE"""),113.37)</f>
        <v>113.37</v>
      </c>
      <c r="C1645" s="1">
        <f t="shared" si="1"/>
        <v>-1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IFERROR(__xludf.DUMMYFUNCTION("""COMPUTED_VALUE"""),113.5)</f>
        <v>113.5</v>
      </c>
      <c r="C1646" s="1">
        <f t="shared" si="1"/>
        <v>-1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IFERROR(__xludf.DUMMYFUNCTION("""COMPUTED_VALUE"""),113.18)</f>
        <v>113.18</v>
      </c>
      <c r="C1647" s="1">
        <f t="shared" si="1"/>
        <v>-1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IFERROR(__xludf.DUMMYFUNCTION("""COMPUTED_VALUE"""),113.62)</f>
        <v>113.62</v>
      </c>
      <c r="C1648" s="1">
        <f t="shared" si="1"/>
        <v>-1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IFERROR(__xludf.DUMMYFUNCTION("""COMPUTED_VALUE"""),114.12)</f>
        <v>114.12</v>
      </c>
      <c r="C1649" s="1">
        <f t="shared" si="1"/>
        <v>-1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IFERROR(__xludf.DUMMYFUNCTION("""COMPUTED_VALUE"""),112.96)</f>
        <v>112.96</v>
      </c>
      <c r="C1650" s="1">
        <f t="shared" si="1"/>
        <v>-1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IFERROR(__xludf.DUMMYFUNCTION("""COMPUTED_VALUE"""),110.06)</f>
        <v>110.06</v>
      </c>
      <c r="C1651" s="1">
        <f t="shared" si="1"/>
        <v>-1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IFERROR(__xludf.DUMMYFUNCTION("""COMPUTED_VALUE"""),109.94)</f>
        <v>109.94</v>
      </c>
      <c r="C1652" s="1">
        <f t="shared" si="1"/>
        <v>-1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IFERROR(__xludf.DUMMYFUNCTION("""COMPUTED_VALUE"""),110.38)</f>
        <v>110.38</v>
      </c>
      <c r="C1653" s="1">
        <f t="shared" si="1"/>
        <v>-1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IFERROR(__xludf.DUMMYFUNCTION("""COMPUTED_VALUE"""),109.44)</f>
        <v>109.44</v>
      </c>
      <c r="C1654" s="1">
        <f t="shared" si="1"/>
        <v>-1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IFERROR(__xludf.DUMMYFUNCTION("""COMPUTED_VALUE"""),110.2)</f>
        <v>110.2</v>
      </c>
      <c r="C1655" s="1">
        <f t="shared" si="1"/>
        <v>-1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IFERROR(__xludf.DUMMYFUNCTION("""COMPUTED_VALUE"""),110.74)</f>
        <v>110.74</v>
      </c>
      <c r="C1656" s="1">
        <f t="shared" si="1"/>
        <v>-1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IFERROR(__xludf.DUMMYFUNCTION("""COMPUTED_VALUE"""),110.31)</f>
        <v>110.31</v>
      </c>
      <c r="C1657" s="1">
        <f t="shared" si="1"/>
        <v>-1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IFERROR(__xludf.DUMMYFUNCTION("""COMPUTED_VALUE"""),109.9)</f>
        <v>109.9</v>
      </c>
      <c r="C1658" s="1">
        <f t="shared" si="1"/>
        <v>-1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IFERROR(__xludf.DUMMYFUNCTION("""COMPUTED_VALUE"""),110.44)</f>
        <v>110.44</v>
      </c>
      <c r="C1659" s="1">
        <f t="shared" si="1"/>
        <v>-1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IFERROR(__xludf.DUMMYFUNCTION("""COMPUTED_VALUE"""),110.38)</f>
        <v>110.38</v>
      </c>
      <c r="C1660" s="1">
        <f t="shared" si="1"/>
        <v>-1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IFERROR(__xludf.DUMMYFUNCTION("""COMPUTED_VALUE"""),110.78)</f>
        <v>110.78</v>
      </c>
      <c r="C1661" s="1">
        <f t="shared" si="1"/>
        <v>-1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IFERROR(__xludf.DUMMYFUNCTION("""COMPUTED_VALUE"""),110.47)</f>
        <v>110.47</v>
      </c>
      <c r="C1662" s="1">
        <f t="shared" si="1"/>
        <v>-1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IFERROR(__xludf.DUMMYFUNCTION("""COMPUTED_VALUE"""),110.68)</f>
        <v>110.68</v>
      </c>
      <c r="C1663" s="1">
        <f t="shared" si="1"/>
        <v>-1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IFERROR(__xludf.DUMMYFUNCTION("""COMPUTED_VALUE"""),110.46)</f>
        <v>110.46</v>
      </c>
      <c r="C1664" s="1">
        <f t="shared" si="1"/>
        <v>-1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IFERROR(__xludf.DUMMYFUNCTION("""COMPUTED_VALUE"""),110.78)</f>
        <v>110.78</v>
      </c>
      <c r="C1665" s="1">
        <f t="shared" si="1"/>
        <v>-1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IFERROR(__xludf.DUMMYFUNCTION("""COMPUTED_VALUE"""),110.52)</f>
        <v>110.52</v>
      </c>
      <c r="C1666" s="1">
        <f t="shared" si="1"/>
        <v>-1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IFERROR(__xludf.DUMMYFUNCTION("""COMPUTED_VALUE"""),111.23)</f>
        <v>111.23</v>
      </c>
      <c r="C1667" s="1">
        <f t="shared" si="1"/>
        <v>-1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IFERROR(__xludf.DUMMYFUNCTION("""COMPUTED_VALUE"""),110.65)</f>
        <v>110.65</v>
      </c>
      <c r="C1668" s="1">
        <f t="shared" si="1"/>
        <v>-1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IFERROR(__xludf.DUMMYFUNCTION("""COMPUTED_VALUE"""),110.22)</f>
        <v>110.22</v>
      </c>
      <c r="C1669" s="1">
        <f t="shared" si="1"/>
        <v>-1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IFERROR(__xludf.DUMMYFUNCTION("""COMPUTED_VALUE"""),110.3)</f>
        <v>110.3</v>
      </c>
      <c r="C1670" s="1">
        <f t="shared" si="1"/>
        <v>-1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IFERROR(__xludf.DUMMYFUNCTION("""COMPUTED_VALUE"""),110.53)</f>
        <v>110.53</v>
      </c>
      <c r="C1671" s="1">
        <f t="shared" si="1"/>
        <v>-1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IFERROR(__xludf.DUMMYFUNCTION("""COMPUTED_VALUE"""),110.98)</f>
        <v>110.98</v>
      </c>
      <c r="C1672" s="1">
        <f t="shared" si="1"/>
        <v>-1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IFERROR(__xludf.DUMMYFUNCTION("""COMPUTED_VALUE"""),111.39)</f>
        <v>111.39</v>
      </c>
      <c r="C1673" s="1">
        <f t="shared" si="1"/>
        <v>-1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IFERROR(__xludf.DUMMYFUNCTION("""COMPUTED_VALUE"""),111.15)</f>
        <v>111.15</v>
      </c>
      <c r="C1674" s="1">
        <f t="shared" si="1"/>
        <v>-1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IFERROR(__xludf.DUMMYFUNCTION("""COMPUTED_VALUE"""),111.16)</f>
        <v>111.16</v>
      </c>
      <c r="C1675" s="1">
        <f t="shared" si="1"/>
        <v>-1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IFERROR(__xludf.DUMMYFUNCTION("""COMPUTED_VALUE"""),111.14)</f>
        <v>111.14</v>
      </c>
      <c r="C1676" s="1">
        <f t="shared" si="1"/>
        <v>-1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IFERROR(__xludf.DUMMYFUNCTION("""COMPUTED_VALUE"""),111.54)</f>
        <v>111.54</v>
      </c>
      <c r="C1677" s="1">
        <f t="shared" si="1"/>
        <v>-1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IFERROR(__xludf.DUMMYFUNCTION("""COMPUTED_VALUE"""),111.4)</f>
        <v>111.4</v>
      </c>
      <c r="C1678" s="1">
        <f t="shared" si="1"/>
        <v>-1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IFERROR(__xludf.DUMMYFUNCTION("""COMPUTED_VALUE"""),111.1)</f>
        <v>111.1</v>
      </c>
      <c r="C1679" s="1">
        <f t="shared" si="1"/>
        <v>-1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IFERROR(__xludf.DUMMYFUNCTION("""COMPUTED_VALUE"""),110.55)</f>
        <v>110.55</v>
      </c>
      <c r="C1680" s="1">
        <f t="shared" si="1"/>
        <v>-1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IFERROR(__xludf.DUMMYFUNCTION("""COMPUTED_VALUE"""),110.8)</f>
        <v>110.8</v>
      </c>
      <c r="C1681" s="1">
        <f t="shared" si="1"/>
        <v>-1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IFERROR(__xludf.DUMMYFUNCTION("""COMPUTED_VALUE"""),110.15)</f>
        <v>110.15</v>
      </c>
      <c r="C1682" s="1">
        <f t="shared" si="1"/>
        <v>-1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IFERROR(__xludf.DUMMYFUNCTION("""COMPUTED_VALUE"""),108.75)</f>
        <v>108.75</v>
      </c>
      <c r="C1683" s="1">
        <f t="shared" si="1"/>
        <v>-1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IFERROR(__xludf.DUMMYFUNCTION("""COMPUTED_VALUE"""),108.35)</f>
        <v>108.35</v>
      </c>
      <c r="C1684" s="1">
        <f t="shared" si="1"/>
        <v>-1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IFERROR(__xludf.DUMMYFUNCTION("""COMPUTED_VALUE"""),106.63)</f>
        <v>106.63</v>
      </c>
      <c r="C1685" s="1">
        <f t="shared" si="1"/>
        <v>-1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IFERROR(__xludf.DUMMYFUNCTION("""COMPUTED_VALUE"""),108.04)</f>
        <v>108.04</v>
      </c>
      <c r="C1686" s="1">
        <f t="shared" si="1"/>
        <v>-1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IFERROR(__xludf.DUMMYFUNCTION("""COMPUTED_VALUE"""),106.24)</f>
        <v>106.24</v>
      </c>
      <c r="C1687" s="1">
        <f t="shared" si="1"/>
        <v>-1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IFERROR(__xludf.DUMMYFUNCTION("""COMPUTED_VALUE"""),108.55)</f>
        <v>108.55</v>
      </c>
      <c r="C1688" s="1">
        <f t="shared" si="1"/>
        <v>-1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IFERROR(__xludf.DUMMYFUNCTION("""COMPUTED_VALUE"""),109.74)</f>
        <v>109.74</v>
      </c>
      <c r="C1689" s="1">
        <f t="shared" si="1"/>
        <v>-1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IFERROR(__xludf.DUMMYFUNCTION("""COMPUTED_VALUE"""),108.77)</f>
        <v>108.77</v>
      </c>
      <c r="C1690" s="1">
        <f t="shared" si="1"/>
        <v>-1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IFERROR(__xludf.DUMMYFUNCTION("""COMPUTED_VALUE"""),109.04)</f>
        <v>109.04</v>
      </c>
      <c r="C1691" s="1">
        <f t="shared" si="1"/>
        <v>-1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IFERROR(__xludf.DUMMYFUNCTION("""COMPUTED_VALUE"""),109.35)</f>
        <v>109.35</v>
      </c>
      <c r="C1692" s="1">
        <f t="shared" si="1"/>
        <v>-1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IFERROR(__xludf.DUMMYFUNCTION("""COMPUTED_VALUE"""),110.36)</f>
        <v>110.36</v>
      </c>
      <c r="C1693" s="1">
        <f t="shared" si="1"/>
        <v>-1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IFERROR(__xludf.DUMMYFUNCTION("""COMPUTED_VALUE"""),111.22)</f>
        <v>111.22</v>
      </c>
      <c r="C1694" s="1">
        <f t="shared" si="1"/>
        <v>-1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IFERROR(__xludf.DUMMYFUNCTION("""COMPUTED_VALUE"""),110.41)</f>
        <v>110.41</v>
      </c>
      <c r="C1695" s="1">
        <f t="shared" si="1"/>
        <v>-1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IFERROR(__xludf.DUMMYFUNCTION("""COMPUTED_VALUE"""),110.37)</f>
        <v>110.37</v>
      </c>
      <c r="C1696" s="1">
        <f t="shared" si="1"/>
        <v>-1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IFERROR(__xludf.DUMMYFUNCTION("""COMPUTED_VALUE"""),110.63)</f>
        <v>110.63</v>
      </c>
      <c r="C1697" s="1">
        <f t="shared" si="1"/>
        <v>-1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IFERROR(__xludf.DUMMYFUNCTION("""COMPUTED_VALUE"""),111.53)</f>
        <v>111.53</v>
      </c>
      <c r="C1698" s="1">
        <f t="shared" si="1"/>
        <v>-1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IFERROR(__xludf.DUMMYFUNCTION("""COMPUTED_VALUE"""),110.61)</f>
        <v>110.61</v>
      </c>
      <c r="C1699" s="1">
        <f t="shared" si="1"/>
        <v>-1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IFERROR(__xludf.DUMMYFUNCTION("""COMPUTED_VALUE"""),110.99)</f>
        <v>110.99</v>
      </c>
      <c r="C1700" s="1">
        <f t="shared" si="1"/>
        <v>-1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IFERROR(__xludf.DUMMYFUNCTION("""COMPUTED_VALUE"""),111.11)</f>
        <v>111.11</v>
      </c>
      <c r="C1701" s="1">
        <f t="shared" si="1"/>
        <v>-1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IFERROR(__xludf.DUMMYFUNCTION("""COMPUTED_VALUE"""),109.98)</f>
        <v>109.98</v>
      </c>
      <c r="C1702" s="1">
        <f t="shared" si="1"/>
        <v>-1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IFERROR(__xludf.DUMMYFUNCTION("""COMPUTED_VALUE"""),110.35)</f>
        <v>110.35</v>
      </c>
      <c r="C1703" s="1">
        <f t="shared" si="1"/>
        <v>-1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IFERROR(__xludf.DUMMYFUNCTION("""COMPUTED_VALUE"""),110.68)</f>
        <v>110.68</v>
      </c>
      <c r="C1704" s="1">
        <f t="shared" si="1"/>
        <v>-1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IFERROR(__xludf.DUMMYFUNCTION("""COMPUTED_VALUE"""),102.38)</f>
        <v>102.38</v>
      </c>
      <c r="C1705" s="1">
        <f t="shared" si="1"/>
        <v>-1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IFERROR(__xludf.DUMMYFUNCTION("""COMPUTED_VALUE"""),102.25)</f>
        <v>102.25</v>
      </c>
      <c r="C1706" s="1">
        <f t="shared" si="1"/>
        <v>-1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IFERROR(__xludf.DUMMYFUNCTION("""COMPUTED_VALUE"""),101.27)</f>
        <v>101.27</v>
      </c>
      <c r="C1707" s="1">
        <f t="shared" si="1"/>
        <v>-1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IFERROR(__xludf.DUMMYFUNCTION("""COMPUTED_VALUE"""),102.85)</f>
        <v>102.85</v>
      </c>
      <c r="C1708" s="1">
        <f t="shared" si="1"/>
        <v>-1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IFERROR(__xludf.DUMMYFUNCTION("""COMPUTED_VALUE"""),103.65)</f>
        <v>103.65</v>
      </c>
      <c r="C1709" s="1">
        <f t="shared" si="1"/>
        <v>-1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IFERROR(__xludf.DUMMYFUNCTION("""COMPUTED_VALUE"""),104.36)</f>
        <v>104.36</v>
      </c>
      <c r="C1710" s="1">
        <f t="shared" si="1"/>
        <v>-1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IFERROR(__xludf.DUMMYFUNCTION("""COMPUTED_VALUE"""),103.44)</f>
        <v>103.44</v>
      </c>
      <c r="C1711" s="1">
        <f t="shared" si="1"/>
        <v>-1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IFERROR(__xludf.DUMMYFUNCTION("""COMPUTED_VALUE"""),103.27)</f>
        <v>103.27</v>
      </c>
      <c r="C1712" s="1">
        <f t="shared" si="1"/>
        <v>-1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IFERROR(__xludf.DUMMYFUNCTION("""COMPUTED_VALUE"""),103.66)</f>
        <v>103.66</v>
      </c>
      <c r="C1713" s="1">
        <f t="shared" si="1"/>
        <v>-1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IFERROR(__xludf.DUMMYFUNCTION("""COMPUTED_VALUE"""),103.53)</f>
        <v>103.53</v>
      </c>
      <c r="C1714" s="1">
        <f t="shared" si="1"/>
        <v>-1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IFERROR(__xludf.DUMMYFUNCTION("""COMPUTED_VALUE"""),104.32)</f>
        <v>104.32</v>
      </c>
      <c r="C1715" s="1">
        <f t="shared" si="1"/>
        <v>-1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IFERROR(__xludf.DUMMYFUNCTION("""COMPUTED_VALUE"""),104.6)</f>
        <v>104.6</v>
      </c>
      <c r="C1716" s="1">
        <f t="shared" si="1"/>
        <v>-1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IFERROR(__xludf.DUMMYFUNCTION("""COMPUTED_VALUE"""),104.42)</f>
        <v>104.42</v>
      </c>
      <c r="C1717" s="1">
        <f t="shared" si="1"/>
        <v>-1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IFERROR(__xludf.DUMMYFUNCTION("""COMPUTED_VALUE"""),104.77)</f>
        <v>104.77</v>
      </c>
      <c r="C1718" s="1">
        <f t="shared" si="1"/>
        <v>-1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IFERROR(__xludf.DUMMYFUNCTION("""COMPUTED_VALUE"""),104.19)</f>
        <v>104.19</v>
      </c>
      <c r="C1719" s="1">
        <f t="shared" si="1"/>
        <v>-1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IFERROR(__xludf.DUMMYFUNCTION("""COMPUTED_VALUE"""),105.15)</f>
        <v>105.15</v>
      </c>
      <c r="C1720" s="1">
        <f t="shared" si="1"/>
        <v>-1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IFERROR(__xludf.DUMMYFUNCTION("""COMPUTED_VALUE"""),105.01)</f>
        <v>105.01</v>
      </c>
      <c r="C1721" s="1">
        <f t="shared" si="1"/>
        <v>-1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IFERROR(__xludf.DUMMYFUNCTION("""COMPUTED_VALUE"""),104.5)</f>
        <v>104.5</v>
      </c>
      <c r="C1722" s="1">
        <f t="shared" si="1"/>
        <v>-1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IFERROR(__xludf.DUMMYFUNCTION("""COMPUTED_VALUE"""),103.84)</f>
        <v>103.84</v>
      </c>
      <c r="C1723" s="1">
        <f t="shared" si="1"/>
        <v>-1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IFERROR(__xludf.DUMMYFUNCTION("""COMPUTED_VALUE"""),103.73)</f>
        <v>103.73</v>
      </c>
      <c r="C1724" s="1">
        <f t="shared" si="1"/>
        <v>-1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IFERROR(__xludf.DUMMYFUNCTION("""COMPUTED_VALUE"""),103.64)</f>
        <v>103.64</v>
      </c>
      <c r="C1725" s="1">
        <f t="shared" si="1"/>
        <v>-1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IFERROR(__xludf.DUMMYFUNCTION("""COMPUTED_VALUE"""),106.51)</f>
        <v>106.51</v>
      </c>
      <c r="C1726" s="1">
        <f t="shared" si="1"/>
        <v>-1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IFERROR(__xludf.DUMMYFUNCTION("""COMPUTED_VALUE"""),105.91)</f>
        <v>105.91</v>
      </c>
      <c r="C1727" s="1">
        <f t="shared" si="1"/>
        <v>-1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IFERROR(__xludf.DUMMYFUNCTION("""COMPUTED_VALUE"""),107.57)</f>
        <v>107.57</v>
      </c>
      <c r="C1728" s="1">
        <f t="shared" si="1"/>
        <v>-1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IFERROR(__xludf.DUMMYFUNCTION("""COMPUTED_VALUE"""),108.37)</f>
        <v>108.37</v>
      </c>
      <c r="C1729" s="1">
        <f t="shared" si="1"/>
        <v>-1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IFERROR(__xludf.DUMMYFUNCTION("""COMPUTED_VALUE"""),108.42)</f>
        <v>108.42</v>
      </c>
      <c r="C1730" s="1">
        <f t="shared" si="1"/>
        <v>-1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IFERROR(__xludf.DUMMYFUNCTION("""COMPUTED_VALUE"""),108.22)</f>
        <v>108.22</v>
      </c>
      <c r="C1731" s="1">
        <f t="shared" si="1"/>
        <v>-1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IFERROR(__xludf.DUMMYFUNCTION("""COMPUTED_VALUE"""),108.3)</f>
        <v>108.3</v>
      </c>
      <c r="C1732" s="1">
        <f t="shared" si="1"/>
        <v>-1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IFERROR(__xludf.DUMMYFUNCTION("""COMPUTED_VALUE"""),107.49)</f>
        <v>107.49</v>
      </c>
      <c r="C1733" s="1">
        <f t="shared" si="1"/>
        <v>-1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IFERROR(__xludf.DUMMYFUNCTION("""COMPUTED_VALUE"""),108.28)</f>
        <v>108.28</v>
      </c>
      <c r="C1734" s="1">
        <f t="shared" si="1"/>
        <v>-1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IFERROR(__xludf.DUMMYFUNCTION("""COMPUTED_VALUE"""),107.31)</f>
        <v>107.31</v>
      </c>
      <c r="C1735" s="1">
        <f t="shared" si="1"/>
        <v>-1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IFERROR(__xludf.DUMMYFUNCTION("""COMPUTED_VALUE"""),107.43)</f>
        <v>107.43</v>
      </c>
      <c r="C1736" s="1">
        <f t="shared" si="1"/>
        <v>-1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IFERROR(__xludf.DUMMYFUNCTION("""COMPUTED_VALUE"""),107.73)</f>
        <v>107.73</v>
      </c>
      <c r="C1737" s="1">
        <f t="shared" si="1"/>
        <v>-1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IFERROR(__xludf.DUMMYFUNCTION("""COMPUTED_VALUE"""),108.98)</f>
        <v>108.98</v>
      </c>
      <c r="C1738" s="1">
        <f t="shared" si="1"/>
        <v>-1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IFERROR(__xludf.DUMMYFUNCTION("""COMPUTED_VALUE"""),109.31)</f>
        <v>109.31</v>
      </c>
      <c r="C1739" s="1">
        <f t="shared" si="1"/>
        <v>-1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IFERROR(__xludf.DUMMYFUNCTION("""COMPUTED_VALUE"""),109.0)</f>
        <v>109</v>
      </c>
      <c r="C1740" s="1">
        <f t="shared" si="1"/>
        <v>-1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IFERROR(__xludf.DUMMYFUNCTION("""COMPUTED_VALUE"""),108.51)</f>
        <v>108.51</v>
      </c>
      <c r="C1741" s="1">
        <f t="shared" si="1"/>
        <v>-1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IFERROR(__xludf.DUMMYFUNCTION("""COMPUTED_VALUE"""),109.08)</f>
        <v>109.08</v>
      </c>
      <c r="C1742" s="1">
        <f t="shared" si="1"/>
        <v>-1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IFERROR(__xludf.DUMMYFUNCTION("""COMPUTED_VALUE"""),108.83)</f>
        <v>108.83</v>
      </c>
      <c r="C1743" s="1">
        <f t="shared" si="1"/>
        <v>-1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IFERROR(__xludf.DUMMYFUNCTION("""COMPUTED_VALUE"""),107.66)</f>
        <v>107.66</v>
      </c>
      <c r="C1744" s="1">
        <f t="shared" si="1"/>
        <v>-1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IFERROR(__xludf.DUMMYFUNCTION("""COMPUTED_VALUE"""),108.07)</f>
        <v>108.07</v>
      </c>
      <c r="C1745" s="1">
        <f t="shared" si="1"/>
        <v>-1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IFERROR(__xludf.DUMMYFUNCTION("""COMPUTED_VALUE"""),108.25)</f>
        <v>108.25</v>
      </c>
      <c r="C1746" s="1">
        <f t="shared" si="1"/>
        <v>-1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IFERROR(__xludf.DUMMYFUNCTION("""COMPUTED_VALUE"""),111.55)</f>
        <v>111.55</v>
      </c>
      <c r="C1747" s="1">
        <f t="shared" si="1"/>
        <v>-1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IFERROR(__xludf.DUMMYFUNCTION("""COMPUTED_VALUE"""),110.72)</f>
        <v>110.72</v>
      </c>
      <c r="C1748" s="1">
        <f t="shared" si="1"/>
        <v>-1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IFERROR(__xludf.DUMMYFUNCTION("""COMPUTED_VALUE"""),111.28)</f>
        <v>111.28</v>
      </c>
      <c r="C1749" s="1">
        <f t="shared" si="1"/>
        <v>-1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IFERROR(__xludf.DUMMYFUNCTION("""COMPUTED_VALUE"""),112.41)</f>
        <v>112.41</v>
      </c>
      <c r="C1750" s="1">
        <f t="shared" si="1"/>
        <v>-1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tr">
        <f>IFERROR(__xludf.DUMMYFUNCTION("GOOGLEFINANCE(""TRV"",""price"",""2010-01-01"",""2016-12-13"",""DAILY"")"),"Date")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IFERROR(__xludf.DUMMYFUNCTION("""COMPUTED_VALUE"""),49.81)</f>
        <v>49.81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IFERROR(__xludf.DUMMYFUNCTION("""COMPUTED_VALUE"""),48.63)</f>
        <v>48.63</v>
      </c>
      <c r="C3" s="1">
        <f t="shared" ref="C3:C1750" si="1">(B3-B2)-1</f>
        <v>-1</v>
      </c>
    </row>
    <row r="4">
      <c r="A4" s="3">
        <f>IFERROR(__xludf.DUMMYFUNCTION("""COMPUTED_VALUE"""),40184.666666666664)</f>
        <v>40184.66667</v>
      </c>
      <c r="B4" s="1">
        <f>IFERROR(__xludf.DUMMYFUNCTION("""COMPUTED_VALUE"""),47.94)</f>
        <v>47.94</v>
      </c>
      <c r="C4" s="1">
        <f t="shared" si="1"/>
        <v>-1</v>
      </c>
    </row>
    <row r="5">
      <c r="A5" s="3">
        <f>IFERROR(__xludf.DUMMYFUNCTION("""COMPUTED_VALUE"""),40185.666666666664)</f>
        <v>40185.66667</v>
      </c>
      <c r="B5" s="1">
        <f>IFERROR(__xludf.DUMMYFUNCTION("""COMPUTED_VALUE"""),48.63)</f>
        <v>48.63</v>
      </c>
      <c r="C5" s="1">
        <f t="shared" si="1"/>
        <v>-1</v>
      </c>
    </row>
    <row r="6">
      <c r="A6" s="3">
        <f>IFERROR(__xludf.DUMMYFUNCTION("""COMPUTED_VALUE"""),40186.666666666664)</f>
        <v>40186.66667</v>
      </c>
      <c r="B6" s="1">
        <f>IFERROR(__xludf.DUMMYFUNCTION("""COMPUTED_VALUE"""),48.56)</f>
        <v>48.56</v>
      </c>
      <c r="C6" s="1">
        <f t="shared" si="1"/>
        <v>-1</v>
      </c>
    </row>
    <row r="7">
      <c r="A7" s="3">
        <f>IFERROR(__xludf.DUMMYFUNCTION("""COMPUTED_VALUE"""),40189.666666666664)</f>
        <v>40189.66667</v>
      </c>
      <c r="B7" s="1">
        <f>IFERROR(__xludf.DUMMYFUNCTION("""COMPUTED_VALUE"""),48.54)</f>
        <v>48.54</v>
      </c>
      <c r="C7" s="1">
        <f t="shared" si="1"/>
        <v>-1</v>
      </c>
    </row>
    <row r="8">
      <c r="A8" s="3">
        <f>IFERROR(__xludf.DUMMYFUNCTION("""COMPUTED_VALUE"""),40190.666666666664)</f>
        <v>40190.66667</v>
      </c>
      <c r="B8" s="1">
        <f>IFERROR(__xludf.DUMMYFUNCTION("""COMPUTED_VALUE"""),48.85)</f>
        <v>48.85</v>
      </c>
      <c r="C8" s="1">
        <f t="shared" si="1"/>
        <v>-1</v>
      </c>
    </row>
    <row r="9">
      <c r="A9" s="3">
        <f>IFERROR(__xludf.DUMMYFUNCTION("""COMPUTED_VALUE"""),40191.666666666664)</f>
        <v>40191.66667</v>
      </c>
      <c r="B9" s="1">
        <f>IFERROR(__xludf.DUMMYFUNCTION("""COMPUTED_VALUE"""),49.02)</f>
        <v>49.02</v>
      </c>
      <c r="C9" s="1">
        <f t="shared" si="1"/>
        <v>-1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IFERROR(__xludf.DUMMYFUNCTION("""COMPUTED_VALUE"""),49.28)</f>
        <v>49.28</v>
      </c>
      <c r="C10" s="1">
        <f t="shared" si="1"/>
        <v>-1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IFERROR(__xludf.DUMMYFUNCTION("""COMPUTED_VALUE"""),48.79)</f>
        <v>48.79</v>
      </c>
      <c r="C11" s="1">
        <f t="shared" si="1"/>
        <v>-1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IFERROR(__xludf.DUMMYFUNCTION("""COMPUTED_VALUE"""),49.43)</f>
        <v>49.43</v>
      </c>
      <c r="C12" s="1">
        <f t="shared" si="1"/>
        <v>-1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IFERROR(__xludf.DUMMYFUNCTION("""COMPUTED_VALUE"""),48.93)</f>
        <v>48.93</v>
      </c>
      <c r="C13" s="1">
        <f t="shared" si="1"/>
        <v>-1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IFERROR(__xludf.DUMMYFUNCTION("""COMPUTED_VALUE"""),48.95)</f>
        <v>48.95</v>
      </c>
      <c r="C14" s="1">
        <f t="shared" si="1"/>
        <v>-1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IFERROR(__xludf.DUMMYFUNCTION("""COMPUTED_VALUE"""),48.31)</f>
        <v>48.31</v>
      </c>
      <c r="C15" s="1">
        <f t="shared" si="1"/>
        <v>-1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IFERROR(__xludf.DUMMYFUNCTION("""COMPUTED_VALUE"""),48.89)</f>
        <v>48.89</v>
      </c>
      <c r="C16" s="1">
        <f t="shared" si="1"/>
        <v>-1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IFERROR(__xludf.DUMMYFUNCTION("""COMPUTED_VALUE"""),50.23)</f>
        <v>50.23</v>
      </c>
      <c r="C17" s="1">
        <f t="shared" si="1"/>
        <v>-1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IFERROR(__xludf.DUMMYFUNCTION("""COMPUTED_VALUE"""),50.9)</f>
        <v>50.9</v>
      </c>
      <c r="C18" s="1">
        <f t="shared" si="1"/>
        <v>-1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IFERROR(__xludf.DUMMYFUNCTION("""COMPUTED_VALUE"""),50.27)</f>
        <v>50.27</v>
      </c>
      <c r="C19" s="1">
        <f t="shared" si="1"/>
        <v>-1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IFERROR(__xludf.DUMMYFUNCTION("""COMPUTED_VALUE"""),50.67)</f>
        <v>50.67</v>
      </c>
      <c r="C20" s="1">
        <f t="shared" si="1"/>
        <v>-1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IFERROR(__xludf.DUMMYFUNCTION("""COMPUTED_VALUE"""),50.69)</f>
        <v>50.69</v>
      </c>
      <c r="C21" s="1">
        <f t="shared" si="1"/>
        <v>-1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IFERROR(__xludf.DUMMYFUNCTION("""COMPUTED_VALUE"""),51.09)</f>
        <v>51.09</v>
      </c>
      <c r="C22" s="1">
        <f t="shared" si="1"/>
        <v>-1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IFERROR(__xludf.DUMMYFUNCTION("""COMPUTED_VALUE"""),50.57)</f>
        <v>50.57</v>
      </c>
      <c r="C23" s="1">
        <f t="shared" si="1"/>
        <v>-1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IFERROR(__xludf.DUMMYFUNCTION("""COMPUTED_VALUE"""),49.73)</f>
        <v>49.73</v>
      </c>
      <c r="C24" s="1">
        <f t="shared" si="1"/>
        <v>-1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IFERROR(__xludf.DUMMYFUNCTION("""COMPUTED_VALUE"""),50.28)</f>
        <v>50.28</v>
      </c>
      <c r="C25" s="1">
        <f t="shared" si="1"/>
        <v>-1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IFERROR(__xludf.DUMMYFUNCTION("""COMPUTED_VALUE"""),49.05)</f>
        <v>49.05</v>
      </c>
      <c r="C26" s="1">
        <f t="shared" si="1"/>
        <v>-1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IFERROR(__xludf.DUMMYFUNCTION("""COMPUTED_VALUE"""),49.57)</f>
        <v>49.57</v>
      </c>
      <c r="C27" s="1">
        <f t="shared" si="1"/>
        <v>-1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IFERROR(__xludf.DUMMYFUNCTION("""COMPUTED_VALUE"""),49.69)</f>
        <v>49.69</v>
      </c>
      <c r="C28" s="1">
        <f t="shared" si="1"/>
        <v>-1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IFERROR(__xludf.DUMMYFUNCTION("""COMPUTED_VALUE"""),50.2)</f>
        <v>50.2</v>
      </c>
      <c r="C29" s="1">
        <f t="shared" si="1"/>
        <v>-1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IFERROR(__xludf.DUMMYFUNCTION("""COMPUTED_VALUE"""),50.45)</f>
        <v>50.45</v>
      </c>
      <c r="C30" s="1">
        <f t="shared" si="1"/>
        <v>-1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IFERROR(__xludf.DUMMYFUNCTION("""COMPUTED_VALUE"""),51.61)</f>
        <v>51.61</v>
      </c>
      <c r="C31" s="1">
        <f t="shared" si="1"/>
        <v>-1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IFERROR(__xludf.DUMMYFUNCTION("""COMPUTED_VALUE"""),51.75)</f>
        <v>51.75</v>
      </c>
      <c r="C32" s="1">
        <f t="shared" si="1"/>
        <v>-1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IFERROR(__xludf.DUMMYFUNCTION("""COMPUTED_VALUE"""),52.74)</f>
        <v>52.74</v>
      </c>
      <c r="C33" s="1">
        <f t="shared" si="1"/>
        <v>-1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IFERROR(__xludf.DUMMYFUNCTION("""COMPUTED_VALUE"""),52.88)</f>
        <v>52.88</v>
      </c>
      <c r="C34" s="1">
        <f t="shared" si="1"/>
        <v>-1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IFERROR(__xludf.DUMMYFUNCTION("""COMPUTED_VALUE"""),53.04)</f>
        <v>53.04</v>
      </c>
      <c r="C35" s="1">
        <f t="shared" si="1"/>
        <v>-1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IFERROR(__xludf.DUMMYFUNCTION("""COMPUTED_VALUE"""),52.36)</f>
        <v>52.36</v>
      </c>
      <c r="C36" s="1">
        <f t="shared" si="1"/>
        <v>-1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IFERROR(__xludf.DUMMYFUNCTION("""COMPUTED_VALUE"""),52.79)</f>
        <v>52.79</v>
      </c>
      <c r="C37" s="1">
        <f t="shared" si="1"/>
        <v>-1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IFERROR(__xludf.DUMMYFUNCTION("""COMPUTED_VALUE"""),52.75)</f>
        <v>52.75</v>
      </c>
      <c r="C38" s="1">
        <f t="shared" si="1"/>
        <v>-1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IFERROR(__xludf.DUMMYFUNCTION("""COMPUTED_VALUE"""),52.59)</f>
        <v>52.59</v>
      </c>
      <c r="C39" s="1">
        <f t="shared" si="1"/>
        <v>-1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IFERROR(__xludf.DUMMYFUNCTION("""COMPUTED_VALUE"""),53.08)</f>
        <v>53.08</v>
      </c>
      <c r="C40" s="1">
        <f t="shared" si="1"/>
        <v>-1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IFERROR(__xludf.DUMMYFUNCTION("""COMPUTED_VALUE"""),53.29)</f>
        <v>53.29</v>
      </c>
      <c r="C41" s="1">
        <f t="shared" si="1"/>
        <v>-1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IFERROR(__xludf.DUMMYFUNCTION("""COMPUTED_VALUE"""),53.12)</f>
        <v>53.12</v>
      </c>
      <c r="C42" s="1">
        <f t="shared" si="1"/>
        <v>-1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IFERROR(__xludf.DUMMYFUNCTION("""COMPUTED_VALUE"""),53.55)</f>
        <v>53.55</v>
      </c>
      <c r="C43" s="1">
        <f t="shared" si="1"/>
        <v>-1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IFERROR(__xludf.DUMMYFUNCTION("""COMPUTED_VALUE"""),53.94)</f>
        <v>53.94</v>
      </c>
      <c r="C44" s="1">
        <f t="shared" si="1"/>
        <v>-1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IFERROR(__xludf.DUMMYFUNCTION("""COMPUTED_VALUE"""),53.8)</f>
        <v>53.8</v>
      </c>
      <c r="C45" s="1">
        <f t="shared" si="1"/>
        <v>-1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IFERROR(__xludf.DUMMYFUNCTION("""COMPUTED_VALUE"""),53.57)</f>
        <v>53.57</v>
      </c>
      <c r="C46" s="1">
        <f t="shared" si="1"/>
        <v>-1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IFERROR(__xludf.DUMMYFUNCTION("""COMPUTED_VALUE"""),52.89)</f>
        <v>52.89</v>
      </c>
      <c r="C47" s="1">
        <f t="shared" si="1"/>
        <v>-1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IFERROR(__xludf.DUMMYFUNCTION("""COMPUTED_VALUE"""),53.62)</f>
        <v>53.62</v>
      </c>
      <c r="C48" s="1">
        <f t="shared" si="1"/>
        <v>-1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IFERROR(__xludf.DUMMYFUNCTION("""COMPUTED_VALUE"""),53.16)</f>
        <v>53.16</v>
      </c>
      <c r="C49" s="1">
        <f t="shared" si="1"/>
        <v>-1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IFERROR(__xludf.DUMMYFUNCTION("""COMPUTED_VALUE"""),52.73)</f>
        <v>52.73</v>
      </c>
      <c r="C50" s="1">
        <f t="shared" si="1"/>
        <v>-1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IFERROR(__xludf.DUMMYFUNCTION("""COMPUTED_VALUE"""),52.85)</f>
        <v>52.85</v>
      </c>
      <c r="C51" s="1">
        <f t="shared" si="1"/>
        <v>-1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IFERROR(__xludf.DUMMYFUNCTION("""COMPUTED_VALUE"""),52.99)</f>
        <v>52.99</v>
      </c>
      <c r="C52" s="1">
        <f t="shared" si="1"/>
        <v>-1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IFERROR(__xludf.DUMMYFUNCTION("""COMPUTED_VALUE"""),53.38)</f>
        <v>53.38</v>
      </c>
      <c r="C53" s="1">
        <f t="shared" si="1"/>
        <v>-1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IFERROR(__xludf.DUMMYFUNCTION("""COMPUTED_VALUE"""),53.46)</f>
        <v>53.46</v>
      </c>
      <c r="C54" s="1">
        <f t="shared" si="1"/>
        <v>-1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IFERROR(__xludf.DUMMYFUNCTION("""COMPUTED_VALUE"""),53.39)</f>
        <v>53.39</v>
      </c>
      <c r="C55" s="1">
        <f t="shared" si="1"/>
        <v>-1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IFERROR(__xludf.DUMMYFUNCTION("""COMPUTED_VALUE"""),53.9)</f>
        <v>53.9</v>
      </c>
      <c r="C56" s="1">
        <f t="shared" si="1"/>
        <v>-1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IFERROR(__xludf.DUMMYFUNCTION("""COMPUTED_VALUE"""),54.06)</f>
        <v>54.06</v>
      </c>
      <c r="C57" s="1">
        <f t="shared" si="1"/>
        <v>-1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IFERROR(__xludf.DUMMYFUNCTION("""COMPUTED_VALUE"""),54.08)</f>
        <v>54.08</v>
      </c>
      <c r="C58" s="1">
        <f t="shared" si="1"/>
        <v>-1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IFERROR(__xludf.DUMMYFUNCTION("""COMPUTED_VALUE"""),54.35)</f>
        <v>54.35</v>
      </c>
      <c r="C59" s="1">
        <f t="shared" si="1"/>
        <v>-1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IFERROR(__xludf.DUMMYFUNCTION("""COMPUTED_VALUE"""),54.76)</f>
        <v>54.76</v>
      </c>
      <c r="C60" s="1">
        <f t="shared" si="1"/>
        <v>-1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IFERROR(__xludf.DUMMYFUNCTION("""COMPUTED_VALUE"""),53.93)</f>
        <v>53.93</v>
      </c>
      <c r="C61" s="1">
        <f t="shared" si="1"/>
        <v>-1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IFERROR(__xludf.DUMMYFUNCTION("""COMPUTED_VALUE"""),53.94)</f>
        <v>53.94</v>
      </c>
      <c r="C62" s="1">
        <f t="shared" si="1"/>
        <v>-1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IFERROR(__xludf.DUMMYFUNCTION("""COMPUTED_VALUE"""),53.92)</f>
        <v>53.92</v>
      </c>
      <c r="C63" s="1">
        <f t="shared" si="1"/>
        <v>-1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IFERROR(__xludf.DUMMYFUNCTION("""COMPUTED_VALUE"""),53.33)</f>
        <v>53.33</v>
      </c>
      <c r="C64" s="1">
        <f t="shared" si="1"/>
        <v>-1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IFERROR(__xludf.DUMMYFUNCTION("""COMPUTED_VALUE"""),52.59)</f>
        <v>52.59</v>
      </c>
      <c r="C65" s="1">
        <f t="shared" si="1"/>
        <v>-1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IFERROR(__xludf.DUMMYFUNCTION("""COMPUTED_VALUE"""),52.5)</f>
        <v>52.5</v>
      </c>
      <c r="C66" s="1">
        <f t="shared" si="1"/>
        <v>-1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IFERROR(__xludf.DUMMYFUNCTION("""COMPUTED_VALUE"""),52.26)</f>
        <v>52.26</v>
      </c>
      <c r="C67" s="1">
        <f t="shared" si="1"/>
        <v>-1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IFERROR(__xludf.DUMMYFUNCTION("""COMPUTED_VALUE"""),52.4)</f>
        <v>52.4</v>
      </c>
      <c r="C68" s="1">
        <f t="shared" si="1"/>
        <v>-1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IFERROR(__xludf.DUMMYFUNCTION("""COMPUTED_VALUE"""),52.02)</f>
        <v>52.02</v>
      </c>
      <c r="C69" s="1">
        <f t="shared" si="1"/>
        <v>-1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IFERROR(__xludf.DUMMYFUNCTION("""COMPUTED_VALUE"""),52.22)</f>
        <v>52.22</v>
      </c>
      <c r="C70" s="1">
        <f t="shared" si="1"/>
        <v>-1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IFERROR(__xludf.DUMMYFUNCTION("""COMPUTED_VALUE"""),52.91)</f>
        <v>52.91</v>
      </c>
      <c r="C71" s="1">
        <f t="shared" si="1"/>
        <v>-1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IFERROR(__xludf.DUMMYFUNCTION("""COMPUTED_VALUE"""),52.88)</f>
        <v>52.88</v>
      </c>
      <c r="C72" s="1">
        <f t="shared" si="1"/>
        <v>-1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IFERROR(__xludf.DUMMYFUNCTION("""COMPUTED_VALUE"""),52.14)</f>
        <v>52.14</v>
      </c>
      <c r="C73" s="1">
        <f t="shared" si="1"/>
        <v>-1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IFERROR(__xludf.DUMMYFUNCTION("""COMPUTED_VALUE"""),53.19)</f>
        <v>53.19</v>
      </c>
      <c r="C74" s="1">
        <f t="shared" si="1"/>
        <v>-1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IFERROR(__xludf.DUMMYFUNCTION("""COMPUTED_VALUE"""),53.17)</f>
        <v>53.17</v>
      </c>
      <c r="C75" s="1">
        <f t="shared" si="1"/>
        <v>-1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IFERROR(__xludf.DUMMYFUNCTION("""COMPUTED_VALUE"""),52.8)</f>
        <v>52.8</v>
      </c>
      <c r="C76" s="1">
        <f t="shared" si="1"/>
        <v>-1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IFERROR(__xludf.DUMMYFUNCTION("""COMPUTED_VALUE"""),53.79)</f>
        <v>53.79</v>
      </c>
      <c r="C77" s="1">
        <f t="shared" si="1"/>
        <v>-1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IFERROR(__xludf.DUMMYFUNCTION("""COMPUTED_VALUE"""),53.38)</f>
        <v>53.38</v>
      </c>
      <c r="C78" s="1">
        <f t="shared" si="1"/>
        <v>-1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IFERROR(__xludf.DUMMYFUNCTION("""COMPUTED_VALUE"""),51.92)</f>
        <v>51.92</v>
      </c>
      <c r="C79" s="1">
        <f t="shared" si="1"/>
        <v>-1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IFERROR(__xludf.DUMMYFUNCTION("""COMPUTED_VALUE"""),50.53)</f>
        <v>50.53</v>
      </c>
      <c r="C80" s="1">
        <f t="shared" si="1"/>
        <v>-1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IFERROR(__xludf.DUMMYFUNCTION("""COMPUTED_VALUE"""),51.12)</f>
        <v>51.12</v>
      </c>
      <c r="C81" s="1">
        <f t="shared" si="1"/>
        <v>-1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IFERROR(__xludf.DUMMYFUNCTION("""COMPUTED_VALUE"""),51.42)</f>
        <v>51.42</v>
      </c>
      <c r="C82" s="1">
        <f t="shared" si="1"/>
        <v>-1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IFERROR(__xludf.DUMMYFUNCTION("""COMPUTED_VALUE"""),50.74)</f>
        <v>50.74</v>
      </c>
      <c r="C83" s="1">
        <f t="shared" si="1"/>
        <v>-1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IFERROR(__xludf.DUMMYFUNCTION("""COMPUTED_VALUE"""),51.21)</f>
        <v>51.21</v>
      </c>
      <c r="C84" s="1">
        <f t="shared" si="1"/>
        <v>-1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IFERROR(__xludf.DUMMYFUNCTION("""COMPUTED_VALUE"""),50.0)</f>
        <v>50</v>
      </c>
      <c r="C85" s="1">
        <f t="shared" si="1"/>
        <v>-1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IFERROR(__xludf.DUMMYFUNCTION("""COMPUTED_VALUE"""),50.62)</f>
        <v>50.62</v>
      </c>
      <c r="C86" s="1">
        <f t="shared" si="1"/>
        <v>-1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IFERROR(__xludf.DUMMYFUNCTION("""COMPUTED_VALUE"""),49.8)</f>
        <v>49.8</v>
      </c>
      <c r="C87" s="1">
        <f t="shared" si="1"/>
        <v>-1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IFERROR(__xludf.DUMMYFUNCTION("""COMPUTED_VALUE"""),49.26)</f>
        <v>49.26</v>
      </c>
      <c r="C88" s="1">
        <f t="shared" si="1"/>
        <v>-1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IFERROR(__xludf.DUMMYFUNCTION("""COMPUTED_VALUE"""),50.09)</f>
        <v>50.09</v>
      </c>
      <c r="C89" s="1">
        <f t="shared" si="1"/>
        <v>-1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IFERROR(__xludf.DUMMYFUNCTION("""COMPUTED_VALUE"""),49.78)</f>
        <v>49.78</v>
      </c>
      <c r="C90" s="1">
        <f t="shared" si="1"/>
        <v>-1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IFERROR(__xludf.DUMMYFUNCTION("""COMPUTED_VALUE"""),50.19)</f>
        <v>50.19</v>
      </c>
      <c r="C91" s="1">
        <f t="shared" si="1"/>
        <v>-1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IFERROR(__xludf.DUMMYFUNCTION("""COMPUTED_VALUE"""),50.17)</f>
        <v>50.17</v>
      </c>
      <c r="C92" s="1">
        <f t="shared" si="1"/>
        <v>-1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IFERROR(__xludf.DUMMYFUNCTION("""COMPUTED_VALUE"""),50.12)</f>
        <v>50.12</v>
      </c>
      <c r="C93" s="1">
        <f t="shared" si="1"/>
        <v>-1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IFERROR(__xludf.DUMMYFUNCTION("""COMPUTED_VALUE"""),50.12)</f>
        <v>50.12</v>
      </c>
      <c r="C94" s="1">
        <f t="shared" si="1"/>
        <v>-1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IFERROR(__xludf.DUMMYFUNCTION("""COMPUTED_VALUE"""),49.83)</f>
        <v>49.83</v>
      </c>
      <c r="C95" s="1">
        <f t="shared" si="1"/>
        <v>-1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IFERROR(__xludf.DUMMYFUNCTION("""COMPUTED_VALUE"""),50.14)</f>
        <v>50.14</v>
      </c>
      <c r="C96" s="1">
        <f t="shared" si="1"/>
        <v>-1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IFERROR(__xludf.DUMMYFUNCTION("""COMPUTED_VALUE"""),48.42)</f>
        <v>48.42</v>
      </c>
      <c r="C97" s="1">
        <f t="shared" si="1"/>
        <v>-1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IFERROR(__xludf.DUMMYFUNCTION("""COMPUTED_VALUE"""),49.23)</f>
        <v>49.23</v>
      </c>
      <c r="C98" s="1">
        <f t="shared" si="1"/>
        <v>-1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IFERROR(__xludf.DUMMYFUNCTION("""COMPUTED_VALUE"""),48.49)</f>
        <v>48.49</v>
      </c>
      <c r="C99" s="1">
        <f t="shared" si="1"/>
        <v>-1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IFERROR(__xludf.DUMMYFUNCTION("""COMPUTED_VALUE"""),48.67)</f>
        <v>48.67</v>
      </c>
      <c r="C100" s="1">
        <f t="shared" si="1"/>
        <v>-1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IFERROR(__xludf.DUMMYFUNCTION("""COMPUTED_VALUE"""),48.0)</f>
        <v>48</v>
      </c>
      <c r="C101" s="1">
        <f t="shared" si="1"/>
        <v>-1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IFERROR(__xludf.DUMMYFUNCTION("""COMPUTED_VALUE"""),49.73)</f>
        <v>49.73</v>
      </c>
      <c r="C102" s="1">
        <f t="shared" si="1"/>
        <v>-1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IFERROR(__xludf.DUMMYFUNCTION("""COMPUTED_VALUE"""),49.47)</f>
        <v>49.47</v>
      </c>
      <c r="C103" s="1">
        <f t="shared" si="1"/>
        <v>-1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IFERROR(__xludf.DUMMYFUNCTION("""COMPUTED_VALUE"""),48.6)</f>
        <v>48.6</v>
      </c>
      <c r="C104" s="1">
        <f t="shared" si="1"/>
        <v>-1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IFERROR(__xludf.DUMMYFUNCTION("""COMPUTED_VALUE"""),49.78)</f>
        <v>49.78</v>
      </c>
      <c r="C105" s="1">
        <f t="shared" si="1"/>
        <v>-1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IFERROR(__xludf.DUMMYFUNCTION("""COMPUTED_VALUE"""),49.72)</f>
        <v>49.72</v>
      </c>
      <c r="C106" s="1">
        <f t="shared" si="1"/>
        <v>-1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IFERROR(__xludf.DUMMYFUNCTION("""COMPUTED_VALUE"""),48.61)</f>
        <v>48.61</v>
      </c>
      <c r="C107" s="1">
        <f t="shared" si="1"/>
        <v>-1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IFERROR(__xludf.DUMMYFUNCTION("""COMPUTED_VALUE"""),48.27)</f>
        <v>48.27</v>
      </c>
      <c r="C108" s="1">
        <f t="shared" si="1"/>
        <v>-1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IFERROR(__xludf.DUMMYFUNCTION("""COMPUTED_VALUE"""),49.09)</f>
        <v>49.09</v>
      </c>
      <c r="C109" s="1">
        <f t="shared" si="1"/>
        <v>-1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IFERROR(__xludf.DUMMYFUNCTION("""COMPUTED_VALUE"""),48.79)</f>
        <v>48.79</v>
      </c>
      <c r="C110" s="1">
        <f t="shared" si="1"/>
        <v>-1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IFERROR(__xludf.DUMMYFUNCTION("""COMPUTED_VALUE"""),49.99)</f>
        <v>49.99</v>
      </c>
      <c r="C111" s="1">
        <f t="shared" si="1"/>
        <v>-1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IFERROR(__xludf.DUMMYFUNCTION("""COMPUTED_VALUE"""),50.41)</f>
        <v>50.41</v>
      </c>
      <c r="C112" s="1">
        <f t="shared" si="1"/>
        <v>-1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IFERROR(__xludf.DUMMYFUNCTION("""COMPUTED_VALUE"""),50.05)</f>
        <v>50.05</v>
      </c>
      <c r="C113" s="1">
        <f t="shared" si="1"/>
        <v>-1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IFERROR(__xludf.DUMMYFUNCTION("""COMPUTED_VALUE"""),51.23)</f>
        <v>51.23</v>
      </c>
      <c r="C114" s="1">
        <f t="shared" si="1"/>
        <v>-1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IFERROR(__xludf.DUMMYFUNCTION("""COMPUTED_VALUE"""),50.83)</f>
        <v>50.83</v>
      </c>
      <c r="C115" s="1">
        <f t="shared" si="1"/>
        <v>-1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IFERROR(__xludf.DUMMYFUNCTION("""COMPUTED_VALUE"""),51.71)</f>
        <v>51.71</v>
      </c>
      <c r="C116" s="1">
        <f t="shared" si="1"/>
        <v>-1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IFERROR(__xludf.DUMMYFUNCTION("""COMPUTED_VALUE"""),51.35)</f>
        <v>51.35</v>
      </c>
      <c r="C117" s="1">
        <f t="shared" si="1"/>
        <v>-1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IFERROR(__xludf.DUMMYFUNCTION("""COMPUTED_VALUE"""),51.17)</f>
        <v>51.17</v>
      </c>
      <c r="C118" s="1">
        <f t="shared" si="1"/>
        <v>-1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IFERROR(__xludf.DUMMYFUNCTION("""COMPUTED_VALUE"""),51.01)</f>
        <v>51.01</v>
      </c>
      <c r="C119" s="1">
        <f t="shared" si="1"/>
        <v>-1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IFERROR(__xludf.DUMMYFUNCTION("""COMPUTED_VALUE"""),51.11)</f>
        <v>51.11</v>
      </c>
      <c r="C120" s="1">
        <f t="shared" si="1"/>
        <v>-1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IFERROR(__xludf.DUMMYFUNCTION("""COMPUTED_VALUE"""),50.54)</f>
        <v>50.54</v>
      </c>
      <c r="C121" s="1">
        <f t="shared" si="1"/>
        <v>-1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IFERROR(__xludf.DUMMYFUNCTION("""COMPUTED_VALUE"""),51.12)</f>
        <v>51.12</v>
      </c>
      <c r="C122" s="1">
        <f t="shared" si="1"/>
        <v>-1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IFERROR(__xludf.DUMMYFUNCTION("""COMPUTED_VALUE"""),51.07)</f>
        <v>51.07</v>
      </c>
      <c r="C123" s="1">
        <f t="shared" si="1"/>
        <v>-1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IFERROR(__xludf.DUMMYFUNCTION("""COMPUTED_VALUE"""),49.73)</f>
        <v>49.73</v>
      </c>
      <c r="C124" s="1">
        <f t="shared" si="1"/>
        <v>-1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IFERROR(__xludf.DUMMYFUNCTION("""COMPUTED_VALUE"""),49.25)</f>
        <v>49.25</v>
      </c>
      <c r="C125" s="1">
        <f t="shared" si="1"/>
        <v>-1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IFERROR(__xludf.DUMMYFUNCTION("""COMPUTED_VALUE"""),48.93)</f>
        <v>48.93</v>
      </c>
      <c r="C126" s="1">
        <f t="shared" si="1"/>
        <v>-1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IFERROR(__xludf.DUMMYFUNCTION("""COMPUTED_VALUE"""),48.54)</f>
        <v>48.54</v>
      </c>
      <c r="C127" s="1">
        <f t="shared" si="1"/>
        <v>-1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IFERROR(__xludf.DUMMYFUNCTION("""COMPUTED_VALUE"""),48.58)</f>
        <v>48.58</v>
      </c>
      <c r="C128" s="1">
        <f t="shared" si="1"/>
        <v>-1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IFERROR(__xludf.DUMMYFUNCTION("""COMPUTED_VALUE"""),49.95)</f>
        <v>49.95</v>
      </c>
      <c r="C129" s="1">
        <f t="shared" si="1"/>
        <v>-1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IFERROR(__xludf.DUMMYFUNCTION("""COMPUTED_VALUE"""),50.09)</f>
        <v>50.09</v>
      </c>
      <c r="C130" s="1">
        <f t="shared" si="1"/>
        <v>-1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IFERROR(__xludf.DUMMYFUNCTION("""COMPUTED_VALUE"""),51.15)</f>
        <v>51.15</v>
      </c>
      <c r="C131" s="1">
        <f t="shared" si="1"/>
        <v>-1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IFERROR(__xludf.DUMMYFUNCTION("""COMPUTED_VALUE"""),51.12)</f>
        <v>51.12</v>
      </c>
      <c r="C132" s="1">
        <f t="shared" si="1"/>
        <v>-1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IFERROR(__xludf.DUMMYFUNCTION("""COMPUTED_VALUE"""),51.2)</f>
        <v>51.2</v>
      </c>
      <c r="C133" s="1">
        <f t="shared" si="1"/>
        <v>-1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IFERROR(__xludf.DUMMYFUNCTION("""COMPUTED_VALUE"""),51.39)</f>
        <v>51.39</v>
      </c>
      <c r="C134" s="1">
        <f t="shared" si="1"/>
        <v>-1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IFERROR(__xludf.DUMMYFUNCTION("""COMPUTED_VALUE"""),50.3)</f>
        <v>50.3</v>
      </c>
      <c r="C135" s="1">
        <f t="shared" si="1"/>
        <v>-1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IFERROR(__xludf.DUMMYFUNCTION("""COMPUTED_VALUE"""),49.62)</f>
        <v>49.62</v>
      </c>
      <c r="C136" s="1">
        <f t="shared" si="1"/>
        <v>-1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IFERROR(__xludf.DUMMYFUNCTION("""COMPUTED_VALUE"""),49.71)</f>
        <v>49.71</v>
      </c>
      <c r="C137" s="1">
        <f t="shared" si="1"/>
        <v>-1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IFERROR(__xludf.DUMMYFUNCTION("""COMPUTED_VALUE"""),50.35)</f>
        <v>50.35</v>
      </c>
      <c r="C138" s="1">
        <f t="shared" si="1"/>
        <v>-1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IFERROR(__xludf.DUMMYFUNCTION("""COMPUTED_VALUE"""),49.87)</f>
        <v>49.87</v>
      </c>
      <c r="C139" s="1">
        <f t="shared" si="1"/>
        <v>-1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IFERROR(__xludf.DUMMYFUNCTION("""COMPUTED_VALUE"""),49.29)</f>
        <v>49.29</v>
      </c>
      <c r="C140" s="1">
        <f t="shared" si="1"/>
        <v>-1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IFERROR(__xludf.DUMMYFUNCTION("""COMPUTED_VALUE"""),50.14)</f>
        <v>50.14</v>
      </c>
      <c r="C141" s="1">
        <f t="shared" si="1"/>
        <v>-1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IFERROR(__xludf.DUMMYFUNCTION("""COMPUTED_VALUE"""),50.45)</f>
        <v>50.45</v>
      </c>
      <c r="C142" s="1">
        <f t="shared" si="1"/>
        <v>-1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IFERROR(__xludf.DUMMYFUNCTION("""COMPUTED_VALUE"""),50.58)</f>
        <v>50.58</v>
      </c>
      <c r="C143" s="1">
        <f t="shared" si="1"/>
        <v>-1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IFERROR(__xludf.DUMMYFUNCTION("""COMPUTED_VALUE"""),50.29)</f>
        <v>50.29</v>
      </c>
      <c r="C144" s="1">
        <f t="shared" si="1"/>
        <v>-1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IFERROR(__xludf.DUMMYFUNCTION("""COMPUTED_VALUE"""),50.52)</f>
        <v>50.52</v>
      </c>
      <c r="C145" s="1">
        <f t="shared" si="1"/>
        <v>-1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IFERROR(__xludf.DUMMYFUNCTION("""COMPUTED_VALUE"""),50.45)</f>
        <v>50.45</v>
      </c>
      <c r="C146" s="1">
        <f t="shared" si="1"/>
        <v>-1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IFERROR(__xludf.DUMMYFUNCTION("""COMPUTED_VALUE"""),50.85)</f>
        <v>50.85</v>
      </c>
      <c r="C147" s="1">
        <f t="shared" si="1"/>
        <v>-1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IFERROR(__xludf.DUMMYFUNCTION("""COMPUTED_VALUE"""),50.12)</f>
        <v>50.12</v>
      </c>
      <c r="C148" s="1">
        <f t="shared" si="1"/>
        <v>-1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IFERROR(__xludf.DUMMYFUNCTION("""COMPUTED_VALUE"""),50.68)</f>
        <v>50.68</v>
      </c>
      <c r="C149" s="1">
        <f t="shared" si="1"/>
        <v>-1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IFERROR(__xludf.DUMMYFUNCTION("""COMPUTED_VALUE"""),50.67)</f>
        <v>50.67</v>
      </c>
      <c r="C150" s="1">
        <f t="shared" si="1"/>
        <v>-1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IFERROR(__xludf.DUMMYFUNCTION("""COMPUTED_VALUE"""),50.27)</f>
        <v>50.27</v>
      </c>
      <c r="C151" s="1">
        <f t="shared" si="1"/>
        <v>-1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IFERROR(__xludf.DUMMYFUNCTION("""COMPUTED_VALUE"""),50.61)</f>
        <v>50.61</v>
      </c>
      <c r="C152" s="1">
        <f t="shared" si="1"/>
        <v>-1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IFERROR(__xludf.DUMMYFUNCTION("""COMPUTED_VALUE"""),49.4)</f>
        <v>49.4</v>
      </c>
      <c r="C153" s="1">
        <f t="shared" si="1"/>
        <v>-1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IFERROR(__xludf.DUMMYFUNCTION("""COMPUTED_VALUE"""),48.96)</f>
        <v>48.96</v>
      </c>
      <c r="C154" s="1">
        <f t="shared" si="1"/>
        <v>-1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IFERROR(__xludf.DUMMYFUNCTION("""COMPUTED_VALUE"""),49.63)</f>
        <v>49.63</v>
      </c>
      <c r="C155" s="1">
        <f t="shared" si="1"/>
        <v>-1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IFERROR(__xludf.DUMMYFUNCTION("""COMPUTED_VALUE"""),50.14)</f>
        <v>50.14</v>
      </c>
      <c r="C156" s="1">
        <f t="shared" si="1"/>
        <v>-1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IFERROR(__xludf.DUMMYFUNCTION("""COMPUTED_VALUE"""),49.91)</f>
        <v>49.91</v>
      </c>
      <c r="C157" s="1">
        <f t="shared" si="1"/>
        <v>-1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IFERROR(__xludf.DUMMYFUNCTION("""COMPUTED_VALUE"""),49.91)</f>
        <v>49.91</v>
      </c>
      <c r="C158" s="1">
        <f t="shared" si="1"/>
        <v>-1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IFERROR(__xludf.DUMMYFUNCTION("""COMPUTED_VALUE"""),50.08)</f>
        <v>50.08</v>
      </c>
      <c r="C159" s="1">
        <f t="shared" si="1"/>
        <v>-1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IFERROR(__xludf.DUMMYFUNCTION("""COMPUTED_VALUE"""),49.84)</f>
        <v>49.84</v>
      </c>
      <c r="C160" s="1">
        <f t="shared" si="1"/>
        <v>-1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IFERROR(__xludf.DUMMYFUNCTION("""COMPUTED_VALUE"""),50.09)</f>
        <v>50.09</v>
      </c>
      <c r="C161" s="1">
        <f t="shared" si="1"/>
        <v>-1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IFERROR(__xludf.DUMMYFUNCTION("""COMPUTED_VALUE"""),49.74)</f>
        <v>49.74</v>
      </c>
      <c r="C162" s="1">
        <f t="shared" si="1"/>
        <v>-1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IFERROR(__xludf.DUMMYFUNCTION("""COMPUTED_VALUE"""),49.26)</f>
        <v>49.26</v>
      </c>
      <c r="C163" s="1">
        <f t="shared" si="1"/>
        <v>-1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IFERROR(__xludf.DUMMYFUNCTION("""COMPUTED_VALUE"""),49.52)</f>
        <v>49.52</v>
      </c>
      <c r="C164" s="1">
        <f t="shared" si="1"/>
        <v>-1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IFERROR(__xludf.DUMMYFUNCTION("""COMPUTED_VALUE"""),49.03)</f>
        <v>49.03</v>
      </c>
      <c r="C165" s="1">
        <f t="shared" si="1"/>
        <v>-1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IFERROR(__xludf.DUMMYFUNCTION("""COMPUTED_VALUE"""),49.87)</f>
        <v>49.87</v>
      </c>
      <c r="C166" s="1">
        <f t="shared" si="1"/>
        <v>-1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IFERROR(__xludf.DUMMYFUNCTION("""COMPUTED_VALUE"""),48.95)</f>
        <v>48.95</v>
      </c>
      <c r="C167" s="1">
        <f t="shared" si="1"/>
        <v>-1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IFERROR(__xludf.DUMMYFUNCTION("""COMPUTED_VALUE"""),48.99)</f>
        <v>48.99</v>
      </c>
      <c r="C168" s="1">
        <f t="shared" si="1"/>
        <v>-1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IFERROR(__xludf.DUMMYFUNCTION("""COMPUTED_VALUE"""),50.31)</f>
        <v>50.31</v>
      </c>
      <c r="C169" s="1">
        <f t="shared" si="1"/>
        <v>-1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IFERROR(__xludf.DUMMYFUNCTION("""COMPUTED_VALUE"""),50.22)</f>
        <v>50.22</v>
      </c>
      <c r="C170" s="1">
        <f t="shared" si="1"/>
        <v>-1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IFERROR(__xludf.DUMMYFUNCTION("""COMPUTED_VALUE"""),51.03)</f>
        <v>51.03</v>
      </c>
      <c r="C171" s="1">
        <f t="shared" si="1"/>
        <v>-1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IFERROR(__xludf.DUMMYFUNCTION("""COMPUTED_VALUE"""),50.13)</f>
        <v>50.13</v>
      </c>
      <c r="C172" s="1">
        <f t="shared" si="1"/>
        <v>-1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IFERROR(__xludf.DUMMYFUNCTION("""COMPUTED_VALUE"""),49.86)</f>
        <v>49.86</v>
      </c>
      <c r="C173" s="1">
        <f t="shared" si="1"/>
        <v>-1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IFERROR(__xludf.DUMMYFUNCTION("""COMPUTED_VALUE"""),50.27)</f>
        <v>50.27</v>
      </c>
      <c r="C174" s="1">
        <f t="shared" si="1"/>
        <v>-1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IFERROR(__xludf.DUMMYFUNCTION("""COMPUTED_VALUE"""),50.06)</f>
        <v>50.06</v>
      </c>
      <c r="C175" s="1">
        <f t="shared" si="1"/>
        <v>-1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IFERROR(__xludf.DUMMYFUNCTION("""COMPUTED_VALUE"""),50.44)</f>
        <v>50.44</v>
      </c>
      <c r="C176" s="1">
        <f t="shared" si="1"/>
        <v>-1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IFERROR(__xludf.DUMMYFUNCTION("""COMPUTED_VALUE"""),51.02)</f>
        <v>51.02</v>
      </c>
      <c r="C177" s="1">
        <f t="shared" si="1"/>
        <v>-1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IFERROR(__xludf.DUMMYFUNCTION("""COMPUTED_VALUE"""),52.49)</f>
        <v>52.49</v>
      </c>
      <c r="C178" s="1">
        <f t="shared" si="1"/>
        <v>-1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IFERROR(__xludf.DUMMYFUNCTION("""COMPUTED_VALUE"""),52.7)</f>
        <v>52.7</v>
      </c>
      <c r="C179" s="1">
        <f t="shared" si="1"/>
        <v>-1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IFERROR(__xludf.DUMMYFUNCTION("""COMPUTED_VALUE"""),52.67)</f>
        <v>52.67</v>
      </c>
      <c r="C180" s="1">
        <f t="shared" si="1"/>
        <v>-1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IFERROR(__xludf.DUMMYFUNCTION("""COMPUTED_VALUE"""),53.56)</f>
        <v>53.56</v>
      </c>
      <c r="C181" s="1">
        <f t="shared" si="1"/>
        <v>-1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IFERROR(__xludf.DUMMYFUNCTION("""COMPUTED_VALUE"""),52.93)</f>
        <v>52.93</v>
      </c>
      <c r="C182" s="1">
        <f t="shared" si="1"/>
        <v>-1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IFERROR(__xludf.DUMMYFUNCTION("""COMPUTED_VALUE"""),52.33)</f>
        <v>52.33</v>
      </c>
      <c r="C183" s="1">
        <f t="shared" si="1"/>
        <v>-1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IFERROR(__xludf.DUMMYFUNCTION("""COMPUTED_VALUE"""),52.4)</f>
        <v>52.4</v>
      </c>
      <c r="C184" s="1">
        <f t="shared" si="1"/>
        <v>-1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IFERROR(__xludf.DUMMYFUNCTION("""COMPUTED_VALUE"""),53.12)</f>
        <v>53.12</v>
      </c>
      <c r="C185" s="1">
        <f t="shared" si="1"/>
        <v>-1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IFERROR(__xludf.DUMMYFUNCTION("""COMPUTED_VALUE"""),52.16)</f>
        <v>52.16</v>
      </c>
      <c r="C186" s="1">
        <f t="shared" si="1"/>
        <v>-1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IFERROR(__xludf.DUMMYFUNCTION("""COMPUTED_VALUE"""),52.69)</f>
        <v>52.69</v>
      </c>
      <c r="C187" s="1">
        <f t="shared" si="1"/>
        <v>-1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IFERROR(__xludf.DUMMYFUNCTION("""COMPUTED_VALUE"""),51.99)</f>
        <v>51.99</v>
      </c>
      <c r="C188" s="1">
        <f t="shared" si="1"/>
        <v>-1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IFERROR(__xludf.DUMMYFUNCTION("""COMPUTED_VALUE"""),52.1)</f>
        <v>52.1</v>
      </c>
      <c r="C189" s="1">
        <f t="shared" si="1"/>
        <v>-1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IFERROR(__xludf.DUMMYFUNCTION("""COMPUTED_VALUE"""),52.12)</f>
        <v>52.12</v>
      </c>
      <c r="C190" s="1">
        <f t="shared" si="1"/>
        <v>-1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IFERROR(__xludf.DUMMYFUNCTION("""COMPUTED_VALUE"""),52.12)</f>
        <v>52.12</v>
      </c>
      <c r="C191" s="1">
        <f t="shared" si="1"/>
        <v>-1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IFERROR(__xludf.DUMMYFUNCTION("""COMPUTED_VALUE"""),52.87)</f>
        <v>52.87</v>
      </c>
      <c r="C192" s="1">
        <f t="shared" si="1"/>
        <v>-1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IFERROR(__xludf.DUMMYFUNCTION("""COMPUTED_VALUE"""),52.73)</f>
        <v>52.73</v>
      </c>
      <c r="C193" s="1">
        <f t="shared" si="1"/>
        <v>-1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IFERROR(__xludf.DUMMYFUNCTION("""COMPUTED_VALUE"""),52.61)</f>
        <v>52.61</v>
      </c>
      <c r="C194" s="1">
        <f t="shared" si="1"/>
        <v>-1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IFERROR(__xludf.DUMMYFUNCTION("""COMPUTED_VALUE"""),52.81)</f>
        <v>52.81</v>
      </c>
      <c r="C195" s="1">
        <f t="shared" si="1"/>
        <v>-1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IFERROR(__xludf.DUMMYFUNCTION("""COMPUTED_VALUE"""),52.95)</f>
        <v>52.95</v>
      </c>
      <c r="C196" s="1">
        <f t="shared" si="1"/>
        <v>-1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IFERROR(__xludf.DUMMYFUNCTION("""COMPUTED_VALUE"""),52.82)</f>
        <v>52.82</v>
      </c>
      <c r="C197" s="1">
        <f t="shared" si="1"/>
        <v>-1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IFERROR(__xludf.DUMMYFUNCTION("""COMPUTED_VALUE"""),53.41)</f>
        <v>53.41</v>
      </c>
      <c r="C198" s="1">
        <f t="shared" si="1"/>
        <v>-1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IFERROR(__xludf.DUMMYFUNCTION("""COMPUTED_VALUE"""),53.46)</f>
        <v>53.46</v>
      </c>
      <c r="C199" s="1">
        <f t="shared" si="1"/>
        <v>-1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IFERROR(__xludf.DUMMYFUNCTION("""COMPUTED_VALUE"""),53.63)</f>
        <v>53.63</v>
      </c>
      <c r="C200" s="1">
        <f t="shared" si="1"/>
        <v>-1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IFERROR(__xludf.DUMMYFUNCTION("""COMPUTED_VALUE"""),54.4)</f>
        <v>54.4</v>
      </c>
      <c r="C201" s="1">
        <f t="shared" si="1"/>
        <v>-1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IFERROR(__xludf.DUMMYFUNCTION("""COMPUTED_VALUE"""),53.76)</f>
        <v>53.76</v>
      </c>
      <c r="C202" s="1">
        <f t="shared" si="1"/>
        <v>-1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IFERROR(__xludf.DUMMYFUNCTION("""COMPUTED_VALUE"""),54.64)</f>
        <v>54.64</v>
      </c>
      <c r="C203" s="1">
        <f t="shared" si="1"/>
        <v>-1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IFERROR(__xludf.DUMMYFUNCTION("""COMPUTED_VALUE"""),54.98)</f>
        <v>54.98</v>
      </c>
      <c r="C204" s="1">
        <f t="shared" si="1"/>
        <v>-1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IFERROR(__xludf.DUMMYFUNCTION("""COMPUTED_VALUE"""),55.1)</f>
        <v>55.1</v>
      </c>
      <c r="C205" s="1">
        <f t="shared" si="1"/>
        <v>-1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IFERROR(__xludf.DUMMYFUNCTION("""COMPUTED_VALUE"""),55.59)</f>
        <v>55.59</v>
      </c>
      <c r="C206" s="1">
        <f t="shared" si="1"/>
        <v>-1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IFERROR(__xludf.DUMMYFUNCTION("""COMPUTED_VALUE"""),55.03)</f>
        <v>55.03</v>
      </c>
      <c r="C207" s="1">
        <f t="shared" si="1"/>
        <v>-1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IFERROR(__xludf.DUMMYFUNCTION("""COMPUTED_VALUE"""),54.73)</f>
        <v>54.73</v>
      </c>
      <c r="C208" s="1">
        <f t="shared" si="1"/>
        <v>-1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IFERROR(__xludf.DUMMYFUNCTION("""COMPUTED_VALUE"""),54.74)</f>
        <v>54.74</v>
      </c>
      <c r="C209" s="1">
        <f t="shared" si="1"/>
        <v>-1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IFERROR(__xludf.DUMMYFUNCTION("""COMPUTED_VALUE"""),55.2)</f>
        <v>55.2</v>
      </c>
      <c r="C210" s="1">
        <f t="shared" si="1"/>
        <v>-1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IFERROR(__xludf.DUMMYFUNCTION("""COMPUTED_VALUE"""),55.77)</f>
        <v>55.77</v>
      </c>
      <c r="C211" s="1">
        <f t="shared" si="1"/>
        <v>-1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IFERROR(__xludf.DUMMYFUNCTION("""COMPUTED_VALUE"""),55.52)</f>
        <v>55.52</v>
      </c>
      <c r="C212" s="1">
        <f t="shared" si="1"/>
        <v>-1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IFERROR(__xludf.DUMMYFUNCTION("""COMPUTED_VALUE"""),55.91)</f>
        <v>55.91</v>
      </c>
      <c r="C213" s="1">
        <f t="shared" si="1"/>
        <v>-1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IFERROR(__xludf.DUMMYFUNCTION("""COMPUTED_VALUE"""),57.24)</f>
        <v>57.24</v>
      </c>
      <c r="C214" s="1">
        <f t="shared" si="1"/>
        <v>-1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IFERROR(__xludf.DUMMYFUNCTION("""COMPUTED_VALUE"""),57.44)</f>
        <v>57.44</v>
      </c>
      <c r="C215" s="1">
        <f t="shared" si="1"/>
        <v>-1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IFERROR(__xludf.DUMMYFUNCTION("""COMPUTED_VALUE"""),56.58)</f>
        <v>56.58</v>
      </c>
      <c r="C216" s="1">
        <f t="shared" si="1"/>
        <v>-1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IFERROR(__xludf.DUMMYFUNCTION("""COMPUTED_VALUE"""),56.58)</f>
        <v>56.58</v>
      </c>
      <c r="C217" s="1">
        <f t="shared" si="1"/>
        <v>-1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IFERROR(__xludf.DUMMYFUNCTION("""COMPUTED_VALUE"""),56.76)</f>
        <v>56.76</v>
      </c>
      <c r="C218" s="1">
        <f t="shared" si="1"/>
        <v>-1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IFERROR(__xludf.DUMMYFUNCTION("""COMPUTED_VALUE"""),56.41)</f>
        <v>56.41</v>
      </c>
      <c r="C219" s="1">
        <f t="shared" si="1"/>
        <v>-1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IFERROR(__xludf.DUMMYFUNCTION("""COMPUTED_VALUE"""),56.31)</f>
        <v>56.31</v>
      </c>
      <c r="C220" s="1">
        <f t="shared" si="1"/>
        <v>-1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IFERROR(__xludf.DUMMYFUNCTION("""COMPUTED_VALUE"""),56.78)</f>
        <v>56.78</v>
      </c>
      <c r="C221" s="1">
        <f t="shared" si="1"/>
        <v>-1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IFERROR(__xludf.DUMMYFUNCTION("""COMPUTED_VALUE"""),54.73)</f>
        <v>54.73</v>
      </c>
      <c r="C222" s="1">
        <f t="shared" si="1"/>
        <v>-1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IFERROR(__xludf.DUMMYFUNCTION("""COMPUTED_VALUE"""),55.37)</f>
        <v>55.37</v>
      </c>
      <c r="C223" s="1">
        <f t="shared" si="1"/>
        <v>-1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IFERROR(__xludf.DUMMYFUNCTION("""COMPUTED_VALUE"""),55.79)</f>
        <v>55.79</v>
      </c>
      <c r="C224" s="1">
        <f t="shared" si="1"/>
        <v>-1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IFERROR(__xludf.DUMMYFUNCTION("""COMPUTED_VALUE"""),55.49)</f>
        <v>55.49</v>
      </c>
      <c r="C225" s="1">
        <f t="shared" si="1"/>
        <v>-1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IFERROR(__xludf.DUMMYFUNCTION("""COMPUTED_VALUE"""),55.03)</f>
        <v>55.03</v>
      </c>
      <c r="C226" s="1">
        <f t="shared" si="1"/>
        <v>-1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IFERROR(__xludf.DUMMYFUNCTION("""COMPUTED_VALUE"""),54.3)</f>
        <v>54.3</v>
      </c>
      <c r="C227" s="1">
        <f t="shared" si="1"/>
        <v>-1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IFERROR(__xludf.DUMMYFUNCTION("""COMPUTED_VALUE"""),55.11)</f>
        <v>55.11</v>
      </c>
      <c r="C228" s="1">
        <f t="shared" si="1"/>
        <v>-1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IFERROR(__xludf.DUMMYFUNCTION("""COMPUTED_VALUE"""),54.37)</f>
        <v>54.37</v>
      </c>
      <c r="C229" s="1">
        <f t="shared" si="1"/>
        <v>-1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IFERROR(__xludf.DUMMYFUNCTION("""COMPUTED_VALUE"""),54.18)</f>
        <v>54.18</v>
      </c>
      <c r="C230" s="1">
        <f t="shared" si="1"/>
        <v>-1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IFERROR(__xludf.DUMMYFUNCTION("""COMPUTED_VALUE"""),53.99)</f>
        <v>53.99</v>
      </c>
      <c r="C231" s="1">
        <f t="shared" si="1"/>
        <v>-1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IFERROR(__xludf.DUMMYFUNCTION("""COMPUTED_VALUE"""),54.89)</f>
        <v>54.89</v>
      </c>
      <c r="C232" s="1">
        <f t="shared" si="1"/>
        <v>-1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IFERROR(__xludf.DUMMYFUNCTION("""COMPUTED_VALUE"""),55.11)</f>
        <v>55.11</v>
      </c>
      <c r="C233" s="1">
        <f t="shared" si="1"/>
        <v>-1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IFERROR(__xludf.DUMMYFUNCTION("""COMPUTED_VALUE"""),54.86)</f>
        <v>54.86</v>
      </c>
      <c r="C234" s="1">
        <f t="shared" si="1"/>
        <v>-1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IFERROR(__xludf.DUMMYFUNCTION("""COMPUTED_VALUE"""),55.02)</f>
        <v>55.02</v>
      </c>
      <c r="C235" s="1">
        <f t="shared" si="1"/>
        <v>-1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IFERROR(__xludf.DUMMYFUNCTION("""COMPUTED_VALUE"""),54.84)</f>
        <v>54.84</v>
      </c>
      <c r="C236" s="1">
        <f t="shared" si="1"/>
        <v>-1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IFERROR(__xludf.DUMMYFUNCTION("""COMPUTED_VALUE"""),55.06)</f>
        <v>55.06</v>
      </c>
      <c r="C237" s="1">
        <f t="shared" si="1"/>
        <v>-1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IFERROR(__xludf.DUMMYFUNCTION("""COMPUTED_VALUE"""),54.63)</f>
        <v>54.63</v>
      </c>
      <c r="C238" s="1">
        <f t="shared" si="1"/>
        <v>-1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IFERROR(__xludf.DUMMYFUNCTION("""COMPUTED_VALUE"""),54.78)</f>
        <v>54.78</v>
      </c>
      <c r="C239" s="1">
        <f t="shared" si="1"/>
        <v>-1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IFERROR(__xludf.DUMMYFUNCTION("""COMPUTED_VALUE"""),55.29)</f>
        <v>55.29</v>
      </c>
      <c r="C240" s="1">
        <f t="shared" si="1"/>
        <v>-1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IFERROR(__xludf.DUMMYFUNCTION("""COMPUTED_VALUE"""),55.34)</f>
        <v>55.34</v>
      </c>
      <c r="C241" s="1">
        <f t="shared" si="1"/>
        <v>-1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IFERROR(__xludf.DUMMYFUNCTION("""COMPUTED_VALUE"""),55.15)</f>
        <v>55.15</v>
      </c>
      <c r="C242" s="1">
        <f t="shared" si="1"/>
        <v>-1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IFERROR(__xludf.DUMMYFUNCTION("""COMPUTED_VALUE"""),55.36)</f>
        <v>55.36</v>
      </c>
      <c r="C243" s="1">
        <f t="shared" si="1"/>
        <v>-1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IFERROR(__xludf.DUMMYFUNCTION("""COMPUTED_VALUE"""),55.18)</f>
        <v>55.18</v>
      </c>
      <c r="C244" s="1">
        <f t="shared" si="1"/>
        <v>-1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IFERROR(__xludf.DUMMYFUNCTION("""COMPUTED_VALUE"""),55.45)</f>
        <v>55.45</v>
      </c>
      <c r="C245" s="1">
        <f t="shared" si="1"/>
        <v>-1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IFERROR(__xludf.DUMMYFUNCTION("""COMPUTED_VALUE"""),55.87)</f>
        <v>55.87</v>
      </c>
      <c r="C246" s="1">
        <f t="shared" si="1"/>
        <v>-1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IFERROR(__xludf.DUMMYFUNCTION("""COMPUTED_VALUE"""),55.85)</f>
        <v>55.85</v>
      </c>
      <c r="C247" s="1">
        <f t="shared" si="1"/>
        <v>-1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IFERROR(__xludf.DUMMYFUNCTION("""COMPUTED_VALUE"""),55.48)</f>
        <v>55.48</v>
      </c>
      <c r="C248" s="1">
        <f t="shared" si="1"/>
        <v>-1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IFERROR(__xludf.DUMMYFUNCTION("""COMPUTED_VALUE"""),55.79)</f>
        <v>55.79</v>
      </c>
      <c r="C249" s="1">
        <f t="shared" si="1"/>
        <v>-1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IFERROR(__xludf.DUMMYFUNCTION("""COMPUTED_VALUE"""),55.66)</f>
        <v>55.66</v>
      </c>
      <c r="C250" s="1">
        <f t="shared" si="1"/>
        <v>-1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IFERROR(__xludf.DUMMYFUNCTION("""COMPUTED_VALUE"""),55.59)</f>
        <v>55.59</v>
      </c>
      <c r="C251" s="1">
        <f t="shared" si="1"/>
        <v>-1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IFERROR(__xludf.DUMMYFUNCTION("""COMPUTED_VALUE"""),55.54)</f>
        <v>55.54</v>
      </c>
      <c r="C252" s="1">
        <f t="shared" si="1"/>
        <v>-1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IFERROR(__xludf.DUMMYFUNCTION("""COMPUTED_VALUE"""),55.71)</f>
        <v>55.71</v>
      </c>
      <c r="C253" s="1">
        <f t="shared" si="1"/>
        <v>-1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IFERROR(__xludf.DUMMYFUNCTION("""COMPUTED_VALUE"""),55.82)</f>
        <v>55.82</v>
      </c>
      <c r="C254" s="1">
        <f t="shared" si="1"/>
        <v>-1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IFERROR(__xludf.DUMMYFUNCTION("""COMPUTED_VALUE"""),55.57)</f>
        <v>55.57</v>
      </c>
      <c r="C255" s="1">
        <f t="shared" si="1"/>
        <v>-1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IFERROR(__xludf.DUMMYFUNCTION("""COMPUTED_VALUE"""),55.24)</f>
        <v>55.24</v>
      </c>
      <c r="C256" s="1">
        <f t="shared" si="1"/>
        <v>-1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IFERROR(__xludf.DUMMYFUNCTION("""COMPUTED_VALUE"""),54.39)</f>
        <v>54.39</v>
      </c>
      <c r="C257" s="1">
        <f t="shared" si="1"/>
        <v>-1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IFERROR(__xludf.DUMMYFUNCTION("""COMPUTED_VALUE"""),53.33)</f>
        <v>53.33</v>
      </c>
      <c r="C258" s="1">
        <f t="shared" si="1"/>
        <v>-1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IFERROR(__xludf.DUMMYFUNCTION("""COMPUTED_VALUE"""),53.85)</f>
        <v>53.85</v>
      </c>
      <c r="C259" s="1">
        <f t="shared" si="1"/>
        <v>-1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IFERROR(__xludf.DUMMYFUNCTION("""COMPUTED_VALUE"""),53.9)</f>
        <v>53.9</v>
      </c>
      <c r="C260" s="1">
        <f t="shared" si="1"/>
        <v>-1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IFERROR(__xludf.DUMMYFUNCTION("""COMPUTED_VALUE"""),54.59)</f>
        <v>54.59</v>
      </c>
      <c r="C261" s="1">
        <f t="shared" si="1"/>
        <v>-1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IFERROR(__xludf.DUMMYFUNCTION("""COMPUTED_VALUE"""),54.67)</f>
        <v>54.67</v>
      </c>
      <c r="C262" s="1">
        <f t="shared" si="1"/>
        <v>-1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IFERROR(__xludf.DUMMYFUNCTION("""COMPUTED_VALUE"""),54.63)</f>
        <v>54.63</v>
      </c>
      <c r="C263" s="1">
        <f t="shared" si="1"/>
        <v>-1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IFERROR(__xludf.DUMMYFUNCTION("""COMPUTED_VALUE"""),54.67)</f>
        <v>54.67</v>
      </c>
      <c r="C264" s="1">
        <f t="shared" si="1"/>
        <v>-1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IFERROR(__xludf.DUMMYFUNCTION("""COMPUTED_VALUE"""),54.45)</f>
        <v>54.45</v>
      </c>
      <c r="C265" s="1">
        <f t="shared" si="1"/>
        <v>-1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IFERROR(__xludf.DUMMYFUNCTION("""COMPUTED_VALUE"""),54.88)</f>
        <v>54.88</v>
      </c>
      <c r="C266" s="1">
        <f t="shared" si="1"/>
        <v>-1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IFERROR(__xludf.DUMMYFUNCTION("""COMPUTED_VALUE"""),55.0)</f>
        <v>55</v>
      </c>
      <c r="C267" s="1">
        <f t="shared" si="1"/>
        <v>-1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IFERROR(__xludf.DUMMYFUNCTION("""COMPUTED_VALUE"""),55.62)</f>
        <v>55.62</v>
      </c>
      <c r="C268" s="1">
        <f t="shared" si="1"/>
        <v>-1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IFERROR(__xludf.DUMMYFUNCTION("""COMPUTED_VALUE"""),56.23)</f>
        <v>56.23</v>
      </c>
      <c r="C269" s="1">
        <f t="shared" si="1"/>
        <v>-1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IFERROR(__xludf.DUMMYFUNCTION("""COMPUTED_VALUE"""),56.2)</f>
        <v>56.2</v>
      </c>
      <c r="C270" s="1">
        <f t="shared" si="1"/>
        <v>-1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IFERROR(__xludf.DUMMYFUNCTION("""COMPUTED_VALUE"""),56.63)</f>
        <v>56.63</v>
      </c>
      <c r="C271" s="1">
        <f t="shared" si="1"/>
        <v>-1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IFERROR(__xludf.DUMMYFUNCTION("""COMPUTED_VALUE"""),55.81)</f>
        <v>55.81</v>
      </c>
      <c r="C272" s="1">
        <f t="shared" si="1"/>
        <v>-1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IFERROR(__xludf.DUMMYFUNCTION("""COMPUTED_VALUE"""),56.26)</f>
        <v>56.26</v>
      </c>
      <c r="C273" s="1">
        <f t="shared" si="1"/>
        <v>-1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IFERROR(__xludf.DUMMYFUNCTION("""COMPUTED_VALUE"""),56.81)</f>
        <v>56.81</v>
      </c>
      <c r="C274" s="1">
        <f t="shared" si="1"/>
        <v>-1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IFERROR(__xludf.DUMMYFUNCTION("""COMPUTED_VALUE"""),56.71)</f>
        <v>56.71</v>
      </c>
      <c r="C275" s="1">
        <f t="shared" si="1"/>
        <v>-1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IFERROR(__xludf.DUMMYFUNCTION("""COMPUTED_VALUE"""),57.25)</f>
        <v>57.25</v>
      </c>
      <c r="C276" s="1">
        <f t="shared" si="1"/>
        <v>-1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IFERROR(__xludf.DUMMYFUNCTION("""COMPUTED_VALUE"""),57.41)</f>
        <v>57.41</v>
      </c>
      <c r="C277" s="1">
        <f t="shared" si="1"/>
        <v>-1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IFERROR(__xludf.DUMMYFUNCTION("""COMPUTED_VALUE"""),57.18)</f>
        <v>57.18</v>
      </c>
      <c r="C278" s="1">
        <f t="shared" si="1"/>
        <v>-1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IFERROR(__xludf.DUMMYFUNCTION("""COMPUTED_VALUE"""),57.88)</f>
        <v>57.88</v>
      </c>
      <c r="C279" s="1">
        <f t="shared" si="1"/>
        <v>-1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IFERROR(__xludf.DUMMYFUNCTION("""COMPUTED_VALUE"""),58.81)</f>
        <v>58.81</v>
      </c>
      <c r="C280" s="1">
        <f t="shared" si="1"/>
        <v>-1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IFERROR(__xludf.DUMMYFUNCTION("""COMPUTED_VALUE"""),58.46)</f>
        <v>58.46</v>
      </c>
      <c r="C281" s="1">
        <f t="shared" si="1"/>
        <v>-1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IFERROR(__xludf.DUMMYFUNCTION("""COMPUTED_VALUE"""),58.99)</f>
        <v>58.99</v>
      </c>
      <c r="C282" s="1">
        <f t="shared" si="1"/>
        <v>-1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IFERROR(__xludf.DUMMYFUNCTION("""COMPUTED_VALUE"""),58.84)</f>
        <v>58.84</v>
      </c>
      <c r="C283" s="1">
        <f t="shared" si="1"/>
        <v>-1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IFERROR(__xludf.DUMMYFUNCTION("""COMPUTED_VALUE"""),59.35)</f>
        <v>59.35</v>
      </c>
      <c r="C284" s="1">
        <f t="shared" si="1"/>
        <v>-1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IFERROR(__xludf.DUMMYFUNCTION("""COMPUTED_VALUE"""),59.46)</f>
        <v>59.46</v>
      </c>
      <c r="C285" s="1">
        <f t="shared" si="1"/>
        <v>-1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IFERROR(__xludf.DUMMYFUNCTION("""COMPUTED_VALUE"""),59.78)</f>
        <v>59.78</v>
      </c>
      <c r="C286" s="1">
        <f t="shared" si="1"/>
        <v>-1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IFERROR(__xludf.DUMMYFUNCTION("""COMPUTED_VALUE"""),60.92)</f>
        <v>60.92</v>
      </c>
      <c r="C287" s="1">
        <f t="shared" si="1"/>
        <v>-1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IFERROR(__xludf.DUMMYFUNCTION("""COMPUTED_VALUE"""),60.53)</f>
        <v>60.53</v>
      </c>
      <c r="C288" s="1">
        <f t="shared" si="1"/>
        <v>-1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IFERROR(__xludf.DUMMYFUNCTION("""COMPUTED_VALUE"""),60.42)</f>
        <v>60.42</v>
      </c>
      <c r="C289" s="1">
        <f t="shared" si="1"/>
        <v>-1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IFERROR(__xludf.DUMMYFUNCTION("""COMPUTED_VALUE"""),59.33)</f>
        <v>59.33</v>
      </c>
      <c r="C290" s="1">
        <f t="shared" si="1"/>
        <v>-1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IFERROR(__xludf.DUMMYFUNCTION("""COMPUTED_VALUE"""),59.6)</f>
        <v>59.6</v>
      </c>
      <c r="C291" s="1">
        <f t="shared" si="1"/>
        <v>-1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IFERROR(__xludf.DUMMYFUNCTION("""COMPUTED_VALUE"""),59.93)</f>
        <v>59.93</v>
      </c>
      <c r="C292" s="1">
        <f t="shared" si="1"/>
        <v>-1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IFERROR(__xludf.DUMMYFUNCTION("""COMPUTED_VALUE"""),59.22)</f>
        <v>59.22</v>
      </c>
      <c r="C293" s="1">
        <f t="shared" si="1"/>
        <v>-1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IFERROR(__xludf.DUMMYFUNCTION("""COMPUTED_VALUE"""),58.81)</f>
        <v>58.81</v>
      </c>
      <c r="C294" s="1">
        <f t="shared" si="1"/>
        <v>-1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IFERROR(__xludf.DUMMYFUNCTION("""COMPUTED_VALUE"""),59.05)</f>
        <v>59.05</v>
      </c>
      <c r="C295" s="1">
        <f t="shared" si="1"/>
        <v>-1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IFERROR(__xludf.DUMMYFUNCTION("""COMPUTED_VALUE"""),59.18)</f>
        <v>59.18</v>
      </c>
      <c r="C296" s="1">
        <f t="shared" si="1"/>
        <v>-1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IFERROR(__xludf.DUMMYFUNCTION("""COMPUTED_VALUE"""),58.96)</f>
        <v>58.96</v>
      </c>
      <c r="C297" s="1">
        <f t="shared" si="1"/>
        <v>-1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IFERROR(__xludf.DUMMYFUNCTION("""COMPUTED_VALUE"""),59.06)</f>
        <v>59.06</v>
      </c>
      <c r="C298" s="1">
        <f t="shared" si="1"/>
        <v>-1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IFERROR(__xludf.DUMMYFUNCTION("""COMPUTED_VALUE"""),59.4)</f>
        <v>59.4</v>
      </c>
      <c r="C299" s="1">
        <f t="shared" si="1"/>
        <v>-1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IFERROR(__xludf.DUMMYFUNCTION("""COMPUTED_VALUE"""),58.52)</f>
        <v>58.52</v>
      </c>
      <c r="C300" s="1">
        <f t="shared" si="1"/>
        <v>-1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IFERROR(__xludf.DUMMYFUNCTION("""COMPUTED_VALUE"""),58.88)</f>
        <v>58.88</v>
      </c>
      <c r="C301" s="1">
        <f t="shared" si="1"/>
        <v>-1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IFERROR(__xludf.DUMMYFUNCTION("""COMPUTED_VALUE"""),58.86)</f>
        <v>58.86</v>
      </c>
      <c r="C302" s="1">
        <f t="shared" si="1"/>
        <v>-1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IFERROR(__xludf.DUMMYFUNCTION("""COMPUTED_VALUE"""),58.52)</f>
        <v>58.52</v>
      </c>
      <c r="C303" s="1">
        <f t="shared" si="1"/>
        <v>-1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IFERROR(__xludf.DUMMYFUNCTION("""COMPUTED_VALUE"""),58.05)</f>
        <v>58.05</v>
      </c>
      <c r="C304" s="1">
        <f t="shared" si="1"/>
        <v>-1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IFERROR(__xludf.DUMMYFUNCTION("""COMPUTED_VALUE"""),58.68)</f>
        <v>58.68</v>
      </c>
      <c r="C305" s="1">
        <f t="shared" si="1"/>
        <v>-1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IFERROR(__xludf.DUMMYFUNCTION("""COMPUTED_VALUE"""),58.06)</f>
        <v>58.06</v>
      </c>
      <c r="C306" s="1">
        <f t="shared" si="1"/>
        <v>-1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IFERROR(__xludf.DUMMYFUNCTION("""COMPUTED_VALUE"""),58.95)</f>
        <v>58.95</v>
      </c>
      <c r="C307" s="1">
        <f t="shared" si="1"/>
        <v>-1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IFERROR(__xludf.DUMMYFUNCTION("""COMPUTED_VALUE"""),58.28)</f>
        <v>58.28</v>
      </c>
      <c r="C308" s="1">
        <f t="shared" si="1"/>
        <v>-1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IFERROR(__xludf.DUMMYFUNCTION("""COMPUTED_VALUE"""),58.43)</f>
        <v>58.43</v>
      </c>
      <c r="C309" s="1">
        <f t="shared" si="1"/>
        <v>-1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IFERROR(__xludf.DUMMYFUNCTION("""COMPUTED_VALUE"""),58.83)</f>
        <v>58.83</v>
      </c>
      <c r="C310" s="1">
        <f t="shared" si="1"/>
        <v>-1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IFERROR(__xludf.DUMMYFUNCTION("""COMPUTED_VALUE"""),58.98)</f>
        <v>58.98</v>
      </c>
      <c r="C311" s="1">
        <f t="shared" si="1"/>
        <v>-1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IFERROR(__xludf.DUMMYFUNCTION("""COMPUTED_VALUE"""),58.91)</f>
        <v>58.91</v>
      </c>
      <c r="C312" s="1">
        <f t="shared" si="1"/>
        <v>-1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IFERROR(__xludf.DUMMYFUNCTION("""COMPUTED_VALUE"""),59.26)</f>
        <v>59.26</v>
      </c>
      <c r="C313" s="1">
        <f t="shared" si="1"/>
        <v>-1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IFERROR(__xludf.DUMMYFUNCTION("""COMPUTED_VALUE"""),59.39)</f>
        <v>59.39</v>
      </c>
      <c r="C314" s="1">
        <f t="shared" si="1"/>
        <v>-1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IFERROR(__xludf.DUMMYFUNCTION("""COMPUTED_VALUE"""),59.48)</f>
        <v>59.48</v>
      </c>
      <c r="C315" s="1">
        <f t="shared" si="1"/>
        <v>-1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IFERROR(__xludf.DUMMYFUNCTION("""COMPUTED_VALUE"""),59.71)</f>
        <v>59.71</v>
      </c>
      <c r="C316" s="1">
        <f t="shared" si="1"/>
        <v>-1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IFERROR(__xludf.DUMMYFUNCTION("""COMPUTED_VALUE"""),59.63)</f>
        <v>59.63</v>
      </c>
      <c r="C317" s="1">
        <f t="shared" si="1"/>
        <v>-1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IFERROR(__xludf.DUMMYFUNCTION("""COMPUTED_VALUE"""),59.13)</f>
        <v>59.13</v>
      </c>
      <c r="C318" s="1">
        <f t="shared" si="1"/>
        <v>-1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IFERROR(__xludf.DUMMYFUNCTION("""COMPUTED_VALUE"""),59.94)</f>
        <v>59.94</v>
      </c>
      <c r="C319" s="1">
        <f t="shared" si="1"/>
        <v>-1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IFERROR(__xludf.DUMMYFUNCTION("""COMPUTED_VALUE"""),59.79)</f>
        <v>59.79</v>
      </c>
      <c r="C320" s="1">
        <f t="shared" si="1"/>
        <v>-1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IFERROR(__xludf.DUMMYFUNCTION("""COMPUTED_VALUE"""),59.58)</f>
        <v>59.58</v>
      </c>
      <c r="C321" s="1">
        <f t="shared" si="1"/>
        <v>-1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IFERROR(__xludf.DUMMYFUNCTION("""COMPUTED_VALUE"""),60.42)</f>
        <v>60.42</v>
      </c>
      <c r="C322" s="1">
        <f t="shared" si="1"/>
        <v>-1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IFERROR(__xludf.DUMMYFUNCTION("""COMPUTED_VALUE"""),59.69)</f>
        <v>59.69</v>
      </c>
      <c r="C323" s="1">
        <f t="shared" si="1"/>
        <v>-1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IFERROR(__xludf.DUMMYFUNCTION("""COMPUTED_VALUE"""),59.93)</f>
        <v>59.93</v>
      </c>
      <c r="C324" s="1">
        <f t="shared" si="1"/>
        <v>-1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IFERROR(__xludf.DUMMYFUNCTION("""COMPUTED_VALUE"""),59.63)</f>
        <v>59.63</v>
      </c>
      <c r="C325" s="1">
        <f t="shared" si="1"/>
        <v>-1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IFERROR(__xludf.DUMMYFUNCTION("""COMPUTED_VALUE"""),59.8)</f>
        <v>59.8</v>
      </c>
      <c r="C326" s="1">
        <f t="shared" si="1"/>
        <v>-1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IFERROR(__xludf.DUMMYFUNCTION("""COMPUTED_VALUE"""),59.01)</f>
        <v>59.01</v>
      </c>
      <c r="C327" s="1">
        <f t="shared" si="1"/>
        <v>-1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IFERROR(__xludf.DUMMYFUNCTION("""COMPUTED_VALUE"""),58.18)</f>
        <v>58.18</v>
      </c>
      <c r="C328" s="1">
        <f t="shared" si="1"/>
        <v>-1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IFERROR(__xludf.DUMMYFUNCTION("""COMPUTED_VALUE"""),59.13)</f>
        <v>59.13</v>
      </c>
      <c r="C329" s="1">
        <f t="shared" si="1"/>
        <v>-1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IFERROR(__xludf.DUMMYFUNCTION("""COMPUTED_VALUE"""),61.32)</f>
        <v>61.32</v>
      </c>
      <c r="C330" s="1">
        <f t="shared" si="1"/>
        <v>-1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IFERROR(__xludf.DUMMYFUNCTION("""COMPUTED_VALUE"""),61.78)</f>
        <v>61.78</v>
      </c>
      <c r="C331" s="1">
        <f t="shared" si="1"/>
        <v>-1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IFERROR(__xludf.DUMMYFUNCTION("""COMPUTED_VALUE"""),61.39)</f>
        <v>61.39</v>
      </c>
      <c r="C332" s="1">
        <f t="shared" si="1"/>
        <v>-1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IFERROR(__xludf.DUMMYFUNCTION("""COMPUTED_VALUE"""),62.25)</f>
        <v>62.25</v>
      </c>
      <c r="C333" s="1">
        <f t="shared" si="1"/>
        <v>-1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IFERROR(__xludf.DUMMYFUNCTION("""COMPUTED_VALUE"""),63.06)</f>
        <v>63.06</v>
      </c>
      <c r="C334" s="1">
        <f t="shared" si="1"/>
        <v>-1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IFERROR(__xludf.DUMMYFUNCTION("""COMPUTED_VALUE"""),63.28)</f>
        <v>63.28</v>
      </c>
      <c r="C335" s="1">
        <f t="shared" si="1"/>
        <v>-1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IFERROR(__xludf.DUMMYFUNCTION("""COMPUTED_VALUE"""),63.52)</f>
        <v>63.52</v>
      </c>
      <c r="C336" s="1">
        <f t="shared" si="1"/>
        <v>-1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IFERROR(__xludf.DUMMYFUNCTION("""COMPUTED_VALUE"""),64.05)</f>
        <v>64.05</v>
      </c>
      <c r="C337" s="1">
        <f t="shared" si="1"/>
        <v>-1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IFERROR(__xludf.DUMMYFUNCTION("""COMPUTED_VALUE"""),63.54)</f>
        <v>63.54</v>
      </c>
      <c r="C338" s="1">
        <f t="shared" si="1"/>
        <v>-1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IFERROR(__xludf.DUMMYFUNCTION("""COMPUTED_VALUE"""),63.0)</f>
        <v>63</v>
      </c>
      <c r="C339" s="1">
        <f t="shared" si="1"/>
        <v>-1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IFERROR(__xludf.DUMMYFUNCTION("""COMPUTED_VALUE"""),63.43)</f>
        <v>63.43</v>
      </c>
      <c r="C340" s="1">
        <f t="shared" si="1"/>
        <v>-1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IFERROR(__xludf.DUMMYFUNCTION("""COMPUTED_VALUE"""),63.39)</f>
        <v>63.39</v>
      </c>
      <c r="C341" s="1">
        <f t="shared" si="1"/>
        <v>-1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IFERROR(__xludf.DUMMYFUNCTION("""COMPUTED_VALUE"""),63.86)</f>
        <v>63.86</v>
      </c>
      <c r="C342" s="1">
        <f t="shared" si="1"/>
        <v>-1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IFERROR(__xludf.DUMMYFUNCTION("""COMPUTED_VALUE"""),63.25)</f>
        <v>63.25</v>
      </c>
      <c r="C343" s="1">
        <f t="shared" si="1"/>
        <v>-1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IFERROR(__xludf.DUMMYFUNCTION("""COMPUTED_VALUE"""),63.85)</f>
        <v>63.85</v>
      </c>
      <c r="C344" s="1">
        <f t="shared" si="1"/>
        <v>-1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IFERROR(__xludf.DUMMYFUNCTION("""COMPUTED_VALUE"""),62.33)</f>
        <v>62.33</v>
      </c>
      <c r="C345" s="1">
        <f t="shared" si="1"/>
        <v>-1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IFERROR(__xludf.DUMMYFUNCTION("""COMPUTED_VALUE"""),62.94)</f>
        <v>62.94</v>
      </c>
      <c r="C346" s="1">
        <f t="shared" si="1"/>
        <v>-1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IFERROR(__xludf.DUMMYFUNCTION("""COMPUTED_VALUE"""),62.57)</f>
        <v>62.57</v>
      </c>
      <c r="C347" s="1">
        <f t="shared" si="1"/>
        <v>-1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IFERROR(__xludf.DUMMYFUNCTION("""COMPUTED_VALUE"""),63.0)</f>
        <v>63</v>
      </c>
      <c r="C348" s="1">
        <f t="shared" si="1"/>
        <v>-1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IFERROR(__xludf.DUMMYFUNCTION("""COMPUTED_VALUE"""),62.81)</f>
        <v>62.81</v>
      </c>
      <c r="C349" s="1">
        <f t="shared" si="1"/>
        <v>-1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IFERROR(__xludf.DUMMYFUNCTION("""COMPUTED_VALUE"""),62.25)</f>
        <v>62.25</v>
      </c>
      <c r="C350" s="1">
        <f t="shared" si="1"/>
        <v>-1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IFERROR(__xludf.DUMMYFUNCTION("""COMPUTED_VALUE"""),61.44)</f>
        <v>61.44</v>
      </c>
      <c r="C351" s="1">
        <f t="shared" si="1"/>
        <v>-1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IFERROR(__xludf.DUMMYFUNCTION("""COMPUTED_VALUE"""),61.02)</f>
        <v>61.02</v>
      </c>
      <c r="C352" s="1">
        <f t="shared" si="1"/>
        <v>-1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IFERROR(__xludf.DUMMYFUNCTION("""COMPUTED_VALUE"""),61.46)</f>
        <v>61.46</v>
      </c>
      <c r="C353" s="1">
        <f t="shared" si="1"/>
        <v>-1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IFERROR(__xludf.DUMMYFUNCTION("""COMPUTED_VALUE"""),61.21)</f>
        <v>61.21</v>
      </c>
      <c r="C354" s="1">
        <f t="shared" si="1"/>
        <v>-1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IFERROR(__xludf.DUMMYFUNCTION("""COMPUTED_VALUE"""),61.52)</f>
        <v>61.52</v>
      </c>
      <c r="C355" s="1">
        <f t="shared" si="1"/>
        <v>-1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IFERROR(__xludf.DUMMYFUNCTION("""COMPUTED_VALUE"""),62.08)</f>
        <v>62.08</v>
      </c>
      <c r="C356" s="1">
        <f t="shared" si="1"/>
        <v>-1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IFERROR(__xludf.DUMMYFUNCTION("""COMPUTED_VALUE"""),61.2)</f>
        <v>61.2</v>
      </c>
      <c r="C357" s="1">
        <f t="shared" si="1"/>
        <v>-1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IFERROR(__xludf.DUMMYFUNCTION("""COMPUTED_VALUE"""),61.18)</f>
        <v>61.18</v>
      </c>
      <c r="C358" s="1">
        <f t="shared" si="1"/>
        <v>-1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IFERROR(__xludf.DUMMYFUNCTION("""COMPUTED_VALUE"""),61.18)</f>
        <v>61.18</v>
      </c>
      <c r="C359" s="1">
        <f t="shared" si="1"/>
        <v>-1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IFERROR(__xludf.DUMMYFUNCTION("""COMPUTED_VALUE"""),61.06)</f>
        <v>61.06</v>
      </c>
      <c r="C360" s="1">
        <f t="shared" si="1"/>
        <v>-1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IFERROR(__xludf.DUMMYFUNCTION("""COMPUTED_VALUE"""),61.23)</f>
        <v>61.23</v>
      </c>
      <c r="C361" s="1">
        <f t="shared" si="1"/>
        <v>-1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IFERROR(__xludf.DUMMYFUNCTION("""COMPUTED_VALUE"""),60.69)</f>
        <v>60.69</v>
      </c>
      <c r="C362" s="1">
        <f t="shared" si="1"/>
        <v>-1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IFERROR(__xludf.DUMMYFUNCTION("""COMPUTED_VALUE"""),61.08)</f>
        <v>61.08</v>
      </c>
      <c r="C363" s="1">
        <f t="shared" si="1"/>
        <v>-1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IFERROR(__xludf.DUMMYFUNCTION("""COMPUTED_VALUE"""),59.21)</f>
        <v>59.21</v>
      </c>
      <c r="C364" s="1">
        <f t="shared" si="1"/>
        <v>-1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IFERROR(__xludf.DUMMYFUNCTION("""COMPUTED_VALUE"""),58.76)</f>
        <v>58.76</v>
      </c>
      <c r="C365" s="1">
        <f t="shared" si="1"/>
        <v>-1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IFERROR(__xludf.DUMMYFUNCTION("""COMPUTED_VALUE"""),58.65)</f>
        <v>58.65</v>
      </c>
      <c r="C366" s="1">
        <f t="shared" si="1"/>
        <v>-1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IFERROR(__xludf.DUMMYFUNCTION("""COMPUTED_VALUE"""),57.54)</f>
        <v>57.54</v>
      </c>
      <c r="C367" s="1">
        <f t="shared" si="1"/>
        <v>-1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IFERROR(__xludf.DUMMYFUNCTION("""COMPUTED_VALUE"""),57.76)</f>
        <v>57.76</v>
      </c>
      <c r="C368" s="1">
        <f t="shared" si="1"/>
        <v>-1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IFERROR(__xludf.DUMMYFUNCTION("""COMPUTED_VALUE"""),57.92)</f>
        <v>57.92</v>
      </c>
      <c r="C369" s="1">
        <f t="shared" si="1"/>
        <v>-1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IFERROR(__xludf.DUMMYFUNCTION("""COMPUTED_VALUE"""),57.57)</f>
        <v>57.57</v>
      </c>
      <c r="C370" s="1">
        <f t="shared" si="1"/>
        <v>-1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IFERROR(__xludf.DUMMYFUNCTION("""COMPUTED_VALUE"""),58.08)</f>
        <v>58.08</v>
      </c>
      <c r="C371" s="1">
        <f t="shared" si="1"/>
        <v>-1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IFERROR(__xludf.DUMMYFUNCTION("""COMPUTED_VALUE"""),57.32)</f>
        <v>57.32</v>
      </c>
      <c r="C372" s="1">
        <f t="shared" si="1"/>
        <v>-1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IFERROR(__xludf.DUMMYFUNCTION("""COMPUTED_VALUE"""),57.16)</f>
        <v>57.16</v>
      </c>
      <c r="C373" s="1">
        <f t="shared" si="1"/>
        <v>-1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IFERROR(__xludf.DUMMYFUNCTION("""COMPUTED_VALUE"""),56.68)</f>
        <v>56.68</v>
      </c>
      <c r="C374" s="1">
        <f t="shared" si="1"/>
        <v>-1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IFERROR(__xludf.DUMMYFUNCTION("""COMPUTED_VALUE"""),57.22)</f>
        <v>57.22</v>
      </c>
      <c r="C375" s="1">
        <f t="shared" si="1"/>
        <v>-1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IFERROR(__xludf.DUMMYFUNCTION("""COMPUTED_VALUE"""),57.55)</f>
        <v>57.55</v>
      </c>
      <c r="C376" s="1">
        <f t="shared" si="1"/>
        <v>-1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IFERROR(__xludf.DUMMYFUNCTION("""COMPUTED_VALUE"""),58.57)</f>
        <v>58.57</v>
      </c>
      <c r="C377" s="1">
        <f t="shared" si="1"/>
        <v>-1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IFERROR(__xludf.DUMMYFUNCTION("""COMPUTED_VALUE"""),58.38)</f>
        <v>58.38</v>
      </c>
      <c r="C378" s="1">
        <f t="shared" si="1"/>
        <v>-1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IFERROR(__xludf.DUMMYFUNCTION("""COMPUTED_VALUE"""),59.11)</f>
        <v>59.11</v>
      </c>
      <c r="C379" s="1">
        <f t="shared" si="1"/>
        <v>-1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IFERROR(__xludf.DUMMYFUNCTION("""COMPUTED_VALUE"""),58.53)</f>
        <v>58.53</v>
      </c>
      <c r="C380" s="1">
        <f t="shared" si="1"/>
        <v>-1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IFERROR(__xludf.DUMMYFUNCTION("""COMPUTED_VALUE"""),58.61)</f>
        <v>58.61</v>
      </c>
      <c r="C381" s="1">
        <f t="shared" si="1"/>
        <v>-1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IFERROR(__xludf.DUMMYFUNCTION("""COMPUTED_VALUE"""),58.9)</f>
        <v>58.9</v>
      </c>
      <c r="C382" s="1">
        <f t="shared" si="1"/>
        <v>-1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IFERROR(__xludf.DUMMYFUNCTION("""COMPUTED_VALUE"""),58.66)</f>
        <v>58.66</v>
      </c>
      <c r="C383" s="1">
        <f t="shared" si="1"/>
        <v>-1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IFERROR(__xludf.DUMMYFUNCTION("""COMPUTED_VALUE"""),58.25)</f>
        <v>58.25</v>
      </c>
      <c r="C384" s="1">
        <f t="shared" si="1"/>
        <v>-1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IFERROR(__xludf.DUMMYFUNCTION("""COMPUTED_VALUE"""),58.33)</f>
        <v>58.33</v>
      </c>
      <c r="C385" s="1">
        <f t="shared" si="1"/>
        <v>-1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IFERROR(__xludf.DUMMYFUNCTION("""COMPUTED_VALUE"""),58.47)</f>
        <v>58.47</v>
      </c>
      <c r="C386" s="1">
        <f t="shared" si="1"/>
        <v>-1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IFERROR(__xludf.DUMMYFUNCTION("""COMPUTED_VALUE"""),57.73)</f>
        <v>57.73</v>
      </c>
      <c r="C387" s="1">
        <f t="shared" si="1"/>
        <v>-1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IFERROR(__xludf.DUMMYFUNCTION("""COMPUTED_VALUE"""),57.9)</f>
        <v>57.9</v>
      </c>
      <c r="C388" s="1">
        <f t="shared" si="1"/>
        <v>-1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IFERROR(__xludf.DUMMYFUNCTION("""COMPUTED_VALUE"""),56.52)</f>
        <v>56.52</v>
      </c>
      <c r="C389" s="1">
        <f t="shared" si="1"/>
        <v>-1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IFERROR(__xludf.DUMMYFUNCTION("""COMPUTED_VALUE"""),57.03)</f>
        <v>57.03</v>
      </c>
      <c r="C390" s="1">
        <f t="shared" si="1"/>
        <v>-1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IFERROR(__xludf.DUMMYFUNCTION("""COMPUTED_VALUE"""),57.06)</f>
        <v>57.06</v>
      </c>
      <c r="C391" s="1">
        <f t="shared" si="1"/>
        <v>-1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IFERROR(__xludf.DUMMYFUNCTION("""COMPUTED_VALUE"""),57.69)</f>
        <v>57.69</v>
      </c>
      <c r="C392" s="1">
        <f t="shared" si="1"/>
        <v>-1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IFERROR(__xludf.DUMMYFUNCTION("""COMPUTED_VALUE"""),57.58)</f>
        <v>57.58</v>
      </c>
      <c r="C393" s="1">
        <f t="shared" si="1"/>
        <v>-1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IFERROR(__xludf.DUMMYFUNCTION("""COMPUTED_VALUE"""),56.65)</f>
        <v>56.65</v>
      </c>
      <c r="C394" s="1">
        <f t="shared" si="1"/>
        <v>-1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IFERROR(__xludf.DUMMYFUNCTION("""COMPUTED_VALUE"""),56.8)</f>
        <v>56.8</v>
      </c>
      <c r="C395" s="1">
        <f t="shared" si="1"/>
        <v>-1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IFERROR(__xludf.DUMMYFUNCTION("""COMPUTED_VALUE"""),56.27)</f>
        <v>56.27</v>
      </c>
      <c r="C396" s="1">
        <f t="shared" si="1"/>
        <v>-1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IFERROR(__xludf.DUMMYFUNCTION("""COMPUTED_VALUE"""),55.5)</f>
        <v>55.5</v>
      </c>
      <c r="C397" s="1">
        <f t="shared" si="1"/>
        <v>-1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IFERROR(__xludf.DUMMYFUNCTION("""COMPUTED_VALUE"""),55.13)</f>
        <v>55.13</v>
      </c>
      <c r="C398" s="1">
        <f t="shared" si="1"/>
        <v>-1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IFERROR(__xludf.DUMMYFUNCTION("""COMPUTED_VALUE"""),54.61)</f>
        <v>54.61</v>
      </c>
      <c r="C399" s="1">
        <f t="shared" si="1"/>
        <v>-1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IFERROR(__xludf.DUMMYFUNCTION("""COMPUTED_VALUE"""),54.16)</f>
        <v>54.16</v>
      </c>
      <c r="C400" s="1">
        <f t="shared" si="1"/>
        <v>-1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IFERROR(__xludf.DUMMYFUNCTION("""COMPUTED_VALUE"""),54.22)</f>
        <v>54.22</v>
      </c>
      <c r="C401" s="1">
        <f t="shared" si="1"/>
        <v>-1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IFERROR(__xludf.DUMMYFUNCTION("""COMPUTED_VALUE"""),53.31)</f>
        <v>53.31</v>
      </c>
      <c r="C402" s="1">
        <f t="shared" si="1"/>
        <v>-1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IFERROR(__xludf.DUMMYFUNCTION("""COMPUTED_VALUE"""),52.57)</f>
        <v>52.57</v>
      </c>
      <c r="C403" s="1">
        <f t="shared" si="1"/>
        <v>-1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IFERROR(__xludf.DUMMYFUNCTION("""COMPUTED_VALUE"""),48.58)</f>
        <v>48.58</v>
      </c>
      <c r="C404" s="1">
        <f t="shared" si="1"/>
        <v>-1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IFERROR(__xludf.DUMMYFUNCTION("""COMPUTED_VALUE"""),51.69)</f>
        <v>51.69</v>
      </c>
      <c r="C405" s="1">
        <f t="shared" si="1"/>
        <v>-1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IFERROR(__xludf.DUMMYFUNCTION("""COMPUTED_VALUE"""),49.04)</f>
        <v>49.04</v>
      </c>
      <c r="C406" s="1">
        <f t="shared" si="1"/>
        <v>-1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IFERROR(__xludf.DUMMYFUNCTION("""COMPUTED_VALUE"""),51.39)</f>
        <v>51.39</v>
      </c>
      <c r="C407" s="1">
        <f t="shared" si="1"/>
        <v>-1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IFERROR(__xludf.DUMMYFUNCTION("""COMPUTED_VALUE"""),51.13)</f>
        <v>51.13</v>
      </c>
      <c r="C408" s="1">
        <f t="shared" si="1"/>
        <v>-1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IFERROR(__xludf.DUMMYFUNCTION("""COMPUTED_VALUE"""),52.27)</f>
        <v>52.27</v>
      </c>
      <c r="C409" s="1">
        <f t="shared" si="1"/>
        <v>-1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IFERROR(__xludf.DUMMYFUNCTION("""COMPUTED_VALUE"""),51.98)</f>
        <v>51.98</v>
      </c>
      <c r="C410" s="1">
        <f t="shared" si="1"/>
        <v>-1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IFERROR(__xludf.DUMMYFUNCTION("""COMPUTED_VALUE"""),52.2)</f>
        <v>52.2</v>
      </c>
      <c r="C411" s="1">
        <f t="shared" si="1"/>
        <v>-1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IFERROR(__xludf.DUMMYFUNCTION("""COMPUTED_VALUE"""),49.79)</f>
        <v>49.79</v>
      </c>
      <c r="C412" s="1">
        <f t="shared" si="1"/>
        <v>-1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IFERROR(__xludf.DUMMYFUNCTION("""COMPUTED_VALUE"""),49.46)</f>
        <v>49.46</v>
      </c>
      <c r="C413" s="1">
        <f t="shared" si="1"/>
        <v>-1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IFERROR(__xludf.DUMMYFUNCTION("""COMPUTED_VALUE"""),49.12)</f>
        <v>49.12</v>
      </c>
      <c r="C414" s="1">
        <f t="shared" si="1"/>
        <v>-1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IFERROR(__xludf.DUMMYFUNCTION("""COMPUTED_VALUE"""),49.35)</f>
        <v>49.35</v>
      </c>
      <c r="C415" s="1">
        <f t="shared" si="1"/>
        <v>-1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IFERROR(__xludf.DUMMYFUNCTION("""COMPUTED_VALUE"""),49.51)</f>
        <v>49.51</v>
      </c>
      <c r="C416" s="1">
        <f t="shared" si="1"/>
        <v>-1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IFERROR(__xludf.DUMMYFUNCTION("""COMPUTED_VALUE"""),47.99)</f>
        <v>47.99</v>
      </c>
      <c r="C417" s="1">
        <f t="shared" si="1"/>
        <v>-1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IFERROR(__xludf.DUMMYFUNCTION("""COMPUTED_VALUE"""),48.3)</f>
        <v>48.3</v>
      </c>
      <c r="C418" s="1">
        <f t="shared" si="1"/>
        <v>-1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IFERROR(__xludf.DUMMYFUNCTION("""COMPUTED_VALUE"""),50.75)</f>
        <v>50.75</v>
      </c>
      <c r="C419" s="1">
        <f t="shared" si="1"/>
        <v>-1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IFERROR(__xludf.DUMMYFUNCTION("""COMPUTED_VALUE"""),50.21)</f>
        <v>50.21</v>
      </c>
      <c r="C420" s="1">
        <f t="shared" si="1"/>
        <v>-1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IFERROR(__xludf.DUMMYFUNCTION("""COMPUTED_VALUE"""),50.46)</f>
        <v>50.46</v>
      </c>
      <c r="C421" s="1">
        <f t="shared" si="1"/>
        <v>-1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IFERROR(__xludf.DUMMYFUNCTION("""COMPUTED_VALUE"""),50.21)</f>
        <v>50.21</v>
      </c>
      <c r="C422" s="1">
        <f t="shared" si="1"/>
        <v>-1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IFERROR(__xludf.DUMMYFUNCTION("""COMPUTED_VALUE"""),48.87)</f>
        <v>48.87</v>
      </c>
      <c r="C423" s="1">
        <f t="shared" si="1"/>
        <v>-1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IFERROR(__xludf.DUMMYFUNCTION("""COMPUTED_VALUE"""),48.53)</f>
        <v>48.53</v>
      </c>
      <c r="C424" s="1">
        <f t="shared" si="1"/>
        <v>-1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IFERROR(__xludf.DUMMYFUNCTION("""COMPUTED_VALUE"""),50.22)</f>
        <v>50.22</v>
      </c>
      <c r="C425" s="1">
        <f t="shared" si="1"/>
        <v>-1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IFERROR(__xludf.DUMMYFUNCTION("""COMPUTED_VALUE"""),49.34)</f>
        <v>49.34</v>
      </c>
      <c r="C426" s="1">
        <f t="shared" si="1"/>
        <v>-1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IFERROR(__xludf.DUMMYFUNCTION("""COMPUTED_VALUE"""),48.14)</f>
        <v>48.14</v>
      </c>
      <c r="C427" s="1">
        <f t="shared" si="1"/>
        <v>-1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IFERROR(__xludf.DUMMYFUNCTION("""COMPUTED_VALUE"""),48.96)</f>
        <v>48.96</v>
      </c>
      <c r="C428" s="1">
        <f t="shared" si="1"/>
        <v>-1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IFERROR(__xludf.DUMMYFUNCTION("""COMPUTED_VALUE"""),48.94)</f>
        <v>48.94</v>
      </c>
      <c r="C429" s="1">
        <f t="shared" si="1"/>
        <v>-1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IFERROR(__xludf.DUMMYFUNCTION("""COMPUTED_VALUE"""),48.94)</f>
        <v>48.94</v>
      </c>
      <c r="C430" s="1">
        <f t="shared" si="1"/>
        <v>-1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IFERROR(__xludf.DUMMYFUNCTION("""COMPUTED_VALUE"""),49.84)</f>
        <v>49.84</v>
      </c>
      <c r="C431" s="1">
        <f t="shared" si="1"/>
        <v>-1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IFERROR(__xludf.DUMMYFUNCTION("""COMPUTED_VALUE"""),50.61)</f>
        <v>50.61</v>
      </c>
      <c r="C432" s="1">
        <f t="shared" si="1"/>
        <v>-1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IFERROR(__xludf.DUMMYFUNCTION("""COMPUTED_VALUE"""),49.9)</f>
        <v>49.9</v>
      </c>
      <c r="C433" s="1">
        <f t="shared" si="1"/>
        <v>-1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IFERROR(__xludf.DUMMYFUNCTION("""COMPUTED_VALUE"""),50.42)</f>
        <v>50.42</v>
      </c>
      <c r="C434" s="1">
        <f t="shared" si="1"/>
        <v>-1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IFERROR(__xludf.DUMMYFUNCTION("""COMPUTED_VALUE"""),48.19)</f>
        <v>48.19</v>
      </c>
      <c r="C435" s="1">
        <f t="shared" si="1"/>
        <v>-1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IFERROR(__xludf.DUMMYFUNCTION("""COMPUTED_VALUE"""),47.38)</f>
        <v>47.38</v>
      </c>
      <c r="C436" s="1">
        <f t="shared" si="1"/>
        <v>-1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IFERROR(__xludf.DUMMYFUNCTION("""COMPUTED_VALUE"""),47.12)</f>
        <v>47.12</v>
      </c>
      <c r="C437" s="1">
        <f t="shared" si="1"/>
        <v>-1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IFERROR(__xludf.DUMMYFUNCTION("""COMPUTED_VALUE"""),48.34)</f>
        <v>48.34</v>
      </c>
      <c r="C438" s="1">
        <f t="shared" si="1"/>
        <v>-1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IFERROR(__xludf.DUMMYFUNCTION("""COMPUTED_VALUE"""),49.24)</f>
        <v>49.24</v>
      </c>
      <c r="C439" s="1">
        <f t="shared" si="1"/>
        <v>-1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IFERROR(__xludf.DUMMYFUNCTION("""COMPUTED_VALUE"""),48.17)</f>
        <v>48.17</v>
      </c>
      <c r="C440" s="1">
        <f t="shared" si="1"/>
        <v>-1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IFERROR(__xludf.DUMMYFUNCTION("""COMPUTED_VALUE"""),49.69)</f>
        <v>49.69</v>
      </c>
      <c r="C441" s="1">
        <f t="shared" si="1"/>
        <v>-1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IFERROR(__xludf.DUMMYFUNCTION("""COMPUTED_VALUE"""),48.73)</f>
        <v>48.73</v>
      </c>
      <c r="C442" s="1">
        <f t="shared" si="1"/>
        <v>-1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IFERROR(__xludf.DUMMYFUNCTION("""COMPUTED_VALUE"""),46.8)</f>
        <v>46.8</v>
      </c>
      <c r="C443" s="1">
        <f t="shared" si="1"/>
        <v>-1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IFERROR(__xludf.DUMMYFUNCTION("""COMPUTED_VALUE"""),48.08)</f>
        <v>48.08</v>
      </c>
      <c r="C444" s="1">
        <f t="shared" si="1"/>
        <v>-1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IFERROR(__xludf.DUMMYFUNCTION("""COMPUTED_VALUE"""),49.57)</f>
        <v>49.57</v>
      </c>
      <c r="C445" s="1">
        <f t="shared" si="1"/>
        <v>-1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IFERROR(__xludf.DUMMYFUNCTION("""COMPUTED_VALUE"""),50.19)</f>
        <v>50.19</v>
      </c>
      <c r="C446" s="1">
        <f t="shared" si="1"/>
        <v>-1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IFERROR(__xludf.DUMMYFUNCTION("""COMPUTED_VALUE"""),49.0)</f>
        <v>49</v>
      </c>
      <c r="C447" s="1">
        <f t="shared" si="1"/>
        <v>-1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IFERROR(__xludf.DUMMYFUNCTION("""COMPUTED_VALUE"""),51.1)</f>
        <v>51.1</v>
      </c>
      <c r="C448" s="1">
        <f t="shared" si="1"/>
        <v>-1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IFERROR(__xludf.DUMMYFUNCTION("""COMPUTED_VALUE"""),50.42)</f>
        <v>50.42</v>
      </c>
      <c r="C449" s="1">
        <f t="shared" si="1"/>
        <v>-1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IFERROR(__xludf.DUMMYFUNCTION("""COMPUTED_VALUE"""),51.44)</f>
        <v>51.44</v>
      </c>
      <c r="C450" s="1">
        <f t="shared" si="1"/>
        <v>-1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IFERROR(__xludf.DUMMYFUNCTION("""COMPUTED_VALUE"""),50.45)</f>
        <v>50.45</v>
      </c>
      <c r="C451" s="1">
        <f t="shared" si="1"/>
        <v>-1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IFERROR(__xludf.DUMMYFUNCTION("""COMPUTED_VALUE"""),51.27)</f>
        <v>51.27</v>
      </c>
      <c r="C452" s="1">
        <f t="shared" si="1"/>
        <v>-1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IFERROR(__xludf.DUMMYFUNCTION("""COMPUTED_VALUE"""),49.58)</f>
        <v>49.58</v>
      </c>
      <c r="C453" s="1">
        <f t="shared" si="1"/>
        <v>-1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IFERROR(__xludf.DUMMYFUNCTION("""COMPUTED_VALUE"""),51.46)</f>
        <v>51.46</v>
      </c>
      <c r="C454" s="1">
        <f t="shared" si="1"/>
        <v>-1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IFERROR(__xludf.DUMMYFUNCTION("""COMPUTED_VALUE"""),54.39)</f>
        <v>54.39</v>
      </c>
      <c r="C455" s="1">
        <f t="shared" si="1"/>
        <v>-1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IFERROR(__xludf.DUMMYFUNCTION("""COMPUTED_VALUE"""),54.53)</f>
        <v>54.53</v>
      </c>
      <c r="C456" s="1">
        <f t="shared" si="1"/>
        <v>-1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IFERROR(__xludf.DUMMYFUNCTION("""COMPUTED_VALUE"""),57.35)</f>
        <v>57.35</v>
      </c>
      <c r="C457" s="1">
        <f t="shared" si="1"/>
        <v>-1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IFERROR(__xludf.DUMMYFUNCTION("""COMPUTED_VALUE"""),57.62)</f>
        <v>57.62</v>
      </c>
      <c r="C458" s="1">
        <f t="shared" si="1"/>
        <v>-1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IFERROR(__xludf.DUMMYFUNCTION("""COMPUTED_VALUE"""),56.34)</f>
        <v>56.34</v>
      </c>
      <c r="C459" s="1">
        <f t="shared" si="1"/>
        <v>-1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IFERROR(__xludf.DUMMYFUNCTION("""COMPUTED_VALUE"""),57.5)</f>
        <v>57.5</v>
      </c>
      <c r="C460" s="1">
        <f t="shared" si="1"/>
        <v>-1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IFERROR(__xludf.DUMMYFUNCTION("""COMPUTED_VALUE"""),58.79)</f>
        <v>58.79</v>
      </c>
      <c r="C461" s="1">
        <f t="shared" si="1"/>
        <v>-1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IFERROR(__xludf.DUMMYFUNCTION("""COMPUTED_VALUE"""),59.48)</f>
        <v>59.48</v>
      </c>
      <c r="C462" s="1">
        <f t="shared" si="1"/>
        <v>-1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IFERROR(__xludf.DUMMYFUNCTION("""COMPUTED_VALUE"""),58.35)</f>
        <v>58.35</v>
      </c>
      <c r="C463" s="1">
        <f t="shared" si="1"/>
        <v>-1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IFERROR(__xludf.DUMMYFUNCTION("""COMPUTED_VALUE"""),56.43)</f>
        <v>56.43</v>
      </c>
      <c r="C464" s="1">
        <f t="shared" si="1"/>
        <v>-1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IFERROR(__xludf.DUMMYFUNCTION("""COMPUTED_VALUE"""),57.71)</f>
        <v>57.71</v>
      </c>
      <c r="C465" s="1">
        <f t="shared" si="1"/>
        <v>-1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IFERROR(__xludf.DUMMYFUNCTION("""COMPUTED_VALUE"""),58.58)</f>
        <v>58.58</v>
      </c>
      <c r="C466" s="1">
        <f t="shared" si="1"/>
        <v>-1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IFERROR(__xludf.DUMMYFUNCTION("""COMPUTED_VALUE"""),58.14)</f>
        <v>58.14</v>
      </c>
      <c r="C467" s="1">
        <f t="shared" si="1"/>
        <v>-1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IFERROR(__xludf.DUMMYFUNCTION("""COMPUTED_VALUE"""),58.62)</f>
        <v>58.62</v>
      </c>
      <c r="C468" s="1">
        <f t="shared" si="1"/>
        <v>-1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IFERROR(__xludf.DUMMYFUNCTION("""COMPUTED_VALUE"""),59.03)</f>
        <v>59.03</v>
      </c>
      <c r="C469" s="1">
        <f t="shared" si="1"/>
        <v>-1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IFERROR(__xludf.DUMMYFUNCTION("""COMPUTED_VALUE"""),56.92)</f>
        <v>56.92</v>
      </c>
      <c r="C470" s="1">
        <f t="shared" si="1"/>
        <v>-1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IFERROR(__xludf.DUMMYFUNCTION("""COMPUTED_VALUE"""),57.4)</f>
        <v>57.4</v>
      </c>
      <c r="C471" s="1">
        <f t="shared" si="1"/>
        <v>-1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IFERROR(__xludf.DUMMYFUNCTION("""COMPUTED_VALUE"""),58.43)</f>
        <v>58.43</v>
      </c>
      <c r="C472" s="1">
        <f t="shared" si="1"/>
        <v>-1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IFERROR(__xludf.DUMMYFUNCTION("""COMPUTED_VALUE"""),57.53)</f>
        <v>57.53</v>
      </c>
      <c r="C473" s="1">
        <f t="shared" si="1"/>
        <v>-1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IFERROR(__xludf.DUMMYFUNCTION("""COMPUTED_VALUE"""),57.29)</f>
        <v>57.29</v>
      </c>
      <c r="C474" s="1">
        <f t="shared" si="1"/>
        <v>-1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IFERROR(__xludf.DUMMYFUNCTION("""COMPUTED_VALUE"""),56.34)</f>
        <v>56.34</v>
      </c>
      <c r="C475" s="1">
        <f t="shared" si="1"/>
        <v>-1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IFERROR(__xludf.DUMMYFUNCTION("""COMPUTED_VALUE"""),55.73)</f>
        <v>55.73</v>
      </c>
      <c r="C476" s="1">
        <f t="shared" si="1"/>
        <v>-1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IFERROR(__xludf.DUMMYFUNCTION("""COMPUTED_VALUE"""),56.22)</f>
        <v>56.22</v>
      </c>
      <c r="C477" s="1">
        <f t="shared" si="1"/>
        <v>-1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IFERROR(__xludf.DUMMYFUNCTION("""COMPUTED_VALUE"""),54.76)</f>
        <v>54.76</v>
      </c>
      <c r="C478" s="1">
        <f t="shared" si="1"/>
        <v>-1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IFERROR(__xludf.DUMMYFUNCTION("""COMPUTED_VALUE"""),53.94)</f>
        <v>53.94</v>
      </c>
      <c r="C479" s="1">
        <f t="shared" si="1"/>
        <v>-1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IFERROR(__xludf.DUMMYFUNCTION("""COMPUTED_VALUE"""),52.76)</f>
        <v>52.76</v>
      </c>
      <c r="C480" s="1">
        <f t="shared" si="1"/>
        <v>-1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IFERROR(__xludf.DUMMYFUNCTION("""COMPUTED_VALUE"""),53.41)</f>
        <v>53.41</v>
      </c>
      <c r="C481" s="1">
        <f t="shared" si="1"/>
        <v>-1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IFERROR(__xludf.DUMMYFUNCTION("""COMPUTED_VALUE"""),54.22)</f>
        <v>54.22</v>
      </c>
      <c r="C482" s="1">
        <f t="shared" si="1"/>
        <v>-1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IFERROR(__xludf.DUMMYFUNCTION("""COMPUTED_VALUE"""),54.07)</f>
        <v>54.07</v>
      </c>
      <c r="C483" s="1">
        <f t="shared" si="1"/>
        <v>-1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IFERROR(__xludf.DUMMYFUNCTION("""COMPUTED_VALUE"""),56.25)</f>
        <v>56.25</v>
      </c>
      <c r="C484" s="1">
        <f t="shared" si="1"/>
        <v>-1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IFERROR(__xludf.DUMMYFUNCTION("""COMPUTED_VALUE"""),55.04)</f>
        <v>55.04</v>
      </c>
      <c r="C485" s="1">
        <f t="shared" si="1"/>
        <v>-1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IFERROR(__xludf.DUMMYFUNCTION("""COMPUTED_VALUE"""),54.24)</f>
        <v>54.24</v>
      </c>
      <c r="C486" s="1">
        <f t="shared" si="1"/>
        <v>-1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IFERROR(__xludf.DUMMYFUNCTION("""COMPUTED_VALUE"""),54.67)</f>
        <v>54.67</v>
      </c>
      <c r="C487" s="1">
        <f t="shared" si="1"/>
        <v>-1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IFERROR(__xludf.DUMMYFUNCTION("""COMPUTED_VALUE"""),55.35)</f>
        <v>55.35</v>
      </c>
      <c r="C488" s="1">
        <f t="shared" si="1"/>
        <v>-1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IFERROR(__xludf.DUMMYFUNCTION("""COMPUTED_VALUE"""),55.9)</f>
        <v>55.9</v>
      </c>
      <c r="C489" s="1">
        <f t="shared" si="1"/>
        <v>-1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IFERROR(__xludf.DUMMYFUNCTION("""COMPUTED_VALUE"""),55.53)</f>
        <v>55.53</v>
      </c>
      <c r="C490" s="1">
        <f t="shared" si="1"/>
        <v>-1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IFERROR(__xludf.DUMMYFUNCTION("""COMPUTED_VALUE"""),56.02)</f>
        <v>56.02</v>
      </c>
      <c r="C491" s="1">
        <f t="shared" si="1"/>
        <v>-1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IFERROR(__xludf.DUMMYFUNCTION("""COMPUTED_VALUE"""),55.83)</f>
        <v>55.83</v>
      </c>
      <c r="C492" s="1">
        <f t="shared" si="1"/>
        <v>-1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IFERROR(__xludf.DUMMYFUNCTION("""COMPUTED_VALUE"""),55.93)</f>
        <v>55.93</v>
      </c>
      <c r="C493" s="1">
        <f t="shared" si="1"/>
        <v>-1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IFERROR(__xludf.DUMMYFUNCTION("""COMPUTED_VALUE"""),55.97)</f>
        <v>55.97</v>
      </c>
      <c r="C494" s="1">
        <f t="shared" si="1"/>
        <v>-1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IFERROR(__xludf.DUMMYFUNCTION("""COMPUTED_VALUE"""),56.81)</f>
        <v>56.81</v>
      </c>
      <c r="C495" s="1">
        <f t="shared" si="1"/>
        <v>-1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IFERROR(__xludf.DUMMYFUNCTION("""COMPUTED_VALUE"""),57.28)</f>
        <v>57.28</v>
      </c>
      <c r="C496" s="1">
        <f t="shared" si="1"/>
        <v>-1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IFERROR(__xludf.DUMMYFUNCTION("""COMPUTED_VALUE"""),56.71)</f>
        <v>56.71</v>
      </c>
      <c r="C497" s="1">
        <f t="shared" si="1"/>
        <v>-1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IFERROR(__xludf.DUMMYFUNCTION("""COMPUTED_VALUE"""),58.15)</f>
        <v>58.15</v>
      </c>
      <c r="C498" s="1">
        <f t="shared" si="1"/>
        <v>-1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IFERROR(__xludf.DUMMYFUNCTION("""COMPUTED_VALUE"""),59.09)</f>
        <v>59.09</v>
      </c>
      <c r="C499" s="1">
        <f t="shared" si="1"/>
        <v>-1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IFERROR(__xludf.DUMMYFUNCTION("""COMPUTED_VALUE"""),59.19)</f>
        <v>59.19</v>
      </c>
      <c r="C500" s="1">
        <f t="shared" si="1"/>
        <v>-1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IFERROR(__xludf.DUMMYFUNCTION("""COMPUTED_VALUE"""),59.35)</f>
        <v>59.35</v>
      </c>
      <c r="C501" s="1">
        <f t="shared" si="1"/>
        <v>-1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IFERROR(__xludf.DUMMYFUNCTION("""COMPUTED_VALUE"""),59.53)</f>
        <v>59.53</v>
      </c>
      <c r="C502" s="1">
        <f t="shared" si="1"/>
        <v>-1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IFERROR(__xludf.DUMMYFUNCTION("""COMPUTED_VALUE"""),58.86)</f>
        <v>58.86</v>
      </c>
      <c r="C503" s="1">
        <f t="shared" si="1"/>
        <v>-1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IFERROR(__xludf.DUMMYFUNCTION("""COMPUTED_VALUE"""),59.68)</f>
        <v>59.68</v>
      </c>
      <c r="C504" s="1">
        <f t="shared" si="1"/>
        <v>-1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IFERROR(__xludf.DUMMYFUNCTION("""COMPUTED_VALUE"""),59.17)</f>
        <v>59.17</v>
      </c>
      <c r="C505" s="1">
        <f t="shared" si="1"/>
        <v>-1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IFERROR(__xludf.DUMMYFUNCTION("""COMPUTED_VALUE"""),58.99)</f>
        <v>58.99</v>
      </c>
      <c r="C506" s="1">
        <f t="shared" si="1"/>
        <v>-1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IFERROR(__xludf.DUMMYFUNCTION("""COMPUTED_VALUE"""),58.75)</f>
        <v>58.75</v>
      </c>
      <c r="C507" s="1">
        <f t="shared" si="1"/>
        <v>-1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IFERROR(__xludf.DUMMYFUNCTION("""COMPUTED_VALUE"""),59.33)</f>
        <v>59.33</v>
      </c>
      <c r="C508" s="1">
        <f t="shared" si="1"/>
        <v>-1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IFERROR(__xludf.DUMMYFUNCTION("""COMPUTED_VALUE"""),59.35)</f>
        <v>59.35</v>
      </c>
      <c r="C509" s="1">
        <f t="shared" si="1"/>
        <v>-1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IFERROR(__xludf.DUMMYFUNCTION("""COMPUTED_VALUE"""),59.69)</f>
        <v>59.69</v>
      </c>
      <c r="C510" s="1">
        <f t="shared" si="1"/>
        <v>-1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IFERROR(__xludf.DUMMYFUNCTION("""COMPUTED_VALUE"""),60.1)</f>
        <v>60.1</v>
      </c>
      <c r="C511" s="1">
        <f t="shared" si="1"/>
        <v>-1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IFERROR(__xludf.DUMMYFUNCTION("""COMPUTED_VALUE"""),59.9)</f>
        <v>59.9</v>
      </c>
      <c r="C512" s="1">
        <f t="shared" si="1"/>
        <v>-1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IFERROR(__xludf.DUMMYFUNCTION("""COMPUTED_VALUE"""),59.8)</f>
        <v>59.8</v>
      </c>
      <c r="C513" s="1">
        <f t="shared" si="1"/>
        <v>-1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IFERROR(__xludf.DUMMYFUNCTION("""COMPUTED_VALUE"""),59.37)</f>
        <v>59.37</v>
      </c>
      <c r="C514" s="1">
        <f t="shared" si="1"/>
        <v>-1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IFERROR(__xludf.DUMMYFUNCTION("""COMPUTED_VALUE"""),59.69)</f>
        <v>59.69</v>
      </c>
      <c r="C515" s="1">
        <f t="shared" si="1"/>
        <v>-1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IFERROR(__xludf.DUMMYFUNCTION("""COMPUTED_VALUE"""),59.89)</f>
        <v>59.89</v>
      </c>
      <c r="C516" s="1">
        <f t="shared" si="1"/>
        <v>-1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IFERROR(__xludf.DUMMYFUNCTION("""COMPUTED_VALUE"""),60.3)</f>
        <v>60.3</v>
      </c>
      <c r="C517" s="1">
        <f t="shared" si="1"/>
        <v>-1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IFERROR(__xludf.DUMMYFUNCTION("""COMPUTED_VALUE"""),61.59)</f>
        <v>61.59</v>
      </c>
      <c r="C518" s="1">
        <f t="shared" si="1"/>
        <v>-1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IFERROR(__xludf.DUMMYFUNCTION("""COMPUTED_VALUE"""),60.29)</f>
        <v>60.29</v>
      </c>
      <c r="C519" s="1">
        <f t="shared" si="1"/>
        <v>-1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IFERROR(__xludf.DUMMYFUNCTION("""COMPUTED_VALUE"""),58.0)</f>
        <v>58</v>
      </c>
      <c r="C520" s="1">
        <f t="shared" si="1"/>
        <v>-1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IFERROR(__xludf.DUMMYFUNCTION("""COMPUTED_VALUE"""),59.15)</f>
        <v>59.15</v>
      </c>
      <c r="C521" s="1">
        <f t="shared" si="1"/>
        <v>-1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IFERROR(__xludf.DUMMYFUNCTION("""COMPUTED_VALUE"""),58.7)</f>
        <v>58.7</v>
      </c>
      <c r="C522" s="1">
        <f t="shared" si="1"/>
        <v>-1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IFERROR(__xludf.DUMMYFUNCTION("""COMPUTED_VALUE"""),58.05)</f>
        <v>58.05</v>
      </c>
      <c r="C523" s="1">
        <f t="shared" si="1"/>
        <v>-1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IFERROR(__xludf.DUMMYFUNCTION("""COMPUTED_VALUE"""),58.11)</f>
        <v>58.11</v>
      </c>
      <c r="C524" s="1">
        <f t="shared" si="1"/>
        <v>-1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IFERROR(__xludf.DUMMYFUNCTION("""COMPUTED_VALUE"""),58.3)</f>
        <v>58.3</v>
      </c>
      <c r="C525" s="1">
        <f t="shared" si="1"/>
        <v>-1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IFERROR(__xludf.DUMMYFUNCTION("""COMPUTED_VALUE"""),59.27)</f>
        <v>59.27</v>
      </c>
      <c r="C526" s="1">
        <f t="shared" si="1"/>
        <v>-1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IFERROR(__xludf.DUMMYFUNCTION("""COMPUTED_VALUE"""),59.39)</f>
        <v>59.39</v>
      </c>
      <c r="C527" s="1">
        <f t="shared" si="1"/>
        <v>-1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IFERROR(__xludf.DUMMYFUNCTION("""COMPUTED_VALUE"""),60.12)</f>
        <v>60.12</v>
      </c>
      <c r="C528" s="1">
        <f t="shared" si="1"/>
        <v>-1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IFERROR(__xludf.DUMMYFUNCTION("""COMPUTED_VALUE"""),59.33)</f>
        <v>59.33</v>
      </c>
      <c r="C529" s="1">
        <f t="shared" si="1"/>
        <v>-1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IFERROR(__xludf.DUMMYFUNCTION("""COMPUTED_VALUE"""),59.74)</f>
        <v>59.74</v>
      </c>
      <c r="C530" s="1">
        <f t="shared" si="1"/>
        <v>-1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IFERROR(__xludf.DUMMYFUNCTION("""COMPUTED_VALUE"""),59.85)</f>
        <v>59.85</v>
      </c>
      <c r="C531" s="1">
        <f t="shared" si="1"/>
        <v>-1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IFERROR(__xludf.DUMMYFUNCTION("""COMPUTED_VALUE"""),59.89)</f>
        <v>59.89</v>
      </c>
      <c r="C532" s="1">
        <f t="shared" si="1"/>
        <v>-1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IFERROR(__xludf.DUMMYFUNCTION("""COMPUTED_VALUE"""),59.38)</f>
        <v>59.38</v>
      </c>
      <c r="C533" s="1">
        <f t="shared" si="1"/>
        <v>-1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IFERROR(__xludf.DUMMYFUNCTION("""COMPUTED_VALUE"""),58.99)</f>
        <v>58.99</v>
      </c>
      <c r="C534" s="1">
        <f t="shared" si="1"/>
        <v>-1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IFERROR(__xludf.DUMMYFUNCTION("""COMPUTED_VALUE"""),59.16)</f>
        <v>59.16</v>
      </c>
      <c r="C535" s="1">
        <f t="shared" si="1"/>
        <v>-1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IFERROR(__xludf.DUMMYFUNCTION("""COMPUTED_VALUE"""),59.29)</f>
        <v>59.29</v>
      </c>
      <c r="C536" s="1">
        <f t="shared" si="1"/>
        <v>-1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IFERROR(__xludf.DUMMYFUNCTION("""COMPUTED_VALUE"""),59.44)</f>
        <v>59.44</v>
      </c>
      <c r="C537" s="1">
        <f t="shared" si="1"/>
        <v>-1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IFERROR(__xludf.DUMMYFUNCTION("""COMPUTED_VALUE"""),59.85)</f>
        <v>59.85</v>
      </c>
      <c r="C538" s="1">
        <f t="shared" si="1"/>
        <v>-1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IFERROR(__xludf.DUMMYFUNCTION("""COMPUTED_VALUE"""),59.27)</f>
        <v>59.27</v>
      </c>
      <c r="C539" s="1">
        <f t="shared" si="1"/>
        <v>-1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IFERROR(__xludf.DUMMYFUNCTION("""COMPUTED_VALUE"""),58.94)</f>
        <v>58.94</v>
      </c>
      <c r="C540" s="1">
        <f t="shared" si="1"/>
        <v>-1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IFERROR(__xludf.DUMMYFUNCTION("""COMPUTED_VALUE"""),58.96)</f>
        <v>58.96</v>
      </c>
      <c r="C541" s="1">
        <f t="shared" si="1"/>
        <v>-1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IFERROR(__xludf.DUMMYFUNCTION("""COMPUTED_VALUE"""),58.6)</f>
        <v>58.6</v>
      </c>
      <c r="C542" s="1">
        <f t="shared" si="1"/>
        <v>-1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IFERROR(__xludf.DUMMYFUNCTION("""COMPUTED_VALUE"""),58.6)</f>
        <v>58.6</v>
      </c>
      <c r="C543" s="1">
        <f t="shared" si="1"/>
        <v>-1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IFERROR(__xludf.DUMMYFUNCTION("""COMPUTED_VALUE"""),58.4)</f>
        <v>58.4</v>
      </c>
      <c r="C544" s="1">
        <f t="shared" si="1"/>
        <v>-1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IFERROR(__xludf.DUMMYFUNCTION("""COMPUTED_VALUE"""),57.97)</f>
        <v>57.97</v>
      </c>
      <c r="C545" s="1">
        <f t="shared" si="1"/>
        <v>-1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IFERROR(__xludf.DUMMYFUNCTION("""COMPUTED_VALUE"""),58.42)</f>
        <v>58.42</v>
      </c>
      <c r="C546" s="1">
        <f t="shared" si="1"/>
        <v>-1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IFERROR(__xludf.DUMMYFUNCTION("""COMPUTED_VALUE"""),58.01)</f>
        <v>58.01</v>
      </c>
      <c r="C547" s="1">
        <f t="shared" si="1"/>
        <v>-1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IFERROR(__xludf.DUMMYFUNCTION("""COMPUTED_VALUE"""),58.5)</f>
        <v>58.5</v>
      </c>
      <c r="C548" s="1">
        <f t="shared" si="1"/>
        <v>-1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IFERROR(__xludf.DUMMYFUNCTION("""COMPUTED_VALUE"""),56.99)</f>
        <v>56.99</v>
      </c>
      <c r="C549" s="1">
        <f t="shared" si="1"/>
        <v>-1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IFERROR(__xludf.DUMMYFUNCTION("""COMPUTED_VALUE"""),56.87)</f>
        <v>56.87</v>
      </c>
      <c r="C550" s="1">
        <f t="shared" si="1"/>
        <v>-1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IFERROR(__xludf.DUMMYFUNCTION("""COMPUTED_VALUE"""),57.1)</f>
        <v>57.1</v>
      </c>
      <c r="C551" s="1">
        <f t="shared" si="1"/>
        <v>-1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IFERROR(__xludf.DUMMYFUNCTION("""COMPUTED_VALUE"""),57.61)</f>
        <v>57.61</v>
      </c>
      <c r="C552" s="1">
        <f t="shared" si="1"/>
        <v>-1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IFERROR(__xludf.DUMMYFUNCTION("""COMPUTED_VALUE"""),57.61)</f>
        <v>57.61</v>
      </c>
      <c r="C553" s="1">
        <f t="shared" si="1"/>
        <v>-1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IFERROR(__xludf.DUMMYFUNCTION("""COMPUTED_VALUE"""),58.41)</f>
        <v>58.41</v>
      </c>
      <c r="C554" s="1">
        <f t="shared" si="1"/>
        <v>-1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IFERROR(__xludf.DUMMYFUNCTION("""COMPUTED_VALUE"""),58.95)</f>
        <v>58.95</v>
      </c>
      <c r="C555" s="1">
        <f t="shared" si="1"/>
        <v>-1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IFERROR(__xludf.DUMMYFUNCTION("""COMPUTED_VALUE"""),59.08)</f>
        <v>59.08</v>
      </c>
      <c r="C556" s="1">
        <f t="shared" si="1"/>
        <v>-1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IFERROR(__xludf.DUMMYFUNCTION("""COMPUTED_VALUE"""),59.2)</f>
        <v>59.2</v>
      </c>
      <c r="C557" s="1">
        <f t="shared" si="1"/>
        <v>-1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IFERROR(__xludf.DUMMYFUNCTION("""COMPUTED_VALUE"""),59.12)</f>
        <v>59.12</v>
      </c>
      <c r="C558" s="1">
        <f t="shared" si="1"/>
        <v>-1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IFERROR(__xludf.DUMMYFUNCTION("""COMPUTED_VALUE"""),59.16)</f>
        <v>59.16</v>
      </c>
      <c r="C559" s="1">
        <f t="shared" si="1"/>
        <v>-1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IFERROR(__xludf.DUMMYFUNCTION("""COMPUTED_VALUE"""),58.51)</f>
        <v>58.51</v>
      </c>
      <c r="C560" s="1">
        <f t="shared" si="1"/>
        <v>-1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IFERROR(__xludf.DUMMYFUNCTION("""COMPUTED_VALUE"""),57.97)</f>
        <v>57.97</v>
      </c>
      <c r="C561" s="1">
        <f t="shared" si="1"/>
        <v>-1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IFERROR(__xludf.DUMMYFUNCTION("""COMPUTED_VALUE"""),58.2)</f>
        <v>58.2</v>
      </c>
      <c r="C562" s="1">
        <f t="shared" si="1"/>
        <v>-1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IFERROR(__xludf.DUMMYFUNCTION("""COMPUTED_VALUE"""),58.85)</f>
        <v>58.85</v>
      </c>
      <c r="C563" s="1">
        <f t="shared" si="1"/>
        <v>-1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IFERROR(__xludf.DUMMYFUNCTION("""COMPUTED_VALUE"""),58.48)</f>
        <v>58.48</v>
      </c>
      <c r="C564" s="1">
        <f t="shared" si="1"/>
        <v>-1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IFERROR(__xludf.DUMMYFUNCTION("""COMPUTED_VALUE"""),58.77)</f>
        <v>58.77</v>
      </c>
      <c r="C565" s="1">
        <f t="shared" si="1"/>
        <v>-1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IFERROR(__xludf.DUMMYFUNCTION("""COMPUTED_VALUE"""),58.65)</f>
        <v>58.65</v>
      </c>
      <c r="C566" s="1">
        <f t="shared" si="1"/>
        <v>-1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IFERROR(__xludf.DUMMYFUNCTION("""COMPUTED_VALUE"""),59.2)</f>
        <v>59.2</v>
      </c>
      <c r="C567" s="1">
        <f t="shared" si="1"/>
        <v>-1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IFERROR(__xludf.DUMMYFUNCTION("""COMPUTED_VALUE"""),59.33)</f>
        <v>59.33</v>
      </c>
      <c r="C568" s="1">
        <f t="shared" si="1"/>
        <v>-1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IFERROR(__xludf.DUMMYFUNCTION("""COMPUTED_VALUE"""),59.28)</f>
        <v>59.28</v>
      </c>
      <c r="C569" s="1">
        <f t="shared" si="1"/>
        <v>-1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IFERROR(__xludf.DUMMYFUNCTION("""COMPUTED_VALUE"""),59.22)</f>
        <v>59.22</v>
      </c>
      <c r="C570" s="1">
        <f t="shared" si="1"/>
        <v>-1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IFERROR(__xludf.DUMMYFUNCTION("""COMPUTED_VALUE"""),58.88)</f>
        <v>58.88</v>
      </c>
      <c r="C571" s="1">
        <f t="shared" si="1"/>
        <v>-1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IFERROR(__xludf.DUMMYFUNCTION("""COMPUTED_VALUE"""),58.05)</f>
        <v>58.05</v>
      </c>
      <c r="C572" s="1">
        <f t="shared" si="1"/>
        <v>-1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IFERROR(__xludf.DUMMYFUNCTION("""COMPUTED_VALUE"""),57.75)</f>
        <v>57.75</v>
      </c>
      <c r="C573" s="1">
        <f t="shared" si="1"/>
        <v>-1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IFERROR(__xludf.DUMMYFUNCTION("""COMPUTED_VALUE"""),58.17)</f>
        <v>58.17</v>
      </c>
      <c r="C574" s="1">
        <f t="shared" si="1"/>
        <v>-1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IFERROR(__xludf.DUMMYFUNCTION("""COMPUTED_VALUE"""),59.1)</f>
        <v>59.1</v>
      </c>
      <c r="C575" s="1">
        <f t="shared" si="1"/>
        <v>-1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IFERROR(__xludf.DUMMYFUNCTION("""COMPUTED_VALUE"""),58.12)</f>
        <v>58.12</v>
      </c>
      <c r="C576" s="1">
        <f t="shared" si="1"/>
        <v>-1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IFERROR(__xludf.DUMMYFUNCTION("""COMPUTED_VALUE"""),59.16)</f>
        <v>59.16</v>
      </c>
      <c r="C577" s="1">
        <f t="shared" si="1"/>
        <v>-1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IFERROR(__xludf.DUMMYFUNCTION("""COMPUTED_VALUE"""),59.99)</f>
        <v>59.99</v>
      </c>
      <c r="C578" s="1">
        <f t="shared" si="1"/>
        <v>-1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IFERROR(__xludf.DUMMYFUNCTION("""COMPUTED_VALUE"""),59.47)</f>
        <v>59.47</v>
      </c>
      <c r="C579" s="1">
        <f t="shared" si="1"/>
        <v>-1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IFERROR(__xludf.DUMMYFUNCTION("""COMPUTED_VALUE"""),61.7)</f>
        <v>61.7</v>
      </c>
      <c r="C580" s="1">
        <f t="shared" si="1"/>
        <v>-1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IFERROR(__xludf.DUMMYFUNCTION("""COMPUTED_VALUE"""),62.75)</f>
        <v>62.75</v>
      </c>
      <c r="C581" s="1">
        <f t="shared" si="1"/>
        <v>-1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IFERROR(__xludf.DUMMYFUNCTION("""COMPUTED_VALUE"""),62.91)</f>
        <v>62.91</v>
      </c>
      <c r="C582" s="1">
        <f t="shared" si="1"/>
        <v>-1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IFERROR(__xludf.DUMMYFUNCTION("""COMPUTED_VALUE"""),63.37)</f>
        <v>63.37</v>
      </c>
      <c r="C583" s="1">
        <f t="shared" si="1"/>
        <v>-1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IFERROR(__xludf.DUMMYFUNCTION("""COMPUTED_VALUE"""),63.78)</f>
        <v>63.78</v>
      </c>
      <c r="C584" s="1">
        <f t="shared" si="1"/>
        <v>-1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IFERROR(__xludf.DUMMYFUNCTION("""COMPUTED_VALUE"""),64.77)</f>
        <v>64.77</v>
      </c>
      <c r="C585" s="1">
        <f t="shared" si="1"/>
        <v>-1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IFERROR(__xludf.DUMMYFUNCTION("""COMPUTED_VALUE"""),64.01)</f>
        <v>64.01</v>
      </c>
      <c r="C586" s="1">
        <f t="shared" si="1"/>
        <v>-1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IFERROR(__xludf.DUMMYFUNCTION("""COMPUTED_VALUE"""),64.32)</f>
        <v>64.32</v>
      </c>
      <c r="C587" s="1">
        <f t="shared" si="1"/>
        <v>-1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IFERROR(__xludf.DUMMYFUNCTION("""COMPUTED_VALUE"""),64.6)</f>
        <v>64.6</v>
      </c>
      <c r="C588" s="1">
        <f t="shared" si="1"/>
        <v>-1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IFERROR(__xludf.DUMMYFUNCTION("""COMPUTED_VALUE"""),64.74)</f>
        <v>64.74</v>
      </c>
      <c r="C589" s="1">
        <f t="shared" si="1"/>
        <v>-1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IFERROR(__xludf.DUMMYFUNCTION("""COMPUTED_VALUE"""),64.75)</f>
        <v>64.75</v>
      </c>
      <c r="C590" s="1">
        <f t="shared" si="1"/>
        <v>-1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IFERROR(__xludf.DUMMYFUNCTION("""COMPUTED_VALUE"""),64.5)</f>
        <v>64.5</v>
      </c>
      <c r="C591" s="1">
        <f t="shared" si="1"/>
        <v>-1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IFERROR(__xludf.DUMMYFUNCTION("""COMPUTED_VALUE"""),64.59)</f>
        <v>64.59</v>
      </c>
      <c r="C592" s="1">
        <f t="shared" si="1"/>
        <v>-1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IFERROR(__xludf.DUMMYFUNCTION("""COMPUTED_VALUE"""),64.39)</f>
        <v>64.39</v>
      </c>
      <c r="C593" s="1">
        <f t="shared" si="1"/>
        <v>-1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IFERROR(__xludf.DUMMYFUNCTION("""COMPUTED_VALUE"""),63.92)</f>
        <v>63.92</v>
      </c>
      <c r="C594" s="1">
        <f t="shared" si="1"/>
        <v>-1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IFERROR(__xludf.DUMMYFUNCTION("""COMPUTED_VALUE"""),64.64)</f>
        <v>64.64</v>
      </c>
      <c r="C595" s="1">
        <f t="shared" si="1"/>
        <v>-1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IFERROR(__xludf.DUMMYFUNCTION("""COMPUTED_VALUE"""),64.62)</f>
        <v>64.62</v>
      </c>
      <c r="C596" s="1">
        <f t="shared" si="1"/>
        <v>-1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IFERROR(__xludf.DUMMYFUNCTION("""COMPUTED_VALUE"""),64.48)</f>
        <v>64.48</v>
      </c>
      <c r="C597" s="1">
        <f t="shared" si="1"/>
        <v>-1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IFERROR(__xludf.DUMMYFUNCTION("""COMPUTED_VALUE"""),64.15)</f>
        <v>64.15</v>
      </c>
      <c r="C598" s="1">
        <f t="shared" si="1"/>
        <v>-1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IFERROR(__xludf.DUMMYFUNCTION("""COMPUTED_VALUE"""),63.61)</f>
        <v>63.61</v>
      </c>
      <c r="C599" s="1">
        <f t="shared" si="1"/>
        <v>-1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IFERROR(__xludf.DUMMYFUNCTION("""COMPUTED_VALUE"""),62.7)</f>
        <v>62.7</v>
      </c>
      <c r="C600" s="1">
        <f t="shared" si="1"/>
        <v>-1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IFERROR(__xludf.DUMMYFUNCTION("""COMPUTED_VALUE"""),62.18)</f>
        <v>62.18</v>
      </c>
      <c r="C601" s="1">
        <f t="shared" si="1"/>
        <v>-1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IFERROR(__xludf.DUMMYFUNCTION("""COMPUTED_VALUE"""),62.7)</f>
        <v>62.7</v>
      </c>
      <c r="C602" s="1">
        <f t="shared" si="1"/>
        <v>-1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IFERROR(__xludf.DUMMYFUNCTION("""COMPUTED_VALUE"""),62.82)</f>
        <v>62.82</v>
      </c>
      <c r="C603" s="1">
        <f t="shared" si="1"/>
        <v>-1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IFERROR(__xludf.DUMMYFUNCTION("""COMPUTED_VALUE"""),62.82)</f>
        <v>62.82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IFERROR(__xludf.DUMMYFUNCTION("""COMPUTED_VALUE"""),63.19)</f>
        <v>63.19</v>
      </c>
      <c r="C605" s="1">
        <f t="shared" si="1"/>
        <v>-1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IFERROR(__xludf.DUMMYFUNCTION("""COMPUTED_VALUE"""),62.6)</f>
        <v>62.6</v>
      </c>
      <c r="C606" s="1">
        <f t="shared" si="1"/>
        <v>-1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IFERROR(__xludf.DUMMYFUNCTION("""COMPUTED_VALUE"""),62.88)</f>
        <v>62.88</v>
      </c>
      <c r="C607" s="1">
        <f t="shared" si="1"/>
        <v>-1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IFERROR(__xludf.DUMMYFUNCTION("""COMPUTED_VALUE"""),61.89)</f>
        <v>61.89</v>
      </c>
      <c r="C608" s="1">
        <f t="shared" si="1"/>
        <v>-1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IFERROR(__xludf.DUMMYFUNCTION("""COMPUTED_VALUE"""),62.49)</f>
        <v>62.49</v>
      </c>
      <c r="C609" s="1">
        <f t="shared" si="1"/>
        <v>-1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IFERROR(__xludf.DUMMYFUNCTION("""COMPUTED_VALUE"""),60.58)</f>
        <v>60.58</v>
      </c>
      <c r="C610" s="1">
        <f t="shared" si="1"/>
        <v>-1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IFERROR(__xludf.DUMMYFUNCTION("""COMPUTED_VALUE"""),60.38)</f>
        <v>60.38</v>
      </c>
      <c r="C611" s="1">
        <f t="shared" si="1"/>
        <v>-1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IFERROR(__xludf.DUMMYFUNCTION("""COMPUTED_VALUE"""),60.8)</f>
        <v>60.8</v>
      </c>
      <c r="C612" s="1">
        <f t="shared" si="1"/>
        <v>-1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IFERROR(__xludf.DUMMYFUNCTION("""COMPUTED_VALUE"""),61.64)</f>
        <v>61.64</v>
      </c>
      <c r="C613" s="1">
        <f t="shared" si="1"/>
        <v>-1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IFERROR(__xludf.DUMMYFUNCTION("""COMPUTED_VALUE"""),61.91)</f>
        <v>61.91</v>
      </c>
      <c r="C614" s="1">
        <f t="shared" si="1"/>
        <v>-1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IFERROR(__xludf.DUMMYFUNCTION("""COMPUTED_VALUE"""),62.14)</f>
        <v>62.14</v>
      </c>
      <c r="C615" s="1">
        <f t="shared" si="1"/>
        <v>-1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IFERROR(__xludf.DUMMYFUNCTION("""COMPUTED_VALUE"""),61.56)</f>
        <v>61.56</v>
      </c>
      <c r="C616" s="1">
        <f t="shared" si="1"/>
        <v>-1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IFERROR(__xludf.DUMMYFUNCTION("""COMPUTED_VALUE"""),61.94)</f>
        <v>61.94</v>
      </c>
      <c r="C617" s="1">
        <f t="shared" si="1"/>
        <v>-1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IFERROR(__xludf.DUMMYFUNCTION("""COMPUTED_VALUE"""),61.65)</f>
        <v>61.65</v>
      </c>
      <c r="C618" s="1">
        <f t="shared" si="1"/>
        <v>-1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IFERROR(__xludf.DUMMYFUNCTION("""COMPUTED_VALUE"""),63.12)</f>
        <v>63.12</v>
      </c>
      <c r="C619" s="1">
        <f t="shared" si="1"/>
        <v>-1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IFERROR(__xludf.DUMMYFUNCTION("""COMPUTED_VALUE"""),63.41)</f>
        <v>63.41</v>
      </c>
      <c r="C620" s="1">
        <f t="shared" si="1"/>
        <v>-1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IFERROR(__xludf.DUMMYFUNCTION("""COMPUTED_VALUE"""),63.07)</f>
        <v>63.07</v>
      </c>
      <c r="C621" s="1">
        <f t="shared" si="1"/>
        <v>-1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IFERROR(__xludf.DUMMYFUNCTION("""COMPUTED_VALUE"""),63.45)</f>
        <v>63.45</v>
      </c>
      <c r="C622" s="1">
        <f t="shared" si="1"/>
        <v>-1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IFERROR(__xludf.DUMMYFUNCTION("""COMPUTED_VALUE"""),63.85)</f>
        <v>63.85</v>
      </c>
      <c r="C623" s="1">
        <f t="shared" si="1"/>
        <v>-1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IFERROR(__xludf.DUMMYFUNCTION("""COMPUTED_VALUE"""),62.58)</f>
        <v>62.58</v>
      </c>
      <c r="C624" s="1">
        <f t="shared" si="1"/>
        <v>-1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IFERROR(__xludf.DUMMYFUNCTION("""COMPUTED_VALUE"""),63.35)</f>
        <v>63.35</v>
      </c>
      <c r="C625" s="1">
        <f t="shared" si="1"/>
        <v>-1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IFERROR(__xludf.DUMMYFUNCTION("""COMPUTED_VALUE"""),62.15)</f>
        <v>62.15</v>
      </c>
      <c r="C626" s="1">
        <f t="shared" si="1"/>
        <v>-1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IFERROR(__xludf.DUMMYFUNCTION("""COMPUTED_VALUE"""),62.15)</f>
        <v>62.15</v>
      </c>
      <c r="C627" s="1">
        <f t="shared" si="1"/>
        <v>-1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IFERROR(__xludf.DUMMYFUNCTION("""COMPUTED_VALUE"""),62.83)</f>
        <v>62.83</v>
      </c>
      <c r="C628" s="1">
        <f t="shared" si="1"/>
        <v>-1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IFERROR(__xludf.DUMMYFUNCTION("""COMPUTED_VALUE"""),62.85)</f>
        <v>62.85</v>
      </c>
      <c r="C629" s="1">
        <f t="shared" si="1"/>
        <v>-1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IFERROR(__xludf.DUMMYFUNCTION("""COMPUTED_VALUE"""),63.84)</f>
        <v>63.84</v>
      </c>
      <c r="C630" s="1">
        <f t="shared" si="1"/>
        <v>-1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IFERROR(__xludf.DUMMYFUNCTION("""COMPUTED_VALUE"""),63.92)</f>
        <v>63.92</v>
      </c>
      <c r="C631" s="1">
        <f t="shared" si="1"/>
        <v>-1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IFERROR(__xludf.DUMMYFUNCTION("""COMPUTED_VALUE"""),64.13)</f>
        <v>64.13</v>
      </c>
      <c r="C632" s="1">
        <f t="shared" si="1"/>
        <v>-1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IFERROR(__xludf.DUMMYFUNCTION("""COMPUTED_VALUE"""),63.96)</f>
        <v>63.96</v>
      </c>
      <c r="C633" s="1">
        <f t="shared" si="1"/>
        <v>-1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IFERROR(__xludf.DUMMYFUNCTION("""COMPUTED_VALUE"""),63.26)</f>
        <v>63.26</v>
      </c>
      <c r="C634" s="1">
        <f t="shared" si="1"/>
        <v>-1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IFERROR(__xludf.DUMMYFUNCTION("""COMPUTED_VALUE"""),63.07)</f>
        <v>63.07</v>
      </c>
      <c r="C635" s="1">
        <f t="shared" si="1"/>
        <v>-1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IFERROR(__xludf.DUMMYFUNCTION("""COMPUTED_VALUE"""),63.21)</f>
        <v>63.21</v>
      </c>
      <c r="C636" s="1">
        <f t="shared" si="1"/>
        <v>-1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IFERROR(__xludf.DUMMYFUNCTION("""COMPUTED_VALUE"""),62.53)</f>
        <v>62.53</v>
      </c>
      <c r="C637" s="1">
        <f t="shared" si="1"/>
        <v>-1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IFERROR(__xludf.DUMMYFUNCTION("""COMPUTED_VALUE"""),62.24)</f>
        <v>62.24</v>
      </c>
      <c r="C638" s="1">
        <f t="shared" si="1"/>
        <v>-1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IFERROR(__xludf.DUMMYFUNCTION("""COMPUTED_VALUE"""),63.13)</f>
        <v>63.13</v>
      </c>
      <c r="C639" s="1">
        <f t="shared" si="1"/>
        <v>-1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IFERROR(__xludf.DUMMYFUNCTION("""COMPUTED_VALUE"""),62.55)</f>
        <v>62.55</v>
      </c>
      <c r="C640" s="1">
        <f t="shared" si="1"/>
        <v>-1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IFERROR(__xludf.DUMMYFUNCTION("""COMPUTED_VALUE"""),63.31)</f>
        <v>63.31</v>
      </c>
      <c r="C641" s="1">
        <f t="shared" si="1"/>
        <v>-1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IFERROR(__xludf.DUMMYFUNCTION("""COMPUTED_VALUE"""),64.0)</f>
        <v>64</v>
      </c>
      <c r="C642" s="1">
        <f t="shared" si="1"/>
        <v>-1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IFERROR(__xludf.DUMMYFUNCTION("""COMPUTED_VALUE"""),63.69)</f>
        <v>63.69</v>
      </c>
      <c r="C643" s="1">
        <f t="shared" si="1"/>
        <v>-1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IFERROR(__xludf.DUMMYFUNCTION("""COMPUTED_VALUE"""),62.71)</f>
        <v>62.71</v>
      </c>
      <c r="C644" s="1">
        <f t="shared" si="1"/>
        <v>-1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IFERROR(__xludf.DUMMYFUNCTION("""COMPUTED_VALUE"""),61.74)</f>
        <v>61.74</v>
      </c>
      <c r="C645" s="1">
        <f t="shared" si="1"/>
        <v>-1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IFERROR(__xludf.DUMMYFUNCTION("""COMPUTED_VALUE"""),60.89)</f>
        <v>60.89</v>
      </c>
      <c r="C646" s="1">
        <f t="shared" si="1"/>
        <v>-1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IFERROR(__xludf.DUMMYFUNCTION("""COMPUTED_VALUE"""),60.98)</f>
        <v>60.98</v>
      </c>
      <c r="C647" s="1">
        <f t="shared" si="1"/>
        <v>-1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IFERROR(__xludf.DUMMYFUNCTION("""COMPUTED_VALUE"""),61.61)</f>
        <v>61.61</v>
      </c>
      <c r="C648" s="1">
        <f t="shared" si="1"/>
        <v>-1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IFERROR(__xludf.DUMMYFUNCTION("""COMPUTED_VALUE"""),62.72)</f>
        <v>62.72</v>
      </c>
      <c r="C649" s="1">
        <f t="shared" si="1"/>
        <v>-1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IFERROR(__xludf.DUMMYFUNCTION("""COMPUTED_VALUE"""),63.21)</f>
        <v>63.21</v>
      </c>
      <c r="C650" s="1">
        <f t="shared" si="1"/>
        <v>-1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IFERROR(__xludf.DUMMYFUNCTION("""COMPUTED_VALUE"""),62.65)</f>
        <v>62.65</v>
      </c>
      <c r="C651" s="1">
        <f t="shared" si="1"/>
        <v>-1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IFERROR(__xludf.DUMMYFUNCTION("""COMPUTED_VALUE"""),63.35)</f>
        <v>63.35</v>
      </c>
      <c r="C652" s="1">
        <f t="shared" si="1"/>
        <v>-1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IFERROR(__xludf.DUMMYFUNCTION("""COMPUTED_VALUE"""),62.87)</f>
        <v>62.87</v>
      </c>
      <c r="C653" s="1">
        <f t="shared" si="1"/>
        <v>-1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IFERROR(__xludf.DUMMYFUNCTION("""COMPUTED_VALUE"""),63.71)</f>
        <v>63.71</v>
      </c>
      <c r="C654" s="1">
        <f t="shared" si="1"/>
        <v>-1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IFERROR(__xludf.DUMMYFUNCTION("""COMPUTED_VALUE"""),63.52)</f>
        <v>63.52</v>
      </c>
      <c r="C655" s="1">
        <f t="shared" si="1"/>
        <v>-1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IFERROR(__xludf.DUMMYFUNCTION("""COMPUTED_VALUE"""),63.37)</f>
        <v>63.37</v>
      </c>
      <c r="C656" s="1">
        <f t="shared" si="1"/>
        <v>-1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IFERROR(__xludf.DUMMYFUNCTION("""COMPUTED_VALUE"""),63.81)</f>
        <v>63.81</v>
      </c>
      <c r="C657" s="1">
        <f t="shared" si="1"/>
        <v>-1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IFERROR(__xludf.DUMMYFUNCTION("""COMPUTED_VALUE"""),63.89)</f>
        <v>63.89</v>
      </c>
      <c r="C658" s="1">
        <f t="shared" si="1"/>
        <v>-1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IFERROR(__xludf.DUMMYFUNCTION("""COMPUTED_VALUE"""),63.98)</f>
        <v>63.98</v>
      </c>
      <c r="C659" s="1">
        <f t="shared" si="1"/>
        <v>-1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IFERROR(__xludf.DUMMYFUNCTION("""COMPUTED_VALUE"""),63.73)</f>
        <v>63.73</v>
      </c>
      <c r="C660" s="1">
        <f t="shared" si="1"/>
        <v>-1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IFERROR(__xludf.DUMMYFUNCTION("""COMPUTED_VALUE"""),63.54)</f>
        <v>63.54</v>
      </c>
      <c r="C661" s="1">
        <f t="shared" si="1"/>
        <v>-1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IFERROR(__xludf.DUMMYFUNCTION("""COMPUTED_VALUE"""),63.75)</f>
        <v>63.75</v>
      </c>
      <c r="C662" s="1">
        <f t="shared" si="1"/>
        <v>-1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IFERROR(__xludf.DUMMYFUNCTION("""COMPUTED_VALUE"""),64.03)</f>
        <v>64.03</v>
      </c>
      <c r="C663" s="1">
        <f t="shared" si="1"/>
        <v>-1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IFERROR(__xludf.DUMMYFUNCTION("""COMPUTED_VALUE"""),65.13)</f>
        <v>65.13</v>
      </c>
      <c r="C664" s="1">
        <f t="shared" si="1"/>
        <v>-1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IFERROR(__xludf.DUMMYFUNCTION("""COMPUTED_VALUE"""),65.64)</f>
        <v>65.64</v>
      </c>
      <c r="C665" s="1">
        <f t="shared" si="1"/>
        <v>-1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IFERROR(__xludf.DUMMYFUNCTION("""COMPUTED_VALUE"""),65.23)</f>
        <v>65.23</v>
      </c>
      <c r="C666" s="1">
        <f t="shared" si="1"/>
        <v>-1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IFERROR(__xludf.DUMMYFUNCTION("""COMPUTED_VALUE"""),65.45)</f>
        <v>65.45</v>
      </c>
      <c r="C667" s="1">
        <f t="shared" si="1"/>
        <v>-1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IFERROR(__xludf.DUMMYFUNCTION("""COMPUTED_VALUE"""),64.8)</f>
        <v>64.8</v>
      </c>
      <c r="C668" s="1">
        <f t="shared" si="1"/>
        <v>-1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IFERROR(__xludf.DUMMYFUNCTION("""COMPUTED_VALUE"""),65.4)</f>
        <v>65.4</v>
      </c>
      <c r="C669" s="1">
        <f t="shared" si="1"/>
        <v>-1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IFERROR(__xludf.DUMMYFUNCTION("""COMPUTED_VALUE"""),65.18)</f>
        <v>65.18</v>
      </c>
      <c r="C670" s="1">
        <f t="shared" si="1"/>
        <v>-1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IFERROR(__xludf.DUMMYFUNCTION("""COMPUTED_VALUE"""),64.84)</f>
        <v>64.84</v>
      </c>
      <c r="C671" s="1">
        <f t="shared" si="1"/>
        <v>-1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IFERROR(__xludf.DUMMYFUNCTION("""COMPUTED_VALUE"""),64.8)</f>
        <v>64.8</v>
      </c>
      <c r="C672" s="1">
        <f t="shared" si="1"/>
        <v>-1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IFERROR(__xludf.DUMMYFUNCTION("""COMPUTED_VALUE"""),64.49)</f>
        <v>64.49</v>
      </c>
      <c r="C673" s="1">
        <f t="shared" si="1"/>
        <v>-1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IFERROR(__xludf.DUMMYFUNCTION("""COMPUTED_VALUE"""),64.74)</f>
        <v>64.74</v>
      </c>
      <c r="C674" s="1">
        <f t="shared" si="1"/>
        <v>-1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IFERROR(__xludf.DUMMYFUNCTION("""COMPUTED_VALUE"""),64.64)</f>
        <v>64.64</v>
      </c>
      <c r="C675" s="1">
        <f t="shared" si="1"/>
        <v>-1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IFERROR(__xludf.DUMMYFUNCTION("""COMPUTED_VALUE"""),64.53)</f>
        <v>64.53</v>
      </c>
      <c r="C676" s="1">
        <f t="shared" si="1"/>
        <v>-1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IFERROR(__xludf.DUMMYFUNCTION("""COMPUTED_VALUE"""),65.34)</f>
        <v>65.34</v>
      </c>
      <c r="C677" s="1">
        <f t="shared" si="1"/>
        <v>-1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IFERROR(__xludf.DUMMYFUNCTION("""COMPUTED_VALUE"""),65.21)</f>
        <v>65.21</v>
      </c>
      <c r="C678" s="1">
        <f t="shared" si="1"/>
        <v>-1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IFERROR(__xludf.DUMMYFUNCTION("""COMPUTED_VALUE"""),65.31)</f>
        <v>65.31</v>
      </c>
      <c r="C679" s="1">
        <f t="shared" si="1"/>
        <v>-1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IFERROR(__xludf.DUMMYFUNCTION("""COMPUTED_VALUE"""),66.95)</f>
        <v>66.95</v>
      </c>
      <c r="C680" s="1">
        <f t="shared" si="1"/>
        <v>-1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IFERROR(__xludf.DUMMYFUNCTION("""COMPUTED_VALUE"""),67.54)</f>
        <v>67.54</v>
      </c>
      <c r="C681" s="1">
        <f t="shared" si="1"/>
        <v>-1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IFERROR(__xludf.DUMMYFUNCTION("""COMPUTED_VALUE"""),68.45)</f>
        <v>68.45</v>
      </c>
      <c r="C682" s="1">
        <f t="shared" si="1"/>
        <v>-1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IFERROR(__xludf.DUMMYFUNCTION("""COMPUTED_VALUE"""),68.58)</f>
        <v>68.58</v>
      </c>
      <c r="C683" s="1">
        <f t="shared" si="1"/>
        <v>-1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IFERROR(__xludf.DUMMYFUNCTION("""COMPUTED_VALUE"""),68.48)</f>
        <v>68.48</v>
      </c>
      <c r="C684" s="1">
        <f t="shared" si="1"/>
        <v>-1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IFERROR(__xludf.DUMMYFUNCTION("""COMPUTED_VALUE"""),68.46)</f>
        <v>68.46</v>
      </c>
      <c r="C685" s="1">
        <f t="shared" si="1"/>
        <v>-1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IFERROR(__xludf.DUMMYFUNCTION("""COMPUTED_VALUE"""),68.23)</f>
        <v>68.23</v>
      </c>
      <c r="C686" s="1">
        <f t="shared" si="1"/>
        <v>-1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IFERROR(__xludf.DUMMYFUNCTION("""COMPUTED_VALUE"""),68.45)</f>
        <v>68.45</v>
      </c>
      <c r="C687" s="1">
        <f t="shared" si="1"/>
        <v>-1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IFERROR(__xludf.DUMMYFUNCTION("""COMPUTED_VALUE"""),68.61)</f>
        <v>68.61</v>
      </c>
      <c r="C688" s="1">
        <f t="shared" si="1"/>
        <v>-1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IFERROR(__xludf.DUMMYFUNCTION("""COMPUTED_VALUE"""),68.42)</f>
        <v>68.42</v>
      </c>
      <c r="C689" s="1">
        <f t="shared" si="1"/>
        <v>-1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IFERROR(__xludf.DUMMYFUNCTION("""COMPUTED_VALUE"""),68.48)</f>
        <v>68.48</v>
      </c>
      <c r="C690" s="1">
        <f t="shared" si="1"/>
        <v>-1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IFERROR(__xludf.DUMMYFUNCTION("""COMPUTED_VALUE"""),67.78)</f>
        <v>67.78</v>
      </c>
      <c r="C691" s="1">
        <f t="shared" si="1"/>
        <v>-1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IFERROR(__xludf.DUMMYFUNCTION("""COMPUTED_VALUE"""),68.41)</f>
        <v>68.41</v>
      </c>
      <c r="C692" s="1">
        <f t="shared" si="1"/>
        <v>-1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IFERROR(__xludf.DUMMYFUNCTION("""COMPUTED_VALUE"""),68.26)</f>
        <v>68.26</v>
      </c>
      <c r="C693" s="1">
        <f t="shared" si="1"/>
        <v>-1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IFERROR(__xludf.DUMMYFUNCTION("""COMPUTED_VALUE"""),69.07)</f>
        <v>69.07</v>
      </c>
      <c r="C694" s="1">
        <f t="shared" si="1"/>
        <v>-1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IFERROR(__xludf.DUMMYFUNCTION("""COMPUTED_VALUE"""),68.7)</f>
        <v>68.7</v>
      </c>
      <c r="C695" s="1">
        <f t="shared" si="1"/>
        <v>-1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IFERROR(__xludf.DUMMYFUNCTION("""COMPUTED_VALUE"""),69.01)</f>
        <v>69.01</v>
      </c>
      <c r="C696" s="1">
        <f t="shared" si="1"/>
        <v>-1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IFERROR(__xludf.DUMMYFUNCTION("""COMPUTED_VALUE"""),69.28)</f>
        <v>69.28</v>
      </c>
      <c r="C697" s="1">
        <f t="shared" si="1"/>
        <v>-1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IFERROR(__xludf.DUMMYFUNCTION("""COMPUTED_VALUE"""),69.56)</f>
        <v>69.56</v>
      </c>
      <c r="C698" s="1">
        <f t="shared" si="1"/>
        <v>-1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IFERROR(__xludf.DUMMYFUNCTION("""COMPUTED_VALUE"""),69.54)</f>
        <v>69.54</v>
      </c>
      <c r="C699" s="1">
        <f t="shared" si="1"/>
        <v>-1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IFERROR(__xludf.DUMMYFUNCTION("""COMPUTED_VALUE"""),69.32)</f>
        <v>69.32</v>
      </c>
      <c r="C700" s="1">
        <f t="shared" si="1"/>
        <v>-1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IFERROR(__xludf.DUMMYFUNCTION("""COMPUTED_VALUE"""),69.4)</f>
        <v>69.4</v>
      </c>
      <c r="C701" s="1">
        <f t="shared" si="1"/>
        <v>-1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IFERROR(__xludf.DUMMYFUNCTION("""COMPUTED_VALUE"""),69.16)</f>
        <v>69.16</v>
      </c>
      <c r="C702" s="1">
        <f t="shared" si="1"/>
        <v>-1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IFERROR(__xludf.DUMMYFUNCTION("""COMPUTED_VALUE"""),68.72)</f>
        <v>68.72</v>
      </c>
      <c r="C703" s="1">
        <f t="shared" si="1"/>
        <v>-1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IFERROR(__xludf.DUMMYFUNCTION("""COMPUTED_VALUE"""),69.79)</f>
        <v>69.79</v>
      </c>
      <c r="C704" s="1">
        <f t="shared" si="1"/>
        <v>-1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IFERROR(__xludf.DUMMYFUNCTION("""COMPUTED_VALUE"""),70.49)</f>
        <v>70.49</v>
      </c>
      <c r="C705" s="1">
        <f t="shared" si="1"/>
        <v>-1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IFERROR(__xludf.DUMMYFUNCTION("""COMPUTED_VALUE"""),71.38)</f>
        <v>71.38</v>
      </c>
      <c r="C706" s="1">
        <f t="shared" si="1"/>
        <v>-1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IFERROR(__xludf.DUMMYFUNCTION("""COMPUTED_VALUE"""),73.94)</f>
        <v>73.94</v>
      </c>
      <c r="C707" s="1">
        <f t="shared" si="1"/>
        <v>-1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IFERROR(__xludf.DUMMYFUNCTION("""COMPUTED_VALUE"""),73.51)</f>
        <v>73.51</v>
      </c>
      <c r="C708" s="1">
        <f t="shared" si="1"/>
        <v>-1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IFERROR(__xludf.DUMMYFUNCTION("""COMPUTED_VALUE"""),73.99)</f>
        <v>73.99</v>
      </c>
      <c r="C709" s="1">
        <f t="shared" si="1"/>
        <v>-1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IFERROR(__xludf.DUMMYFUNCTION("""COMPUTED_VALUE"""),73.38)</f>
        <v>73.38</v>
      </c>
      <c r="C710" s="1">
        <f t="shared" si="1"/>
        <v>-1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IFERROR(__xludf.DUMMYFUNCTION("""COMPUTED_VALUE"""),73.18)</f>
        <v>73.18</v>
      </c>
      <c r="C711" s="1">
        <f t="shared" si="1"/>
        <v>-1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IFERROR(__xludf.DUMMYFUNCTION("""COMPUTED_VALUE"""),72.12)</f>
        <v>72.12</v>
      </c>
      <c r="C712" s="1">
        <f t="shared" si="1"/>
        <v>-1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IFERROR(__xludf.DUMMYFUNCTION("""COMPUTED_VALUE"""),71.56)</f>
        <v>71.56</v>
      </c>
      <c r="C713" s="1">
        <f t="shared" si="1"/>
        <v>-1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IFERROR(__xludf.DUMMYFUNCTION("""COMPUTED_VALUE"""),70.94)</f>
        <v>70.94</v>
      </c>
      <c r="C714" s="1">
        <f t="shared" si="1"/>
        <v>-1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IFERROR(__xludf.DUMMYFUNCTION("""COMPUTED_VALUE"""),70.23)</f>
        <v>70.23</v>
      </c>
      <c r="C715" s="1">
        <f t="shared" si="1"/>
        <v>-1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IFERROR(__xludf.DUMMYFUNCTION("""COMPUTED_VALUE"""),69.62)</f>
        <v>69.62</v>
      </c>
      <c r="C716" s="1">
        <f t="shared" si="1"/>
        <v>-1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IFERROR(__xludf.DUMMYFUNCTION("""COMPUTED_VALUE"""),69.11)</f>
        <v>69.11</v>
      </c>
      <c r="C717" s="1">
        <f t="shared" si="1"/>
        <v>-1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IFERROR(__xludf.DUMMYFUNCTION("""COMPUTED_VALUE"""),70.17)</f>
        <v>70.17</v>
      </c>
      <c r="C718" s="1">
        <f t="shared" si="1"/>
        <v>-1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IFERROR(__xludf.DUMMYFUNCTION("""COMPUTED_VALUE"""),68.71)</f>
        <v>68.71</v>
      </c>
      <c r="C719" s="1">
        <f t="shared" si="1"/>
        <v>-1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IFERROR(__xludf.DUMMYFUNCTION("""COMPUTED_VALUE"""),69.0)</f>
        <v>69</v>
      </c>
      <c r="C720" s="1">
        <f t="shared" si="1"/>
        <v>-1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IFERROR(__xludf.DUMMYFUNCTION("""COMPUTED_VALUE"""),68.98)</f>
        <v>68.98</v>
      </c>
      <c r="C721" s="1">
        <f t="shared" si="1"/>
        <v>-1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IFERROR(__xludf.DUMMYFUNCTION("""COMPUTED_VALUE"""),68.43)</f>
        <v>68.43</v>
      </c>
      <c r="C722" s="1">
        <f t="shared" si="1"/>
        <v>-1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IFERROR(__xludf.DUMMYFUNCTION("""COMPUTED_VALUE"""),68.23)</f>
        <v>68.23</v>
      </c>
      <c r="C723" s="1">
        <f t="shared" si="1"/>
        <v>-1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IFERROR(__xludf.DUMMYFUNCTION("""COMPUTED_VALUE"""),68.07)</f>
        <v>68.07</v>
      </c>
      <c r="C724" s="1">
        <f t="shared" si="1"/>
        <v>-1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IFERROR(__xludf.DUMMYFUNCTION("""COMPUTED_VALUE"""),68.32)</f>
        <v>68.32</v>
      </c>
      <c r="C725" s="1">
        <f t="shared" si="1"/>
        <v>-1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IFERROR(__xludf.DUMMYFUNCTION("""COMPUTED_VALUE"""),68.65)</f>
        <v>68.65</v>
      </c>
      <c r="C726" s="1">
        <f t="shared" si="1"/>
        <v>-1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IFERROR(__xludf.DUMMYFUNCTION("""COMPUTED_VALUE"""),69.54)</f>
        <v>69.54</v>
      </c>
      <c r="C727" s="1">
        <f t="shared" si="1"/>
        <v>-1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IFERROR(__xludf.DUMMYFUNCTION("""COMPUTED_VALUE"""),69.64)</f>
        <v>69.64</v>
      </c>
      <c r="C728" s="1">
        <f t="shared" si="1"/>
        <v>-1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IFERROR(__xludf.DUMMYFUNCTION("""COMPUTED_VALUE"""),70.22)</f>
        <v>70.22</v>
      </c>
      <c r="C729" s="1">
        <f t="shared" si="1"/>
        <v>-1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IFERROR(__xludf.DUMMYFUNCTION("""COMPUTED_VALUE"""),71.27)</f>
        <v>71.27</v>
      </c>
      <c r="C730" s="1">
        <f t="shared" si="1"/>
        <v>-1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IFERROR(__xludf.DUMMYFUNCTION("""COMPUTED_VALUE"""),70.86)</f>
        <v>70.86</v>
      </c>
      <c r="C731" s="1">
        <f t="shared" si="1"/>
        <v>-1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IFERROR(__xludf.DUMMYFUNCTION("""COMPUTED_VALUE"""),70.83)</f>
        <v>70.83</v>
      </c>
      <c r="C732" s="1">
        <f t="shared" si="1"/>
        <v>-1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IFERROR(__xludf.DUMMYFUNCTION("""COMPUTED_VALUE"""),70.96)</f>
        <v>70.96</v>
      </c>
      <c r="C733" s="1">
        <f t="shared" si="1"/>
        <v>-1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IFERROR(__xludf.DUMMYFUNCTION("""COMPUTED_VALUE"""),71.18)</f>
        <v>71.18</v>
      </c>
      <c r="C734" s="1">
        <f t="shared" si="1"/>
        <v>-1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IFERROR(__xludf.DUMMYFUNCTION("""COMPUTED_VALUE"""),70.82)</f>
        <v>70.82</v>
      </c>
      <c r="C735" s="1">
        <f t="shared" si="1"/>
        <v>-1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IFERROR(__xludf.DUMMYFUNCTION("""COMPUTED_VALUE"""),70.95)</f>
        <v>70.95</v>
      </c>
      <c r="C736" s="1">
        <f t="shared" si="1"/>
        <v>-1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IFERROR(__xludf.DUMMYFUNCTION("""COMPUTED_VALUE"""),70.53)</f>
        <v>70.53</v>
      </c>
      <c r="C737" s="1">
        <f t="shared" si="1"/>
        <v>-1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IFERROR(__xludf.DUMMYFUNCTION("""COMPUTED_VALUE"""),74.0)</f>
        <v>74</v>
      </c>
      <c r="C738" s="1">
        <f t="shared" si="1"/>
        <v>-1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IFERROR(__xludf.DUMMYFUNCTION("""COMPUTED_VALUE"""),73.15)</f>
        <v>73.15</v>
      </c>
      <c r="C739" s="1">
        <f t="shared" si="1"/>
        <v>-1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IFERROR(__xludf.DUMMYFUNCTION("""COMPUTED_VALUE"""),73.39)</f>
        <v>73.39</v>
      </c>
      <c r="C740" s="1">
        <f t="shared" si="1"/>
        <v>-1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IFERROR(__xludf.DUMMYFUNCTION("""COMPUTED_VALUE"""),73.34)</f>
        <v>73.34</v>
      </c>
      <c r="C741" s="1">
        <f t="shared" si="1"/>
        <v>-1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IFERROR(__xludf.DUMMYFUNCTION("""COMPUTED_VALUE"""),73.43)</f>
        <v>73.43</v>
      </c>
      <c r="C742" s="1">
        <f t="shared" si="1"/>
        <v>-1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IFERROR(__xludf.DUMMYFUNCTION("""COMPUTED_VALUE"""),73.31)</f>
        <v>73.31</v>
      </c>
      <c r="C743" s="1">
        <f t="shared" si="1"/>
        <v>-1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IFERROR(__xludf.DUMMYFUNCTION("""COMPUTED_VALUE"""),73.23)</f>
        <v>73.23</v>
      </c>
      <c r="C744" s="1">
        <f t="shared" si="1"/>
        <v>-1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IFERROR(__xludf.DUMMYFUNCTION("""COMPUTED_VALUE"""),73.37)</f>
        <v>73.37</v>
      </c>
      <c r="C745" s="1">
        <f t="shared" si="1"/>
        <v>-1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IFERROR(__xludf.DUMMYFUNCTION("""COMPUTED_VALUE"""),74.19)</f>
        <v>74.19</v>
      </c>
      <c r="C746" s="1">
        <f t="shared" si="1"/>
        <v>-1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IFERROR(__xludf.DUMMYFUNCTION("""COMPUTED_VALUE"""),74.33)</f>
        <v>74.33</v>
      </c>
      <c r="C747" s="1">
        <f t="shared" si="1"/>
        <v>-1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IFERROR(__xludf.DUMMYFUNCTION("""COMPUTED_VALUE"""),73.43)</f>
        <v>73.43</v>
      </c>
      <c r="C748" s="1">
        <f t="shared" si="1"/>
        <v>-1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IFERROR(__xludf.DUMMYFUNCTION("""COMPUTED_VALUE"""),73.82)</f>
        <v>73.82</v>
      </c>
      <c r="C749" s="1">
        <f t="shared" si="1"/>
        <v>-1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IFERROR(__xludf.DUMMYFUNCTION("""COMPUTED_VALUE"""),72.82)</f>
        <v>72.82</v>
      </c>
      <c r="C750" s="1">
        <f t="shared" si="1"/>
        <v>-1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IFERROR(__xludf.DUMMYFUNCTION("""COMPUTED_VALUE"""),72.36)</f>
        <v>72.36</v>
      </c>
      <c r="C751" s="1">
        <f t="shared" si="1"/>
        <v>-1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IFERROR(__xludf.DUMMYFUNCTION("""COMPUTED_VALUE"""),72.27)</f>
        <v>72.27</v>
      </c>
      <c r="C752" s="1">
        <f t="shared" si="1"/>
        <v>-1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IFERROR(__xludf.DUMMYFUNCTION("""COMPUTED_VALUE"""),71.82)</f>
        <v>71.82</v>
      </c>
      <c r="C753" s="1">
        <f t="shared" si="1"/>
        <v>-1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IFERROR(__xludf.DUMMYFUNCTION("""COMPUTED_VALUE"""),71.24)</f>
        <v>71.24</v>
      </c>
      <c r="C754" s="1">
        <f t="shared" si="1"/>
        <v>-1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IFERROR(__xludf.DUMMYFUNCTION("""COMPUTED_VALUE"""),71.82)</f>
        <v>71.82</v>
      </c>
      <c r="C755" s="1">
        <f t="shared" si="1"/>
        <v>-1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IFERROR(__xludf.DUMMYFUNCTION("""COMPUTED_VALUE"""),72.86)</f>
        <v>72.86</v>
      </c>
      <c r="C756" s="1">
        <f t="shared" si="1"/>
        <v>-1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IFERROR(__xludf.DUMMYFUNCTION("""COMPUTED_VALUE"""),73.42)</f>
        <v>73.42</v>
      </c>
      <c r="C757" s="1">
        <f t="shared" si="1"/>
        <v>-1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IFERROR(__xludf.DUMMYFUNCTION("""COMPUTED_VALUE"""),74.06)</f>
        <v>74.06</v>
      </c>
      <c r="C758" s="1">
        <f t="shared" si="1"/>
        <v>-1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IFERROR(__xludf.DUMMYFUNCTION("""COMPUTED_VALUE"""),73.06)</f>
        <v>73.06</v>
      </c>
      <c r="C759" s="1">
        <f t="shared" si="1"/>
        <v>-1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IFERROR(__xludf.DUMMYFUNCTION("""COMPUTED_VALUE"""),73.19)</f>
        <v>73.19</v>
      </c>
      <c r="C760" s="1">
        <f t="shared" si="1"/>
        <v>-1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IFERROR(__xludf.DUMMYFUNCTION("""COMPUTED_VALUE"""),73.94)</f>
        <v>73.94</v>
      </c>
      <c r="C761" s="1">
        <f t="shared" si="1"/>
        <v>-1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IFERROR(__xludf.DUMMYFUNCTION("""COMPUTED_VALUE"""),74.45)</f>
        <v>74.45</v>
      </c>
      <c r="C762" s="1">
        <f t="shared" si="1"/>
        <v>-1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IFERROR(__xludf.DUMMYFUNCTION("""COMPUTED_VALUE"""),74.85)</f>
        <v>74.85</v>
      </c>
      <c r="C763" s="1">
        <f t="shared" si="1"/>
        <v>-1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IFERROR(__xludf.DUMMYFUNCTION("""COMPUTED_VALUE"""),74.95)</f>
        <v>74.95</v>
      </c>
      <c r="C764" s="1">
        <f t="shared" si="1"/>
        <v>-1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IFERROR(__xludf.DUMMYFUNCTION("""COMPUTED_VALUE"""),75.56)</f>
        <v>75.56</v>
      </c>
      <c r="C765" s="1">
        <f t="shared" si="1"/>
        <v>-1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IFERROR(__xludf.DUMMYFUNCTION("""COMPUTED_VALUE"""),75.55)</f>
        <v>75.55</v>
      </c>
      <c r="C766" s="1">
        <f t="shared" si="1"/>
        <v>-1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IFERROR(__xludf.DUMMYFUNCTION("""COMPUTED_VALUE"""),75.9)</f>
        <v>75.9</v>
      </c>
      <c r="C767" s="1">
        <f t="shared" si="1"/>
        <v>-1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IFERROR(__xludf.DUMMYFUNCTION("""COMPUTED_VALUE"""),76.31)</f>
        <v>76.31</v>
      </c>
      <c r="C768" s="1">
        <f t="shared" si="1"/>
        <v>-1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IFERROR(__xludf.DUMMYFUNCTION("""COMPUTED_VALUE"""),77.95)</f>
        <v>77.95</v>
      </c>
      <c r="C769" s="1">
        <f t="shared" si="1"/>
        <v>-1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IFERROR(__xludf.DUMMYFUNCTION("""COMPUTED_VALUE"""),77.64)</f>
        <v>77.64</v>
      </c>
      <c r="C770" s="1">
        <f t="shared" si="1"/>
        <v>-1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IFERROR(__xludf.DUMMYFUNCTION("""COMPUTED_VALUE"""),78.09)</f>
        <v>78.09</v>
      </c>
      <c r="C771" s="1">
        <f t="shared" si="1"/>
        <v>-1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IFERROR(__xludf.DUMMYFUNCTION("""COMPUTED_VALUE"""),78.35)</f>
        <v>78.35</v>
      </c>
      <c r="C772" s="1">
        <f t="shared" si="1"/>
        <v>-1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IFERROR(__xludf.DUMMYFUNCTION("""COMPUTED_VALUE"""),77.35)</f>
        <v>77.35</v>
      </c>
      <c r="C773" s="1">
        <f t="shared" si="1"/>
        <v>-1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IFERROR(__xludf.DUMMYFUNCTION("""COMPUTED_VALUE"""),77.81)</f>
        <v>77.81</v>
      </c>
      <c r="C774" s="1">
        <f t="shared" si="1"/>
        <v>-1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IFERROR(__xludf.DUMMYFUNCTION("""COMPUTED_VALUE"""),77.58)</f>
        <v>77.58</v>
      </c>
      <c r="C775" s="1">
        <f t="shared" si="1"/>
        <v>-1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IFERROR(__xludf.DUMMYFUNCTION("""COMPUTED_VALUE"""),78.46)</f>
        <v>78.46</v>
      </c>
      <c r="C776" s="1">
        <f t="shared" si="1"/>
        <v>-1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IFERROR(__xludf.DUMMYFUNCTION("""COMPUTED_VALUE"""),79.89)</f>
        <v>79.89</v>
      </c>
      <c r="C777" s="1">
        <f t="shared" si="1"/>
        <v>-1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IFERROR(__xludf.DUMMYFUNCTION("""COMPUTED_VALUE"""),78.0)</f>
        <v>78</v>
      </c>
      <c r="C778" s="1">
        <f t="shared" si="1"/>
        <v>-1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IFERROR(__xludf.DUMMYFUNCTION("""COMPUTED_VALUE"""),78.65)</f>
        <v>78.65</v>
      </c>
      <c r="C779" s="1">
        <f t="shared" si="1"/>
        <v>-1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IFERROR(__xludf.DUMMYFUNCTION("""COMPUTED_VALUE"""),78.96)</f>
        <v>78.96</v>
      </c>
      <c r="C780" s="1">
        <f t="shared" si="1"/>
        <v>-1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IFERROR(__xludf.DUMMYFUNCTION("""COMPUTED_VALUE"""),79.12)</f>
        <v>79.12</v>
      </c>
      <c r="C781" s="1">
        <f t="shared" si="1"/>
        <v>-1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IFERROR(__xludf.DUMMYFUNCTION("""COMPUTED_VALUE"""),78.86)</f>
        <v>78.86</v>
      </c>
      <c r="C782" s="1">
        <f t="shared" si="1"/>
        <v>-1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IFERROR(__xludf.DUMMYFUNCTION("""COMPUTED_VALUE"""),79.21)</f>
        <v>79.21</v>
      </c>
      <c r="C783" s="1">
        <f t="shared" si="1"/>
        <v>-1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IFERROR(__xludf.DUMMYFUNCTION("""COMPUTED_VALUE"""),79.9)</f>
        <v>79.9</v>
      </c>
      <c r="C784" s="1">
        <f t="shared" si="1"/>
        <v>-1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IFERROR(__xludf.DUMMYFUNCTION("""COMPUTED_VALUE"""),79.99)</f>
        <v>79.99</v>
      </c>
      <c r="C785" s="1">
        <f t="shared" si="1"/>
        <v>-1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IFERROR(__xludf.DUMMYFUNCTION("""COMPUTED_VALUE"""),80.34)</f>
        <v>80.34</v>
      </c>
      <c r="C786" s="1">
        <f t="shared" si="1"/>
        <v>-1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IFERROR(__xludf.DUMMYFUNCTION("""COMPUTED_VALUE"""),80.39)</f>
        <v>80.39</v>
      </c>
      <c r="C787" s="1">
        <f t="shared" si="1"/>
        <v>-1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IFERROR(__xludf.DUMMYFUNCTION("""COMPUTED_VALUE"""),80.6)</f>
        <v>80.6</v>
      </c>
      <c r="C788" s="1">
        <f t="shared" si="1"/>
        <v>-1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IFERROR(__xludf.DUMMYFUNCTION("""COMPUTED_VALUE"""),80.11)</f>
        <v>80.11</v>
      </c>
      <c r="C789" s="1">
        <f t="shared" si="1"/>
        <v>-1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IFERROR(__xludf.DUMMYFUNCTION("""COMPUTED_VALUE"""),80.38)</f>
        <v>80.38</v>
      </c>
      <c r="C790" s="1">
        <f t="shared" si="1"/>
        <v>-1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IFERROR(__xludf.DUMMYFUNCTION("""COMPUTED_VALUE"""),81.01)</f>
        <v>81.01</v>
      </c>
      <c r="C791" s="1">
        <f t="shared" si="1"/>
        <v>-1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IFERROR(__xludf.DUMMYFUNCTION("""COMPUTED_VALUE"""),79.25)</f>
        <v>79.25</v>
      </c>
      <c r="C792" s="1">
        <f t="shared" si="1"/>
        <v>-1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IFERROR(__xludf.DUMMYFUNCTION("""COMPUTED_VALUE"""),80.04)</f>
        <v>80.04</v>
      </c>
      <c r="C793" s="1">
        <f t="shared" si="1"/>
        <v>-1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IFERROR(__xludf.DUMMYFUNCTION("""COMPUTED_VALUE"""),80.78)</f>
        <v>80.78</v>
      </c>
      <c r="C794" s="1">
        <f t="shared" si="1"/>
        <v>-1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IFERROR(__xludf.DUMMYFUNCTION("""COMPUTED_VALUE"""),80.42)</f>
        <v>80.42</v>
      </c>
      <c r="C795" s="1">
        <f t="shared" si="1"/>
        <v>-1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IFERROR(__xludf.DUMMYFUNCTION("""COMPUTED_VALUE"""),80.69)</f>
        <v>80.69</v>
      </c>
      <c r="C796" s="1">
        <f t="shared" si="1"/>
        <v>-1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IFERROR(__xludf.DUMMYFUNCTION("""COMPUTED_VALUE"""),80.52)</f>
        <v>80.52</v>
      </c>
      <c r="C797" s="1">
        <f t="shared" si="1"/>
        <v>-1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IFERROR(__xludf.DUMMYFUNCTION("""COMPUTED_VALUE"""),81.46)</f>
        <v>81.46</v>
      </c>
      <c r="C798" s="1">
        <f t="shared" si="1"/>
        <v>-1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IFERROR(__xludf.DUMMYFUNCTION("""COMPUTED_VALUE"""),81.07)</f>
        <v>81.07</v>
      </c>
      <c r="C799" s="1">
        <f t="shared" si="1"/>
        <v>-1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IFERROR(__xludf.DUMMYFUNCTION("""COMPUTED_VALUE"""),81.2)</f>
        <v>81.2</v>
      </c>
      <c r="C800" s="1">
        <f t="shared" si="1"/>
        <v>-1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IFERROR(__xludf.DUMMYFUNCTION("""COMPUTED_VALUE"""),81.65)</f>
        <v>81.65</v>
      </c>
      <c r="C801" s="1">
        <f t="shared" si="1"/>
        <v>-1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IFERROR(__xludf.DUMMYFUNCTION("""COMPUTED_VALUE"""),81.75)</f>
        <v>81.75</v>
      </c>
      <c r="C802" s="1">
        <f t="shared" si="1"/>
        <v>-1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IFERROR(__xludf.DUMMYFUNCTION("""COMPUTED_VALUE"""),81.74)</f>
        <v>81.74</v>
      </c>
      <c r="C803" s="1">
        <f t="shared" si="1"/>
        <v>-1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IFERROR(__xludf.DUMMYFUNCTION("""COMPUTED_VALUE"""),82.12)</f>
        <v>82.12</v>
      </c>
      <c r="C804" s="1">
        <f t="shared" si="1"/>
        <v>-1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IFERROR(__xludf.DUMMYFUNCTION("""COMPUTED_VALUE"""),82.36)</f>
        <v>82.36</v>
      </c>
      <c r="C805" s="1">
        <f t="shared" si="1"/>
        <v>-1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IFERROR(__xludf.DUMMYFUNCTION("""COMPUTED_VALUE"""),82.28)</f>
        <v>82.28</v>
      </c>
      <c r="C806" s="1">
        <f t="shared" si="1"/>
        <v>-1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IFERROR(__xludf.DUMMYFUNCTION("""COMPUTED_VALUE"""),82.53)</f>
        <v>82.53</v>
      </c>
      <c r="C807" s="1">
        <f t="shared" si="1"/>
        <v>-1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IFERROR(__xludf.DUMMYFUNCTION("""COMPUTED_VALUE"""),83.19)</f>
        <v>83.19</v>
      </c>
      <c r="C808" s="1">
        <f t="shared" si="1"/>
        <v>-1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IFERROR(__xludf.DUMMYFUNCTION("""COMPUTED_VALUE"""),83.84)</f>
        <v>83.84</v>
      </c>
      <c r="C809" s="1">
        <f t="shared" si="1"/>
        <v>-1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IFERROR(__xludf.DUMMYFUNCTION("""COMPUTED_VALUE"""),83.75)</f>
        <v>83.75</v>
      </c>
      <c r="C810" s="1">
        <f t="shared" si="1"/>
        <v>-1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IFERROR(__xludf.DUMMYFUNCTION("""COMPUTED_VALUE"""),83.69)</f>
        <v>83.69</v>
      </c>
      <c r="C811" s="1">
        <f t="shared" si="1"/>
        <v>-1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IFERROR(__xludf.DUMMYFUNCTION("""COMPUTED_VALUE"""),83.37)</f>
        <v>83.37</v>
      </c>
      <c r="C812" s="1">
        <f t="shared" si="1"/>
        <v>-1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IFERROR(__xludf.DUMMYFUNCTION("""COMPUTED_VALUE"""),83.36)</f>
        <v>83.36</v>
      </c>
      <c r="C813" s="1">
        <f t="shared" si="1"/>
        <v>-1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IFERROR(__xludf.DUMMYFUNCTION("""COMPUTED_VALUE"""),83.37)</f>
        <v>83.37</v>
      </c>
      <c r="C814" s="1">
        <f t="shared" si="1"/>
        <v>-1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IFERROR(__xludf.DUMMYFUNCTION("""COMPUTED_VALUE"""),84.19)</f>
        <v>84.19</v>
      </c>
      <c r="C815" s="1">
        <f t="shared" si="1"/>
        <v>-1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IFERROR(__xludf.DUMMYFUNCTION("""COMPUTED_VALUE"""),83.95)</f>
        <v>83.95</v>
      </c>
      <c r="C816" s="1">
        <f t="shared" si="1"/>
        <v>-1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IFERROR(__xludf.DUMMYFUNCTION("""COMPUTED_VALUE"""),84.41)</f>
        <v>84.41</v>
      </c>
      <c r="C817" s="1">
        <f t="shared" si="1"/>
        <v>-1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IFERROR(__xludf.DUMMYFUNCTION("""COMPUTED_VALUE"""),83.72)</f>
        <v>83.72</v>
      </c>
      <c r="C818" s="1">
        <f t="shared" si="1"/>
        <v>-1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IFERROR(__xludf.DUMMYFUNCTION("""COMPUTED_VALUE"""),84.34)</f>
        <v>84.34</v>
      </c>
      <c r="C819" s="1">
        <f t="shared" si="1"/>
        <v>-1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IFERROR(__xludf.DUMMYFUNCTION("""COMPUTED_VALUE"""),84.41)</f>
        <v>84.41</v>
      </c>
      <c r="C820" s="1">
        <f t="shared" si="1"/>
        <v>-1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IFERROR(__xludf.DUMMYFUNCTION("""COMPUTED_VALUE"""),84.73)</f>
        <v>84.73</v>
      </c>
      <c r="C821" s="1">
        <f t="shared" si="1"/>
        <v>-1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IFERROR(__xludf.DUMMYFUNCTION("""COMPUTED_VALUE"""),85.27)</f>
        <v>85.27</v>
      </c>
      <c r="C822" s="1">
        <f t="shared" si="1"/>
        <v>-1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IFERROR(__xludf.DUMMYFUNCTION("""COMPUTED_VALUE"""),84.81)</f>
        <v>84.81</v>
      </c>
      <c r="C823" s="1">
        <f t="shared" si="1"/>
        <v>-1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IFERROR(__xludf.DUMMYFUNCTION("""COMPUTED_VALUE"""),86.06)</f>
        <v>86.06</v>
      </c>
      <c r="C824" s="1">
        <f t="shared" si="1"/>
        <v>-1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IFERROR(__xludf.DUMMYFUNCTION("""COMPUTED_VALUE"""),86.26)</f>
        <v>86.26</v>
      </c>
      <c r="C825" s="1">
        <f t="shared" si="1"/>
        <v>-1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IFERROR(__xludf.DUMMYFUNCTION("""COMPUTED_VALUE"""),84.71)</f>
        <v>84.71</v>
      </c>
      <c r="C826" s="1">
        <f t="shared" si="1"/>
        <v>-1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IFERROR(__xludf.DUMMYFUNCTION("""COMPUTED_VALUE"""),86.55)</f>
        <v>86.55</v>
      </c>
      <c r="C827" s="1">
        <f t="shared" si="1"/>
        <v>-1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IFERROR(__xludf.DUMMYFUNCTION("""COMPUTED_VALUE"""),85.07)</f>
        <v>85.07</v>
      </c>
      <c r="C828" s="1">
        <f t="shared" si="1"/>
        <v>-1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IFERROR(__xludf.DUMMYFUNCTION("""COMPUTED_VALUE"""),84.1)</f>
        <v>84.1</v>
      </c>
      <c r="C829" s="1">
        <f t="shared" si="1"/>
        <v>-1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IFERROR(__xludf.DUMMYFUNCTION("""COMPUTED_VALUE"""),84.81)</f>
        <v>84.81</v>
      </c>
      <c r="C830" s="1">
        <f t="shared" si="1"/>
        <v>-1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IFERROR(__xludf.DUMMYFUNCTION("""COMPUTED_VALUE"""),84.58)</f>
        <v>84.58</v>
      </c>
      <c r="C831" s="1">
        <f t="shared" si="1"/>
        <v>-1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IFERROR(__xludf.DUMMYFUNCTION("""COMPUTED_VALUE"""),86.35)</f>
        <v>86.35</v>
      </c>
      <c r="C832" s="1">
        <f t="shared" si="1"/>
        <v>-1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IFERROR(__xludf.DUMMYFUNCTION("""COMPUTED_VALUE"""),85.86)</f>
        <v>85.86</v>
      </c>
      <c r="C833" s="1">
        <f t="shared" si="1"/>
        <v>-1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IFERROR(__xludf.DUMMYFUNCTION("""COMPUTED_VALUE"""),85.27)</f>
        <v>85.27</v>
      </c>
      <c r="C834" s="1">
        <f t="shared" si="1"/>
        <v>-1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IFERROR(__xludf.DUMMYFUNCTION("""COMPUTED_VALUE"""),85.15)</f>
        <v>85.15</v>
      </c>
      <c r="C835" s="1">
        <f t="shared" si="1"/>
        <v>-1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IFERROR(__xludf.DUMMYFUNCTION("""COMPUTED_VALUE"""),85.48)</f>
        <v>85.48</v>
      </c>
      <c r="C836" s="1">
        <f t="shared" si="1"/>
        <v>-1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IFERROR(__xludf.DUMMYFUNCTION("""COMPUTED_VALUE"""),85.41)</f>
        <v>85.41</v>
      </c>
      <c r="C837" s="1">
        <f t="shared" si="1"/>
        <v>-1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IFERROR(__xludf.DUMMYFUNCTION("""COMPUTED_VALUE"""),84.1)</f>
        <v>84.1</v>
      </c>
      <c r="C838" s="1">
        <f t="shared" si="1"/>
        <v>-1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IFERROR(__xludf.DUMMYFUNCTION("""COMPUTED_VALUE"""),84.42)</f>
        <v>84.42</v>
      </c>
      <c r="C839" s="1">
        <f t="shared" si="1"/>
        <v>-1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IFERROR(__xludf.DUMMYFUNCTION("""COMPUTED_VALUE"""),85.41)</f>
        <v>85.41</v>
      </c>
      <c r="C840" s="1">
        <f t="shared" si="1"/>
        <v>-1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IFERROR(__xludf.DUMMYFUNCTION("""COMPUTED_VALUE"""),85.31)</f>
        <v>85.31</v>
      </c>
      <c r="C841" s="1">
        <f t="shared" si="1"/>
        <v>-1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IFERROR(__xludf.DUMMYFUNCTION("""COMPUTED_VALUE"""),86.02)</f>
        <v>86.02</v>
      </c>
      <c r="C842" s="1">
        <f t="shared" si="1"/>
        <v>-1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IFERROR(__xludf.DUMMYFUNCTION("""COMPUTED_VALUE"""),87.28)</f>
        <v>87.28</v>
      </c>
      <c r="C843" s="1">
        <f t="shared" si="1"/>
        <v>-1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IFERROR(__xludf.DUMMYFUNCTION("""COMPUTED_VALUE"""),86.46)</f>
        <v>86.46</v>
      </c>
      <c r="C844" s="1">
        <f t="shared" si="1"/>
        <v>-1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IFERROR(__xludf.DUMMYFUNCTION("""COMPUTED_VALUE"""),86.49)</f>
        <v>86.49</v>
      </c>
      <c r="C845" s="1">
        <f t="shared" si="1"/>
        <v>-1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IFERROR(__xludf.DUMMYFUNCTION("""COMPUTED_VALUE"""),86.5)</f>
        <v>86.5</v>
      </c>
      <c r="C846" s="1">
        <f t="shared" si="1"/>
        <v>-1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IFERROR(__xludf.DUMMYFUNCTION("""COMPUTED_VALUE"""),87.9)</f>
        <v>87.9</v>
      </c>
      <c r="C847" s="1">
        <f t="shared" si="1"/>
        <v>-1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IFERROR(__xludf.DUMMYFUNCTION("""COMPUTED_VALUE"""),87.78)</f>
        <v>87.78</v>
      </c>
      <c r="C848" s="1">
        <f t="shared" si="1"/>
        <v>-1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IFERROR(__xludf.DUMMYFUNCTION("""COMPUTED_VALUE"""),86.87)</f>
        <v>86.87</v>
      </c>
      <c r="C849" s="1">
        <f t="shared" si="1"/>
        <v>-1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IFERROR(__xludf.DUMMYFUNCTION("""COMPUTED_VALUE"""),86.5)</f>
        <v>86.5</v>
      </c>
      <c r="C850" s="1">
        <f t="shared" si="1"/>
        <v>-1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IFERROR(__xludf.DUMMYFUNCTION("""COMPUTED_VALUE"""),85.55)</f>
        <v>85.55</v>
      </c>
      <c r="C851" s="1">
        <f t="shared" si="1"/>
        <v>-1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IFERROR(__xludf.DUMMYFUNCTION("""COMPUTED_VALUE"""),83.63)</f>
        <v>83.63</v>
      </c>
      <c r="C852" s="1">
        <f t="shared" si="1"/>
        <v>-1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IFERROR(__xludf.DUMMYFUNCTION("""COMPUTED_VALUE"""),83.77)</f>
        <v>83.77</v>
      </c>
      <c r="C853" s="1">
        <f t="shared" si="1"/>
        <v>-1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IFERROR(__xludf.DUMMYFUNCTION("""COMPUTED_VALUE"""),83.5)</f>
        <v>83.5</v>
      </c>
      <c r="C854" s="1">
        <f t="shared" si="1"/>
        <v>-1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IFERROR(__xludf.DUMMYFUNCTION("""COMPUTED_VALUE"""),83.6)</f>
        <v>83.6</v>
      </c>
      <c r="C855" s="1">
        <f t="shared" si="1"/>
        <v>-1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IFERROR(__xludf.DUMMYFUNCTION("""COMPUTED_VALUE"""),83.22)</f>
        <v>83.22</v>
      </c>
      <c r="C856" s="1">
        <f t="shared" si="1"/>
        <v>-1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IFERROR(__xludf.DUMMYFUNCTION("""COMPUTED_VALUE"""),83.67)</f>
        <v>83.67</v>
      </c>
      <c r="C857" s="1">
        <f t="shared" si="1"/>
        <v>-1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IFERROR(__xludf.DUMMYFUNCTION("""COMPUTED_VALUE"""),84.56)</f>
        <v>84.56</v>
      </c>
      <c r="C858" s="1">
        <f t="shared" si="1"/>
        <v>-1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IFERROR(__xludf.DUMMYFUNCTION("""COMPUTED_VALUE"""),83.72)</f>
        <v>83.72</v>
      </c>
      <c r="C859" s="1">
        <f t="shared" si="1"/>
        <v>-1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IFERROR(__xludf.DUMMYFUNCTION("""COMPUTED_VALUE"""),83.76)</f>
        <v>83.76</v>
      </c>
      <c r="C860" s="1">
        <f t="shared" si="1"/>
        <v>-1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IFERROR(__xludf.DUMMYFUNCTION("""COMPUTED_VALUE"""),83.82)</f>
        <v>83.82</v>
      </c>
      <c r="C861" s="1">
        <f t="shared" si="1"/>
        <v>-1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IFERROR(__xludf.DUMMYFUNCTION("""COMPUTED_VALUE"""),82.24)</f>
        <v>82.24</v>
      </c>
      <c r="C862" s="1">
        <f t="shared" si="1"/>
        <v>-1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IFERROR(__xludf.DUMMYFUNCTION("""COMPUTED_VALUE"""),81.74)</f>
        <v>81.74</v>
      </c>
      <c r="C863" s="1">
        <f t="shared" si="1"/>
        <v>-1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IFERROR(__xludf.DUMMYFUNCTION("""COMPUTED_VALUE"""),83.44)</f>
        <v>83.44</v>
      </c>
      <c r="C864" s="1">
        <f t="shared" si="1"/>
        <v>-1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IFERROR(__xludf.DUMMYFUNCTION("""COMPUTED_VALUE"""),83.3)</f>
        <v>83.3</v>
      </c>
      <c r="C865" s="1">
        <f t="shared" si="1"/>
        <v>-1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IFERROR(__xludf.DUMMYFUNCTION("""COMPUTED_VALUE"""),82.08)</f>
        <v>82.08</v>
      </c>
      <c r="C866" s="1">
        <f t="shared" si="1"/>
        <v>-1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IFERROR(__xludf.DUMMYFUNCTION("""COMPUTED_VALUE"""),81.45)</f>
        <v>81.45</v>
      </c>
      <c r="C867" s="1">
        <f t="shared" si="1"/>
        <v>-1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IFERROR(__xludf.DUMMYFUNCTION("""COMPUTED_VALUE"""),82.8)</f>
        <v>82.8</v>
      </c>
      <c r="C868" s="1">
        <f t="shared" si="1"/>
        <v>-1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IFERROR(__xludf.DUMMYFUNCTION("""COMPUTED_VALUE"""),82.15)</f>
        <v>82.15</v>
      </c>
      <c r="C869" s="1">
        <f t="shared" si="1"/>
        <v>-1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IFERROR(__xludf.DUMMYFUNCTION("""COMPUTED_VALUE"""),83.23)</f>
        <v>83.23</v>
      </c>
      <c r="C870" s="1">
        <f t="shared" si="1"/>
        <v>-1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IFERROR(__xludf.DUMMYFUNCTION("""COMPUTED_VALUE"""),84.09)</f>
        <v>84.09</v>
      </c>
      <c r="C871" s="1">
        <f t="shared" si="1"/>
        <v>-1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IFERROR(__xludf.DUMMYFUNCTION("""COMPUTED_VALUE"""),82.28)</f>
        <v>82.28</v>
      </c>
      <c r="C872" s="1">
        <f t="shared" si="1"/>
        <v>-1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IFERROR(__xludf.DUMMYFUNCTION("""COMPUTED_VALUE"""),79.78)</f>
        <v>79.78</v>
      </c>
      <c r="C873" s="1">
        <f t="shared" si="1"/>
        <v>-1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IFERROR(__xludf.DUMMYFUNCTION("""COMPUTED_VALUE"""),79.07)</f>
        <v>79.07</v>
      </c>
      <c r="C874" s="1">
        <f t="shared" si="1"/>
        <v>-1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IFERROR(__xludf.DUMMYFUNCTION("""COMPUTED_VALUE"""),77.85)</f>
        <v>77.85</v>
      </c>
      <c r="C875" s="1">
        <f t="shared" si="1"/>
        <v>-1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IFERROR(__xludf.DUMMYFUNCTION("""COMPUTED_VALUE"""),78.43)</f>
        <v>78.43</v>
      </c>
      <c r="C876" s="1">
        <f t="shared" si="1"/>
        <v>-1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IFERROR(__xludf.DUMMYFUNCTION("""COMPUTED_VALUE"""),79.79)</f>
        <v>79.79</v>
      </c>
      <c r="C877" s="1">
        <f t="shared" si="1"/>
        <v>-1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IFERROR(__xludf.DUMMYFUNCTION("""COMPUTED_VALUE"""),80.34)</f>
        <v>80.34</v>
      </c>
      <c r="C878" s="1">
        <f t="shared" si="1"/>
        <v>-1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IFERROR(__xludf.DUMMYFUNCTION("""COMPUTED_VALUE"""),79.92)</f>
        <v>79.92</v>
      </c>
      <c r="C879" s="1">
        <f t="shared" si="1"/>
        <v>-1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IFERROR(__xludf.DUMMYFUNCTION("""COMPUTED_VALUE"""),81.11)</f>
        <v>81.11</v>
      </c>
      <c r="C880" s="1">
        <f t="shared" si="1"/>
        <v>-1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IFERROR(__xludf.DUMMYFUNCTION("""COMPUTED_VALUE"""),79.82)</f>
        <v>79.82</v>
      </c>
      <c r="C881" s="1">
        <f t="shared" si="1"/>
        <v>-1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IFERROR(__xludf.DUMMYFUNCTION("""COMPUTED_VALUE"""),80.4)</f>
        <v>80.4</v>
      </c>
      <c r="C882" s="1">
        <f t="shared" si="1"/>
        <v>-1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IFERROR(__xludf.DUMMYFUNCTION("""COMPUTED_VALUE"""),81.34)</f>
        <v>81.34</v>
      </c>
      <c r="C883" s="1">
        <f t="shared" si="1"/>
        <v>-1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IFERROR(__xludf.DUMMYFUNCTION("""COMPUTED_VALUE"""),81.76)</f>
        <v>81.76</v>
      </c>
      <c r="C884" s="1">
        <f t="shared" si="1"/>
        <v>-1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IFERROR(__xludf.DUMMYFUNCTION("""COMPUTED_VALUE"""),82.05)</f>
        <v>82.05</v>
      </c>
      <c r="C885" s="1">
        <f t="shared" si="1"/>
        <v>-1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IFERROR(__xludf.DUMMYFUNCTION("""COMPUTED_VALUE"""),81.57)</f>
        <v>81.57</v>
      </c>
      <c r="C886" s="1">
        <f t="shared" si="1"/>
        <v>-1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IFERROR(__xludf.DUMMYFUNCTION("""COMPUTED_VALUE"""),82.7)</f>
        <v>82.7</v>
      </c>
      <c r="C887" s="1">
        <f t="shared" si="1"/>
        <v>-1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IFERROR(__xludf.DUMMYFUNCTION("""COMPUTED_VALUE"""),84.18)</f>
        <v>84.18</v>
      </c>
      <c r="C888" s="1">
        <f t="shared" si="1"/>
        <v>-1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IFERROR(__xludf.DUMMYFUNCTION("""COMPUTED_VALUE"""),83.28)</f>
        <v>83.28</v>
      </c>
      <c r="C889" s="1">
        <f t="shared" si="1"/>
        <v>-1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IFERROR(__xludf.DUMMYFUNCTION("""COMPUTED_VALUE"""),83.23)</f>
        <v>83.23</v>
      </c>
      <c r="C890" s="1">
        <f t="shared" si="1"/>
        <v>-1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IFERROR(__xludf.DUMMYFUNCTION("""COMPUTED_VALUE"""),83.99)</f>
        <v>83.99</v>
      </c>
      <c r="C891" s="1">
        <f t="shared" si="1"/>
        <v>-1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IFERROR(__xludf.DUMMYFUNCTION("""COMPUTED_VALUE"""),84.53)</f>
        <v>84.53</v>
      </c>
      <c r="C892" s="1">
        <f t="shared" si="1"/>
        <v>-1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IFERROR(__xludf.DUMMYFUNCTION("""COMPUTED_VALUE"""),84.66)</f>
        <v>84.66</v>
      </c>
      <c r="C893" s="1">
        <f t="shared" si="1"/>
        <v>-1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IFERROR(__xludf.DUMMYFUNCTION("""COMPUTED_VALUE"""),85.43)</f>
        <v>85.43</v>
      </c>
      <c r="C894" s="1">
        <f t="shared" si="1"/>
        <v>-1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IFERROR(__xludf.DUMMYFUNCTION("""COMPUTED_VALUE"""),82.21)</f>
        <v>82.21</v>
      </c>
      <c r="C895" s="1">
        <f t="shared" si="1"/>
        <v>-1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IFERROR(__xludf.DUMMYFUNCTION("""COMPUTED_VALUE"""),82.18)</f>
        <v>82.18</v>
      </c>
      <c r="C896" s="1">
        <f t="shared" si="1"/>
        <v>-1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IFERROR(__xludf.DUMMYFUNCTION("""COMPUTED_VALUE"""),82.85)</f>
        <v>82.85</v>
      </c>
      <c r="C897" s="1">
        <f t="shared" si="1"/>
        <v>-1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IFERROR(__xludf.DUMMYFUNCTION("""COMPUTED_VALUE"""),83.6)</f>
        <v>83.6</v>
      </c>
      <c r="C898" s="1">
        <f t="shared" si="1"/>
        <v>-1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IFERROR(__xludf.DUMMYFUNCTION("""COMPUTED_VALUE"""),83.41)</f>
        <v>83.41</v>
      </c>
      <c r="C899" s="1">
        <f t="shared" si="1"/>
        <v>-1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IFERROR(__xludf.DUMMYFUNCTION("""COMPUTED_VALUE"""),83.39)</f>
        <v>83.39</v>
      </c>
      <c r="C900" s="1">
        <f t="shared" si="1"/>
        <v>-1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IFERROR(__xludf.DUMMYFUNCTION("""COMPUTED_VALUE"""),83.55)</f>
        <v>83.55</v>
      </c>
      <c r="C901" s="1">
        <f t="shared" si="1"/>
        <v>-1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IFERROR(__xludf.DUMMYFUNCTION("""COMPUTED_VALUE"""),84.36)</f>
        <v>84.36</v>
      </c>
      <c r="C902" s="1">
        <f t="shared" si="1"/>
        <v>-1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IFERROR(__xludf.DUMMYFUNCTION("""COMPUTED_VALUE"""),84.0)</f>
        <v>84</v>
      </c>
      <c r="C903" s="1">
        <f t="shared" si="1"/>
        <v>-1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IFERROR(__xludf.DUMMYFUNCTION("""COMPUTED_VALUE"""),83.15)</f>
        <v>83.15</v>
      </c>
      <c r="C904" s="1">
        <f t="shared" si="1"/>
        <v>-1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IFERROR(__xludf.DUMMYFUNCTION("""COMPUTED_VALUE"""),82.36)</f>
        <v>82.36</v>
      </c>
      <c r="C905" s="1">
        <f t="shared" si="1"/>
        <v>-1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IFERROR(__xludf.DUMMYFUNCTION("""COMPUTED_VALUE"""),81.86)</f>
        <v>81.86</v>
      </c>
      <c r="C906" s="1">
        <f t="shared" si="1"/>
        <v>-1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IFERROR(__xludf.DUMMYFUNCTION("""COMPUTED_VALUE"""),82.03)</f>
        <v>82.03</v>
      </c>
      <c r="C907" s="1">
        <f t="shared" si="1"/>
        <v>-1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IFERROR(__xludf.DUMMYFUNCTION("""COMPUTED_VALUE"""),82.1)</f>
        <v>82.1</v>
      </c>
      <c r="C908" s="1">
        <f t="shared" si="1"/>
        <v>-1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IFERROR(__xludf.DUMMYFUNCTION("""COMPUTED_VALUE"""),82.32)</f>
        <v>82.32</v>
      </c>
      <c r="C909" s="1">
        <f t="shared" si="1"/>
        <v>-1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IFERROR(__xludf.DUMMYFUNCTION("""COMPUTED_VALUE"""),81.94)</f>
        <v>81.94</v>
      </c>
      <c r="C910" s="1">
        <f t="shared" si="1"/>
        <v>-1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IFERROR(__xludf.DUMMYFUNCTION("""COMPUTED_VALUE"""),82.18)</f>
        <v>82.18</v>
      </c>
      <c r="C911" s="1">
        <f t="shared" si="1"/>
        <v>-1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IFERROR(__xludf.DUMMYFUNCTION("""COMPUTED_VALUE"""),81.07)</f>
        <v>81.07</v>
      </c>
      <c r="C912" s="1">
        <f t="shared" si="1"/>
        <v>-1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IFERROR(__xludf.DUMMYFUNCTION("""COMPUTED_VALUE"""),81.1)</f>
        <v>81.1</v>
      </c>
      <c r="C913" s="1">
        <f t="shared" si="1"/>
        <v>-1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IFERROR(__xludf.DUMMYFUNCTION("""COMPUTED_VALUE"""),80.23)</f>
        <v>80.23</v>
      </c>
      <c r="C914" s="1">
        <f t="shared" si="1"/>
        <v>-1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IFERROR(__xludf.DUMMYFUNCTION("""COMPUTED_VALUE"""),80.27)</f>
        <v>80.27</v>
      </c>
      <c r="C915" s="1">
        <f t="shared" si="1"/>
        <v>-1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IFERROR(__xludf.DUMMYFUNCTION("""COMPUTED_VALUE"""),79.42)</f>
        <v>79.42</v>
      </c>
      <c r="C916" s="1">
        <f t="shared" si="1"/>
        <v>-1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IFERROR(__xludf.DUMMYFUNCTION("""COMPUTED_VALUE"""),80.55)</f>
        <v>80.55</v>
      </c>
      <c r="C917" s="1">
        <f t="shared" si="1"/>
        <v>-1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IFERROR(__xludf.DUMMYFUNCTION("""COMPUTED_VALUE"""),80.19)</f>
        <v>80.19</v>
      </c>
      <c r="C918" s="1">
        <f t="shared" si="1"/>
        <v>-1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IFERROR(__xludf.DUMMYFUNCTION("""COMPUTED_VALUE"""),80.12)</f>
        <v>80.12</v>
      </c>
      <c r="C919" s="1">
        <f t="shared" si="1"/>
        <v>-1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IFERROR(__xludf.DUMMYFUNCTION("""COMPUTED_VALUE"""),79.74)</f>
        <v>79.74</v>
      </c>
      <c r="C920" s="1">
        <f t="shared" si="1"/>
        <v>-1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IFERROR(__xludf.DUMMYFUNCTION("""COMPUTED_VALUE"""),79.89)</f>
        <v>79.89</v>
      </c>
      <c r="C921" s="1">
        <f t="shared" si="1"/>
        <v>-1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IFERROR(__xludf.DUMMYFUNCTION("""COMPUTED_VALUE"""),80.25)</f>
        <v>80.25</v>
      </c>
      <c r="C922" s="1">
        <f t="shared" si="1"/>
        <v>-1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IFERROR(__xludf.DUMMYFUNCTION("""COMPUTED_VALUE"""),79.9)</f>
        <v>79.9</v>
      </c>
      <c r="C923" s="1">
        <f t="shared" si="1"/>
        <v>-1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IFERROR(__xludf.DUMMYFUNCTION("""COMPUTED_VALUE"""),80.57)</f>
        <v>80.57</v>
      </c>
      <c r="C924" s="1">
        <f t="shared" si="1"/>
        <v>-1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IFERROR(__xludf.DUMMYFUNCTION("""COMPUTED_VALUE"""),81.07)</f>
        <v>81.07</v>
      </c>
      <c r="C925" s="1">
        <f t="shared" si="1"/>
        <v>-1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IFERROR(__xludf.DUMMYFUNCTION("""COMPUTED_VALUE"""),80.66)</f>
        <v>80.66</v>
      </c>
      <c r="C926" s="1">
        <f t="shared" si="1"/>
        <v>-1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IFERROR(__xludf.DUMMYFUNCTION("""COMPUTED_VALUE"""),80.49)</f>
        <v>80.49</v>
      </c>
      <c r="C927" s="1">
        <f t="shared" si="1"/>
        <v>-1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IFERROR(__xludf.DUMMYFUNCTION("""COMPUTED_VALUE"""),82.19)</f>
        <v>82.19</v>
      </c>
      <c r="C928" s="1">
        <f t="shared" si="1"/>
        <v>-1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IFERROR(__xludf.DUMMYFUNCTION("""COMPUTED_VALUE"""),82.54)</f>
        <v>82.54</v>
      </c>
      <c r="C929" s="1">
        <f t="shared" si="1"/>
        <v>-1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IFERROR(__xludf.DUMMYFUNCTION("""COMPUTED_VALUE"""),83.73)</f>
        <v>83.73</v>
      </c>
      <c r="C930" s="1">
        <f t="shared" si="1"/>
        <v>-1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IFERROR(__xludf.DUMMYFUNCTION("""COMPUTED_VALUE"""),83.12)</f>
        <v>83.12</v>
      </c>
      <c r="C931" s="1">
        <f t="shared" si="1"/>
        <v>-1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IFERROR(__xludf.DUMMYFUNCTION("""COMPUTED_VALUE"""),83.56)</f>
        <v>83.56</v>
      </c>
      <c r="C932" s="1">
        <f t="shared" si="1"/>
        <v>-1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IFERROR(__xludf.DUMMYFUNCTION("""COMPUTED_VALUE"""),84.57)</f>
        <v>84.57</v>
      </c>
      <c r="C933" s="1">
        <f t="shared" si="1"/>
        <v>-1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IFERROR(__xludf.DUMMYFUNCTION("""COMPUTED_VALUE"""),84.87)</f>
        <v>84.87</v>
      </c>
      <c r="C934" s="1">
        <f t="shared" si="1"/>
        <v>-1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IFERROR(__xludf.DUMMYFUNCTION("""COMPUTED_VALUE"""),85.91)</f>
        <v>85.91</v>
      </c>
      <c r="C935" s="1">
        <f t="shared" si="1"/>
        <v>-1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IFERROR(__xludf.DUMMYFUNCTION("""COMPUTED_VALUE"""),86.9)</f>
        <v>86.9</v>
      </c>
      <c r="C936" s="1">
        <f t="shared" si="1"/>
        <v>-1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IFERROR(__xludf.DUMMYFUNCTION("""COMPUTED_VALUE"""),86.06)</f>
        <v>86.06</v>
      </c>
      <c r="C937" s="1">
        <f t="shared" si="1"/>
        <v>-1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IFERROR(__xludf.DUMMYFUNCTION("""COMPUTED_VALUE"""),86.38)</f>
        <v>86.38</v>
      </c>
      <c r="C938" s="1">
        <f t="shared" si="1"/>
        <v>-1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IFERROR(__xludf.DUMMYFUNCTION("""COMPUTED_VALUE"""),85.87)</f>
        <v>85.87</v>
      </c>
      <c r="C939" s="1">
        <f t="shared" si="1"/>
        <v>-1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IFERROR(__xludf.DUMMYFUNCTION("""COMPUTED_VALUE"""),85.98)</f>
        <v>85.98</v>
      </c>
      <c r="C940" s="1">
        <f t="shared" si="1"/>
        <v>-1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IFERROR(__xludf.DUMMYFUNCTION("""COMPUTED_VALUE"""),85.83)</f>
        <v>85.83</v>
      </c>
      <c r="C941" s="1">
        <f t="shared" si="1"/>
        <v>-1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IFERROR(__xludf.DUMMYFUNCTION("""COMPUTED_VALUE"""),85.41)</f>
        <v>85.41</v>
      </c>
      <c r="C942" s="1">
        <f t="shared" si="1"/>
        <v>-1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IFERROR(__xludf.DUMMYFUNCTION("""COMPUTED_VALUE"""),84.77)</f>
        <v>84.77</v>
      </c>
      <c r="C943" s="1">
        <f t="shared" si="1"/>
        <v>-1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IFERROR(__xludf.DUMMYFUNCTION("""COMPUTED_VALUE"""),84.66)</f>
        <v>84.66</v>
      </c>
      <c r="C944" s="1">
        <f t="shared" si="1"/>
        <v>-1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IFERROR(__xludf.DUMMYFUNCTION("""COMPUTED_VALUE"""),84.48)</f>
        <v>84.48</v>
      </c>
      <c r="C945" s="1">
        <f t="shared" si="1"/>
        <v>-1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IFERROR(__xludf.DUMMYFUNCTION("""COMPUTED_VALUE"""),84.06)</f>
        <v>84.06</v>
      </c>
      <c r="C946" s="1">
        <f t="shared" si="1"/>
        <v>-1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IFERROR(__xludf.DUMMYFUNCTION("""COMPUTED_VALUE"""),84.68)</f>
        <v>84.68</v>
      </c>
      <c r="C947" s="1">
        <f t="shared" si="1"/>
        <v>-1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IFERROR(__xludf.DUMMYFUNCTION("""COMPUTED_VALUE"""),84.09)</f>
        <v>84.09</v>
      </c>
      <c r="C948" s="1">
        <f t="shared" si="1"/>
        <v>-1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IFERROR(__xludf.DUMMYFUNCTION("""COMPUTED_VALUE"""),82.99)</f>
        <v>82.99</v>
      </c>
      <c r="C949" s="1">
        <f t="shared" si="1"/>
        <v>-1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IFERROR(__xludf.DUMMYFUNCTION("""COMPUTED_VALUE"""),82.35)</f>
        <v>82.35</v>
      </c>
      <c r="C950" s="1">
        <f t="shared" si="1"/>
        <v>-1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IFERROR(__xludf.DUMMYFUNCTION("""COMPUTED_VALUE"""),84.17)</f>
        <v>84.17</v>
      </c>
      <c r="C951" s="1">
        <f t="shared" si="1"/>
        <v>-1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IFERROR(__xludf.DUMMYFUNCTION("""COMPUTED_VALUE"""),84.66)</f>
        <v>84.66</v>
      </c>
      <c r="C952" s="1">
        <f t="shared" si="1"/>
        <v>-1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IFERROR(__xludf.DUMMYFUNCTION("""COMPUTED_VALUE"""),85.2)</f>
        <v>85.2</v>
      </c>
      <c r="C953" s="1">
        <f t="shared" si="1"/>
        <v>-1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IFERROR(__xludf.DUMMYFUNCTION("""COMPUTED_VALUE"""),84.48)</f>
        <v>84.48</v>
      </c>
      <c r="C954" s="1">
        <f t="shared" si="1"/>
        <v>-1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IFERROR(__xludf.DUMMYFUNCTION("""COMPUTED_VALUE"""),86.08)</f>
        <v>86.08</v>
      </c>
      <c r="C955" s="1">
        <f t="shared" si="1"/>
        <v>-1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IFERROR(__xludf.DUMMYFUNCTION("""COMPUTED_VALUE"""),86.02)</f>
        <v>86.02</v>
      </c>
      <c r="C956" s="1">
        <f t="shared" si="1"/>
        <v>-1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IFERROR(__xludf.DUMMYFUNCTION("""COMPUTED_VALUE"""),86.58)</f>
        <v>86.58</v>
      </c>
      <c r="C957" s="1">
        <f t="shared" si="1"/>
        <v>-1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IFERROR(__xludf.DUMMYFUNCTION("""COMPUTED_VALUE"""),86.76)</f>
        <v>86.76</v>
      </c>
      <c r="C958" s="1">
        <f t="shared" si="1"/>
        <v>-1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IFERROR(__xludf.DUMMYFUNCTION("""COMPUTED_VALUE"""),86.71)</f>
        <v>86.71</v>
      </c>
      <c r="C959" s="1">
        <f t="shared" si="1"/>
        <v>-1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IFERROR(__xludf.DUMMYFUNCTION("""COMPUTED_VALUE"""),86.28)</f>
        <v>86.28</v>
      </c>
      <c r="C960" s="1">
        <f t="shared" si="1"/>
        <v>-1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IFERROR(__xludf.DUMMYFUNCTION("""COMPUTED_VALUE"""),87.03)</f>
        <v>87.03</v>
      </c>
      <c r="C961" s="1">
        <f t="shared" si="1"/>
        <v>-1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IFERROR(__xludf.DUMMYFUNCTION("""COMPUTED_VALUE"""),86.63)</f>
        <v>86.63</v>
      </c>
      <c r="C962" s="1">
        <f t="shared" si="1"/>
        <v>-1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IFERROR(__xludf.DUMMYFUNCTION("""COMPUTED_VALUE"""),87.11)</f>
        <v>87.11</v>
      </c>
      <c r="C963" s="1">
        <f t="shared" si="1"/>
        <v>-1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IFERROR(__xludf.DUMMYFUNCTION("""COMPUTED_VALUE"""),87.28)</f>
        <v>87.28</v>
      </c>
      <c r="C964" s="1">
        <f t="shared" si="1"/>
        <v>-1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IFERROR(__xludf.DUMMYFUNCTION("""COMPUTED_VALUE"""),86.9)</f>
        <v>86.9</v>
      </c>
      <c r="C965" s="1">
        <f t="shared" si="1"/>
        <v>-1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IFERROR(__xludf.DUMMYFUNCTION("""COMPUTED_VALUE"""),86.3)</f>
        <v>86.3</v>
      </c>
      <c r="C966" s="1">
        <f t="shared" si="1"/>
        <v>-1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IFERROR(__xludf.DUMMYFUNCTION("""COMPUTED_VALUE"""),86.4)</f>
        <v>86.4</v>
      </c>
      <c r="C967" s="1">
        <f t="shared" si="1"/>
        <v>-1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IFERROR(__xludf.DUMMYFUNCTION("""COMPUTED_VALUE"""),86.6)</f>
        <v>86.6</v>
      </c>
      <c r="C968" s="1">
        <f t="shared" si="1"/>
        <v>-1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IFERROR(__xludf.DUMMYFUNCTION("""COMPUTED_VALUE"""),86.46)</f>
        <v>86.46</v>
      </c>
      <c r="C969" s="1">
        <f t="shared" si="1"/>
        <v>-1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IFERROR(__xludf.DUMMYFUNCTION("""COMPUTED_VALUE"""),87.49)</f>
        <v>87.49</v>
      </c>
      <c r="C970" s="1">
        <f t="shared" si="1"/>
        <v>-1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IFERROR(__xludf.DUMMYFUNCTION("""COMPUTED_VALUE"""),87.22)</f>
        <v>87.22</v>
      </c>
      <c r="C971" s="1">
        <f t="shared" si="1"/>
        <v>-1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IFERROR(__xludf.DUMMYFUNCTION("""COMPUTED_VALUE"""),87.8)</f>
        <v>87.8</v>
      </c>
      <c r="C972" s="1">
        <f t="shared" si="1"/>
        <v>-1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IFERROR(__xludf.DUMMYFUNCTION("""COMPUTED_VALUE"""),87.97)</f>
        <v>87.97</v>
      </c>
      <c r="C973" s="1">
        <f t="shared" si="1"/>
        <v>-1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IFERROR(__xludf.DUMMYFUNCTION("""COMPUTED_VALUE"""),86.44)</f>
        <v>86.44</v>
      </c>
      <c r="C974" s="1">
        <f t="shared" si="1"/>
        <v>-1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IFERROR(__xludf.DUMMYFUNCTION("""COMPUTED_VALUE"""),87.22)</f>
        <v>87.22</v>
      </c>
      <c r="C975" s="1">
        <f t="shared" si="1"/>
        <v>-1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IFERROR(__xludf.DUMMYFUNCTION("""COMPUTED_VALUE"""),88.25)</f>
        <v>88.25</v>
      </c>
      <c r="C976" s="1">
        <f t="shared" si="1"/>
        <v>-1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IFERROR(__xludf.DUMMYFUNCTION("""COMPUTED_VALUE"""),88.67)</f>
        <v>88.67</v>
      </c>
      <c r="C977" s="1">
        <f t="shared" si="1"/>
        <v>-1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IFERROR(__xludf.DUMMYFUNCTION("""COMPUTED_VALUE"""),88.18)</f>
        <v>88.18</v>
      </c>
      <c r="C978" s="1">
        <f t="shared" si="1"/>
        <v>-1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IFERROR(__xludf.DUMMYFUNCTION("""COMPUTED_VALUE"""),88.09)</f>
        <v>88.09</v>
      </c>
      <c r="C979" s="1">
        <f t="shared" si="1"/>
        <v>-1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IFERROR(__xludf.DUMMYFUNCTION("""COMPUTED_VALUE"""),87.93)</f>
        <v>87.93</v>
      </c>
      <c r="C980" s="1">
        <f t="shared" si="1"/>
        <v>-1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IFERROR(__xludf.DUMMYFUNCTION("""COMPUTED_VALUE"""),89.22)</f>
        <v>89.22</v>
      </c>
      <c r="C981" s="1">
        <f t="shared" si="1"/>
        <v>-1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IFERROR(__xludf.DUMMYFUNCTION("""COMPUTED_VALUE"""),90.52)</f>
        <v>90.52</v>
      </c>
      <c r="C982" s="1">
        <f t="shared" si="1"/>
        <v>-1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IFERROR(__xludf.DUMMYFUNCTION("""COMPUTED_VALUE"""),90.79)</f>
        <v>90.79</v>
      </c>
      <c r="C983" s="1">
        <f t="shared" si="1"/>
        <v>-1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IFERROR(__xludf.DUMMYFUNCTION("""COMPUTED_VALUE"""),90.79)</f>
        <v>90.79</v>
      </c>
      <c r="C984" s="1">
        <f t="shared" si="1"/>
        <v>-1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IFERROR(__xludf.DUMMYFUNCTION("""COMPUTED_VALUE"""),90.99)</f>
        <v>90.99</v>
      </c>
      <c r="C985" s="1">
        <f t="shared" si="1"/>
        <v>-1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IFERROR(__xludf.DUMMYFUNCTION("""COMPUTED_VALUE"""),90.74)</f>
        <v>90.74</v>
      </c>
      <c r="C986" s="1">
        <f t="shared" si="1"/>
        <v>-1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IFERROR(__xludf.DUMMYFUNCTION("""COMPUTED_VALUE"""),89.0)</f>
        <v>89</v>
      </c>
      <c r="C987" s="1">
        <f t="shared" si="1"/>
        <v>-1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IFERROR(__xludf.DUMMYFUNCTION("""COMPUTED_VALUE"""),89.03)</f>
        <v>89.03</v>
      </c>
      <c r="C988" s="1">
        <f t="shared" si="1"/>
        <v>-1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IFERROR(__xludf.DUMMYFUNCTION("""COMPUTED_VALUE"""),88.61)</f>
        <v>88.61</v>
      </c>
      <c r="C989" s="1">
        <f t="shared" si="1"/>
        <v>-1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IFERROR(__xludf.DUMMYFUNCTION("""COMPUTED_VALUE"""),87.92)</f>
        <v>87.92</v>
      </c>
      <c r="C990" s="1">
        <f t="shared" si="1"/>
        <v>-1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IFERROR(__xludf.DUMMYFUNCTION("""COMPUTED_VALUE"""),89.01)</f>
        <v>89.01</v>
      </c>
      <c r="C991" s="1">
        <f t="shared" si="1"/>
        <v>-1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IFERROR(__xludf.DUMMYFUNCTION("""COMPUTED_VALUE"""),88.45)</f>
        <v>88.45</v>
      </c>
      <c r="C992" s="1">
        <f t="shared" si="1"/>
        <v>-1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IFERROR(__xludf.DUMMYFUNCTION("""COMPUTED_VALUE"""),88.44)</f>
        <v>88.44</v>
      </c>
      <c r="C993" s="1">
        <f t="shared" si="1"/>
        <v>-1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IFERROR(__xludf.DUMMYFUNCTION("""COMPUTED_VALUE"""),87.1)</f>
        <v>87.1</v>
      </c>
      <c r="C994" s="1">
        <f t="shared" si="1"/>
        <v>-1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IFERROR(__xludf.DUMMYFUNCTION("""COMPUTED_VALUE"""),86.63)</f>
        <v>86.63</v>
      </c>
      <c r="C995" s="1">
        <f t="shared" si="1"/>
        <v>-1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IFERROR(__xludf.DUMMYFUNCTION("""COMPUTED_VALUE"""),86.49)</f>
        <v>86.49</v>
      </c>
      <c r="C996" s="1">
        <f t="shared" si="1"/>
        <v>-1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IFERROR(__xludf.DUMMYFUNCTION("""COMPUTED_VALUE"""),87.05)</f>
        <v>87.05</v>
      </c>
      <c r="C997" s="1">
        <f t="shared" si="1"/>
        <v>-1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IFERROR(__xludf.DUMMYFUNCTION("""COMPUTED_VALUE"""),86.57)</f>
        <v>86.57</v>
      </c>
      <c r="C998" s="1">
        <f t="shared" si="1"/>
        <v>-1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IFERROR(__xludf.DUMMYFUNCTION("""COMPUTED_VALUE"""),88.14)</f>
        <v>88.14</v>
      </c>
      <c r="C999" s="1">
        <f t="shared" si="1"/>
        <v>-1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IFERROR(__xludf.DUMMYFUNCTION("""COMPUTED_VALUE"""),88.79)</f>
        <v>88.79</v>
      </c>
      <c r="C1000" s="1">
        <f t="shared" si="1"/>
        <v>-1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IFERROR(__xludf.DUMMYFUNCTION("""COMPUTED_VALUE"""),89.18)</f>
        <v>89.18</v>
      </c>
      <c r="C1001" s="1">
        <f t="shared" si="1"/>
        <v>-1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IFERROR(__xludf.DUMMYFUNCTION("""COMPUTED_VALUE"""),89.16)</f>
        <v>89.16</v>
      </c>
      <c r="C1002" s="1">
        <f t="shared" si="1"/>
        <v>-1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IFERROR(__xludf.DUMMYFUNCTION("""COMPUTED_VALUE"""),89.49)</f>
        <v>89.49</v>
      </c>
      <c r="C1003" s="1">
        <f t="shared" si="1"/>
        <v>-1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IFERROR(__xludf.DUMMYFUNCTION("""COMPUTED_VALUE"""),90.01)</f>
        <v>90.01</v>
      </c>
      <c r="C1004" s="1">
        <f t="shared" si="1"/>
        <v>-1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IFERROR(__xludf.DUMMYFUNCTION("""COMPUTED_VALUE"""),89.85)</f>
        <v>89.85</v>
      </c>
      <c r="C1005" s="1">
        <f t="shared" si="1"/>
        <v>-1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IFERROR(__xludf.DUMMYFUNCTION("""COMPUTED_VALUE"""),90.28)</f>
        <v>90.28</v>
      </c>
      <c r="C1006" s="1">
        <f t="shared" si="1"/>
        <v>-1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IFERROR(__xludf.DUMMYFUNCTION("""COMPUTED_VALUE"""),90.54)</f>
        <v>90.54</v>
      </c>
      <c r="C1007" s="1">
        <f t="shared" si="1"/>
        <v>-1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IFERROR(__xludf.DUMMYFUNCTION("""COMPUTED_VALUE"""),89.33)</f>
        <v>89.33</v>
      </c>
      <c r="C1008" s="1">
        <f t="shared" si="1"/>
        <v>-1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IFERROR(__xludf.DUMMYFUNCTION("""COMPUTED_VALUE"""),89.16)</f>
        <v>89.16</v>
      </c>
      <c r="C1009" s="1">
        <f t="shared" si="1"/>
        <v>-1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IFERROR(__xludf.DUMMYFUNCTION("""COMPUTED_VALUE"""),88.92)</f>
        <v>88.92</v>
      </c>
      <c r="C1010" s="1">
        <f t="shared" si="1"/>
        <v>-1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IFERROR(__xludf.DUMMYFUNCTION("""COMPUTED_VALUE"""),88.4)</f>
        <v>88.4</v>
      </c>
      <c r="C1011" s="1">
        <f t="shared" si="1"/>
        <v>-1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IFERROR(__xludf.DUMMYFUNCTION("""COMPUTED_VALUE"""),87.58)</f>
        <v>87.58</v>
      </c>
      <c r="C1012" s="1">
        <f t="shared" si="1"/>
        <v>-1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IFERROR(__xludf.DUMMYFUNCTION("""COMPUTED_VALUE"""),87.68)</f>
        <v>87.68</v>
      </c>
      <c r="C1013" s="1">
        <f t="shared" si="1"/>
        <v>-1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IFERROR(__xludf.DUMMYFUNCTION("""COMPUTED_VALUE"""),87.49)</f>
        <v>87.49</v>
      </c>
      <c r="C1014" s="1">
        <f t="shared" si="1"/>
        <v>-1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IFERROR(__xludf.DUMMYFUNCTION("""COMPUTED_VALUE"""),86.34)</f>
        <v>86.34</v>
      </c>
      <c r="C1015" s="1">
        <f t="shared" si="1"/>
        <v>-1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IFERROR(__xludf.DUMMYFUNCTION("""COMPUTED_VALUE"""),87.45)</f>
        <v>87.45</v>
      </c>
      <c r="C1016" s="1">
        <f t="shared" si="1"/>
        <v>-1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IFERROR(__xludf.DUMMYFUNCTION("""COMPUTED_VALUE"""),87.88)</f>
        <v>87.88</v>
      </c>
      <c r="C1017" s="1">
        <f t="shared" si="1"/>
        <v>-1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IFERROR(__xludf.DUMMYFUNCTION("""COMPUTED_VALUE"""),87.24)</f>
        <v>87.24</v>
      </c>
      <c r="C1018" s="1">
        <f t="shared" si="1"/>
        <v>-1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IFERROR(__xludf.DUMMYFUNCTION("""COMPUTED_VALUE"""),86.47)</f>
        <v>86.47</v>
      </c>
      <c r="C1019" s="1">
        <f t="shared" si="1"/>
        <v>-1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IFERROR(__xludf.DUMMYFUNCTION("""COMPUTED_VALUE"""),85.0)</f>
        <v>85</v>
      </c>
      <c r="C1020" s="1">
        <f t="shared" si="1"/>
        <v>-1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IFERROR(__xludf.DUMMYFUNCTION("""COMPUTED_VALUE"""),84.56)</f>
        <v>84.56</v>
      </c>
      <c r="C1021" s="1">
        <f t="shared" si="1"/>
        <v>-1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IFERROR(__xludf.DUMMYFUNCTION("""COMPUTED_VALUE"""),83.07)</f>
        <v>83.07</v>
      </c>
      <c r="C1022" s="1">
        <f t="shared" si="1"/>
        <v>-1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IFERROR(__xludf.DUMMYFUNCTION("""COMPUTED_VALUE"""),81.61)</f>
        <v>81.61</v>
      </c>
      <c r="C1023" s="1">
        <f t="shared" si="1"/>
        <v>-1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IFERROR(__xludf.DUMMYFUNCTION("""COMPUTED_VALUE"""),82.29)</f>
        <v>82.29</v>
      </c>
      <c r="C1024" s="1">
        <f t="shared" si="1"/>
        <v>-1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IFERROR(__xludf.DUMMYFUNCTION("""COMPUTED_VALUE"""),83.1)</f>
        <v>83.1</v>
      </c>
      <c r="C1025" s="1">
        <f t="shared" si="1"/>
        <v>-1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IFERROR(__xludf.DUMMYFUNCTION("""COMPUTED_VALUE"""),82.21)</f>
        <v>82.21</v>
      </c>
      <c r="C1026" s="1">
        <f t="shared" si="1"/>
        <v>-1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IFERROR(__xludf.DUMMYFUNCTION("""COMPUTED_VALUE"""),82.36)</f>
        <v>82.36</v>
      </c>
      <c r="C1027" s="1">
        <f t="shared" si="1"/>
        <v>-1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IFERROR(__xludf.DUMMYFUNCTION("""COMPUTED_VALUE"""),81.28)</f>
        <v>81.28</v>
      </c>
      <c r="C1028" s="1">
        <f t="shared" si="1"/>
        <v>-1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IFERROR(__xludf.DUMMYFUNCTION("""COMPUTED_VALUE"""),80.26)</f>
        <v>80.26</v>
      </c>
      <c r="C1029" s="1">
        <f t="shared" si="1"/>
        <v>-1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IFERROR(__xludf.DUMMYFUNCTION("""COMPUTED_VALUE"""),80.35)</f>
        <v>80.35</v>
      </c>
      <c r="C1030" s="1">
        <f t="shared" si="1"/>
        <v>-1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IFERROR(__xludf.DUMMYFUNCTION("""COMPUTED_VALUE"""),80.44)</f>
        <v>80.44</v>
      </c>
      <c r="C1031" s="1">
        <f t="shared" si="1"/>
        <v>-1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IFERROR(__xludf.DUMMYFUNCTION("""COMPUTED_VALUE"""),80.69)</f>
        <v>80.69</v>
      </c>
      <c r="C1032" s="1">
        <f t="shared" si="1"/>
        <v>-1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IFERROR(__xludf.DUMMYFUNCTION("""COMPUTED_VALUE"""),80.88)</f>
        <v>80.88</v>
      </c>
      <c r="C1033" s="1">
        <f t="shared" si="1"/>
        <v>-1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IFERROR(__xludf.DUMMYFUNCTION("""COMPUTED_VALUE"""),82.35)</f>
        <v>82.35</v>
      </c>
      <c r="C1034" s="1">
        <f t="shared" si="1"/>
        <v>-1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IFERROR(__xludf.DUMMYFUNCTION("""COMPUTED_VALUE"""),83.21)</f>
        <v>83.21</v>
      </c>
      <c r="C1035" s="1">
        <f t="shared" si="1"/>
        <v>-1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IFERROR(__xludf.DUMMYFUNCTION("""COMPUTED_VALUE"""),82.26)</f>
        <v>82.26</v>
      </c>
      <c r="C1036" s="1">
        <f t="shared" si="1"/>
        <v>-1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IFERROR(__xludf.DUMMYFUNCTION("""COMPUTED_VALUE"""),82.88)</f>
        <v>82.88</v>
      </c>
      <c r="C1037" s="1">
        <f t="shared" si="1"/>
        <v>-1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IFERROR(__xludf.DUMMYFUNCTION("""COMPUTED_VALUE"""),84.02)</f>
        <v>84.02</v>
      </c>
      <c r="C1038" s="1">
        <f t="shared" si="1"/>
        <v>-1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IFERROR(__xludf.DUMMYFUNCTION("""COMPUTED_VALUE"""),84.37)</f>
        <v>84.37</v>
      </c>
      <c r="C1039" s="1">
        <f t="shared" si="1"/>
        <v>-1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IFERROR(__xludf.DUMMYFUNCTION("""COMPUTED_VALUE"""),84.01)</f>
        <v>84.01</v>
      </c>
      <c r="C1040" s="1">
        <f t="shared" si="1"/>
        <v>-1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IFERROR(__xludf.DUMMYFUNCTION("""COMPUTED_VALUE"""),83.81)</f>
        <v>83.81</v>
      </c>
      <c r="C1041" s="1">
        <f t="shared" si="1"/>
        <v>-1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IFERROR(__xludf.DUMMYFUNCTION("""COMPUTED_VALUE"""),83.79)</f>
        <v>83.79</v>
      </c>
      <c r="C1042" s="1">
        <f t="shared" si="1"/>
        <v>-1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IFERROR(__xludf.DUMMYFUNCTION("""COMPUTED_VALUE"""),83.44)</f>
        <v>83.44</v>
      </c>
      <c r="C1043" s="1">
        <f t="shared" si="1"/>
        <v>-1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IFERROR(__xludf.DUMMYFUNCTION("""COMPUTED_VALUE"""),83.34)</f>
        <v>83.34</v>
      </c>
      <c r="C1044" s="1">
        <f t="shared" si="1"/>
        <v>-1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IFERROR(__xludf.DUMMYFUNCTION("""COMPUTED_VALUE"""),83.43)</f>
        <v>83.43</v>
      </c>
      <c r="C1045" s="1">
        <f t="shared" si="1"/>
        <v>-1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IFERROR(__xludf.DUMMYFUNCTION("""COMPUTED_VALUE"""),83.85)</f>
        <v>83.85</v>
      </c>
      <c r="C1046" s="1">
        <f t="shared" si="1"/>
        <v>-1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IFERROR(__xludf.DUMMYFUNCTION("""COMPUTED_VALUE"""),83.84)</f>
        <v>83.84</v>
      </c>
      <c r="C1047" s="1">
        <f t="shared" si="1"/>
        <v>-1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IFERROR(__xludf.DUMMYFUNCTION("""COMPUTED_VALUE"""),83.18)</f>
        <v>83.18</v>
      </c>
      <c r="C1048" s="1">
        <f t="shared" si="1"/>
        <v>-1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IFERROR(__xludf.DUMMYFUNCTION("""COMPUTED_VALUE"""),84.11)</f>
        <v>84.11</v>
      </c>
      <c r="C1049" s="1">
        <f t="shared" si="1"/>
        <v>-1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IFERROR(__xludf.DUMMYFUNCTION("""COMPUTED_VALUE"""),84.37)</f>
        <v>84.37</v>
      </c>
      <c r="C1050" s="1">
        <f t="shared" si="1"/>
        <v>-1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IFERROR(__xludf.DUMMYFUNCTION("""COMPUTED_VALUE"""),84.4)</f>
        <v>84.4</v>
      </c>
      <c r="C1051" s="1">
        <f t="shared" si="1"/>
        <v>-1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IFERROR(__xludf.DUMMYFUNCTION("""COMPUTED_VALUE"""),83.93)</f>
        <v>83.93</v>
      </c>
      <c r="C1052" s="1">
        <f t="shared" si="1"/>
        <v>-1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IFERROR(__xludf.DUMMYFUNCTION("""COMPUTED_VALUE"""),83.78)</f>
        <v>83.78</v>
      </c>
      <c r="C1053" s="1">
        <f t="shared" si="1"/>
        <v>-1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IFERROR(__xludf.DUMMYFUNCTION("""COMPUTED_VALUE"""),83.58)</f>
        <v>83.58</v>
      </c>
      <c r="C1054" s="1">
        <f t="shared" si="1"/>
        <v>-1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IFERROR(__xludf.DUMMYFUNCTION("""COMPUTED_VALUE"""),83.43)</f>
        <v>83.43</v>
      </c>
      <c r="C1055" s="1">
        <f t="shared" si="1"/>
        <v>-1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IFERROR(__xludf.DUMMYFUNCTION("""COMPUTED_VALUE"""),82.59)</f>
        <v>82.59</v>
      </c>
      <c r="C1056" s="1">
        <f t="shared" si="1"/>
        <v>-1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IFERROR(__xludf.DUMMYFUNCTION("""COMPUTED_VALUE"""),82.66)</f>
        <v>82.66</v>
      </c>
      <c r="C1057" s="1">
        <f t="shared" si="1"/>
        <v>-1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IFERROR(__xludf.DUMMYFUNCTION("""COMPUTED_VALUE"""),83.54)</f>
        <v>83.54</v>
      </c>
      <c r="C1058" s="1">
        <f t="shared" si="1"/>
        <v>-1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IFERROR(__xludf.DUMMYFUNCTION("""COMPUTED_VALUE"""),83.95)</f>
        <v>83.95</v>
      </c>
      <c r="C1059" s="1">
        <f t="shared" si="1"/>
        <v>-1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IFERROR(__xludf.DUMMYFUNCTION("""COMPUTED_VALUE"""),83.2)</f>
        <v>83.2</v>
      </c>
      <c r="C1060" s="1">
        <f t="shared" si="1"/>
        <v>-1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IFERROR(__xludf.DUMMYFUNCTION("""COMPUTED_VALUE"""),83.23)</f>
        <v>83.23</v>
      </c>
      <c r="C1061" s="1">
        <f t="shared" si="1"/>
        <v>-1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IFERROR(__xludf.DUMMYFUNCTION("""COMPUTED_VALUE"""),83.78)</f>
        <v>83.78</v>
      </c>
      <c r="C1062" s="1">
        <f t="shared" si="1"/>
        <v>-1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IFERROR(__xludf.DUMMYFUNCTION("""COMPUTED_VALUE"""),83.86)</f>
        <v>83.86</v>
      </c>
      <c r="C1063" s="1">
        <f t="shared" si="1"/>
        <v>-1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IFERROR(__xludf.DUMMYFUNCTION("""COMPUTED_VALUE"""),84.03)</f>
        <v>84.03</v>
      </c>
      <c r="C1064" s="1">
        <f t="shared" si="1"/>
        <v>-1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IFERROR(__xludf.DUMMYFUNCTION("""COMPUTED_VALUE"""),83.43)</f>
        <v>83.43</v>
      </c>
      <c r="C1065" s="1">
        <f t="shared" si="1"/>
        <v>-1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IFERROR(__xludf.DUMMYFUNCTION("""COMPUTED_VALUE"""),83.49)</f>
        <v>83.49</v>
      </c>
      <c r="C1066" s="1">
        <f t="shared" si="1"/>
        <v>-1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IFERROR(__xludf.DUMMYFUNCTION("""COMPUTED_VALUE"""),83.99)</f>
        <v>83.99</v>
      </c>
      <c r="C1067" s="1">
        <f t="shared" si="1"/>
        <v>-1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IFERROR(__xludf.DUMMYFUNCTION("""COMPUTED_VALUE"""),85.1)</f>
        <v>85.1</v>
      </c>
      <c r="C1068" s="1">
        <f t="shared" si="1"/>
        <v>-1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IFERROR(__xludf.DUMMYFUNCTION("""COMPUTED_VALUE"""),84.39)</f>
        <v>84.39</v>
      </c>
      <c r="C1069" s="1">
        <f t="shared" si="1"/>
        <v>-1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IFERROR(__xludf.DUMMYFUNCTION("""COMPUTED_VALUE"""),84.65)</f>
        <v>84.65</v>
      </c>
      <c r="C1070" s="1">
        <f t="shared" si="1"/>
        <v>-1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IFERROR(__xludf.DUMMYFUNCTION("""COMPUTED_VALUE"""),84.98)</f>
        <v>84.98</v>
      </c>
      <c r="C1071" s="1">
        <f t="shared" si="1"/>
        <v>-1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IFERROR(__xludf.DUMMYFUNCTION("""COMPUTED_VALUE"""),85.2)</f>
        <v>85.2</v>
      </c>
      <c r="C1072" s="1">
        <f t="shared" si="1"/>
        <v>-1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IFERROR(__xludf.DUMMYFUNCTION("""COMPUTED_VALUE"""),85.0)</f>
        <v>85</v>
      </c>
      <c r="C1073" s="1">
        <f t="shared" si="1"/>
        <v>-1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IFERROR(__xludf.DUMMYFUNCTION("""COMPUTED_VALUE"""),84.73)</f>
        <v>84.73</v>
      </c>
      <c r="C1074" s="1">
        <f t="shared" si="1"/>
        <v>-1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IFERROR(__xludf.DUMMYFUNCTION("""COMPUTED_VALUE"""),85.82)</f>
        <v>85.82</v>
      </c>
      <c r="C1075" s="1">
        <f t="shared" si="1"/>
        <v>-1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IFERROR(__xludf.DUMMYFUNCTION("""COMPUTED_VALUE"""),84.99)</f>
        <v>84.99</v>
      </c>
      <c r="C1076" s="1">
        <f t="shared" si="1"/>
        <v>-1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IFERROR(__xludf.DUMMYFUNCTION("""COMPUTED_VALUE"""),85.3)</f>
        <v>85.3</v>
      </c>
      <c r="C1077" s="1">
        <f t="shared" si="1"/>
        <v>-1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IFERROR(__xludf.DUMMYFUNCTION("""COMPUTED_VALUE"""),85.5)</f>
        <v>85.5</v>
      </c>
      <c r="C1078" s="1">
        <f t="shared" si="1"/>
        <v>-1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IFERROR(__xludf.DUMMYFUNCTION("""COMPUTED_VALUE"""),85.89)</f>
        <v>85.89</v>
      </c>
      <c r="C1079" s="1">
        <f t="shared" si="1"/>
        <v>-1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IFERROR(__xludf.DUMMYFUNCTION("""COMPUTED_VALUE"""),86.78)</f>
        <v>86.78</v>
      </c>
      <c r="C1080" s="1">
        <f t="shared" si="1"/>
        <v>-1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IFERROR(__xludf.DUMMYFUNCTION("""COMPUTED_VALUE"""),86.68)</f>
        <v>86.68</v>
      </c>
      <c r="C1081" s="1">
        <f t="shared" si="1"/>
        <v>-1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IFERROR(__xludf.DUMMYFUNCTION("""COMPUTED_VALUE"""),86.4)</f>
        <v>86.4</v>
      </c>
      <c r="C1082" s="1">
        <f t="shared" si="1"/>
        <v>-1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IFERROR(__xludf.DUMMYFUNCTION("""COMPUTED_VALUE"""),86.89)</f>
        <v>86.89</v>
      </c>
      <c r="C1083" s="1">
        <f t="shared" si="1"/>
        <v>-1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IFERROR(__xludf.DUMMYFUNCTION("""COMPUTED_VALUE"""),88.13)</f>
        <v>88.13</v>
      </c>
      <c r="C1084" s="1">
        <f t="shared" si="1"/>
        <v>-1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IFERROR(__xludf.DUMMYFUNCTION("""COMPUTED_VALUE"""),88.59)</f>
        <v>88.59</v>
      </c>
      <c r="C1085" s="1">
        <f t="shared" si="1"/>
        <v>-1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IFERROR(__xludf.DUMMYFUNCTION("""COMPUTED_VALUE"""),88.31)</f>
        <v>88.31</v>
      </c>
      <c r="C1086" s="1">
        <f t="shared" si="1"/>
        <v>-1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IFERROR(__xludf.DUMMYFUNCTION("""COMPUTED_VALUE"""),89.64)</f>
        <v>89.64</v>
      </c>
      <c r="C1087" s="1">
        <f t="shared" si="1"/>
        <v>-1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IFERROR(__xludf.DUMMYFUNCTION("""COMPUTED_VALUE"""),90.9)</f>
        <v>90.9</v>
      </c>
      <c r="C1088" s="1">
        <f t="shared" si="1"/>
        <v>-1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IFERROR(__xludf.DUMMYFUNCTION("""COMPUTED_VALUE"""),90.58)</f>
        <v>90.58</v>
      </c>
      <c r="C1089" s="1">
        <f t="shared" si="1"/>
        <v>-1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IFERROR(__xludf.DUMMYFUNCTION("""COMPUTED_VALUE"""),90.83)</f>
        <v>90.83</v>
      </c>
      <c r="C1090" s="1">
        <f t="shared" si="1"/>
        <v>-1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IFERROR(__xludf.DUMMYFUNCTION("""COMPUTED_VALUE"""),91.0)</f>
        <v>91</v>
      </c>
      <c r="C1091" s="1">
        <f t="shared" si="1"/>
        <v>-1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IFERROR(__xludf.DUMMYFUNCTION("""COMPUTED_VALUE"""),90.65)</f>
        <v>90.65</v>
      </c>
      <c r="C1092" s="1">
        <f t="shared" si="1"/>
        <v>-1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IFERROR(__xludf.DUMMYFUNCTION("""COMPUTED_VALUE"""),89.88)</f>
        <v>89.88</v>
      </c>
      <c r="C1093" s="1">
        <f t="shared" si="1"/>
        <v>-1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IFERROR(__xludf.DUMMYFUNCTION("""COMPUTED_VALUE"""),91.07)</f>
        <v>91.07</v>
      </c>
      <c r="C1094" s="1">
        <f t="shared" si="1"/>
        <v>-1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IFERROR(__xludf.DUMMYFUNCTION("""COMPUTED_VALUE"""),91.24)</f>
        <v>91.24</v>
      </c>
      <c r="C1095" s="1">
        <f t="shared" si="1"/>
        <v>-1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IFERROR(__xludf.DUMMYFUNCTION("""COMPUTED_VALUE"""),91.3)</f>
        <v>91.3</v>
      </c>
      <c r="C1096" s="1">
        <f t="shared" si="1"/>
        <v>-1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IFERROR(__xludf.DUMMYFUNCTION("""COMPUTED_VALUE"""),92.04)</f>
        <v>92.04</v>
      </c>
      <c r="C1097" s="1">
        <f t="shared" si="1"/>
        <v>-1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IFERROR(__xludf.DUMMYFUNCTION("""COMPUTED_VALUE"""),92.91)</f>
        <v>92.91</v>
      </c>
      <c r="C1098" s="1">
        <f t="shared" si="1"/>
        <v>-1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IFERROR(__xludf.DUMMYFUNCTION("""COMPUTED_VALUE"""),92.65)</f>
        <v>92.65</v>
      </c>
      <c r="C1099" s="1">
        <f t="shared" si="1"/>
        <v>-1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IFERROR(__xludf.DUMMYFUNCTION("""COMPUTED_VALUE"""),92.37)</f>
        <v>92.37</v>
      </c>
      <c r="C1100" s="1">
        <f t="shared" si="1"/>
        <v>-1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IFERROR(__xludf.DUMMYFUNCTION("""COMPUTED_VALUE"""),92.58)</f>
        <v>92.58</v>
      </c>
      <c r="C1101" s="1">
        <f t="shared" si="1"/>
        <v>-1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IFERROR(__xludf.DUMMYFUNCTION("""COMPUTED_VALUE"""),92.77)</f>
        <v>92.77</v>
      </c>
      <c r="C1102" s="1">
        <f t="shared" si="1"/>
        <v>-1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IFERROR(__xludf.DUMMYFUNCTION("""COMPUTED_VALUE"""),92.67)</f>
        <v>92.67</v>
      </c>
      <c r="C1103" s="1">
        <f t="shared" si="1"/>
        <v>-1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IFERROR(__xludf.DUMMYFUNCTION("""COMPUTED_VALUE"""),92.86)</f>
        <v>92.86</v>
      </c>
      <c r="C1104" s="1">
        <f t="shared" si="1"/>
        <v>-1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IFERROR(__xludf.DUMMYFUNCTION("""COMPUTED_VALUE"""),93.01)</f>
        <v>93.01</v>
      </c>
      <c r="C1105" s="1">
        <f t="shared" si="1"/>
        <v>-1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IFERROR(__xludf.DUMMYFUNCTION("""COMPUTED_VALUE"""),92.86)</f>
        <v>92.86</v>
      </c>
      <c r="C1106" s="1">
        <f t="shared" si="1"/>
        <v>-1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IFERROR(__xludf.DUMMYFUNCTION("""COMPUTED_VALUE"""),93.49)</f>
        <v>93.49</v>
      </c>
      <c r="C1107" s="1">
        <f t="shared" si="1"/>
        <v>-1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IFERROR(__xludf.DUMMYFUNCTION("""COMPUTED_VALUE"""),93.46)</f>
        <v>93.46</v>
      </c>
      <c r="C1108" s="1">
        <f t="shared" si="1"/>
        <v>-1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IFERROR(__xludf.DUMMYFUNCTION("""COMPUTED_VALUE"""),94.1)</f>
        <v>94.1</v>
      </c>
      <c r="C1109" s="1">
        <f t="shared" si="1"/>
        <v>-1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IFERROR(__xludf.DUMMYFUNCTION("""COMPUTED_VALUE"""),93.45)</f>
        <v>93.45</v>
      </c>
      <c r="C1110" s="1">
        <f t="shared" si="1"/>
        <v>-1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IFERROR(__xludf.DUMMYFUNCTION("""COMPUTED_VALUE"""),93.71)</f>
        <v>93.71</v>
      </c>
      <c r="C1111" s="1">
        <f t="shared" si="1"/>
        <v>-1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IFERROR(__xludf.DUMMYFUNCTION("""COMPUTED_VALUE"""),93.41)</f>
        <v>93.41</v>
      </c>
      <c r="C1112" s="1">
        <f t="shared" si="1"/>
        <v>-1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IFERROR(__xludf.DUMMYFUNCTION("""COMPUTED_VALUE"""),94.67)</f>
        <v>94.67</v>
      </c>
      <c r="C1113" s="1">
        <f t="shared" si="1"/>
        <v>-1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IFERROR(__xludf.DUMMYFUNCTION("""COMPUTED_VALUE"""),94.97)</f>
        <v>94.97</v>
      </c>
      <c r="C1114" s="1">
        <f t="shared" si="1"/>
        <v>-1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IFERROR(__xludf.DUMMYFUNCTION("""COMPUTED_VALUE"""),94.36)</f>
        <v>94.36</v>
      </c>
      <c r="C1115" s="1">
        <f t="shared" si="1"/>
        <v>-1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IFERROR(__xludf.DUMMYFUNCTION("""COMPUTED_VALUE"""),94.66)</f>
        <v>94.66</v>
      </c>
      <c r="C1116" s="1">
        <f t="shared" si="1"/>
        <v>-1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IFERROR(__xludf.DUMMYFUNCTION("""COMPUTED_VALUE"""),95.1)</f>
        <v>95.1</v>
      </c>
      <c r="C1117" s="1">
        <f t="shared" si="1"/>
        <v>-1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IFERROR(__xludf.DUMMYFUNCTION("""COMPUTED_VALUE"""),94.9)</f>
        <v>94.9</v>
      </c>
      <c r="C1118" s="1">
        <f t="shared" si="1"/>
        <v>-1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IFERROR(__xludf.DUMMYFUNCTION("""COMPUTED_VALUE"""),95.0)</f>
        <v>95</v>
      </c>
      <c r="C1119" s="1">
        <f t="shared" si="1"/>
        <v>-1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IFERROR(__xludf.DUMMYFUNCTION("""COMPUTED_VALUE"""),95.41)</f>
        <v>95.41</v>
      </c>
      <c r="C1120" s="1">
        <f t="shared" si="1"/>
        <v>-1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IFERROR(__xludf.DUMMYFUNCTION("""COMPUTED_VALUE"""),95.46)</f>
        <v>95.46</v>
      </c>
      <c r="C1121" s="1">
        <f t="shared" si="1"/>
        <v>-1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IFERROR(__xludf.DUMMYFUNCTION("""COMPUTED_VALUE"""),95.22)</f>
        <v>95.22</v>
      </c>
      <c r="C1122" s="1">
        <f t="shared" si="1"/>
        <v>-1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IFERROR(__xludf.DUMMYFUNCTION("""COMPUTED_VALUE"""),95.4)</f>
        <v>95.4</v>
      </c>
      <c r="C1123" s="1">
        <f t="shared" si="1"/>
        <v>-1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IFERROR(__xludf.DUMMYFUNCTION("""COMPUTED_VALUE"""),95.6)</f>
        <v>95.6</v>
      </c>
      <c r="C1124" s="1">
        <f t="shared" si="1"/>
        <v>-1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IFERROR(__xludf.DUMMYFUNCTION("""COMPUTED_VALUE"""),94.59)</f>
        <v>94.59</v>
      </c>
      <c r="C1125" s="1">
        <f t="shared" si="1"/>
        <v>-1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IFERROR(__xludf.DUMMYFUNCTION("""COMPUTED_VALUE"""),94.95)</f>
        <v>94.95</v>
      </c>
      <c r="C1126" s="1">
        <f t="shared" si="1"/>
        <v>-1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IFERROR(__xludf.DUMMYFUNCTION("""COMPUTED_VALUE"""),94.67)</f>
        <v>94.67</v>
      </c>
      <c r="C1127" s="1">
        <f t="shared" si="1"/>
        <v>-1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IFERROR(__xludf.DUMMYFUNCTION("""COMPUTED_VALUE"""),94.86)</f>
        <v>94.86</v>
      </c>
      <c r="C1128" s="1">
        <f t="shared" si="1"/>
        <v>-1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IFERROR(__xludf.DUMMYFUNCTION("""COMPUTED_VALUE"""),94.41)</f>
        <v>94.41</v>
      </c>
      <c r="C1129" s="1">
        <f t="shared" si="1"/>
        <v>-1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IFERROR(__xludf.DUMMYFUNCTION("""COMPUTED_VALUE"""),93.92)</f>
        <v>93.92</v>
      </c>
      <c r="C1130" s="1">
        <f t="shared" si="1"/>
        <v>-1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IFERROR(__xludf.DUMMYFUNCTION("""COMPUTED_VALUE"""),94.07)</f>
        <v>94.07</v>
      </c>
      <c r="C1131" s="1">
        <f t="shared" si="1"/>
        <v>-1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IFERROR(__xludf.DUMMYFUNCTION("""COMPUTED_VALUE"""),95.21)</f>
        <v>95.21</v>
      </c>
      <c r="C1132" s="1">
        <f t="shared" si="1"/>
        <v>-1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IFERROR(__xludf.DUMMYFUNCTION("""COMPUTED_VALUE"""),94.62)</f>
        <v>94.62</v>
      </c>
      <c r="C1133" s="1">
        <f t="shared" si="1"/>
        <v>-1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IFERROR(__xludf.DUMMYFUNCTION("""COMPUTED_VALUE"""),94.84)</f>
        <v>94.84</v>
      </c>
      <c r="C1134" s="1">
        <f t="shared" si="1"/>
        <v>-1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IFERROR(__xludf.DUMMYFUNCTION("""COMPUTED_VALUE"""),94.55)</f>
        <v>94.55</v>
      </c>
      <c r="C1135" s="1">
        <f t="shared" si="1"/>
        <v>-1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IFERROR(__xludf.DUMMYFUNCTION("""COMPUTED_VALUE"""),94.14)</f>
        <v>94.14</v>
      </c>
      <c r="C1136" s="1">
        <f t="shared" si="1"/>
        <v>-1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IFERROR(__xludf.DUMMYFUNCTION("""COMPUTED_VALUE"""),94.7)</f>
        <v>94.7</v>
      </c>
      <c r="C1137" s="1">
        <f t="shared" si="1"/>
        <v>-1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IFERROR(__xludf.DUMMYFUNCTION("""COMPUTED_VALUE"""),94.3)</f>
        <v>94.3</v>
      </c>
      <c r="C1138" s="1">
        <f t="shared" si="1"/>
        <v>-1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IFERROR(__xludf.DUMMYFUNCTION("""COMPUTED_VALUE"""),94.68)</f>
        <v>94.68</v>
      </c>
      <c r="C1139" s="1">
        <f t="shared" si="1"/>
        <v>-1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IFERROR(__xludf.DUMMYFUNCTION("""COMPUTED_VALUE"""),95.56)</f>
        <v>95.56</v>
      </c>
      <c r="C1140" s="1">
        <f t="shared" si="1"/>
        <v>-1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IFERROR(__xludf.DUMMYFUNCTION("""COMPUTED_VALUE"""),95.95)</f>
        <v>95.95</v>
      </c>
      <c r="C1141" s="1">
        <f t="shared" si="1"/>
        <v>-1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IFERROR(__xludf.DUMMYFUNCTION("""COMPUTED_VALUE"""),95.62)</f>
        <v>95.62</v>
      </c>
      <c r="C1142" s="1">
        <f t="shared" si="1"/>
        <v>-1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IFERROR(__xludf.DUMMYFUNCTION("""COMPUTED_VALUE"""),94.7)</f>
        <v>94.7</v>
      </c>
      <c r="C1143" s="1">
        <f t="shared" si="1"/>
        <v>-1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IFERROR(__xludf.DUMMYFUNCTION("""COMPUTED_VALUE"""),95.34)</f>
        <v>95.34</v>
      </c>
      <c r="C1144" s="1">
        <f t="shared" si="1"/>
        <v>-1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IFERROR(__xludf.DUMMYFUNCTION("""COMPUTED_VALUE"""),95.26)</f>
        <v>95.26</v>
      </c>
      <c r="C1145" s="1">
        <f t="shared" si="1"/>
        <v>-1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IFERROR(__xludf.DUMMYFUNCTION("""COMPUTED_VALUE"""),91.63)</f>
        <v>91.63</v>
      </c>
      <c r="C1146" s="1">
        <f t="shared" si="1"/>
        <v>-1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IFERROR(__xludf.DUMMYFUNCTION("""COMPUTED_VALUE"""),91.78)</f>
        <v>91.78</v>
      </c>
      <c r="C1147" s="1">
        <f t="shared" si="1"/>
        <v>-1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IFERROR(__xludf.DUMMYFUNCTION("""COMPUTED_VALUE"""),92.88)</f>
        <v>92.88</v>
      </c>
      <c r="C1148" s="1">
        <f t="shared" si="1"/>
        <v>-1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IFERROR(__xludf.DUMMYFUNCTION("""COMPUTED_VALUE"""),92.1)</f>
        <v>92.1</v>
      </c>
      <c r="C1149" s="1">
        <f t="shared" si="1"/>
        <v>-1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IFERROR(__xludf.DUMMYFUNCTION("""COMPUTED_VALUE"""),91.88)</f>
        <v>91.88</v>
      </c>
      <c r="C1150" s="1">
        <f t="shared" si="1"/>
        <v>-1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IFERROR(__xludf.DUMMYFUNCTION("""COMPUTED_VALUE"""),91.12)</f>
        <v>91.12</v>
      </c>
      <c r="C1151" s="1">
        <f t="shared" si="1"/>
        <v>-1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IFERROR(__xludf.DUMMYFUNCTION("""COMPUTED_VALUE"""),90.94)</f>
        <v>90.94</v>
      </c>
      <c r="C1152" s="1">
        <f t="shared" si="1"/>
        <v>-1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IFERROR(__xludf.DUMMYFUNCTION("""COMPUTED_VALUE"""),89.56)</f>
        <v>89.56</v>
      </c>
      <c r="C1153" s="1">
        <f t="shared" si="1"/>
        <v>-1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IFERROR(__xludf.DUMMYFUNCTION("""COMPUTED_VALUE"""),89.61)</f>
        <v>89.61</v>
      </c>
      <c r="C1154" s="1">
        <f t="shared" si="1"/>
        <v>-1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IFERROR(__xludf.DUMMYFUNCTION("""COMPUTED_VALUE"""),89.9)</f>
        <v>89.9</v>
      </c>
      <c r="C1155" s="1">
        <f t="shared" si="1"/>
        <v>-1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IFERROR(__xludf.DUMMYFUNCTION("""COMPUTED_VALUE"""),89.12)</f>
        <v>89.12</v>
      </c>
      <c r="C1156" s="1">
        <f t="shared" si="1"/>
        <v>-1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IFERROR(__xludf.DUMMYFUNCTION("""COMPUTED_VALUE"""),89.7)</f>
        <v>89.7</v>
      </c>
      <c r="C1157" s="1">
        <f t="shared" si="1"/>
        <v>-1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IFERROR(__xludf.DUMMYFUNCTION("""COMPUTED_VALUE"""),89.9)</f>
        <v>89.9</v>
      </c>
      <c r="C1158" s="1">
        <f t="shared" si="1"/>
        <v>-1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IFERROR(__xludf.DUMMYFUNCTION("""COMPUTED_VALUE"""),90.48)</f>
        <v>90.48</v>
      </c>
      <c r="C1159" s="1">
        <f t="shared" si="1"/>
        <v>-1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IFERROR(__xludf.DUMMYFUNCTION("""COMPUTED_VALUE"""),90.66)</f>
        <v>90.66</v>
      </c>
      <c r="C1160" s="1">
        <f t="shared" si="1"/>
        <v>-1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IFERROR(__xludf.DUMMYFUNCTION("""COMPUTED_VALUE"""),91.09)</f>
        <v>91.09</v>
      </c>
      <c r="C1161" s="1">
        <f t="shared" si="1"/>
        <v>-1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IFERROR(__xludf.DUMMYFUNCTION("""COMPUTED_VALUE"""),91.27)</f>
        <v>91.27</v>
      </c>
      <c r="C1162" s="1">
        <f t="shared" si="1"/>
        <v>-1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IFERROR(__xludf.DUMMYFUNCTION("""COMPUTED_VALUE"""),92.22)</f>
        <v>92.22</v>
      </c>
      <c r="C1163" s="1">
        <f t="shared" si="1"/>
        <v>-1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IFERROR(__xludf.DUMMYFUNCTION("""COMPUTED_VALUE"""),92.13)</f>
        <v>92.13</v>
      </c>
      <c r="C1164" s="1">
        <f t="shared" si="1"/>
        <v>-1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IFERROR(__xludf.DUMMYFUNCTION("""COMPUTED_VALUE"""),92.99)</f>
        <v>92.99</v>
      </c>
      <c r="C1165" s="1">
        <f t="shared" si="1"/>
        <v>-1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IFERROR(__xludf.DUMMYFUNCTION("""COMPUTED_VALUE"""),92.91)</f>
        <v>92.91</v>
      </c>
      <c r="C1166" s="1">
        <f t="shared" si="1"/>
        <v>-1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IFERROR(__xludf.DUMMYFUNCTION("""COMPUTED_VALUE"""),93.11)</f>
        <v>93.11</v>
      </c>
      <c r="C1167" s="1">
        <f t="shared" si="1"/>
        <v>-1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IFERROR(__xludf.DUMMYFUNCTION("""COMPUTED_VALUE"""),93.94)</f>
        <v>93.94</v>
      </c>
      <c r="C1168" s="1">
        <f t="shared" si="1"/>
        <v>-1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IFERROR(__xludf.DUMMYFUNCTION("""COMPUTED_VALUE"""),93.75)</f>
        <v>93.75</v>
      </c>
      <c r="C1169" s="1">
        <f t="shared" si="1"/>
        <v>-1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IFERROR(__xludf.DUMMYFUNCTION("""COMPUTED_VALUE"""),94.29)</f>
        <v>94.29</v>
      </c>
      <c r="C1170" s="1">
        <f t="shared" si="1"/>
        <v>-1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IFERROR(__xludf.DUMMYFUNCTION("""COMPUTED_VALUE"""),94.2)</f>
        <v>94.2</v>
      </c>
      <c r="C1171" s="1">
        <f t="shared" si="1"/>
        <v>-1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IFERROR(__xludf.DUMMYFUNCTION("""COMPUTED_VALUE"""),94.76)</f>
        <v>94.76</v>
      </c>
      <c r="C1172" s="1">
        <f t="shared" si="1"/>
        <v>-1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IFERROR(__xludf.DUMMYFUNCTION("""COMPUTED_VALUE"""),94.34)</f>
        <v>94.34</v>
      </c>
      <c r="C1173" s="1">
        <f t="shared" si="1"/>
        <v>-1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IFERROR(__xludf.DUMMYFUNCTION("""COMPUTED_VALUE"""),94.71)</f>
        <v>94.71</v>
      </c>
      <c r="C1174" s="1">
        <f t="shared" si="1"/>
        <v>-1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IFERROR(__xludf.DUMMYFUNCTION("""COMPUTED_VALUE"""),94.52)</f>
        <v>94.52</v>
      </c>
      <c r="C1175" s="1">
        <f t="shared" si="1"/>
        <v>-1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IFERROR(__xludf.DUMMYFUNCTION("""COMPUTED_VALUE"""),94.47)</f>
        <v>94.47</v>
      </c>
      <c r="C1176" s="1">
        <f t="shared" si="1"/>
        <v>-1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IFERROR(__xludf.DUMMYFUNCTION("""COMPUTED_VALUE"""),94.26)</f>
        <v>94.26</v>
      </c>
      <c r="C1177" s="1">
        <f t="shared" si="1"/>
        <v>-1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IFERROR(__xludf.DUMMYFUNCTION("""COMPUTED_VALUE"""),94.21)</f>
        <v>94.21</v>
      </c>
      <c r="C1178" s="1">
        <f t="shared" si="1"/>
        <v>-1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IFERROR(__xludf.DUMMYFUNCTION("""COMPUTED_VALUE"""),93.27)</f>
        <v>93.27</v>
      </c>
      <c r="C1179" s="1">
        <f t="shared" si="1"/>
        <v>-1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IFERROR(__xludf.DUMMYFUNCTION("""COMPUTED_VALUE"""),92.85)</f>
        <v>92.85</v>
      </c>
      <c r="C1180" s="1">
        <f t="shared" si="1"/>
        <v>-1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IFERROR(__xludf.DUMMYFUNCTION("""COMPUTED_VALUE"""),93.17)</f>
        <v>93.17</v>
      </c>
      <c r="C1181" s="1">
        <f t="shared" si="1"/>
        <v>-1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IFERROR(__xludf.DUMMYFUNCTION("""COMPUTED_VALUE"""),92.92)</f>
        <v>92.92</v>
      </c>
      <c r="C1182" s="1">
        <f t="shared" si="1"/>
        <v>-1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IFERROR(__xludf.DUMMYFUNCTION("""COMPUTED_VALUE"""),92.42)</f>
        <v>92.42</v>
      </c>
      <c r="C1183" s="1">
        <f t="shared" si="1"/>
        <v>-1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IFERROR(__xludf.DUMMYFUNCTION("""COMPUTED_VALUE"""),93.55)</f>
        <v>93.55</v>
      </c>
      <c r="C1184" s="1">
        <f t="shared" si="1"/>
        <v>-1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IFERROR(__xludf.DUMMYFUNCTION("""COMPUTED_VALUE"""),93.64)</f>
        <v>93.64</v>
      </c>
      <c r="C1185" s="1">
        <f t="shared" si="1"/>
        <v>-1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IFERROR(__xludf.DUMMYFUNCTION("""COMPUTED_VALUE"""),93.65)</f>
        <v>93.65</v>
      </c>
      <c r="C1186" s="1">
        <f t="shared" si="1"/>
        <v>-1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IFERROR(__xludf.DUMMYFUNCTION("""COMPUTED_VALUE"""),94.78)</f>
        <v>94.78</v>
      </c>
      <c r="C1187" s="1">
        <f t="shared" si="1"/>
        <v>-1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IFERROR(__xludf.DUMMYFUNCTION("""COMPUTED_VALUE"""),94.61)</f>
        <v>94.61</v>
      </c>
      <c r="C1188" s="1">
        <f t="shared" si="1"/>
        <v>-1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IFERROR(__xludf.DUMMYFUNCTION("""COMPUTED_VALUE"""),94.6)</f>
        <v>94.6</v>
      </c>
      <c r="C1189" s="1">
        <f t="shared" si="1"/>
        <v>-1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IFERROR(__xludf.DUMMYFUNCTION("""COMPUTED_VALUE"""),93.55)</f>
        <v>93.55</v>
      </c>
      <c r="C1190" s="1">
        <f t="shared" si="1"/>
        <v>-1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IFERROR(__xludf.DUMMYFUNCTION("""COMPUTED_VALUE"""),94.79)</f>
        <v>94.79</v>
      </c>
      <c r="C1191" s="1">
        <f t="shared" si="1"/>
        <v>-1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IFERROR(__xludf.DUMMYFUNCTION("""COMPUTED_VALUE"""),93.7)</f>
        <v>93.7</v>
      </c>
      <c r="C1192" s="1">
        <f t="shared" si="1"/>
        <v>-1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IFERROR(__xludf.DUMMYFUNCTION("""COMPUTED_VALUE"""),94.4)</f>
        <v>94.4</v>
      </c>
      <c r="C1193" s="1">
        <f t="shared" si="1"/>
        <v>-1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IFERROR(__xludf.DUMMYFUNCTION("""COMPUTED_VALUE"""),93.77)</f>
        <v>93.77</v>
      </c>
      <c r="C1194" s="1">
        <f t="shared" si="1"/>
        <v>-1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IFERROR(__xludf.DUMMYFUNCTION("""COMPUTED_VALUE"""),93.94)</f>
        <v>93.94</v>
      </c>
      <c r="C1195" s="1">
        <f t="shared" si="1"/>
        <v>-1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IFERROR(__xludf.DUMMYFUNCTION("""COMPUTED_VALUE"""),93.1)</f>
        <v>93.1</v>
      </c>
      <c r="C1196" s="1">
        <f t="shared" si="1"/>
        <v>-1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IFERROR(__xludf.DUMMYFUNCTION("""COMPUTED_VALUE"""),93.07)</f>
        <v>93.07</v>
      </c>
      <c r="C1197" s="1">
        <f t="shared" si="1"/>
        <v>-1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IFERROR(__xludf.DUMMYFUNCTION("""COMPUTED_VALUE"""),94.46)</f>
        <v>94.46</v>
      </c>
      <c r="C1198" s="1">
        <f t="shared" si="1"/>
        <v>-1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IFERROR(__xludf.DUMMYFUNCTION("""COMPUTED_VALUE"""),94.7)</f>
        <v>94.7</v>
      </c>
      <c r="C1199" s="1">
        <f t="shared" si="1"/>
        <v>-1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IFERROR(__xludf.DUMMYFUNCTION("""COMPUTED_VALUE"""),93.66)</f>
        <v>93.66</v>
      </c>
      <c r="C1200" s="1">
        <f t="shared" si="1"/>
        <v>-1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IFERROR(__xludf.DUMMYFUNCTION("""COMPUTED_VALUE"""),94.45)</f>
        <v>94.45</v>
      </c>
      <c r="C1201" s="1">
        <f t="shared" si="1"/>
        <v>-1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IFERROR(__xludf.DUMMYFUNCTION("""COMPUTED_VALUE"""),93.89)</f>
        <v>93.89</v>
      </c>
      <c r="C1202" s="1">
        <f t="shared" si="1"/>
        <v>-1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IFERROR(__xludf.DUMMYFUNCTION("""COMPUTED_VALUE"""),94.04)</f>
        <v>94.04</v>
      </c>
      <c r="C1203" s="1">
        <f t="shared" si="1"/>
        <v>-1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IFERROR(__xludf.DUMMYFUNCTION("""COMPUTED_VALUE"""),93.52)</f>
        <v>93.52</v>
      </c>
      <c r="C1204" s="1">
        <f t="shared" si="1"/>
        <v>-1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IFERROR(__xludf.DUMMYFUNCTION("""COMPUTED_VALUE"""),93.68)</f>
        <v>93.68</v>
      </c>
      <c r="C1205" s="1">
        <f t="shared" si="1"/>
        <v>-1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IFERROR(__xludf.DUMMYFUNCTION("""COMPUTED_VALUE"""),91.99)</f>
        <v>91.99</v>
      </c>
      <c r="C1206" s="1">
        <f t="shared" si="1"/>
        <v>-1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IFERROR(__xludf.DUMMYFUNCTION("""COMPUTED_VALUE"""),91.81)</f>
        <v>91.81</v>
      </c>
      <c r="C1207" s="1">
        <f t="shared" si="1"/>
        <v>-1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IFERROR(__xludf.DUMMYFUNCTION("""COMPUTED_VALUE"""),93.24)</f>
        <v>93.24</v>
      </c>
      <c r="C1208" s="1">
        <f t="shared" si="1"/>
        <v>-1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IFERROR(__xludf.DUMMYFUNCTION("""COMPUTED_VALUE"""),93.2)</f>
        <v>93.2</v>
      </c>
      <c r="C1209" s="1">
        <f t="shared" si="1"/>
        <v>-1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IFERROR(__xludf.DUMMYFUNCTION("""COMPUTED_VALUE"""),94.24)</f>
        <v>94.24</v>
      </c>
      <c r="C1210" s="1">
        <f t="shared" si="1"/>
        <v>-1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IFERROR(__xludf.DUMMYFUNCTION("""COMPUTED_VALUE"""),95.58)</f>
        <v>95.58</v>
      </c>
      <c r="C1211" s="1">
        <f t="shared" si="1"/>
        <v>-1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IFERROR(__xludf.DUMMYFUNCTION("""COMPUTED_VALUE"""),96.77)</f>
        <v>96.77</v>
      </c>
      <c r="C1212" s="1">
        <f t="shared" si="1"/>
        <v>-1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IFERROR(__xludf.DUMMYFUNCTION("""COMPUTED_VALUE"""),97.73)</f>
        <v>97.73</v>
      </c>
      <c r="C1213" s="1">
        <f t="shared" si="1"/>
        <v>-1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IFERROR(__xludf.DUMMYFUNCTION("""COMPUTED_VALUE"""),98.87)</f>
        <v>98.87</v>
      </c>
      <c r="C1214" s="1">
        <f t="shared" si="1"/>
        <v>-1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IFERROR(__xludf.DUMMYFUNCTION("""COMPUTED_VALUE"""),99.73)</f>
        <v>99.73</v>
      </c>
      <c r="C1215" s="1">
        <f t="shared" si="1"/>
        <v>-1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IFERROR(__xludf.DUMMYFUNCTION("""COMPUTED_VALUE"""),99.42)</f>
        <v>99.42</v>
      </c>
      <c r="C1216" s="1">
        <f t="shared" si="1"/>
        <v>-1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IFERROR(__xludf.DUMMYFUNCTION("""COMPUTED_VALUE"""),100.0)</f>
        <v>100</v>
      </c>
      <c r="C1217" s="1">
        <f t="shared" si="1"/>
        <v>-1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IFERROR(__xludf.DUMMYFUNCTION("""COMPUTED_VALUE"""),100.8)</f>
        <v>100.8</v>
      </c>
      <c r="C1218" s="1">
        <f t="shared" si="1"/>
        <v>-1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IFERROR(__xludf.DUMMYFUNCTION("""COMPUTED_VALUE"""),99.95)</f>
        <v>99.95</v>
      </c>
      <c r="C1219" s="1">
        <f t="shared" si="1"/>
        <v>-1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IFERROR(__xludf.DUMMYFUNCTION("""COMPUTED_VALUE"""),101.13)</f>
        <v>101.13</v>
      </c>
      <c r="C1220" s="1">
        <f t="shared" si="1"/>
        <v>-1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IFERROR(__xludf.DUMMYFUNCTION("""COMPUTED_VALUE"""),101.49)</f>
        <v>101.49</v>
      </c>
      <c r="C1221" s="1">
        <f t="shared" si="1"/>
        <v>-1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IFERROR(__xludf.DUMMYFUNCTION("""COMPUTED_VALUE"""),101.91)</f>
        <v>101.91</v>
      </c>
      <c r="C1222" s="1">
        <f t="shared" si="1"/>
        <v>-1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IFERROR(__xludf.DUMMYFUNCTION("""COMPUTED_VALUE"""),102.37)</f>
        <v>102.37</v>
      </c>
      <c r="C1223" s="1">
        <f t="shared" si="1"/>
        <v>-1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IFERROR(__xludf.DUMMYFUNCTION("""COMPUTED_VALUE"""),102.99)</f>
        <v>102.99</v>
      </c>
      <c r="C1224" s="1">
        <f t="shared" si="1"/>
        <v>-1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IFERROR(__xludf.DUMMYFUNCTION("""COMPUTED_VALUE"""),102.94)</f>
        <v>102.94</v>
      </c>
      <c r="C1225" s="1">
        <f t="shared" si="1"/>
        <v>-1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IFERROR(__xludf.DUMMYFUNCTION("""COMPUTED_VALUE"""),103.06)</f>
        <v>103.06</v>
      </c>
      <c r="C1226" s="1">
        <f t="shared" si="1"/>
        <v>-1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IFERROR(__xludf.DUMMYFUNCTION("""COMPUTED_VALUE"""),103.23)</f>
        <v>103.23</v>
      </c>
      <c r="C1227" s="1">
        <f t="shared" si="1"/>
        <v>-1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IFERROR(__xludf.DUMMYFUNCTION("""COMPUTED_VALUE"""),102.43)</f>
        <v>102.43</v>
      </c>
      <c r="C1228" s="1">
        <f t="shared" si="1"/>
        <v>-1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IFERROR(__xludf.DUMMYFUNCTION("""COMPUTED_VALUE"""),102.75)</f>
        <v>102.75</v>
      </c>
      <c r="C1229" s="1">
        <f t="shared" si="1"/>
        <v>-1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IFERROR(__xludf.DUMMYFUNCTION("""COMPUTED_VALUE"""),102.85)</f>
        <v>102.85</v>
      </c>
      <c r="C1230" s="1">
        <f t="shared" si="1"/>
        <v>-1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IFERROR(__xludf.DUMMYFUNCTION("""COMPUTED_VALUE"""),103.03)</f>
        <v>103.03</v>
      </c>
      <c r="C1231" s="1">
        <f t="shared" si="1"/>
        <v>-1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IFERROR(__xludf.DUMMYFUNCTION("""COMPUTED_VALUE"""),103.46)</f>
        <v>103.46</v>
      </c>
      <c r="C1232" s="1">
        <f t="shared" si="1"/>
        <v>-1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IFERROR(__xludf.DUMMYFUNCTION("""COMPUTED_VALUE"""),103.81)</f>
        <v>103.81</v>
      </c>
      <c r="C1233" s="1">
        <f t="shared" si="1"/>
        <v>-1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IFERROR(__xludf.DUMMYFUNCTION("""COMPUTED_VALUE"""),103.79)</f>
        <v>103.79</v>
      </c>
      <c r="C1234" s="1">
        <f t="shared" si="1"/>
        <v>-1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IFERROR(__xludf.DUMMYFUNCTION("""COMPUTED_VALUE"""),103.43)</f>
        <v>103.43</v>
      </c>
      <c r="C1235" s="1">
        <f t="shared" si="1"/>
        <v>-1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IFERROR(__xludf.DUMMYFUNCTION("""COMPUTED_VALUE"""),104.37)</f>
        <v>104.37</v>
      </c>
      <c r="C1236" s="1">
        <f t="shared" si="1"/>
        <v>-1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IFERROR(__xludf.DUMMYFUNCTION("""COMPUTED_VALUE"""),104.45)</f>
        <v>104.45</v>
      </c>
      <c r="C1237" s="1">
        <f t="shared" si="1"/>
        <v>-1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IFERROR(__xludf.DUMMYFUNCTION("""COMPUTED_VALUE"""),104.44)</f>
        <v>104.44</v>
      </c>
      <c r="C1238" s="1">
        <f t="shared" si="1"/>
        <v>-1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IFERROR(__xludf.DUMMYFUNCTION("""COMPUTED_VALUE"""),104.4)</f>
        <v>104.4</v>
      </c>
      <c r="C1239" s="1">
        <f t="shared" si="1"/>
        <v>-1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IFERROR(__xludf.DUMMYFUNCTION("""COMPUTED_VALUE"""),105.19)</f>
        <v>105.19</v>
      </c>
      <c r="C1240" s="1">
        <f t="shared" si="1"/>
        <v>-1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IFERROR(__xludf.DUMMYFUNCTION("""COMPUTED_VALUE"""),105.1)</f>
        <v>105.1</v>
      </c>
      <c r="C1241" s="1">
        <f t="shared" si="1"/>
        <v>-1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IFERROR(__xludf.DUMMYFUNCTION("""COMPUTED_VALUE"""),105.2)</f>
        <v>105.2</v>
      </c>
      <c r="C1242" s="1">
        <f t="shared" si="1"/>
        <v>-1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IFERROR(__xludf.DUMMYFUNCTION("""COMPUTED_VALUE"""),105.84)</f>
        <v>105.84</v>
      </c>
      <c r="C1243" s="1">
        <f t="shared" si="1"/>
        <v>-1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IFERROR(__xludf.DUMMYFUNCTION("""COMPUTED_VALUE"""),105.02)</f>
        <v>105.02</v>
      </c>
      <c r="C1244" s="1">
        <f t="shared" si="1"/>
        <v>-1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IFERROR(__xludf.DUMMYFUNCTION("""COMPUTED_VALUE"""),104.26)</f>
        <v>104.26</v>
      </c>
      <c r="C1245" s="1">
        <f t="shared" si="1"/>
        <v>-1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IFERROR(__xludf.DUMMYFUNCTION("""COMPUTED_VALUE"""),104.57)</f>
        <v>104.57</v>
      </c>
      <c r="C1246" s="1">
        <f t="shared" si="1"/>
        <v>-1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IFERROR(__xludf.DUMMYFUNCTION("""COMPUTED_VALUE"""),103.16)</f>
        <v>103.16</v>
      </c>
      <c r="C1247" s="1">
        <f t="shared" si="1"/>
        <v>-1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IFERROR(__xludf.DUMMYFUNCTION("""COMPUTED_VALUE"""),103.09)</f>
        <v>103.09</v>
      </c>
      <c r="C1248" s="1">
        <f t="shared" si="1"/>
        <v>-1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IFERROR(__xludf.DUMMYFUNCTION("""COMPUTED_VALUE"""),103.08)</f>
        <v>103.08</v>
      </c>
      <c r="C1249" s="1">
        <f t="shared" si="1"/>
        <v>-1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IFERROR(__xludf.DUMMYFUNCTION("""COMPUTED_VALUE"""),104.41)</f>
        <v>104.41</v>
      </c>
      <c r="C1250" s="1">
        <f t="shared" si="1"/>
        <v>-1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IFERROR(__xludf.DUMMYFUNCTION("""COMPUTED_VALUE"""),105.95)</f>
        <v>105.95</v>
      </c>
      <c r="C1251" s="1">
        <f t="shared" si="1"/>
        <v>-1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IFERROR(__xludf.DUMMYFUNCTION("""COMPUTED_VALUE"""),105.75)</f>
        <v>105.75</v>
      </c>
      <c r="C1252" s="1">
        <f t="shared" si="1"/>
        <v>-1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IFERROR(__xludf.DUMMYFUNCTION("""COMPUTED_VALUE"""),106.31)</f>
        <v>106.31</v>
      </c>
      <c r="C1253" s="1">
        <f t="shared" si="1"/>
        <v>-1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IFERROR(__xludf.DUMMYFUNCTION("""COMPUTED_VALUE"""),106.95)</f>
        <v>106.95</v>
      </c>
      <c r="C1254" s="1">
        <f t="shared" si="1"/>
        <v>-1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IFERROR(__xludf.DUMMYFUNCTION("""COMPUTED_VALUE"""),106.72)</f>
        <v>106.72</v>
      </c>
      <c r="C1255" s="1">
        <f t="shared" si="1"/>
        <v>-1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IFERROR(__xludf.DUMMYFUNCTION("""COMPUTED_VALUE"""),106.7)</f>
        <v>106.7</v>
      </c>
      <c r="C1256" s="1">
        <f t="shared" si="1"/>
        <v>-1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IFERROR(__xludf.DUMMYFUNCTION("""COMPUTED_VALUE"""),106.95)</f>
        <v>106.95</v>
      </c>
      <c r="C1257" s="1">
        <f t="shared" si="1"/>
        <v>-1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IFERROR(__xludf.DUMMYFUNCTION("""COMPUTED_VALUE"""),106.93)</f>
        <v>106.93</v>
      </c>
      <c r="C1258" s="1">
        <f t="shared" si="1"/>
        <v>-1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IFERROR(__xludf.DUMMYFUNCTION("""COMPUTED_VALUE"""),105.85)</f>
        <v>105.85</v>
      </c>
      <c r="C1259" s="1">
        <f t="shared" si="1"/>
        <v>-1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IFERROR(__xludf.DUMMYFUNCTION("""COMPUTED_VALUE"""),105.44)</f>
        <v>105.44</v>
      </c>
      <c r="C1260" s="1">
        <f t="shared" si="1"/>
        <v>-1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IFERROR(__xludf.DUMMYFUNCTION("""COMPUTED_VALUE"""),104.17)</f>
        <v>104.17</v>
      </c>
      <c r="C1261" s="1">
        <f t="shared" si="1"/>
        <v>-1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IFERROR(__xludf.DUMMYFUNCTION("""COMPUTED_VALUE"""),103.24)</f>
        <v>103.24</v>
      </c>
      <c r="C1262" s="1">
        <f t="shared" si="1"/>
        <v>-1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IFERROR(__xludf.DUMMYFUNCTION("""COMPUTED_VALUE"""),105.0)</f>
        <v>105</v>
      </c>
      <c r="C1263" s="1">
        <f t="shared" si="1"/>
        <v>-1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IFERROR(__xludf.DUMMYFUNCTION("""COMPUTED_VALUE"""),107.18)</f>
        <v>107.18</v>
      </c>
      <c r="C1264" s="1">
        <f t="shared" si="1"/>
        <v>-1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IFERROR(__xludf.DUMMYFUNCTION("""COMPUTED_VALUE"""),105.83)</f>
        <v>105.83</v>
      </c>
      <c r="C1265" s="1">
        <f t="shared" si="1"/>
        <v>-1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IFERROR(__xludf.DUMMYFUNCTION("""COMPUTED_VALUE"""),105.2)</f>
        <v>105.2</v>
      </c>
      <c r="C1266" s="1">
        <f t="shared" si="1"/>
        <v>-1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IFERROR(__xludf.DUMMYFUNCTION("""COMPUTED_VALUE"""),105.36)</f>
        <v>105.36</v>
      </c>
      <c r="C1267" s="1">
        <f t="shared" si="1"/>
        <v>-1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IFERROR(__xludf.DUMMYFUNCTION("""COMPUTED_VALUE"""),103.77)</f>
        <v>103.77</v>
      </c>
      <c r="C1268" s="1">
        <f t="shared" si="1"/>
        <v>-1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IFERROR(__xludf.DUMMYFUNCTION("""COMPUTED_VALUE"""),104.21)</f>
        <v>104.21</v>
      </c>
      <c r="C1269" s="1">
        <f t="shared" si="1"/>
        <v>-1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IFERROR(__xludf.DUMMYFUNCTION("""COMPUTED_VALUE"""),106.54)</f>
        <v>106.54</v>
      </c>
      <c r="C1270" s="1">
        <f t="shared" si="1"/>
        <v>-1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IFERROR(__xludf.DUMMYFUNCTION("""COMPUTED_VALUE"""),105.84)</f>
        <v>105.84</v>
      </c>
      <c r="C1271" s="1">
        <f t="shared" si="1"/>
        <v>-1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IFERROR(__xludf.DUMMYFUNCTION("""COMPUTED_VALUE"""),105.01)</f>
        <v>105.01</v>
      </c>
      <c r="C1272" s="1">
        <f t="shared" si="1"/>
        <v>-1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IFERROR(__xludf.DUMMYFUNCTION("""COMPUTED_VALUE"""),108.17)</f>
        <v>108.17</v>
      </c>
      <c r="C1273" s="1">
        <f t="shared" si="1"/>
        <v>-1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IFERROR(__xludf.DUMMYFUNCTION("""COMPUTED_VALUE"""),107.0)</f>
        <v>107</v>
      </c>
      <c r="C1274" s="1">
        <f t="shared" si="1"/>
        <v>-1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IFERROR(__xludf.DUMMYFUNCTION("""COMPUTED_VALUE"""),107.07)</f>
        <v>107.07</v>
      </c>
      <c r="C1275" s="1">
        <f t="shared" si="1"/>
        <v>-1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IFERROR(__xludf.DUMMYFUNCTION("""COMPUTED_VALUE"""),106.05)</f>
        <v>106.05</v>
      </c>
      <c r="C1276" s="1">
        <f t="shared" si="1"/>
        <v>-1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IFERROR(__xludf.DUMMYFUNCTION("""COMPUTED_VALUE"""),104.58)</f>
        <v>104.58</v>
      </c>
      <c r="C1277" s="1">
        <f t="shared" si="1"/>
        <v>-1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IFERROR(__xludf.DUMMYFUNCTION("""COMPUTED_VALUE"""),104.54)</f>
        <v>104.54</v>
      </c>
      <c r="C1278" s="1">
        <f t="shared" si="1"/>
        <v>-1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IFERROR(__xludf.DUMMYFUNCTION("""COMPUTED_VALUE"""),102.82)</f>
        <v>102.82</v>
      </c>
      <c r="C1279" s="1">
        <f t="shared" si="1"/>
        <v>-1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IFERROR(__xludf.DUMMYFUNCTION("""COMPUTED_VALUE"""),104.58)</f>
        <v>104.58</v>
      </c>
      <c r="C1280" s="1">
        <f t="shared" si="1"/>
        <v>-1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IFERROR(__xludf.DUMMYFUNCTION("""COMPUTED_VALUE"""),106.04)</f>
        <v>106.04</v>
      </c>
      <c r="C1281" s="1">
        <f t="shared" si="1"/>
        <v>-1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IFERROR(__xludf.DUMMYFUNCTION("""COMPUTED_VALUE"""),106.73)</f>
        <v>106.73</v>
      </c>
      <c r="C1282" s="1">
        <f t="shared" si="1"/>
        <v>-1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IFERROR(__xludf.DUMMYFUNCTION("""COMPUTED_VALUE"""),107.41)</f>
        <v>107.41</v>
      </c>
      <c r="C1283" s="1">
        <f t="shared" si="1"/>
        <v>-1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IFERROR(__xludf.DUMMYFUNCTION("""COMPUTED_VALUE"""),107.2)</f>
        <v>107.2</v>
      </c>
      <c r="C1284" s="1">
        <f t="shared" si="1"/>
        <v>-1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IFERROR(__xludf.DUMMYFUNCTION("""COMPUTED_VALUE"""),105.77)</f>
        <v>105.77</v>
      </c>
      <c r="C1285" s="1">
        <f t="shared" si="1"/>
        <v>-1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IFERROR(__xludf.DUMMYFUNCTION("""COMPUTED_VALUE"""),106.52)</f>
        <v>106.52</v>
      </c>
      <c r="C1286" s="1">
        <f t="shared" si="1"/>
        <v>-1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IFERROR(__xludf.DUMMYFUNCTION("""COMPUTED_VALUE"""),107.77)</f>
        <v>107.77</v>
      </c>
      <c r="C1287" s="1">
        <f t="shared" si="1"/>
        <v>-1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IFERROR(__xludf.DUMMYFUNCTION("""COMPUTED_VALUE"""),108.04)</f>
        <v>108.04</v>
      </c>
      <c r="C1288" s="1">
        <f t="shared" si="1"/>
        <v>-1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IFERROR(__xludf.DUMMYFUNCTION("""COMPUTED_VALUE"""),108.0)</f>
        <v>108</v>
      </c>
      <c r="C1289" s="1">
        <f t="shared" si="1"/>
        <v>-1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IFERROR(__xludf.DUMMYFUNCTION("""COMPUTED_VALUE"""),108.0)</f>
        <v>108</v>
      </c>
      <c r="C1290" s="1">
        <f t="shared" si="1"/>
        <v>-1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IFERROR(__xludf.DUMMYFUNCTION("""COMPUTED_VALUE"""),107.98)</f>
        <v>107.98</v>
      </c>
      <c r="C1291" s="1">
        <f t="shared" si="1"/>
        <v>-1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IFERROR(__xludf.DUMMYFUNCTION("""COMPUTED_VALUE"""),107.99)</f>
        <v>107.99</v>
      </c>
      <c r="C1292" s="1">
        <f t="shared" si="1"/>
        <v>-1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IFERROR(__xludf.DUMMYFUNCTION("""COMPUTED_VALUE"""),107.82)</f>
        <v>107.82</v>
      </c>
      <c r="C1293" s="1">
        <f t="shared" si="1"/>
        <v>-1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IFERROR(__xludf.DUMMYFUNCTION("""COMPUTED_VALUE"""),107.08)</f>
        <v>107.08</v>
      </c>
      <c r="C1294" s="1">
        <f t="shared" si="1"/>
        <v>-1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IFERROR(__xludf.DUMMYFUNCTION("""COMPUTED_VALUE"""),107.55)</f>
        <v>107.55</v>
      </c>
      <c r="C1295" s="1">
        <f t="shared" si="1"/>
        <v>-1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IFERROR(__xludf.DUMMYFUNCTION("""COMPUTED_VALUE"""),106.91)</f>
        <v>106.91</v>
      </c>
      <c r="C1296" s="1">
        <f t="shared" si="1"/>
        <v>-1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IFERROR(__xludf.DUMMYFUNCTION("""COMPUTED_VALUE"""),107.82)</f>
        <v>107.82</v>
      </c>
      <c r="C1297" s="1">
        <f t="shared" si="1"/>
        <v>-1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IFERROR(__xludf.DUMMYFUNCTION("""COMPUTED_VALUE"""),107.44)</f>
        <v>107.44</v>
      </c>
      <c r="C1298" s="1">
        <f t="shared" si="1"/>
        <v>-1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IFERROR(__xludf.DUMMYFUNCTION("""COMPUTED_VALUE"""),107.9)</f>
        <v>107.9</v>
      </c>
      <c r="C1299" s="1">
        <f t="shared" si="1"/>
        <v>-1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IFERROR(__xludf.DUMMYFUNCTION("""COMPUTED_VALUE"""),107.4)</f>
        <v>107.4</v>
      </c>
      <c r="C1300" s="1">
        <f t="shared" si="1"/>
        <v>-1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IFERROR(__xludf.DUMMYFUNCTION("""COMPUTED_VALUE"""),106.88)</f>
        <v>106.88</v>
      </c>
      <c r="C1301" s="1">
        <f t="shared" si="1"/>
        <v>-1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IFERROR(__xludf.DUMMYFUNCTION("""COMPUTED_VALUE"""),107.6)</f>
        <v>107.6</v>
      </c>
      <c r="C1302" s="1">
        <f t="shared" si="1"/>
        <v>-1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IFERROR(__xludf.DUMMYFUNCTION("""COMPUTED_VALUE"""),105.8)</f>
        <v>105.8</v>
      </c>
      <c r="C1303" s="1">
        <f t="shared" si="1"/>
        <v>-1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IFERROR(__xludf.DUMMYFUNCTION("""COMPUTED_VALUE"""),106.72)</f>
        <v>106.72</v>
      </c>
      <c r="C1304" s="1">
        <f t="shared" si="1"/>
        <v>-1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IFERROR(__xludf.DUMMYFUNCTION("""COMPUTED_VALUE"""),104.73)</f>
        <v>104.73</v>
      </c>
      <c r="C1305" s="1">
        <f t="shared" si="1"/>
        <v>-1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IFERROR(__xludf.DUMMYFUNCTION("""COMPUTED_VALUE"""),105.67)</f>
        <v>105.67</v>
      </c>
      <c r="C1306" s="1">
        <f t="shared" si="1"/>
        <v>-1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IFERROR(__xludf.DUMMYFUNCTION("""COMPUTED_VALUE"""),107.83)</f>
        <v>107.83</v>
      </c>
      <c r="C1307" s="1">
        <f t="shared" si="1"/>
        <v>-1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IFERROR(__xludf.DUMMYFUNCTION("""COMPUTED_VALUE"""),106.72)</f>
        <v>106.72</v>
      </c>
      <c r="C1308" s="1">
        <f t="shared" si="1"/>
        <v>-1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IFERROR(__xludf.DUMMYFUNCTION("""COMPUTED_VALUE"""),108.93)</f>
        <v>108.93</v>
      </c>
      <c r="C1309" s="1">
        <f t="shared" si="1"/>
        <v>-1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IFERROR(__xludf.DUMMYFUNCTION("""COMPUTED_VALUE"""),108.75)</f>
        <v>108.75</v>
      </c>
      <c r="C1310" s="1">
        <f t="shared" si="1"/>
        <v>-1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IFERROR(__xludf.DUMMYFUNCTION("""COMPUTED_VALUE"""),109.52)</f>
        <v>109.52</v>
      </c>
      <c r="C1311" s="1">
        <f t="shared" si="1"/>
        <v>-1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IFERROR(__xludf.DUMMYFUNCTION("""COMPUTED_VALUE"""),109.11)</f>
        <v>109.11</v>
      </c>
      <c r="C1312" s="1">
        <f t="shared" si="1"/>
        <v>-1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IFERROR(__xludf.DUMMYFUNCTION("""COMPUTED_VALUE"""),109.73)</f>
        <v>109.73</v>
      </c>
      <c r="C1313" s="1">
        <f t="shared" si="1"/>
        <v>-1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IFERROR(__xludf.DUMMYFUNCTION("""COMPUTED_VALUE"""),109.62)</f>
        <v>109.62</v>
      </c>
      <c r="C1314" s="1">
        <f t="shared" si="1"/>
        <v>-1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IFERROR(__xludf.DUMMYFUNCTION("""COMPUTED_VALUE"""),109.23)</f>
        <v>109.23</v>
      </c>
      <c r="C1315" s="1">
        <f t="shared" si="1"/>
        <v>-1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IFERROR(__xludf.DUMMYFUNCTION("""COMPUTED_VALUE"""),107.61)</f>
        <v>107.61</v>
      </c>
      <c r="C1316" s="1">
        <f t="shared" si="1"/>
        <v>-1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IFERROR(__xludf.DUMMYFUNCTION("""COMPUTED_VALUE"""),106.83)</f>
        <v>106.83</v>
      </c>
      <c r="C1317" s="1">
        <f t="shared" si="1"/>
        <v>-1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IFERROR(__xludf.DUMMYFUNCTION("""COMPUTED_VALUE"""),107.13)</f>
        <v>107.13</v>
      </c>
      <c r="C1318" s="1">
        <f t="shared" si="1"/>
        <v>-1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IFERROR(__xludf.DUMMYFUNCTION("""COMPUTED_VALUE"""),109.64)</f>
        <v>109.64</v>
      </c>
      <c r="C1319" s="1">
        <f t="shared" si="1"/>
        <v>-1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IFERROR(__xludf.DUMMYFUNCTION("""COMPUTED_VALUE"""),108.13)</f>
        <v>108.13</v>
      </c>
      <c r="C1320" s="1">
        <f t="shared" si="1"/>
        <v>-1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IFERROR(__xludf.DUMMYFUNCTION("""COMPUTED_VALUE"""),107.11)</f>
        <v>107.11</v>
      </c>
      <c r="C1321" s="1">
        <f t="shared" si="1"/>
        <v>-1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IFERROR(__xludf.DUMMYFUNCTION("""COMPUTED_VALUE"""),107.74)</f>
        <v>107.74</v>
      </c>
      <c r="C1322" s="1">
        <f t="shared" si="1"/>
        <v>-1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IFERROR(__xludf.DUMMYFUNCTION("""COMPUTED_VALUE"""),108.13)</f>
        <v>108.13</v>
      </c>
      <c r="C1323" s="1">
        <f t="shared" si="1"/>
        <v>-1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IFERROR(__xludf.DUMMYFUNCTION("""COMPUTED_VALUE"""),107.34)</f>
        <v>107.34</v>
      </c>
      <c r="C1324" s="1">
        <f t="shared" si="1"/>
        <v>-1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IFERROR(__xludf.DUMMYFUNCTION("""COMPUTED_VALUE"""),107.34)</f>
        <v>107.34</v>
      </c>
      <c r="C1325" s="1">
        <f t="shared" si="1"/>
        <v>-1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IFERROR(__xludf.DUMMYFUNCTION("""COMPUTED_VALUE"""),107.3)</f>
        <v>107.3</v>
      </c>
      <c r="C1326" s="1">
        <f t="shared" si="1"/>
        <v>-1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IFERROR(__xludf.DUMMYFUNCTION("""COMPUTED_VALUE"""),107.65)</f>
        <v>107.65</v>
      </c>
      <c r="C1327" s="1">
        <f t="shared" si="1"/>
        <v>-1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IFERROR(__xludf.DUMMYFUNCTION("""COMPUTED_VALUE"""),107.87)</f>
        <v>107.87</v>
      </c>
      <c r="C1328" s="1">
        <f t="shared" si="1"/>
        <v>-1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IFERROR(__xludf.DUMMYFUNCTION("""COMPUTED_VALUE"""),107.79)</f>
        <v>107.79</v>
      </c>
      <c r="C1329" s="1">
        <f t="shared" si="1"/>
        <v>-1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IFERROR(__xludf.DUMMYFUNCTION("""COMPUTED_VALUE"""),108.08)</f>
        <v>108.08</v>
      </c>
      <c r="C1330" s="1">
        <f t="shared" si="1"/>
        <v>-1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IFERROR(__xludf.DUMMYFUNCTION("""COMPUTED_VALUE"""),108.67)</f>
        <v>108.67</v>
      </c>
      <c r="C1331" s="1">
        <f t="shared" si="1"/>
        <v>-1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IFERROR(__xludf.DUMMYFUNCTION("""COMPUTED_VALUE"""),105.4)</f>
        <v>105.4</v>
      </c>
      <c r="C1332" s="1">
        <f t="shared" si="1"/>
        <v>-1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IFERROR(__xludf.DUMMYFUNCTION("""COMPUTED_VALUE"""),106.14)</f>
        <v>106.14</v>
      </c>
      <c r="C1333" s="1">
        <f t="shared" si="1"/>
        <v>-1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IFERROR(__xludf.DUMMYFUNCTION("""COMPUTED_VALUE"""),101.88)</f>
        <v>101.88</v>
      </c>
      <c r="C1334" s="1">
        <f t="shared" si="1"/>
        <v>-1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IFERROR(__xludf.DUMMYFUNCTION("""COMPUTED_VALUE"""),102.02)</f>
        <v>102.02</v>
      </c>
      <c r="C1335" s="1">
        <f t="shared" si="1"/>
        <v>-1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IFERROR(__xludf.DUMMYFUNCTION("""COMPUTED_VALUE"""),103.48)</f>
        <v>103.48</v>
      </c>
      <c r="C1336" s="1">
        <f t="shared" si="1"/>
        <v>-1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IFERROR(__xludf.DUMMYFUNCTION("""COMPUTED_VALUE"""),103.95)</f>
        <v>103.95</v>
      </c>
      <c r="C1337" s="1">
        <f t="shared" si="1"/>
        <v>-1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IFERROR(__xludf.DUMMYFUNCTION("""COMPUTED_VALUE"""),103.33)</f>
        <v>103.33</v>
      </c>
      <c r="C1338" s="1">
        <f t="shared" si="1"/>
        <v>-1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IFERROR(__xludf.DUMMYFUNCTION("""COMPUTED_VALUE"""),103.68)</f>
        <v>103.68</v>
      </c>
      <c r="C1339" s="1">
        <f t="shared" si="1"/>
        <v>-1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IFERROR(__xludf.DUMMYFUNCTION("""COMPUTED_VALUE"""),102.85)</f>
        <v>102.85</v>
      </c>
      <c r="C1340" s="1">
        <f t="shared" si="1"/>
        <v>-1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IFERROR(__xludf.DUMMYFUNCTION("""COMPUTED_VALUE"""),101.11)</f>
        <v>101.11</v>
      </c>
      <c r="C1341" s="1">
        <f t="shared" si="1"/>
        <v>-1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IFERROR(__xludf.DUMMYFUNCTION("""COMPUTED_VALUE"""),102.12)</f>
        <v>102.12</v>
      </c>
      <c r="C1342" s="1">
        <f t="shared" si="1"/>
        <v>-1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IFERROR(__xludf.DUMMYFUNCTION("""COMPUTED_VALUE"""),102.17)</f>
        <v>102.17</v>
      </c>
      <c r="C1343" s="1">
        <f t="shared" si="1"/>
        <v>-1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IFERROR(__xludf.DUMMYFUNCTION("""COMPUTED_VALUE"""),102.05)</f>
        <v>102.05</v>
      </c>
      <c r="C1344" s="1">
        <f t="shared" si="1"/>
        <v>-1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IFERROR(__xludf.DUMMYFUNCTION("""COMPUTED_VALUE"""),101.77)</f>
        <v>101.77</v>
      </c>
      <c r="C1345" s="1">
        <f t="shared" si="1"/>
        <v>-1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IFERROR(__xludf.DUMMYFUNCTION("""COMPUTED_VALUE"""),102.58)</f>
        <v>102.58</v>
      </c>
      <c r="C1346" s="1">
        <f t="shared" si="1"/>
        <v>-1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IFERROR(__xludf.DUMMYFUNCTION("""COMPUTED_VALUE"""),103.73)</f>
        <v>103.73</v>
      </c>
      <c r="C1347" s="1">
        <f t="shared" si="1"/>
        <v>-1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IFERROR(__xludf.DUMMYFUNCTION("""COMPUTED_VALUE"""),102.22)</f>
        <v>102.22</v>
      </c>
      <c r="C1348" s="1">
        <f t="shared" si="1"/>
        <v>-1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IFERROR(__xludf.DUMMYFUNCTION("""COMPUTED_VALUE"""),101.67)</f>
        <v>101.67</v>
      </c>
      <c r="C1349" s="1">
        <f t="shared" si="1"/>
        <v>-1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IFERROR(__xludf.DUMMYFUNCTION("""COMPUTED_VALUE"""),101.97)</f>
        <v>101.97</v>
      </c>
      <c r="C1350" s="1">
        <f t="shared" si="1"/>
        <v>-1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IFERROR(__xludf.DUMMYFUNCTION("""COMPUTED_VALUE"""),102.75)</f>
        <v>102.75</v>
      </c>
      <c r="C1351" s="1">
        <f t="shared" si="1"/>
        <v>-1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IFERROR(__xludf.DUMMYFUNCTION("""COMPUTED_VALUE"""),102.68)</f>
        <v>102.68</v>
      </c>
      <c r="C1352" s="1">
        <f t="shared" si="1"/>
        <v>-1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IFERROR(__xludf.DUMMYFUNCTION("""COMPUTED_VALUE"""),103.17)</f>
        <v>103.17</v>
      </c>
      <c r="C1353" s="1">
        <f t="shared" si="1"/>
        <v>-1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IFERROR(__xludf.DUMMYFUNCTION("""COMPUTED_VALUE"""),103.66)</f>
        <v>103.66</v>
      </c>
      <c r="C1354" s="1">
        <f t="shared" si="1"/>
        <v>-1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IFERROR(__xludf.DUMMYFUNCTION("""COMPUTED_VALUE"""),103.7)</f>
        <v>103.7</v>
      </c>
      <c r="C1355" s="1">
        <f t="shared" si="1"/>
        <v>-1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IFERROR(__xludf.DUMMYFUNCTION("""COMPUTED_VALUE"""),103.09)</f>
        <v>103.09</v>
      </c>
      <c r="C1356" s="1">
        <f t="shared" si="1"/>
        <v>-1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IFERROR(__xludf.DUMMYFUNCTION("""COMPUTED_VALUE"""),102.73)</f>
        <v>102.73</v>
      </c>
      <c r="C1357" s="1">
        <f t="shared" si="1"/>
        <v>-1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IFERROR(__xludf.DUMMYFUNCTION("""COMPUTED_VALUE"""),101.6)</f>
        <v>101.6</v>
      </c>
      <c r="C1358" s="1">
        <f t="shared" si="1"/>
        <v>-1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IFERROR(__xludf.DUMMYFUNCTION("""COMPUTED_VALUE"""),102.34)</f>
        <v>102.34</v>
      </c>
      <c r="C1359" s="1">
        <f t="shared" si="1"/>
        <v>-1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IFERROR(__xludf.DUMMYFUNCTION("""COMPUTED_VALUE"""),102.15)</f>
        <v>102.15</v>
      </c>
      <c r="C1360" s="1">
        <f t="shared" si="1"/>
        <v>-1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IFERROR(__xludf.DUMMYFUNCTION("""COMPUTED_VALUE"""),101.12)</f>
        <v>101.12</v>
      </c>
      <c r="C1361" s="1">
        <f t="shared" si="1"/>
        <v>-1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IFERROR(__xludf.DUMMYFUNCTION("""COMPUTED_VALUE"""),101.01)</f>
        <v>101.01</v>
      </c>
      <c r="C1362" s="1">
        <f t="shared" si="1"/>
        <v>-1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IFERROR(__xludf.DUMMYFUNCTION("""COMPUTED_VALUE"""),100.33)</f>
        <v>100.33</v>
      </c>
      <c r="C1363" s="1">
        <f t="shared" si="1"/>
        <v>-1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IFERROR(__xludf.DUMMYFUNCTION("""COMPUTED_VALUE"""),101.01)</f>
        <v>101.01</v>
      </c>
      <c r="C1364" s="1">
        <f t="shared" si="1"/>
        <v>-1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IFERROR(__xludf.DUMMYFUNCTION("""COMPUTED_VALUE"""),100.21)</f>
        <v>100.21</v>
      </c>
      <c r="C1365" s="1">
        <f t="shared" si="1"/>
        <v>-1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IFERROR(__xludf.DUMMYFUNCTION("""COMPUTED_VALUE"""),99.31)</f>
        <v>99.31</v>
      </c>
      <c r="C1366" s="1">
        <f t="shared" si="1"/>
        <v>-1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IFERROR(__xludf.DUMMYFUNCTION("""COMPUTED_VALUE"""),97.76)</f>
        <v>97.76</v>
      </c>
      <c r="C1367" s="1">
        <f t="shared" si="1"/>
        <v>-1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IFERROR(__xludf.DUMMYFUNCTION("""COMPUTED_VALUE"""),97.8)</f>
        <v>97.8</v>
      </c>
      <c r="C1368" s="1">
        <f t="shared" si="1"/>
        <v>-1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IFERROR(__xludf.DUMMYFUNCTION("""COMPUTED_VALUE"""),99.18)</f>
        <v>99.18</v>
      </c>
      <c r="C1369" s="1">
        <f t="shared" si="1"/>
        <v>-1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IFERROR(__xludf.DUMMYFUNCTION("""COMPUTED_VALUE"""),100.13)</f>
        <v>100.13</v>
      </c>
      <c r="C1370" s="1">
        <f t="shared" si="1"/>
        <v>-1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IFERROR(__xludf.DUMMYFUNCTION("""COMPUTED_VALUE"""),99.47)</f>
        <v>99.47</v>
      </c>
      <c r="C1371" s="1">
        <f t="shared" si="1"/>
        <v>-1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IFERROR(__xludf.DUMMYFUNCTION("""COMPUTED_VALUE"""),98.79)</f>
        <v>98.79</v>
      </c>
      <c r="C1372" s="1">
        <f t="shared" si="1"/>
        <v>-1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IFERROR(__xludf.DUMMYFUNCTION("""COMPUTED_VALUE"""),99.49)</f>
        <v>99.49</v>
      </c>
      <c r="C1373" s="1">
        <f t="shared" si="1"/>
        <v>-1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IFERROR(__xludf.DUMMYFUNCTION("""COMPUTED_VALUE"""),99.78)</f>
        <v>99.78</v>
      </c>
      <c r="C1374" s="1">
        <f t="shared" si="1"/>
        <v>-1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IFERROR(__xludf.DUMMYFUNCTION("""COMPUTED_VALUE"""),101.47)</f>
        <v>101.47</v>
      </c>
      <c r="C1375" s="1">
        <f t="shared" si="1"/>
        <v>-1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IFERROR(__xludf.DUMMYFUNCTION("""COMPUTED_VALUE"""),99.45)</f>
        <v>99.45</v>
      </c>
      <c r="C1376" s="1">
        <f t="shared" si="1"/>
        <v>-1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IFERROR(__xludf.DUMMYFUNCTION("""COMPUTED_VALUE"""),100.04)</f>
        <v>100.04</v>
      </c>
      <c r="C1377" s="1">
        <f t="shared" si="1"/>
        <v>-1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IFERROR(__xludf.DUMMYFUNCTION("""COMPUTED_VALUE"""),100.0)</f>
        <v>100</v>
      </c>
      <c r="C1378" s="1">
        <f t="shared" si="1"/>
        <v>-1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IFERROR(__xludf.DUMMYFUNCTION("""COMPUTED_VALUE"""),98.78)</f>
        <v>98.78</v>
      </c>
      <c r="C1379" s="1">
        <f t="shared" si="1"/>
        <v>-1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IFERROR(__xludf.DUMMYFUNCTION("""COMPUTED_VALUE"""),97.81)</f>
        <v>97.81</v>
      </c>
      <c r="C1380" s="1">
        <f t="shared" si="1"/>
        <v>-1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IFERROR(__xludf.DUMMYFUNCTION("""COMPUTED_VALUE"""),97.92)</f>
        <v>97.92</v>
      </c>
      <c r="C1381" s="1">
        <f t="shared" si="1"/>
        <v>-1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IFERROR(__xludf.DUMMYFUNCTION("""COMPUTED_VALUE"""),96.14)</f>
        <v>96.14</v>
      </c>
      <c r="C1382" s="1">
        <f t="shared" si="1"/>
        <v>-1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IFERROR(__xludf.DUMMYFUNCTION("""COMPUTED_VALUE"""),96.66)</f>
        <v>96.66</v>
      </c>
      <c r="C1383" s="1">
        <f t="shared" si="1"/>
        <v>-1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IFERROR(__xludf.DUMMYFUNCTION("""COMPUTED_VALUE"""),99.3)</f>
        <v>99.3</v>
      </c>
      <c r="C1384" s="1">
        <f t="shared" si="1"/>
        <v>-1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IFERROR(__xludf.DUMMYFUNCTION("""COMPUTED_VALUE"""),99.23)</f>
        <v>99.23</v>
      </c>
      <c r="C1385" s="1">
        <f t="shared" si="1"/>
        <v>-1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IFERROR(__xludf.DUMMYFUNCTION("""COMPUTED_VALUE"""),98.94)</f>
        <v>98.94</v>
      </c>
      <c r="C1386" s="1">
        <f t="shared" si="1"/>
        <v>-1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IFERROR(__xludf.DUMMYFUNCTION("""COMPUTED_VALUE"""),100.03)</f>
        <v>100.03</v>
      </c>
      <c r="C1387" s="1">
        <f t="shared" si="1"/>
        <v>-1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IFERROR(__xludf.DUMMYFUNCTION("""COMPUTED_VALUE"""),98.76)</f>
        <v>98.76</v>
      </c>
      <c r="C1388" s="1">
        <f t="shared" si="1"/>
        <v>-1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IFERROR(__xludf.DUMMYFUNCTION("""COMPUTED_VALUE"""),100.07)</f>
        <v>100.07</v>
      </c>
      <c r="C1389" s="1">
        <f t="shared" si="1"/>
        <v>-1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IFERROR(__xludf.DUMMYFUNCTION("""COMPUTED_VALUE"""),101.0)</f>
        <v>101</v>
      </c>
      <c r="C1390" s="1">
        <f t="shared" si="1"/>
        <v>-1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IFERROR(__xludf.DUMMYFUNCTION("""COMPUTED_VALUE"""),102.33)</f>
        <v>102.33</v>
      </c>
      <c r="C1391" s="1">
        <f t="shared" si="1"/>
        <v>-1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IFERROR(__xludf.DUMMYFUNCTION("""COMPUTED_VALUE"""),102.38)</f>
        <v>102.38</v>
      </c>
      <c r="C1392" s="1">
        <f t="shared" si="1"/>
        <v>-1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IFERROR(__xludf.DUMMYFUNCTION("""COMPUTED_VALUE"""),102.42)</f>
        <v>102.42</v>
      </c>
      <c r="C1393" s="1">
        <f t="shared" si="1"/>
        <v>-1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IFERROR(__xludf.DUMMYFUNCTION("""COMPUTED_VALUE"""),103.29)</f>
        <v>103.29</v>
      </c>
      <c r="C1394" s="1">
        <f t="shared" si="1"/>
        <v>-1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IFERROR(__xludf.DUMMYFUNCTION("""COMPUTED_VALUE"""),102.94)</f>
        <v>102.94</v>
      </c>
      <c r="C1395" s="1">
        <f t="shared" si="1"/>
        <v>-1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IFERROR(__xludf.DUMMYFUNCTION("""COMPUTED_VALUE"""),102.61)</f>
        <v>102.61</v>
      </c>
      <c r="C1396" s="1">
        <f t="shared" si="1"/>
        <v>-1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IFERROR(__xludf.DUMMYFUNCTION("""COMPUTED_VALUE"""),104.48)</f>
        <v>104.48</v>
      </c>
      <c r="C1397" s="1">
        <f t="shared" si="1"/>
        <v>-1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IFERROR(__xludf.DUMMYFUNCTION("""COMPUTED_VALUE"""),105.3)</f>
        <v>105.3</v>
      </c>
      <c r="C1398" s="1">
        <f t="shared" si="1"/>
        <v>-1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IFERROR(__xludf.DUMMYFUNCTION("""COMPUTED_VALUE"""),105.3)</f>
        <v>105.3</v>
      </c>
      <c r="C1399" s="1">
        <f t="shared" si="1"/>
        <v>-1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IFERROR(__xludf.DUMMYFUNCTION("""COMPUTED_VALUE"""),105.27)</f>
        <v>105.27</v>
      </c>
      <c r="C1400" s="1">
        <f t="shared" si="1"/>
        <v>-1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IFERROR(__xludf.DUMMYFUNCTION("""COMPUTED_VALUE"""),105.59)</f>
        <v>105.59</v>
      </c>
      <c r="C1401" s="1">
        <f t="shared" si="1"/>
        <v>-1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IFERROR(__xludf.DUMMYFUNCTION("""COMPUTED_VALUE"""),105.94)</f>
        <v>105.94</v>
      </c>
      <c r="C1402" s="1">
        <f t="shared" si="1"/>
        <v>-1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IFERROR(__xludf.DUMMYFUNCTION("""COMPUTED_VALUE"""),106.43)</f>
        <v>106.43</v>
      </c>
      <c r="C1403" s="1">
        <f t="shared" si="1"/>
        <v>-1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IFERROR(__xludf.DUMMYFUNCTION("""COMPUTED_VALUE"""),106.5)</f>
        <v>106.5</v>
      </c>
      <c r="C1404" s="1">
        <f t="shared" si="1"/>
        <v>-1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IFERROR(__xludf.DUMMYFUNCTION("""COMPUTED_VALUE"""),106.12)</f>
        <v>106.12</v>
      </c>
      <c r="C1405" s="1">
        <f t="shared" si="1"/>
        <v>-1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IFERROR(__xludf.DUMMYFUNCTION("""COMPUTED_VALUE"""),106.94)</f>
        <v>106.94</v>
      </c>
      <c r="C1406" s="1">
        <f t="shared" si="1"/>
        <v>-1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IFERROR(__xludf.DUMMYFUNCTION("""COMPUTED_VALUE"""),106.63)</f>
        <v>106.63</v>
      </c>
      <c r="C1407" s="1">
        <f t="shared" si="1"/>
        <v>-1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IFERROR(__xludf.DUMMYFUNCTION("""COMPUTED_VALUE"""),106.08)</f>
        <v>106.08</v>
      </c>
      <c r="C1408" s="1">
        <f t="shared" si="1"/>
        <v>-1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IFERROR(__xludf.DUMMYFUNCTION("""COMPUTED_VALUE"""),105.46)</f>
        <v>105.46</v>
      </c>
      <c r="C1409" s="1">
        <f t="shared" si="1"/>
        <v>-1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IFERROR(__xludf.DUMMYFUNCTION("""COMPUTED_VALUE"""),105.48)</f>
        <v>105.48</v>
      </c>
      <c r="C1410" s="1">
        <f t="shared" si="1"/>
        <v>-1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IFERROR(__xludf.DUMMYFUNCTION("""COMPUTED_VALUE"""),105.82)</f>
        <v>105.82</v>
      </c>
      <c r="C1411" s="1">
        <f t="shared" si="1"/>
        <v>-1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IFERROR(__xludf.DUMMYFUNCTION("""COMPUTED_VALUE"""),105.89)</f>
        <v>105.89</v>
      </c>
      <c r="C1412" s="1">
        <f t="shared" si="1"/>
        <v>-1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IFERROR(__xludf.DUMMYFUNCTION("""COMPUTED_VALUE"""),105.43)</f>
        <v>105.43</v>
      </c>
      <c r="C1413" s="1">
        <f t="shared" si="1"/>
        <v>-1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IFERROR(__xludf.DUMMYFUNCTION("""COMPUTED_VALUE"""),106.95)</f>
        <v>106.95</v>
      </c>
      <c r="C1414" s="1">
        <f t="shared" si="1"/>
        <v>-1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IFERROR(__xludf.DUMMYFUNCTION("""COMPUTED_VALUE"""),107.71)</f>
        <v>107.71</v>
      </c>
      <c r="C1415" s="1">
        <f t="shared" si="1"/>
        <v>-1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IFERROR(__xludf.DUMMYFUNCTION("""COMPUTED_VALUE"""),107.71)</f>
        <v>107.71</v>
      </c>
      <c r="C1416" s="1">
        <f t="shared" si="1"/>
        <v>-1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IFERROR(__xludf.DUMMYFUNCTION("""COMPUTED_VALUE"""),107.82)</f>
        <v>107.82</v>
      </c>
      <c r="C1417" s="1">
        <f t="shared" si="1"/>
        <v>-1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IFERROR(__xludf.DUMMYFUNCTION("""COMPUTED_VALUE"""),107.22)</f>
        <v>107.22</v>
      </c>
      <c r="C1418" s="1">
        <f t="shared" si="1"/>
        <v>-1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IFERROR(__xludf.DUMMYFUNCTION("""COMPUTED_VALUE"""),105.7)</f>
        <v>105.7</v>
      </c>
      <c r="C1419" s="1">
        <f t="shared" si="1"/>
        <v>-1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IFERROR(__xludf.DUMMYFUNCTION("""COMPUTED_VALUE"""),102.93)</f>
        <v>102.93</v>
      </c>
      <c r="C1420" s="1">
        <f t="shared" si="1"/>
        <v>-1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IFERROR(__xludf.DUMMYFUNCTION("""COMPUTED_VALUE"""),98.78)</f>
        <v>98.78</v>
      </c>
      <c r="C1421" s="1">
        <f t="shared" si="1"/>
        <v>-1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IFERROR(__xludf.DUMMYFUNCTION("""COMPUTED_VALUE"""),97.75)</f>
        <v>97.75</v>
      </c>
      <c r="C1422" s="1">
        <f t="shared" si="1"/>
        <v>-1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IFERROR(__xludf.DUMMYFUNCTION("""COMPUTED_VALUE"""),100.0)</f>
        <v>100</v>
      </c>
      <c r="C1423" s="1">
        <f t="shared" si="1"/>
        <v>-1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IFERROR(__xludf.DUMMYFUNCTION("""COMPUTED_VALUE"""),101.4)</f>
        <v>101.4</v>
      </c>
      <c r="C1424" s="1">
        <f t="shared" si="1"/>
        <v>-1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IFERROR(__xludf.DUMMYFUNCTION("""COMPUTED_VALUE"""),100.43)</f>
        <v>100.43</v>
      </c>
      <c r="C1425" s="1">
        <f t="shared" si="1"/>
        <v>-1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IFERROR(__xludf.DUMMYFUNCTION("""COMPUTED_VALUE"""),99.55)</f>
        <v>99.55</v>
      </c>
      <c r="C1426" s="1">
        <f t="shared" si="1"/>
        <v>-1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IFERROR(__xludf.DUMMYFUNCTION("""COMPUTED_VALUE"""),97.49)</f>
        <v>97.49</v>
      </c>
      <c r="C1427" s="1">
        <f t="shared" si="1"/>
        <v>-1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IFERROR(__xludf.DUMMYFUNCTION("""COMPUTED_VALUE"""),98.93)</f>
        <v>98.93</v>
      </c>
      <c r="C1428" s="1">
        <f t="shared" si="1"/>
        <v>-1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IFERROR(__xludf.DUMMYFUNCTION("""COMPUTED_VALUE"""),99.37)</f>
        <v>99.37</v>
      </c>
      <c r="C1429" s="1">
        <f t="shared" si="1"/>
        <v>-1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IFERROR(__xludf.DUMMYFUNCTION("""COMPUTED_VALUE"""),97.76)</f>
        <v>97.76</v>
      </c>
      <c r="C1430" s="1">
        <f t="shared" si="1"/>
        <v>-1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IFERROR(__xludf.DUMMYFUNCTION("""COMPUTED_VALUE"""),99.65)</f>
        <v>99.65</v>
      </c>
      <c r="C1431" s="1">
        <f t="shared" si="1"/>
        <v>-1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IFERROR(__xludf.DUMMYFUNCTION("""COMPUTED_VALUE"""),98.48)</f>
        <v>98.48</v>
      </c>
      <c r="C1432" s="1">
        <f t="shared" si="1"/>
        <v>-1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IFERROR(__xludf.DUMMYFUNCTION("""COMPUTED_VALUE"""),99.09)</f>
        <v>99.09</v>
      </c>
      <c r="C1433" s="1">
        <f t="shared" si="1"/>
        <v>-1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IFERROR(__xludf.DUMMYFUNCTION("""COMPUTED_VALUE"""),99.49)</f>
        <v>99.49</v>
      </c>
      <c r="C1434" s="1">
        <f t="shared" si="1"/>
        <v>-1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IFERROR(__xludf.DUMMYFUNCTION("""COMPUTED_VALUE"""),99.28)</f>
        <v>99.28</v>
      </c>
      <c r="C1435" s="1">
        <f t="shared" si="1"/>
        <v>-1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IFERROR(__xludf.DUMMYFUNCTION("""COMPUTED_VALUE"""),100.86)</f>
        <v>100.86</v>
      </c>
      <c r="C1436" s="1">
        <f t="shared" si="1"/>
        <v>-1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IFERROR(__xludf.DUMMYFUNCTION("""COMPUTED_VALUE"""),101.91)</f>
        <v>101.91</v>
      </c>
      <c r="C1437" s="1">
        <f t="shared" si="1"/>
        <v>-1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IFERROR(__xludf.DUMMYFUNCTION("""COMPUTED_VALUE"""),101.66)</f>
        <v>101.66</v>
      </c>
      <c r="C1438" s="1">
        <f t="shared" si="1"/>
        <v>-1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IFERROR(__xludf.DUMMYFUNCTION("""COMPUTED_VALUE"""),99.66)</f>
        <v>99.66</v>
      </c>
      <c r="C1439" s="1">
        <f t="shared" si="1"/>
        <v>-1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IFERROR(__xludf.DUMMYFUNCTION("""COMPUTED_VALUE"""),100.52)</f>
        <v>100.52</v>
      </c>
      <c r="C1440" s="1">
        <f t="shared" si="1"/>
        <v>-1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IFERROR(__xludf.DUMMYFUNCTION("""COMPUTED_VALUE"""),98.98)</f>
        <v>98.98</v>
      </c>
      <c r="C1441" s="1">
        <f t="shared" si="1"/>
        <v>-1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IFERROR(__xludf.DUMMYFUNCTION("""COMPUTED_VALUE"""),99.08)</f>
        <v>99.08</v>
      </c>
      <c r="C1442" s="1">
        <f t="shared" si="1"/>
        <v>-1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IFERROR(__xludf.DUMMYFUNCTION("""COMPUTED_VALUE"""),98.86)</f>
        <v>98.86</v>
      </c>
      <c r="C1443" s="1">
        <f t="shared" si="1"/>
        <v>-1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IFERROR(__xludf.DUMMYFUNCTION("""COMPUTED_VALUE"""),99.91)</f>
        <v>99.91</v>
      </c>
      <c r="C1444" s="1">
        <f t="shared" si="1"/>
        <v>-1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IFERROR(__xludf.DUMMYFUNCTION("""COMPUTED_VALUE"""),99.08)</f>
        <v>99.08</v>
      </c>
      <c r="C1445" s="1">
        <f t="shared" si="1"/>
        <v>-1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IFERROR(__xludf.DUMMYFUNCTION("""COMPUTED_VALUE"""),99.47)</f>
        <v>99.47</v>
      </c>
      <c r="C1446" s="1">
        <f t="shared" si="1"/>
        <v>-1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IFERROR(__xludf.DUMMYFUNCTION("""COMPUTED_VALUE"""),99.53)</f>
        <v>99.53</v>
      </c>
      <c r="C1447" s="1">
        <f t="shared" si="1"/>
        <v>-1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IFERROR(__xludf.DUMMYFUNCTION("""COMPUTED_VALUE"""),98.34)</f>
        <v>98.34</v>
      </c>
      <c r="C1448" s="1">
        <f t="shared" si="1"/>
        <v>-1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IFERROR(__xludf.DUMMYFUNCTION("""COMPUTED_VALUE"""),100.03)</f>
        <v>100.03</v>
      </c>
      <c r="C1449" s="1">
        <f t="shared" si="1"/>
        <v>-1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IFERROR(__xludf.DUMMYFUNCTION("""COMPUTED_VALUE"""),101.86)</f>
        <v>101.86</v>
      </c>
      <c r="C1450" s="1">
        <f t="shared" si="1"/>
        <v>-1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IFERROR(__xludf.DUMMYFUNCTION("""COMPUTED_VALUE"""),101.07)</f>
        <v>101.07</v>
      </c>
      <c r="C1451" s="1">
        <f t="shared" si="1"/>
        <v>-1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IFERROR(__xludf.DUMMYFUNCTION("""COMPUTED_VALUE"""),102.17)</f>
        <v>102.17</v>
      </c>
      <c r="C1452" s="1">
        <f t="shared" si="1"/>
        <v>-1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IFERROR(__xludf.DUMMYFUNCTION("""COMPUTED_VALUE"""),103.09)</f>
        <v>103.09</v>
      </c>
      <c r="C1453" s="1">
        <f t="shared" si="1"/>
        <v>-1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IFERROR(__xludf.DUMMYFUNCTION("""COMPUTED_VALUE"""),102.94)</f>
        <v>102.94</v>
      </c>
      <c r="C1454" s="1">
        <f t="shared" si="1"/>
        <v>-1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IFERROR(__xludf.DUMMYFUNCTION("""COMPUTED_VALUE"""),103.72)</f>
        <v>103.72</v>
      </c>
      <c r="C1455" s="1">
        <f t="shared" si="1"/>
        <v>-1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IFERROR(__xludf.DUMMYFUNCTION("""COMPUTED_VALUE"""),103.31)</f>
        <v>103.31</v>
      </c>
      <c r="C1456" s="1">
        <f t="shared" si="1"/>
        <v>-1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IFERROR(__xludf.DUMMYFUNCTION("""COMPUTED_VALUE"""),102.77)</f>
        <v>102.77</v>
      </c>
      <c r="C1457" s="1">
        <f t="shared" si="1"/>
        <v>-1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IFERROR(__xludf.DUMMYFUNCTION("""COMPUTED_VALUE"""),104.96)</f>
        <v>104.96</v>
      </c>
      <c r="C1458" s="1">
        <f t="shared" si="1"/>
        <v>-1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IFERROR(__xludf.DUMMYFUNCTION("""COMPUTED_VALUE"""),105.9)</f>
        <v>105.9</v>
      </c>
      <c r="C1459" s="1">
        <f t="shared" si="1"/>
        <v>-1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IFERROR(__xludf.DUMMYFUNCTION("""COMPUTED_VALUE"""),106.32)</f>
        <v>106.32</v>
      </c>
      <c r="C1460" s="1">
        <f t="shared" si="1"/>
        <v>-1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IFERROR(__xludf.DUMMYFUNCTION("""COMPUTED_VALUE"""),108.95)</f>
        <v>108.95</v>
      </c>
      <c r="C1461" s="1">
        <f t="shared" si="1"/>
        <v>-1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IFERROR(__xludf.DUMMYFUNCTION("""COMPUTED_VALUE"""),110.7)</f>
        <v>110.7</v>
      </c>
      <c r="C1462" s="1">
        <f t="shared" si="1"/>
        <v>-1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IFERROR(__xludf.DUMMYFUNCTION("""COMPUTED_VALUE"""),112.32)</f>
        <v>112.32</v>
      </c>
      <c r="C1463" s="1">
        <f t="shared" si="1"/>
        <v>-1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IFERROR(__xludf.DUMMYFUNCTION("""COMPUTED_VALUE"""),112.28)</f>
        <v>112.28</v>
      </c>
      <c r="C1464" s="1">
        <f t="shared" si="1"/>
        <v>-1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IFERROR(__xludf.DUMMYFUNCTION("""COMPUTED_VALUE"""),112.77)</f>
        <v>112.77</v>
      </c>
      <c r="C1465" s="1">
        <f t="shared" si="1"/>
        <v>-1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IFERROR(__xludf.DUMMYFUNCTION("""COMPUTED_VALUE"""),113.41)</f>
        <v>113.41</v>
      </c>
      <c r="C1466" s="1">
        <f t="shared" si="1"/>
        <v>-1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IFERROR(__xludf.DUMMYFUNCTION("""COMPUTED_VALUE"""),114.26)</f>
        <v>114.26</v>
      </c>
      <c r="C1467" s="1">
        <f t="shared" si="1"/>
        <v>-1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IFERROR(__xludf.DUMMYFUNCTION("""COMPUTED_VALUE"""),114.29)</f>
        <v>114.29</v>
      </c>
      <c r="C1468" s="1">
        <f t="shared" si="1"/>
        <v>-1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IFERROR(__xludf.DUMMYFUNCTION("""COMPUTED_VALUE"""),112.89)</f>
        <v>112.89</v>
      </c>
      <c r="C1469" s="1">
        <f t="shared" si="1"/>
        <v>-1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IFERROR(__xludf.DUMMYFUNCTION("""COMPUTED_VALUE"""),113.87)</f>
        <v>113.87</v>
      </c>
      <c r="C1470" s="1">
        <f t="shared" si="1"/>
        <v>-1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IFERROR(__xludf.DUMMYFUNCTION("""COMPUTED_VALUE"""),113.69)</f>
        <v>113.69</v>
      </c>
      <c r="C1471" s="1">
        <f t="shared" si="1"/>
        <v>-1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IFERROR(__xludf.DUMMYFUNCTION("""COMPUTED_VALUE"""),114.08)</f>
        <v>114.08</v>
      </c>
      <c r="C1472" s="1">
        <f t="shared" si="1"/>
        <v>-1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IFERROR(__xludf.DUMMYFUNCTION("""COMPUTED_VALUE"""),113.97)</f>
        <v>113.97</v>
      </c>
      <c r="C1473" s="1">
        <f t="shared" si="1"/>
        <v>-1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IFERROR(__xludf.DUMMYFUNCTION("""COMPUTED_VALUE"""),113.1)</f>
        <v>113.1</v>
      </c>
      <c r="C1474" s="1">
        <f t="shared" si="1"/>
        <v>-1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IFERROR(__xludf.DUMMYFUNCTION("""COMPUTED_VALUE"""),112.83)</f>
        <v>112.83</v>
      </c>
      <c r="C1475" s="1">
        <f t="shared" si="1"/>
        <v>-1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IFERROR(__xludf.DUMMYFUNCTION("""COMPUTED_VALUE"""),114.05)</f>
        <v>114.05</v>
      </c>
      <c r="C1476" s="1">
        <f t="shared" si="1"/>
        <v>-1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IFERROR(__xludf.DUMMYFUNCTION("""COMPUTED_VALUE"""),114.38)</f>
        <v>114.38</v>
      </c>
      <c r="C1477" s="1">
        <f t="shared" si="1"/>
        <v>-1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IFERROR(__xludf.DUMMYFUNCTION("""COMPUTED_VALUE"""),112.31)</f>
        <v>112.31</v>
      </c>
      <c r="C1478" s="1">
        <f t="shared" si="1"/>
        <v>-1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IFERROR(__xludf.DUMMYFUNCTION("""COMPUTED_VALUE"""),112.0)</f>
        <v>112</v>
      </c>
      <c r="C1479" s="1">
        <f t="shared" si="1"/>
        <v>-1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IFERROR(__xludf.DUMMYFUNCTION("""COMPUTED_VALUE"""),112.89)</f>
        <v>112.89</v>
      </c>
      <c r="C1480" s="1">
        <f t="shared" si="1"/>
        <v>-1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IFERROR(__xludf.DUMMYFUNCTION("""COMPUTED_VALUE"""),112.74)</f>
        <v>112.74</v>
      </c>
      <c r="C1481" s="1">
        <f t="shared" si="1"/>
        <v>-1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IFERROR(__xludf.DUMMYFUNCTION("""COMPUTED_VALUE"""),114.68)</f>
        <v>114.68</v>
      </c>
      <c r="C1482" s="1">
        <f t="shared" si="1"/>
        <v>-1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IFERROR(__xludf.DUMMYFUNCTION("""COMPUTED_VALUE"""),115.02)</f>
        <v>115.02</v>
      </c>
      <c r="C1483" s="1">
        <f t="shared" si="1"/>
        <v>-1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IFERROR(__xludf.DUMMYFUNCTION("""COMPUTED_VALUE"""),115.83)</f>
        <v>115.83</v>
      </c>
      <c r="C1484" s="1">
        <f t="shared" si="1"/>
        <v>-1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IFERROR(__xludf.DUMMYFUNCTION("""COMPUTED_VALUE"""),115.63)</f>
        <v>115.63</v>
      </c>
      <c r="C1485" s="1">
        <f t="shared" si="1"/>
        <v>-1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IFERROR(__xludf.DUMMYFUNCTION("""COMPUTED_VALUE"""),115.44)</f>
        <v>115.44</v>
      </c>
      <c r="C1486" s="1">
        <f t="shared" si="1"/>
        <v>-1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IFERROR(__xludf.DUMMYFUNCTION("""COMPUTED_VALUE"""),114.8)</f>
        <v>114.8</v>
      </c>
      <c r="C1487" s="1">
        <f t="shared" si="1"/>
        <v>-1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IFERROR(__xludf.DUMMYFUNCTION("""COMPUTED_VALUE"""),114.85)</f>
        <v>114.85</v>
      </c>
      <c r="C1488" s="1">
        <f t="shared" si="1"/>
        <v>-1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IFERROR(__xludf.DUMMYFUNCTION("""COMPUTED_VALUE"""),114.57)</f>
        <v>114.57</v>
      </c>
      <c r="C1489" s="1">
        <f t="shared" si="1"/>
        <v>-1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IFERROR(__xludf.DUMMYFUNCTION("""COMPUTED_VALUE"""),115.68)</f>
        <v>115.68</v>
      </c>
      <c r="C1490" s="1">
        <f t="shared" si="1"/>
        <v>-1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IFERROR(__xludf.DUMMYFUNCTION("""COMPUTED_VALUE"""),114.71)</f>
        <v>114.71</v>
      </c>
      <c r="C1491" s="1">
        <f t="shared" si="1"/>
        <v>-1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IFERROR(__xludf.DUMMYFUNCTION("""COMPUTED_VALUE"""),111.29)</f>
        <v>111.29</v>
      </c>
      <c r="C1492" s="1">
        <f t="shared" si="1"/>
        <v>-1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IFERROR(__xludf.DUMMYFUNCTION("""COMPUTED_VALUE"""),114.06)</f>
        <v>114.06</v>
      </c>
      <c r="C1493" s="1">
        <f t="shared" si="1"/>
        <v>-1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IFERROR(__xludf.DUMMYFUNCTION("""COMPUTED_VALUE"""),113.59)</f>
        <v>113.59</v>
      </c>
      <c r="C1494" s="1">
        <f t="shared" si="1"/>
        <v>-1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IFERROR(__xludf.DUMMYFUNCTION("""COMPUTED_VALUE"""),112.37)</f>
        <v>112.37</v>
      </c>
      <c r="C1495" s="1">
        <f t="shared" si="1"/>
        <v>-1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IFERROR(__xludf.DUMMYFUNCTION("""COMPUTED_VALUE"""),111.04)</f>
        <v>111.04</v>
      </c>
      <c r="C1496" s="1">
        <f t="shared" si="1"/>
        <v>-1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IFERROR(__xludf.DUMMYFUNCTION("""COMPUTED_VALUE"""),110.99)</f>
        <v>110.99</v>
      </c>
      <c r="C1497" s="1">
        <f t="shared" si="1"/>
        <v>-1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IFERROR(__xludf.DUMMYFUNCTION("""COMPUTED_VALUE"""),109.76)</f>
        <v>109.76</v>
      </c>
      <c r="C1498" s="1">
        <f t="shared" si="1"/>
        <v>-1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IFERROR(__xludf.DUMMYFUNCTION("""COMPUTED_VALUE"""),111.03)</f>
        <v>111.03</v>
      </c>
      <c r="C1499" s="1">
        <f t="shared" si="1"/>
        <v>-1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IFERROR(__xludf.DUMMYFUNCTION("""COMPUTED_VALUE"""),113.18)</f>
        <v>113.18</v>
      </c>
      <c r="C1500" s="1">
        <f t="shared" si="1"/>
        <v>-1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IFERROR(__xludf.DUMMYFUNCTION("""COMPUTED_VALUE"""),114.54)</f>
        <v>114.54</v>
      </c>
      <c r="C1501" s="1">
        <f t="shared" si="1"/>
        <v>-1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IFERROR(__xludf.DUMMYFUNCTION("""COMPUTED_VALUE"""),113.27)</f>
        <v>113.27</v>
      </c>
      <c r="C1502" s="1">
        <f t="shared" si="1"/>
        <v>-1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IFERROR(__xludf.DUMMYFUNCTION("""COMPUTED_VALUE"""),110.13)</f>
        <v>110.13</v>
      </c>
      <c r="C1503" s="1">
        <f t="shared" si="1"/>
        <v>-1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IFERROR(__xludf.DUMMYFUNCTION("""COMPUTED_VALUE"""),110.94)</f>
        <v>110.94</v>
      </c>
      <c r="C1504" s="1">
        <f t="shared" si="1"/>
        <v>-1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IFERROR(__xludf.DUMMYFUNCTION("""COMPUTED_VALUE"""),112.48)</f>
        <v>112.48</v>
      </c>
      <c r="C1505" s="1">
        <f t="shared" si="1"/>
        <v>-1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IFERROR(__xludf.DUMMYFUNCTION("""COMPUTED_VALUE"""),113.21)</f>
        <v>113.21</v>
      </c>
      <c r="C1506" s="1">
        <f t="shared" si="1"/>
        <v>-1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IFERROR(__xludf.DUMMYFUNCTION("""COMPUTED_VALUE"""),113.27)</f>
        <v>113.27</v>
      </c>
      <c r="C1507" s="1">
        <f t="shared" si="1"/>
        <v>-1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IFERROR(__xludf.DUMMYFUNCTION("""COMPUTED_VALUE"""),113.48)</f>
        <v>113.48</v>
      </c>
      <c r="C1508" s="1">
        <f t="shared" si="1"/>
        <v>-1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IFERROR(__xludf.DUMMYFUNCTION("""COMPUTED_VALUE"""),115.02)</f>
        <v>115.02</v>
      </c>
      <c r="C1509" s="1">
        <f t="shared" si="1"/>
        <v>-1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IFERROR(__xludf.DUMMYFUNCTION("""COMPUTED_VALUE"""),114.29)</f>
        <v>114.29</v>
      </c>
      <c r="C1510" s="1">
        <f t="shared" si="1"/>
        <v>-1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IFERROR(__xludf.DUMMYFUNCTION("""COMPUTED_VALUE"""),112.86)</f>
        <v>112.86</v>
      </c>
      <c r="C1511" s="1">
        <f t="shared" si="1"/>
        <v>-1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IFERROR(__xludf.DUMMYFUNCTION("""COMPUTED_VALUE"""),109.97)</f>
        <v>109.97</v>
      </c>
      <c r="C1512" s="1">
        <f t="shared" si="1"/>
        <v>-1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IFERROR(__xludf.DUMMYFUNCTION("""COMPUTED_VALUE"""),110.47)</f>
        <v>110.47</v>
      </c>
      <c r="C1513" s="1">
        <f t="shared" si="1"/>
        <v>-1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IFERROR(__xludf.DUMMYFUNCTION("""COMPUTED_VALUE"""),109.04)</f>
        <v>109.04</v>
      </c>
      <c r="C1514" s="1">
        <f t="shared" si="1"/>
        <v>-1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IFERROR(__xludf.DUMMYFUNCTION("""COMPUTED_VALUE"""),106.44)</f>
        <v>106.44</v>
      </c>
      <c r="C1515" s="1">
        <f t="shared" si="1"/>
        <v>-1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IFERROR(__xludf.DUMMYFUNCTION("""COMPUTED_VALUE"""),105.99)</f>
        <v>105.99</v>
      </c>
      <c r="C1516" s="1">
        <f t="shared" si="1"/>
        <v>-1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IFERROR(__xludf.DUMMYFUNCTION("""COMPUTED_VALUE"""),106.79)</f>
        <v>106.79</v>
      </c>
      <c r="C1517" s="1">
        <f t="shared" si="1"/>
        <v>-1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IFERROR(__xludf.DUMMYFUNCTION("""COMPUTED_VALUE"""),107.98)</f>
        <v>107.98</v>
      </c>
      <c r="C1518" s="1">
        <f t="shared" si="1"/>
        <v>-1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IFERROR(__xludf.DUMMYFUNCTION("""COMPUTED_VALUE"""),106.06)</f>
        <v>106.06</v>
      </c>
      <c r="C1519" s="1">
        <f t="shared" si="1"/>
        <v>-1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IFERROR(__xludf.DUMMYFUNCTION("""COMPUTED_VALUE"""),106.98)</f>
        <v>106.98</v>
      </c>
      <c r="C1520" s="1">
        <f t="shared" si="1"/>
        <v>-1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IFERROR(__xludf.DUMMYFUNCTION("""COMPUTED_VALUE"""),105.1)</f>
        <v>105.1</v>
      </c>
      <c r="C1521" s="1">
        <f t="shared" si="1"/>
        <v>-1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IFERROR(__xludf.DUMMYFUNCTION("""COMPUTED_VALUE"""),105.76)</f>
        <v>105.76</v>
      </c>
      <c r="C1522" s="1">
        <f t="shared" si="1"/>
        <v>-1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IFERROR(__xludf.DUMMYFUNCTION("""COMPUTED_VALUE"""),103.65)</f>
        <v>103.65</v>
      </c>
      <c r="C1523" s="1">
        <f t="shared" si="1"/>
        <v>-1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IFERROR(__xludf.DUMMYFUNCTION("""COMPUTED_VALUE"""),102.7)</f>
        <v>102.7</v>
      </c>
      <c r="C1524" s="1">
        <f t="shared" si="1"/>
        <v>-1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IFERROR(__xludf.DUMMYFUNCTION("""COMPUTED_VALUE"""),103.14)</f>
        <v>103.14</v>
      </c>
      <c r="C1525" s="1">
        <f t="shared" si="1"/>
        <v>-1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IFERROR(__xludf.DUMMYFUNCTION("""COMPUTED_VALUE"""),102.08)</f>
        <v>102.08</v>
      </c>
      <c r="C1526" s="1">
        <f t="shared" si="1"/>
        <v>-1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IFERROR(__xludf.DUMMYFUNCTION("""COMPUTED_VALUE"""),103.25)</f>
        <v>103.25</v>
      </c>
      <c r="C1527" s="1">
        <f t="shared" si="1"/>
        <v>-1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IFERROR(__xludf.DUMMYFUNCTION("""COMPUTED_VALUE"""),103.31)</f>
        <v>103.31</v>
      </c>
      <c r="C1528" s="1">
        <f t="shared" si="1"/>
        <v>-1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IFERROR(__xludf.DUMMYFUNCTION("""COMPUTED_VALUE"""),104.47)</f>
        <v>104.47</v>
      </c>
      <c r="C1529" s="1">
        <f t="shared" si="1"/>
        <v>-1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IFERROR(__xludf.DUMMYFUNCTION("""COMPUTED_VALUE"""),107.04)</f>
        <v>107.04</v>
      </c>
      <c r="C1530" s="1">
        <f t="shared" si="1"/>
        <v>-1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IFERROR(__xludf.DUMMYFUNCTION("""COMPUTED_VALUE"""),107.01)</f>
        <v>107.01</v>
      </c>
      <c r="C1531" s="1">
        <f t="shared" si="1"/>
        <v>-1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IFERROR(__xludf.DUMMYFUNCTION("""COMPUTED_VALUE"""),106.03)</f>
        <v>106.03</v>
      </c>
      <c r="C1532" s="1">
        <f t="shared" si="1"/>
        <v>-1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IFERROR(__xludf.DUMMYFUNCTION("""COMPUTED_VALUE"""),106.89)</f>
        <v>106.89</v>
      </c>
      <c r="C1533" s="1">
        <f t="shared" si="1"/>
        <v>-1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IFERROR(__xludf.DUMMYFUNCTION("""COMPUTED_VALUE"""),107.49)</f>
        <v>107.49</v>
      </c>
      <c r="C1534" s="1">
        <f t="shared" si="1"/>
        <v>-1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IFERROR(__xludf.DUMMYFUNCTION("""COMPUTED_VALUE"""),106.29)</f>
        <v>106.29</v>
      </c>
      <c r="C1535" s="1">
        <f t="shared" si="1"/>
        <v>-1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IFERROR(__xludf.DUMMYFUNCTION("""COMPUTED_VALUE"""),105.6)</f>
        <v>105.6</v>
      </c>
      <c r="C1536" s="1">
        <f t="shared" si="1"/>
        <v>-1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IFERROR(__xludf.DUMMYFUNCTION("""COMPUTED_VALUE"""),105.92)</f>
        <v>105.92</v>
      </c>
      <c r="C1537" s="1">
        <f t="shared" si="1"/>
        <v>-1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IFERROR(__xludf.DUMMYFUNCTION("""COMPUTED_VALUE"""),105.72)</f>
        <v>105.72</v>
      </c>
      <c r="C1538" s="1">
        <f t="shared" si="1"/>
        <v>-1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IFERROR(__xludf.DUMMYFUNCTION("""COMPUTED_VALUE"""),103.77)</f>
        <v>103.77</v>
      </c>
      <c r="C1539" s="1">
        <f t="shared" si="1"/>
        <v>-1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IFERROR(__xludf.DUMMYFUNCTION("""COMPUTED_VALUE"""),107.49)</f>
        <v>107.49</v>
      </c>
      <c r="C1540" s="1">
        <f t="shared" si="1"/>
        <v>-1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IFERROR(__xludf.DUMMYFUNCTION("""COMPUTED_VALUE"""),107.37)</f>
        <v>107.37</v>
      </c>
      <c r="C1541" s="1">
        <f t="shared" si="1"/>
        <v>-1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IFERROR(__xludf.DUMMYFUNCTION("""COMPUTED_VALUE"""),109.18)</f>
        <v>109.18</v>
      </c>
      <c r="C1542" s="1">
        <f t="shared" si="1"/>
        <v>-1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IFERROR(__xludf.DUMMYFUNCTION("""COMPUTED_VALUE"""),108.85)</f>
        <v>108.85</v>
      </c>
      <c r="C1543" s="1">
        <f t="shared" si="1"/>
        <v>-1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IFERROR(__xludf.DUMMYFUNCTION("""COMPUTED_VALUE"""),108.09)</f>
        <v>108.09</v>
      </c>
      <c r="C1544" s="1">
        <f t="shared" si="1"/>
        <v>-1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IFERROR(__xludf.DUMMYFUNCTION("""COMPUTED_VALUE"""),109.35)</f>
        <v>109.35</v>
      </c>
      <c r="C1545" s="1">
        <f t="shared" si="1"/>
        <v>-1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IFERROR(__xludf.DUMMYFUNCTION("""COMPUTED_VALUE"""),107.91)</f>
        <v>107.91</v>
      </c>
      <c r="C1546" s="1">
        <f t="shared" si="1"/>
        <v>-1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IFERROR(__xludf.DUMMYFUNCTION("""COMPUTED_VALUE"""),108.48)</f>
        <v>108.48</v>
      </c>
      <c r="C1547" s="1">
        <f t="shared" si="1"/>
        <v>-1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IFERROR(__xludf.DUMMYFUNCTION("""COMPUTED_VALUE"""),109.27)</f>
        <v>109.27</v>
      </c>
      <c r="C1548" s="1">
        <f t="shared" si="1"/>
        <v>-1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IFERROR(__xludf.DUMMYFUNCTION("""COMPUTED_VALUE"""),108.46)</f>
        <v>108.46</v>
      </c>
      <c r="C1549" s="1">
        <f t="shared" si="1"/>
        <v>-1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IFERROR(__xludf.DUMMYFUNCTION("""COMPUTED_VALUE"""),107.52)</f>
        <v>107.52</v>
      </c>
      <c r="C1550" s="1">
        <f t="shared" si="1"/>
        <v>-1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IFERROR(__xludf.DUMMYFUNCTION("""COMPUTED_VALUE"""),110.13)</f>
        <v>110.13</v>
      </c>
      <c r="C1551" s="1">
        <f t="shared" si="1"/>
        <v>-1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IFERROR(__xludf.DUMMYFUNCTION("""COMPUTED_VALUE"""),110.2)</f>
        <v>110.2</v>
      </c>
      <c r="C1552" s="1">
        <f t="shared" si="1"/>
        <v>-1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IFERROR(__xludf.DUMMYFUNCTION("""COMPUTED_VALUE"""),109.8)</f>
        <v>109.8</v>
      </c>
      <c r="C1553" s="1">
        <f t="shared" si="1"/>
        <v>-1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IFERROR(__xludf.DUMMYFUNCTION("""COMPUTED_VALUE"""),110.4)</f>
        <v>110.4</v>
      </c>
      <c r="C1554" s="1">
        <f t="shared" si="1"/>
        <v>-1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IFERROR(__xludf.DUMMYFUNCTION("""COMPUTED_VALUE"""),110.41)</f>
        <v>110.41</v>
      </c>
      <c r="C1555" s="1">
        <f t="shared" si="1"/>
        <v>-1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IFERROR(__xludf.DUMMYFUNCTION("""COMPUTED_VALUE"""),110.85)</f>
        <v>110.85</v>
      </c>
      <c r="C1556" s="1">
        <f t="shared" si="1"/>
        <v>-1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IFERROR(__xludf.DUMMYFUNCTION("""COMPUTED_VALUE"""),111.33)</f>
        <v>111.33</v>
      </c>
      <c r="C1557" s="1">
        <f t="shared" si="1"/>
        <v>-1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IFERROR(__xludf.DUMMYFUNCTION("""COMPUTED_VALUE"""),111.53)</f>
        <v>111.53</v>
      </c>
      <c r="C1558" s="1">
        <f t="shared" si="1"/>
        <v>-1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IFERROR(__xludf.DUMMYFUNCTION("""COMPUTED_VALUE"""),113.64)</f>
        <v>113.64</v>
      </c>
      <c r="C1559" s="1">
        <f t="shared" si="1"/>
        <v>-1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IFERROR(__xludf.DUMMYFUNCTION("""COMPUTED_VALUE"""),112.82)</f>
        <v>112.82</v>
      </c>
      <c r="C1560" s="1">
        <f t="shared" si="1"/>
        <v>-1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IFERROR(__xludf.DUMMYFUNCTION("""COMPUTED_VALUE"""),113.92)</f>
        <v>113.92</v>
      </c>
      <c r="C1561" s="1">
        <f t="shared" si="1"/>
        <v>-1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IFERROR(__xludf.DUMMYFUNCTION("""COMPUTED_VALUE"""),114.68)</f>
        <v>114.68</v>
      </c>
      <c r="C1562" s="1">
        <f t="shared" si="1"/>
        <v>-1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IFERROR(__xludf.DUMMYFUNCTION("""COMPUTED_VALUE"""),115.83)</f>
        <v>115.83</v>
      </c>
      <c r="C1563" s="1">
        <f t="shared" si="1"/>
        <v>-1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IFERROR(__xludf.DUMMYFUNCTION("""COMPUTED_VALUE"""),115.76)</f>
        <v>115.76</v>
      </c>
      <c r="C1564" s="1">
        <f t="shared" si="1"/>
        <v>-1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IFERROR(__xludf.DUMMYFUNCTION("""COMPUTED_VALUE"""),116.03)</f>
        <v>116.03</v>
      </c>
      <c r="C1565" s="1">
        <f t="shared" si="1"/>
        <v>-1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IFERROR(__xludf.DUMMYFUNCTION("""COMPUTED_VALUE"""),116.06)</f>
        <v>116.06</v>
      </c>
      <c r="C1566" s="1">
        <f t="shared" si="1"/>
        <v>-1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IFERROR(__xludf.DUMMYFUNCTION("""COMPUTED_VALUE"""),115.89)</f>
        <v>115.89</v>
      </c>
      <c r="C1567" s="1">
        <f t="shared" si="1"/>
        <v>-1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IFERROR(__xludf.DUMMYFUNCTION("""COMPUTED_VALUE"""),115.39)</f>
        <v>115.39</v>
      </c>
      <c r="C1568" s="1">
        <f t="shared" si="1"/>
        <v>-1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IFERROR(__xludf.DUMMYFUNCTION("""COMPUTED_VALUE"""),116.25)</f>
        <v>116.25</v>
      </c>
      <c r="C1569" s="1">
        <f t="shared" si="1"/>
        <v>-1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IFERROR(__xludf.DUMMYFUNCTION("""COMPUTED_VALUE"""),116.41)</f>
        <v>116.41</v>
      </c>
      <c r="C1570" s="1">
        <f t="shared" si="1"/>
        <v>-1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IFERROR(__xludf.DUMMYFUNCTION("""COMPUTED_VALUE"""),117.43)</f>
        <v>117.43</v>
      </c>
      <c r="C1571" s="1">
        <f t="shared" si="1"/>
        <v>-1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IFERROR(__xludf.DUMMYFUNCTION("""COMPUTED_VALUE"""),116.71)</f>
        <v>116.71</v>
      </c>
      <c r="C1572" s="1">
        <f t="shared" si="1"/>
        <v>-1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IFERROR(__xludf.DUMMYFUNCTION("""COMPUTED_VALUE"""),117.4)</f>
        <v>117.4</v>
      </c>
      <c r="C1573" s="1">
        <f t="shared" si="1"/>
        <v>-1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IFERROR(__xludf.DUMMYFUNCTION("""COMPUTED_VALUE"""),117.56)</f>
        <v>117.56</v>
      </c>
      <c r="C1574" s="1">
        <f t="shared" si="1"/>
        <v>-1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IFERROR(__xludf.DUMMYFUNCTION("""COMPUTED_VALUE"""),116.13)</f>
        <v>116.13</v>
      </c>
      <c r="C1575" s="1">
        <f t="shared" si="1"/>
        <v>-1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IFERROR(__xludf.DUMMYFUNCTION("""COMPUTED_VALUE"""),115.93)</f>
        <v>115.93</v>
      </c>
      <c r="C1576" s="1">
        <f t="shared" si="1"/>
        <v>-1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IFERROR(__xludf.DUMMYFUNCTION("""COMPUTED_VALUE"""),114.5)</f>
        <v>114.5</v>
      </c>
      <c r="C1577" s="1">
        <f t="shared" si="1"/>
        <v>-1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IFERROR(__xludf.DUMMYFUNCTION("""COMPUTED_VALUE"""),115.23)</f>
        <v>115.23</v>
      </c>
      <c r="C1578" s="1">
        <f t="shared" si="1"/>
        <v>-1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IFERROR(__xludf.DUMMYFUNCTION("""COMPUTED_VALUE"""),114.78)</f>
        <v>114.78</v>
      </c>
      <c r="C1579" s="1">
        <f t="shared" si="1"/>
        <v>-1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IFERROR(__xludf.DUMMYFUNCTION("""COMPUTED_VALUE"""),115.19)</f>
        <v>115.19</v>
      </c>
      <c r="C1580" s="1">
        <f t="shared" si="1"/>
        <v>-1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IFERROR(__xludf.DUMMYFUNCTION("""COMPUTED_VALUE"""),115.96)</f>
        <v>115.96</v>
      </c>
      <c r="C1581" s="1">
        <f t="shared" si="1"/>
        <v>-1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IFERROR(__xludf.DUMMYFUNCTION("""COMPUTED_VALUE"""),115.36)</f>
        <v>115.36</v>
      </c>
      <c r="C1582" s="1">
        <f t="shared" si="1"/>
        <v>-1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IFERROR(__xludf.DUMMYFUNCTION("""COMPUTED_VALUE"""),116.23)</f>
        <v>116.23</v>
      </c>
      <c r="C1583" s="1">
        <f t="shared" si="1"/>
        <v>-1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IFERROR(__xludf.DUMMYFUNCTION("""COMPUTED_VALUE"""),116.01)</f>
        <v>116.01</v>
      </c>
      <c r="C1584" s="1">
        <f t="shared" si="1"/>
        <v>-1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IFERROR(__xludf.DUMMYFUNCTION("""COMPUTED_VALUE"""),116.27)</f>
        <v>116.27</v>
      </c>
      <c r="C1585" s="1">
        <f t="shared" si="1"/>
        <v>-1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IFERROR(__xludf.DUMMYFUNCTION("""COMPUTED_VALUE"""),115.8)</f>
        <v>115.8</v>
      </c>
      <c r="C1586" s="1">
        <f t="shared" si="1"/>
        <v>-1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IFERROR(__xludf.DUMMYFUNCTION("""COMPUTED_VALUE"""),108.79)</f>
        <v>108.79</v>
      </c>
      <c r="C1587" s="1">
        <f t="shared" si="1"/>
        <v>-1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IFERROR(__xludf.DUMMYFUNCTION("""COMPUTED_VALUE"""),110.84)</f>
        <v>110.84</v>
      </c>
      <c r="C1588" s="1">
        <f t="shared" si="1"/>
        <v>-1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IFERROR(__xludf.DUMMYFUNCTION("""COMPUTED_VALUE"""),110.34)</f>
        <v>110.34</v>
      </c>
      <c r="C1589" s="1">
        <f t="shared" si="1"/>
        <v>-1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IFERROR(__xludf.DUMMYFUNCTION("""COMPUTED_VALUE"""),109.97)</f>
        <v>109.97</v>
      </c>
      <c r="C1590" s="1">
        <f t="shared" si="1"/>
        <v>-1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IFERROR(__xludf.DUMMYFUNCTION("""COMPUTED_VALUE"""),109.53)</f>
        <v>109.53</v>
      </c>
      <c r="C1591" s="1">
        <f t="shared" si="1"/>
        <v>-1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IFERROR(__xludf.DUMMYFUNCTION("""COMPUTED_VALUE"""),109.13)</f>
        <v>109.13</v>
      </c>
      <c r="C1592" s="1">
        <f t="shared" si="1"/>
        <v>-1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IFERROR(__xludf.DUMMYFUNCTION("""COMPUTED_VALUE"""),109.9)</f>
        <v>109.9</v>
      </c>
      <c r="C1593" s="1">
        <f t="shared" si="1"/>
        <v>-1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IFERROR(__xludf.DUMMYFUNCTION("""COMPUTED_VALUE"""),110.91)</f>
        <v>110.91</v>
      </c>
      <c r="C1594" s="1">
        <f t="shared" si="1"/>
        <v>-1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IFERROR(__xludf.DUMMYFUNCTION("""COMPUTED_VALUE"""),110.33)</f>
        <v>110.33</v>
      </c>
      <c r="C1595" s="1">
        <f t="shared" si="1"/>
        <v>-1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IFERROR(__xludf.DUMMYFUNCTION("""COMPUTED_VALUE"""),109.73)</f>
        <v>109.73</v>
      </c>
      <c r="C1596" s="1">
        <f t="shared" si="1"/>
        <v>-1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IFERROR(__xludf.DUMMYFUNCTION("""COMPUTED_VALUE"""),110.75)</f>
        <v>110.75</v>
      </c>
      <c r="C1597" s="1">
        <f t="shared" si="1"/>
        <v>-1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IFERROR(__xludf.DUMMYFUNCTION("""COMPUTED_VALUE"""),110.45)</f>
        <v>110.45</v>
      </c>
      <c r="C1598" s="1">
        <f t="shared" si="1"/>
        <v>-1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IFERROR(__xludf.DUMMYFUNCTION("""COMPUTED_VALUE"""),110.81)</f>
        <v>110.81</v>
      </c>
      <c r="C1599" s="1">
        <f t="shared" si="1"/>
        <v>-1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IFERROR(__xludf.DUMMYFUNCTION("""COMPUTED_VALUE"""),112.27)</f>
        <v>112.27</v>
      </c>
      <c r="C1600" s="1">
        <f t="shared" si="1"/>
        <v>-1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IFERROR(__xludf.DUMMYFUNCTION("""COMPUTED_VALUE"""),111.97)</f>
        <v>111.97</v>
      </c>
      <c r="C1601" s="1">
        <f t="shared" si="1"/>
        <v>-1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IFERROR(__xludf.DUMMYFUNCTION("""COMPUTED_VALUE"""),112.64)</f>
        <v>112.64</v>
      </c>
      <c r="C1602" s="1">
        <f t="shared" si="1"/>
        <v>-1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IFERROR(__xludf.DUMMYFUNCTION("""COMPUTED_VALUE"""),112.67)</f>
        <v>112.67</v>
      </c>
      <c r="C1603" s="1">
        <f t="shared" si="1"/>
        <v>-1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IFERROR(__xludf.DUMMYFUNCTION("""COMPUTED_VALUE"""),112.24)</f>
        <v>112.24</v>
      </c>
      <c r="C1604" s="1">
        <f t="shared" si="1"/>
        <v>-1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IFERROR(__xludf.DUMMYFUNCTION("""COMPUTED_VALUE"""),110.42)</f>
        <v>110.42</v>
      </c>
      <c r="C1605" s="1">
        <f t="shared" si="1"/>
        <v>-1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IFERROR(__xludf.DUMMYFUNCTION("""COMPUTED_VALUE"""),111.3)</f>
        <v>111.3</v>
      </c>
      <c r="C1606" s="1">
        <f t="shared" si="1"/>
        <v>-1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IFERROR(__xludf.DUMMYFUNCTION("""COMPUTED_VALUE"""),110.1)</f>
        <v>110.1</v>
      </c>
      <c r="C1607" s="1">
        <f t="shared" si="1"/>
        <v>-1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IFERROR(__xludf.DUMMYFUNCTION("""COMPUTED_VALUE"""),111.89)</f>
        <v>111.89</v>
      </c>
      <c r="C1608" s="1">
        <f t="shared" si="1"/>
        <v>-1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IFERROR(__xludf.DUMMYFUNCTION("""COMPUTED_VALUE"""),111.39)</f>
        <v>111.39</v>
      </c>
      <c r="C1609" s="1">
        <f t="shared" si="1"/>
        <v>-1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IFERROR(__xludf.DUMMYFUNCTION("""COMPUTED_VALUE"""),113.44)</f>
        <v>113.44</v>
      </c>
      <c r="C1610" s="1">
        <f t="shared" si="1"/>
        <v>-1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IFERROR(__xludf.DUMMYFUNCTION("""COMPUTED_VALUE"""),113.54)</f>
        <v>113.54</v>
      </c>
      <c r="C1611" s="1">
        <f t="shared" si="1"/>
        <v>-1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IFERROR(__xludf.DUMMYFUNCTION("""COMPUTED_VALUE"""),113.6)</f>
        <v>113.6</v>
      </c>
      <c r="C1612" s="1">
        <f t="shared" si="1"/>
        <v>-1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IFERROR(__xludf.DUMMYFUNCTION("""COMPUTED_VALUE"""),114.18)</f>
        <v>114.18</v>
      </c>
      <c r="C1613" s="1">
        <f t="shared" si="1"/>
        <v>-1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IFERROR(__xludf.DUMMYFUNCTION("""COMPUTED_VALUE"""),114.14)</f>
        <v>114.14</v>
      </c>
      <c r="C1614" s="1">
        <f t="shared" si="1"/>
        <v>-1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IFERROR(__xludf.DUMMYFUNCTION("""COMPUTED_VALUE"""),114.84)</f>
        <v>114.84</v>
      </c>
      <c r="C1615" s="1">
        <f t="shared" si="1"/>
        <v>-1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IFERROR(__xludf.DUMMYFUNCTION("""COMPUTED_VALUE"""),114.87)</f>
        <v>114.87</v>
      </c>
      <c r="C1616" s="1">
        <f t="shared" si="1"/>
        <v>-1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IFERROR(__xludf.DUMMYFUNCTION("""COMPUTED_VALUE"""),114.62)</f>
        <v>114.62</v>
      </c>
      <c r="C1617" s="1">
        <f t="shared" si="1"/>
        <v>-1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IFERROR(__xludf.DUMMYFUNCTION("""COMPUTED_VALUE"""),114.33)</f>
        <v>114.33</v>
      </c>
      <c r="C1618" s="1">
        <f t="shared" si="1"/>
        <v>-1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IFERROR(__xludf.DUMMYFUNCTION("""COMPUTED_VALUE"""),114.58)</f>
        <v>114.58</v>
      </c>
      <c r="C1619" s="1">
        <f t="shared" si="1"/>
        <v>-1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IFERROR(__xludf.DUMMYFUNCTION("""COMPUTED_VALUE"""),114.22)</f>
        <v>114.22</v>
      </c>
      <c r="C1620" s="1">
        <f t="shared" si="1"/>
        <v>-1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IFERROR(__xludf.DUMMYFUNCTION("""COMPUTED_VALUE"""),114.22)</f>
        <v>114.22</v>
      </c>
      <c r="C1621" s="1">
        <f t="shared" si="1"/>
        <v>-1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IFERROR(__xludf.DUMMYFUNCTION("""COMPUTED_VALUE"""),113.81)</f>
        <v>113.81</v>
      </c>
      <c r="C1622" s="1">
        <f t="shared" si="1"/>
        <v>-1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IFERROR(__xludf.DUMMYFUNCTION("""COMPUTED_VALUE"""),113.0)</f>
        <v>113</v>
      </c>
      <c r="C1623" s="1">
        <f t="shared" si="1"/>
        <v>-1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IFERROR(__xludf.DUMMYFUNCTION("""COMPUTED_VALUE"""),112.55)</f>
        <v>112.55</v>
      </c>
      <c r="C1624" s="1">
        <f t="shared" si="1"/>
        <v>-1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IFERROR(__xludf.DUMMYFUNCTION("""COMPUTED_VALUE"""),111.81)</f>
        <v>111.81</v>
      </c>
      <c r="C1625" s="1">
        <f t="shared" si="1"/>
        <v>-1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IFERROR(__xludf.DUMMYFUNCTION("""COMPUTED_VALUE"""),112.75)</f>
        <v>112.75</v>
      </c>
      <c r="C1626" s="1">
        <f t="shared" si="1"/>
        <v>-1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IFERROR(__xludf.DUMMYFUNCTION("""COMPUTED_VALUE"""),111.86)</f>
        <v>111.86</v>
      </c>
      <c r="C1627" s="1">
        <f t="shared" si="1"/>
        <v>-1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IFERROR(__xludf.DUMMYFUNCTION("""COMPUTED_VALUE"""),112.61)</f>
        <v>112.61</v>
      </c>
      <c r="C1628" s="1">
        <f t="shared" si="1"/>
        <v>-1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IFERROR(__xludf.DUMMYFUNCTION("""COMPUTED_VALUE"""),112.72)</f>
        <v>112.72</v>
      </c>
      <c r="C1629" s="1">
        <f t="shared" si="1"/>
        <v>-1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IFERROR(__xludf.DUMMYFUNCTION("""COMPUTED_VALUE"""),111.83)</f>
        <v>111.83</v>
      </c>
      <c r="C1630" s="1">
        <f t="shared" si="1"/>
        <v>-1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IFERROR(__xludf.DUMMYFUNCTION("""COMPUTED_VALUE"""),113.85)</f>
        <v>113.85</v>
      </c>
      <c r="C1631" s="1">
        <f t="shared" si="1"/>
        <v>-1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IFERROR(__xludf.DUMMYFUNCTION("""COMPUTED_VALUE"""),111.02)</f>
        <v>111.02</v>
      </c>
      <c r="C1632" s="1">
        <f t="shared" si="1"/>
        <v>-1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IFERROR(__xludf.DUMMYFUNCTION("""COMPUTED_VALUE"""),110.35)</f>
        <v>110.35</v>
      </c>
      <c r="C1633" s="1">
        <f t="shared" si="1"/>
        <v>-1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IFERROR(__xludf.DUMMYFUNCTION("""COMPUTED_VALUE"""),114.13)</f>
        <v>114.13</v>
      </c>
      <c r="C1634" s="1">
        <f t="shared" si="1"/>
        <v>-1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IFERROR(__xludf.DUMMYFUNCTION("""COMPUTED_VALUE"""),116.81)</f>
        <v>116.81</v>
      </c>
      <c r="C1635" s="1">
        <f t="shared" si="1"/>
        <v>-1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IFERROR(__xludf.DUMMYFUNCTION("""COMPUTED_VALUE"""),119.04)</f>
        <v>119.04</v>
      </c>
      <c r="C1636" s="1">
        <f t="shared" si="1"/>
        <v>-1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IFERROR(__xludf.DUMMYFUNCTION("""COMPUTED_VALUE"""),118.85)</f>
        <v>118.85</v>
      </c>
      <c r="C1637" s="1">
        <f t="shared" si="1"/>
        <v>-1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IFERROR(__xludf.DUMMYFUNCTION("""COMPUTED_VALUE"""),118.68)</f>
        <v>118.68</v>
      </c>
      <c r="C1638" s="1">
        <f t="shared" si="1"/>
        <v>-1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IFERROR(__xludf.DUMMYFUNCTION("""COMPUTED_VALUE"""),118.76)</f>
        <v>118.76</v>
      </c>
      <c r="C1639" s="1">
        <f t="shared" si="1"/>
        <v>-1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IFERROR(__xludf.DUMMYFUNCTION("""COMPUTED_VALUE"""),117.51)</f>
        <v>117.51</v>
      </c>
      <c r="C1640" s="1">
        <f t="shared" si="1"/>
        <v>-1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IFERROR(__xludf.DUMMYFUNCTION("""COMPUTED_VALUE"""),118.08)</f>
        <v>118.08</v>
      </c>
      <c r="C1641" s="1">
        <f t="shared" si="1"/>
        <v>-1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IFERROR(__xludf.DUMMYFUNCTION("""COMPUTED_VALUE"""),118.12)</f>
        <v>118.12</v>
      </c>
      <c r="C1642" s="1">
        <f t="shared" si="1"/>
        <v>-1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IFERROR(__xludf.DUMMYFUNCTION("""COMPUTED_VALUE"""),118.09)</f>
        <v>118.09</v>
      </c>
      <c r="C1643" s="1">
        <f t="shared" si="1"/>
        <v>-1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IFERROR(__xludf.DUMMYFUNCTION("""COMPUTED_VALUE"""),118.0)</f>
        <v>118</v>
      </c>
      <c r="C1644" s="1">
        <f t="shared" si="1"/>
        <v>-1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IFERROR(__xludf.DUMMYFUNCTION("""COMPUTED_VALUE"""),118.74)</f>
        <v>118.74</v>
      </c>
      <c r="C1645" s="1">
        <f t="shared" si="1"/>
        <v>-1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IFERROR(__xludf.DUMMYFUNCTION("""COMPUTED_VALUE"""),118.64)</f>
        <v>118.64</v>
      </c>
      <c r="C1646" s="1">
        <f t="shared" si="1"/>
        <v>-1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IFERROR(__xludf.DUMMYFUNCTION("""COMPUTED_VALUE"""),117.38)</f>
        <v>117.38</v>
      </c>
      <c r="C1647" s="1">
        <f t="shared" si="1"/>
        <v>-1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IFERROR(__xludf.DUMMYFUNCTION("""COMPUTED_VALUE"""),117.05)</f>
        <v>117.05</v>
      </c>
      <c r="C1648" s="1">
        <f t="shared" si="1"/>
        <v>-1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IFERROR(__xludf.DUMMYFUNCTION("""COMPUTED_VALUE"""),117.01)</f>
        <v>117.01</v>
      </c>
      <c r="C1649" s="1">
        <f t="shared" si="1"/>
        <v>-1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IFERROR(__xludf.DUMMYFUNCTION("""COMPUTED_VALUE"""),116.72)</f>
        <v>116.72</v>
      </c>
      <c r="C1650" s="1">
        <f t="shared" si="1"/>
        <v>-1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IFERROR(__xludf.DUMMYFUNCTION("""COMPUTED_VALUE"""),117.15)</f>
        <v>117.15</v>
      </c>
      <c r="C1651" s="1">
        <f t="shared" si="1"/>
        <v>-1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IFERROR(__xludf.DUMMYFUNCTION("""COMPUTED_VALUE"""),117.45)</f>
        <v>117.45</v>
      </c>
      <c r="C1652" s="1">
        <f t="shared" si="1"/>
        <v>-1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IFERROR(__xludf.DUMMYFUNCTION("""COMPUTED_VALUE"""),117.65)</f>
        <v>117.65</v>
      </c>
      <c r="C1653" s="1">
        <f t="shared" si="1"/>
        <v>-1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IFERROR(__xludf.DUMMYFUNCTION("""COMPUTED_VALUE"""),116.43)</f>
        <v>116.43</v>
      </c>
      <c r="C1654" s="1">
        <f t="shared" si="1"/>
        <v>-1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IFERROR(__xludf.DUMMYFUNCTION("""COMPUTED_VALUE"""),117.61)</f>
        <v>117.61</v>
      </c>
      <c r="C1655" s="1">
        <f t="shared" si="1"/>
        <v>-1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IFERROR(__xludf.DUMMYFUNCTION("""COMPUTED_VALUE"""),116.22)</f>
        <v>116.22</v>
      </c>
      <c r="C1656" s="1">
        <f t="shared" si="1"/>
        <v>-1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IFERROR(__xludf.DUMMYFUNCTION("""COMPUTED_VALUE"""),116.81)</f>
        <v>116.81</v>
      </c>
      <c r="C1657" s="1">
        <f t="shared" si="1"/>
        <v>-1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IFERROR(__xludf.DUMMYFUNCTION("""COMPUTED_VALUE"""),117.03)</f>
        <v>117.03</v>
      </c>
      <c r="C1658" s="1">
        <f t="shared" si="1"/>
        <v>-1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IFERROR(__xludf.DUMMYFUNCTION("""COMPUTED_VALUE"""),117.98)</f>
        <v>117.98</v>
      </c>
      <c r="C1659" s="1">
        <f t="shared" si="1"/>
        <v>-1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IFERROR(__xludf.DUMMYFUNCTION("""COMPUTED_VALUE"""),117.88)</f>
        <v>117.88</v>
      </c>
      <c r="C1660" s="1">
        <f t="shared" si="1"/>
        <v>-1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IFERROR(__xludf.DUMMYFUNCTION("""COMPUTED_VALUE"""),118.58)</f>
        <v>118.58</v>
      </c>
      <c r="C1661" s="1">
        <f t="shared" si="1"/>
        <v>-1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IFERROR(__xludf.DUMMYFUNCTION("""COMPUTED_VALUE"""),118.15)</f>
        <v>118.15</v>
      </c>
      <c r="C1662" s="1">
        <f t="shared" si="1"/>
        <v>-1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IFERROR(__xludf.DUMMYFUNCTION("""COMPUTED_VALUE"""),118.18)</f>
        <v>118.18</v>
      </c>
      <c r="C1663" s="1">
        <f t="shared" si="1"/>
        <v>-1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IFERROR(__xludf.DUMMYFUNCTION("""COMPUTED_VALUE"""),118.23)</f>
        <v>118.23</v>
      </c>
      <c r="C1664" s="1">
        <f t="shared" si="1"/>
        <v>-1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IFERROR(__xludf.DUMMYFUNCTION("""COMPUTED_VALUE"""),118.6)</f>
        <v>118.6</v>
      </c>
      <c r="C1665" s="1">
        <f t="shared" si="1"/>
        <v>-1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IFERROR(__xludf.DUMMYFUNCTION("""COMPUTED_VALUE"""),118.51)</f>
        <v>118.51</v>
      </c>
      <c r="C1666" s="1">
        <f t="shared" si="1"/>
        <v>-1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IFERROR(__xludf.DUMMYFUNCTION("""COMPUTED_VALUE"""),118.35)</f>
        <v>118.35</v>
      </c>
      <c r="C1667" s="1">
        <f t="shared" si="1"/>
        <v>-1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IFERROR(__xludf.DUMMYFUNCTION("""COMPUTED_VALUE"""),116.98)</f>
        <v>116.98</v>
      </c>
      <c r="C1668" s="1">
        <f t="shared" si="1"/>
        <v>-1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IFERROR(__xludf.DUMMYFUNCTION("""COMPUTED_VALUE"""),117.42)</f>
        <v>117.42</v>
      </c>
      <c r="C1669" s="1">
        <f t="shared" si="1"/>
        <v>-1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IFERROR(__xludf.DUMMYFUNCTION("""COMPUTED_VALUE"""),117.82)</f>
        <v>117.82</v>
      </c>
      <c r="C1670" s="1">
        <f t="shared" si="1"/>
        <v>-1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IFERROR(__xludf.DUMMYFUNCTION("""COMPUTED_VALUE"""),117.47)</f>
        <v>117.47</v>
      </c>
      <c r="C1671" s="1">
        <f t="shared" si="1"/>
        <v>-1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IFERROR(__xludf.DUMMYFUNCTION("""COMPUTED_VALUE"""),116.95)</f>
        <v>116.95</v>
      </c>
      <c r="C1672" s="1">
        <f t="shared" si="1"/>
        <v>-1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IFERROR(__xludf.DUMMYFUNCTION("""COMPUTED_VALUE"""),116.63)</f>
        <v>116.63</v>
      </c>
      <c r="C1673" s="1">
        <f t="shared" si="1"/>
        <v>-1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IFERROR(__xludf.DUMMYFUNCTION("""COMPUTED_VALUE"""),117.11)</f>
        <v>117.11</v>
      </c>
      <c r="C1674" s="1">
        <f t="shared" si="1"/>
        <v>-1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IFERROR(__xludf.DUMMYFUNCTION("""COMPUTED_VALUE"""),117.75)</f>
        <v>117.75</v>
      </c>
      <c r="C1675" s="1">
        <f t="shared" si="1"/>
        <v>-1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IFERROR(__xludf.DUMMYFUNCTION("""COMPUTED_VALUE"""),117.14)</f>
        <v>117.14</v>
      </c>
      <c r="C1676" s="1">
        <f t="shared" si="1"/>
        <v>-1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IFERROR(__xludf.DUMMYFUNCTION("""COMPUTED_VALUE"""),118.48)</f>
        <v>118.48</v>
      </c>
      <c r="C1677" s="1">
        <f t="shared" si="1"/>
        <v>-1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IFERROR(__xludf.DUMMYFUNCTION("""COMPUTED_VALUE"""),118.47)</f>
        <v>118.47</v>
      </c>
      <c r="C1678" s="1">
        <f t="shared" si="1"/>
        <v>-1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IFERROR(__xludf.DUMMYFUNCTION("""COMPUTED_VALUE"""),118.71)</f>
        <v>118.71</v>
      </c>
      <c r="C1679" s="1">
        <f t="shared" si="1"/>
        <v>-1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IFERROR(__xludf.DUMMYFUNCTION("""COMPUTED_VALUE"""),118.35)</f>
        <v>118.35</v>
      </c>
      <c r="C1680" s="1">
        <f t="shared" si="1"/>
        <v>-1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IFERROR(__xludf.DUMMYFUNCTION("""COMPUTED_VALUE"""),118.84)</f>
        <v>118.84</v>
      </c>
      <c r="C1681" s="1">
        <f t="shared" si="1"/>
        <v>-1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IFERROR(__xludf.DUMMYFUNCTION("""COMPUTED_VALUE"""),119.29)</f>
        <v>119.29</v>
      </c>
      <c r="C1682" s="1">
        <f t="shared" si="1"/>
        <v>-1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IFERROR(__xludf.DUMMYFUNCTION("""COMPUTED_VALUE"""),118.68)</f>
        <v>118.68</v>
      </c>
      <c r="C1683" s="1">
        <f t="shared" si="1"/>
        <v>-1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IFERROR(__xludf.DUMMYFUNCTION("""COMPUTED_VALUE"""),116.9)</f>
        <v>116.9</v>
      </c>
      <c r="C1684" s="1">
        <f t="shared" si="1"/>
        <v>-1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IFERROR(__xludf.DUMMYFUNCTION("""COMPUTED_VALUE"""),114.44)</f>
        <v>114.44</v>
      </c>
      <c r="C1685" s="1">
        <f t="shared" si="1"/>
        <v>-1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IFERROR(__xludf.DUMMYFUNCTION("""COMPUTED_VALUE"""),115.52)</f>
        <v>115.52</v>
      </c>
      <c r="C1686" s="1">
        <f t="shared" si="1"/>
        <v>-1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IFERROR(__xludf.DUMMYFUNCTION("""COMPUTED_VALUE"""),114.26)</f>
        <v>114.26</v>
      </c>
      <c r="C1687" s="1">
        <f t="shared" si="1"/>
        <v>-1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IFERROR(__xludf.DUMMYFUNCTION("""COMPUTED_VALUE"""),113.71)</f>
        <v>113.71</v>
      </c>
      <c r="C1688" s="1">
        <f t="shared" si="1"/>
        <v>-1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IFERROR(__xludf.DUMMYFUNCTION("""COMPUTED_VALUE"""),114.94)</f>
        <v>114.94</v>
      </c>
      <c r="C1689" s="1">
        <f t="shared" si="1"/>
        <v>-1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IFERROR(__xludf.DUMMYFUNCTION("""COMPUTED_VALUE"""),114.67)</f>
        <v>114.67</v>
      </c>
      <c r="C1690" s="1">
        <f t="shared" si="1"/>
        <v>-1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IFERROR(__xludf.DUMMYFUNCTION("""COMPUTED_VALUE"""),115.09)</f>
        <v>115.09</v>
      </c>
      <c r="C1691" s="1">
        <f t="shared" si="1"/>
        <v>-1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IFERROR(__xludf.DUMMYFUNCTION("""COMPUTED_VALUE"""),114.79)</f>
        <v>114.79</v>
      </c>
      <c r="C1692" s="1">
        <f t="shared" si="1"/>
        <v>-1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IFERROR(__xludf.DUMMYFUNCTION("""COMPUTED_VALUE"""),115.93)</f>
        <v>115.93</v>
      </c>
      <c r="C1693" s="1">
        <f t="shared" si="1"/>
        <v>-1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IFERROR(__xludf.DUMMYFUNCTION("""COMPUTED_VALUE"""),116.73)</f>
        <v>116.73</v>
      </c>
      <c r="C1694" s="1">
        <f t="shared" si="1"/>
        <v>-1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IFERROR(__xludf.DUMMYFUNCTION("""COMPUTED_VALUE"""),115.31)</f>
        <v>115.31</v>
      </c>
      <c r="C1695" s="1">
        <f t="shared" si="1"/>
        <v>-1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IFERROR(__xludf.DUMMYFUNCTION("""COMPUTED_VALUE"""),113.94)</f>
        <v>113.94</v>
      </c>
      <c r="C1696" s="1">
        <f t="shared" si="1"/>
        <v>-1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IFERROR(__xludf.DUMMYFUNCTION("""COMPUTED_VALUE"""),114.41)</f>
        <v>114.41</v>
      </c>
      <c r="C1697" s="1">
        <f t="shared" si="1"/>
        <v>-1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IFERROR(__xludf.DUMMYFUNCTION("""COMPUTED_VALUE"""),115.01)</f>
        <v>115.01</v>
      </c>
      <c r="C1698" s="1">
        <f t="shared" si="1"/>
        <v>-1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IFERROR(__xludf.DUMMYFUNCTION("""COMPUTED_VALUE"""),113.87)</f>
        <v>113.87</v>
      </c>
      <c r="C1699" s="1">
        <f t="shared" si="1"/>
        <v>-1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IFERROR(__xludf.DUMMYFUNCTION("""COMPUTED_VALUE"""),114.55)</f>
        <v>114.55</v>
      </c>
      <c r="C1700" s="1">
        <f t="shared" si="1"/>
        <v>-1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IFERROR(__xludf.DUMMYFUNCTION("""COMPUTED_VALUE"""),113.0)</f>
        <v>113</v>
      </c>
      <c r="C1701" s="1">
        <f t="shared" si="1"/>
        <v>-1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IFERROR(__xludf.DUMMYFUNCTION("""COMPUTED_VALUE"""),112.32)</f>
        <v>112.32</v>
      </c>
      <c r="C1702" s="1">
        <f t="shared" si="1"/>
        <v>-1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IFERROR(__xludf.DUMMYFUNCTION("""COMPUTED_VALUE"""),113.1)</f>
        <v>113.1</v>
      </c>
      <c r="C1703" s="1">
        <f t="shared" si="1"/>
        <v>-1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IFERROR(__xludf.DUMMYFUNCTION("""COMPUTED_VALUE"""),113.18)</f>
        <v>113.18</v>
      </c>
      <c r="C1704" s="1">
        <f t="shared" si="1"/>
        <v>-1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IFERROR(__xludf.DUMMYFUNCTION("""COMPUTED_VALUE"""),114.53)</f>
        <v>114.53</v>
      </c>
      <c r="C1705" s="1">
        <f t="shared" si="1"/>
        <v>-1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IFERROR(__xludf.DUMMYFUNCTION("""COMPUTED_VALUE"""),115.14)</f>
        <v>115.14</v>
      </c>
      <c r="C1706" s="1">
        <f t="shared" si="1"/>
        <v>-1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IFERROR(__xludf.DUMMYFUNCTION("""COMPUTED_VALUE"""),114.0)</f>
        <v>114</v>
      </c>
      <c r="C1707" s="1">
        <f t="shared" si="1"/>
        <v>-1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IFERROR(__xludf.DUMMYFUNCTION("""COMPUTED_VALUE"""),115.35)</f>
        <v>115.35</v>
      </c>
      <c r="C1708" s="1">
        <f t="shared" si="1"/>
        <v>-1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IFERROR(__xludf.DUMMYFUNCTION("""COMPUTED_VALUE"""),115.06)</f>
        <v>115.06</v>
      </c>
      <c r="C1709" s="1">
        <f t="shared" si="1"/>
        <v>-1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IFERROR(__xludf.DUMMYFUNCTION("""COMPUTED_VALUE"""),115.08)</f>
        <v>115.08</v>
      </c>
      <c r="C1710" s="1">
        <f t="shared" si="1"/>
        <v>-1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IFERROR(__xludf.DUMMYFUNCTION("""COMPUTED_VALUE"""),114.98)</f>
        <v>114.98</v>
      </c>
      <c r="C1711" s="1">
        <f t="shared" si="1"/>
        <v>-1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IFERROR(__xludf.DUMMYFUNCTION("""COMPUTED_VALUE"""),115.18)</f>
        <v>115.18</v>
      </c>
      <c r="C1712" s="1">
        <f t="shared" si="1"/>
        <v>-1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IFERROR(__xludf.DUMMYFUNCTION("""COMPUTED_VALUE"""),116.23)</f>
        <v>116.23</v>
      </c>
      <c r="C1713" s="1">
        <f t="shared" si="1"/>
        <v>-1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IFERROR(__xludf.DUMMYFUNCTION("""COMPUTED_VALUE"""),109.52)</f>
        <v>109.52</v>
      </c>
      <c r="C1714" s="1">
        <f t="shared" si="1"/>
        <v>-1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IFERROR(__xludf.DUMMYFUNCTION("""COMPUTED_VALUE"""),108.35)</f>
        <v>108.35</v>
      </c>
      <c r="C1715" s="1">
        <f t="shared" si="1"/>
        <v>-1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IFERROR(__xludf.DUMMYFUNCTION("""COMPUTED_VALUE"""),109.07)</f>
        <v>109.07</v>
      </c>
      <c r="C1716" s="1">
        <f t="shared" si="1"/>
        <v>-1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IFERROR(__xludf.DUMMYFUNCTION("""COMPUTED_VALUE"""),109.03)</f>
        <v>109.03</v>
      </c>
      <c r="C1717" s="1">
        <f t="shared" si="1"/>
        <v>-1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IFERROR(__xludf.DUMMYFUNCTION("""COMPUTED_VALUE"""),108.82)</f>
        <v>108.82</v>
      </c>
      <c r="C1718" s="1">
        <f t="shared" si="1"/>
        <v>-1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IFERROR(__xludf.DUMMYFUNCTION("""COMPUTED_VALUE"""),108.02)</f>
        <v>108.02</v>
      </c>
      <c r="C1719" s="1">
        <f t="shared" si="1"/>
        <v>-1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IFERROR(__xludf.DUMMYFUNCTION("""COMPUTED_VALUE"""),108.43)</f>
        <v>108.43</v>
      </c>
      <c r="C1720" s="1">
        <f t="shared" si="1"/>
        <v>-1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IFERROR(__xludf.DUMMYFUNCTION("""COMPUTED_VALUE"""),108.18)</f>
        <v>108.18</v>
      </c>
      <c r="C1721" s="1">
        <f t="shared" si="1"/>
        <v>-1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IFERROR(__xludf.DUMMYFUNCTION("""COMPUTED_VALUE"""),106.24)</f>
        <v>106.24</v>
      </c>
      <c r="C1722" s="1">
        <f t="shared" si="1"/>
        <v>-1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IFERROR(__xludf.DUMMYFUNCTION("""COMPUTED_VALUE"""),105.62)</f>
        <v>105.62</v>
      </c>
      <c r="C1723" s="1">
        <f t="shared" si="1"/>
        <v>-1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IFERROR(__xludf.DUMMYFUNCTION("""COMPUTED_VALUE"""),105.72)</f>
        <v>105.72</v>
      </c>
      <c r="C1724" s="1">
        <f t="shared" si="1"/>
        <v>-1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IFERROR(__xludf.DUMMYFUNCTION("""COMPUTED_VALUE"""),104.67)</f>
        <v>104.67</v>
      </c>
      <c r="C1725" s="1">
        <f t="shared" si="1"/>
        <v>-1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IFERROR(__xludf.DUMMYFUNCTION("""COMPUTED_VALUE"""),105.36)</f>
        <v>105.36</v>
      </c>
      <c r="C1726" s="1">
        <f t="shared" si="1"/>
        <v>-1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IFERROR(__xludf.DUMMYFUNCTION("""COMPUTED_VALUE"""),108.01)</f>
        <v>108.01</v>
      </c>
      <c r="C1727" s="1">
        <f t="shared" si="1"/>
        <v>-1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IFERROR(__xludf.DUMMYFUNCTION("""COMPUTED_VALUE"""),106.94)</f>
        <v>106.94</v>
      </c>
      <c r="C1728" s="1">
        <f t="shared" si="1"/>
        <v>-1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IFERROR(__xludf.DUMMYFUNCTION("""COMPUTED_VALUE"""),109.62)</f>
        <v>109.62</v>
      </c>
      <c r="C1729" s="1">
        <f t="shared" si="1"/>
        <v>-1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IFERROR(__xludf.DUMMYFUNCTION("""COMPUTED_VALUE"""),110.28)</f>
        <v>110.28</v>
      </c>
      <c r="C1730" s="1">
        <f t="shared" si="1"/>
        <v>-1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IFERROR(__xludf.DUMMYFUNCTION("""COMPUTED_VALUE"""),112.18)</f>
        <v>112.18</v>
      </c>
      <c r="C1731" s="1">
        <f t="shared" si="1"/>
        <v>-1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IFERROR(__xludf.DUMMYFUNCTION("""COMPUTED_VALUE"""),111.85)</f>
        <v>111.85</v>
      </c>
      <c r="C1732" s="1">
        <f t="shared" si="1"/>
        <v>-1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IFERROR(__xludf.DUMMYFUNCTION("""COMPUTED_VALUE"""),111.35)</f>
        <v>111.35</v>
      </c>
      <c r="C1733" s="1">
        <f t="shared" si="1"/>
        <v>-1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IFERROR(__xludf.DUMMYFUNCTION("""COMPUTED_VALUE"""),111.18)</f>
        <v>111.18</v>
      </c>
      <c r="C1734" s="1">
        <f t="shared" si="1"/>
        <v>-1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IFERROR(__xludf.DUMMYFUNCTION("""COMPUTED_VALUE"""),111.82)</f>
        <v>111.82</v>
      </c>
      <c r="C1735" s="1">
        <f t="shared" si="1"/>
        <v>-1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IFERROR(__xludf.DUMMYFUNCTION("""COMPUTED_VALUE"""),111.84)</f>
        <v>111.84</v>
      </c>
      <c r="C1736" s="1">
        <f t="shared" si="1"/>
        <v>-1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IFERROR(__xludf.DUMMYFUNCTION("""COMPUTED_VALUE"""),112.4)</f>
        <v>112.4</v>
      </c>
      <c r="C1737" s="1">
        <f t="shared" si="1"/>
        <v>-1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IFERROR(__xludf.DUMMYFUNCTION("""COMPUTED_VALUE"""),113.07)</f>
        <v>113.07</v>
      </c>
      <c r="C1738" s="1">
        <f t="shared" si="1"/>
        <v>-1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IFERROR(__xludf.DUMMYFUNCTION("""COMPUTED_VALUE"""),113.45)</f>
        <v>113.45</v>
      </c>
      <c r="C1739" s="1">
        <f t="shared" si="1"/>
        <v>-1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IFERROR(__xludf.DUMMYFUNCTION("""COMPUTED_VALUE"""),113.81)</f>
        <v>113.81</v>
      </c>
      <c r="C1740" s="1">
        <f t="shared" si="1"/>
        <v>-1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IFERROR(__xludf.DUMMYFUNCTION("""COMPUTED_VALUE"""),113.7)</f>
        <v>113.7</v>
      </c>
      <c r="C1741" s="1">
        <f t="shared" si="1"/>
        <v>-1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IFERROR(__xludf.DUMMYFUNCTION("""COMPUTED_VALUE"""),113.35)</f>
        <v>113.35</v>
      </c>
      <c r="C1742" s="1">
        <f t="shared" si="1"/>
        <v>-1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IFERROR(__xludf.DUMMYFUNCTION("""COMPUTED_VALUE"""),115.41)</f>
        <v>115.41</v>
      </c>
      <c r="C1743" s="1">
        <f t="shared" si="1"/>
        <v>-1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IFERROR(__xludf.DUMMYFUNCTION("""COMPUTED_VALUE"""),115.65)</f>
        <v>115.65</v>
      </c>
      <c r="C1744" s="1">
        <f t="shared" si="1"/>
        <v>-1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IFERROR(__xludf.DUMMYFUNCTION("""COMPUTED_VALUE"""),115.87)</f>
        <v>115.87</v>
      </c>
      <c r="C1745" s="1">
        <f t="shared" si="1"/>
        <v>-1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IFERROR(__xludf.DUMMYFUNCTION("""COMPUTED_VALUE"""),116.83)</f>
        <v>116.83</v>
      </c>
      <c r="C1746" s="1">
        <f t="shared" si="1"/>
        <v>-1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IFERROR(__xludf.DUMMYFUNCTION("""COMPUTED_VALUE"""),117.99)</f>
        <v>117.99</v>
      </c>
      <c r="C1747" s="1">
        <f t="shared" si="1"/>
        <v>-1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IFERROR(__xludf.DUMMYFUNCTION("""COMPUTED_VALUE"""),118.38)</f>
        <v>118.38</v>
      </c>
      <c r="C1748" s="1">
        <f t="shared" si="1"/>
        <v>-1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IFERROR(__xludf.DUMMYFUNCTION("""COMPUTED_VALUE"""),119.19)</f>
        <v>119.19</v>
      </c>
      <c r="C1749" s="1">
        <f t="shared" si="1"/>
        <v>-1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IFERROR(__xludf.DUMMYFUNCTION("""COMPUTED_VALUE"""),120.91)</f>
        <v>120.91</v>
      </c>
      <c r="C1750" s="1">
        <f t="shared" si="1"/>
        <v>-1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tr">
        <f>IFERROR(__xludf.DUMMYFUNCTION("GOOGLEFINANCE(""WMT"",""price"",""2010-01-01"",""2016-12-13"",""DAILY"")"),"Date")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IFERROR(__xludf.DUMMYFUNCTION("""COMPUTED_VALUE"""),54.23)</f>
        <v>54.23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IFERROR(__xludf.DUMMYFUNCTION("""COMPUTED_VALUE"""),53.69)</f>
        <v>53.69</v>
      </c>
      <c r="C3" s="1">
        <f t="shared" ref="C3:C1750" si="1">(B3-B2)-1</f>
        <v>-1</v>
      </c>
    </row>
    <row r="4">
      <c r="A4" s="3">
        <f>IFERROR(__xludf.DUMMYFUNCTION("""COMPUTED_VALUE"""),40184.666666666664)</f>
        <v>40184.66667</v>
      </c>
      <c r="B4" s="1">
        <f>IFERROR(__xludf.DUMMYFUNCTION("""COMPUTED_VALUE"""),53.57)</f>
        <v>53.57</v>
      </c>
      <c r="C4" s="1">
        <f t="shared" si="1"/>
        <v>-1</v>
      </c>
    </row>
    <row r="5">
      <c r="A5" s="3">
        <f>IFERROR(__xludf.DUMMYFUNCTION("""COMPUTED_VALUE"""),40185.666666666664)</f>
        <v>40185.66667</v>
      </c>
      <c r="B5" s="1">
        <f>IFERROR(__xludf.DUMMYFUNCTION("""COMPUTED_VALUE"""),53.6)</f>
        <v>53.6</v>
      </c>
      <c r="C5" s="1">
        <f t="shared" si="1"/>
        <v>-1</v>
      </c>
    </row>
    <row r="6">
      <c r="A6" s="3">
        <f>IFERROR(__xludf.DUMMYFUNCTION("""COMPUTED_VALUE"""),40186.666666666664)</f>
        <v>40186.66667</v>
      </c>
      <c r="B6" s="1">
        <f>IFERROR(__xludf.DUMMYFUNCTION("""COMPUTED_VALUE"""),53.33)</f>
        <v>53.33</v>
      </c>
      <c r="C6" s="1">
        <f t="shared" si="1"/>
        <v>-1</v>
      </c>
    </row>
    <row r="7">
      <c r="A7" s="3">
        <f>IFERROR(__xludf.DUMMYFUNCTION("""COMPUTED_VALUE"""),40189.666666666664)</f>
        <v>40189.66667</v>
      </c>
      <c r="B7" s="1">
        <f>IFERROR(__xludf.DUMMYFUNCTION("""COMPUTED_VALUE"""),54.21)</f>
        <v>54.21</v>
      </c>
      <c r="C7" s="1">
        <f t="shared" si="1"/>
        <v>-1</v>
      </c>
    </row>
    <row r="8">
      <c r="A8" s="3">
        <f>IFERROR(__xludf.DUMMYFUNCTION("""COMPUTED_VALUE"""),40190.666666666664)</f>
        <v>40190.66667</v>
      </c>
      <c r="B8" s="1">
        <f>IFERROR(__xludf.DUMMYFUNCTION("""COMPUTED_VALUE"""),54.73)</f>
        <v>54.73</v>
      </c>
      <c r="C8" s="1">
        <f t="shared" si="1"/>
        <v>-1</v>
      </c>
    </row>
    <row r="9">
      <c r="A9" s="3">
        <f>IFERROR(__xludf.DUMMYFUNCTION("""COMPUTED_VALUE"""),40191.666666666664)</f>
        <v>40191.66667</v>
      </c>
      <c r="B9" s="1">
        <f>IFERROR(__xludf.DUMMYFUNCTION("""COMPUTED_VALUE"""),55.01)</f>
        <v>55.01</v>
      </c>
      <c r="C9" s="1">
        <f t="shared" si="1"/>
        <v>-1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IFERROR(__xludf.DUMMYFUNCTION("""COMPUTED_VALUE"""),54.21)</f>
        <v>54.21</v>
      </c>
      <c r="C10" s="1">
        <f t="shared" si="1"/>
        <v>-1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IFERROR(__xludf.DUMMYFUNCTION("""COMPUTED_VALUE"""),53.68)</f>
        <v>53.68</v>
      </c>
      <c r="C11" s="1">
        <f t="shared" si="1"/>
        <v>-1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IFERROR(__xludf.DUMMYFUNCTION("""COMPUTED_VALUE"""),54.03)</f>
        <v>54.03</v>
      </c>
      <c r="C12" s="1">
        <f t="shared" si="1"/>
        <v>-1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IFERROR(__xludf.DUMMYFUNCTION("""COMPUTED_VALUE"""),53.86)</f>
        <v>53.86</v>
      </c>
      <c r="C13" s="1">
        <f t="shared" si="1"/>
        <v>-1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IFERROR(__xludf.DUMMYFUNCTION("""COMPUTED_VALUE"""),52.92)</f>
        <v>52.92</v>
      </c>
      <c r="C14" s="1">
        <f t="shared" si="1"/>
        <v>-1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IFERROR(__xludf.DUMMYFUNCTION("""COMPUTED_VALUE"""),52.94)</f>
        <v>52.94</v>
      </c>
      <c r="C15" s="1">
        <f t="shared" si="1"/>
        <v>-1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IFERROR(__xludf.DUMMYFUNCTION("""COMPUTED_VALUE"""),52.88)</f>
        <v>52.88</v>
      </c>
      <c r="C16" s="1">
        <f t="shared" si="1"/>
        <v>-1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IFERROR(__xludf.DUMMYFUNCTION("""COMPUTED_VALUE"""),53.61)</f>
        <v>53.61</v>
      </c>
      <c r="C17" s="1">
        <f t="shared" si="1"/>
        <v>-1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IFERROR(__xludf.DUMMYFUNCTION("""COMPUTED_VALUE"""),53.4)</f>
        <v>53.4</v>
      </c>
      <c r="C18" s="1">
        <f t="shared" si="1"/>
        <v>-1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IFERROR(__xludf.DUMMYFUNCTION("""COMPUTED_VALUE"""),52.61)</f>
        <v>52.61</v>
      </c>
      <c r="C19" s="1">
        <f t="shared" si="1"/>
        <v>-1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IFERROR(__xludf.DUMMYFUNCTION("""COMPUTED_VALUE"""),53.43)</f>
        <v>53.43</v>
      </c>
      <c r="C20" s="1">
        <f t="shared" si="1"/>
        <v>-1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IFERROR(__xludf.DUMMYFUNCTION("""COMPUTED_VALUE"""),53.48)</f>
        <v>53.48</v>
      </c>
      <c r="C21" s="1">
        <f t="shared" si="1"/>
        <v>-1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IFERROR(__xludf.DUMMYFUNCTION("""COMPUTED_VALUE"""),53.49)</f>
        <v>53.49</v>
      </c>
      <c r="C22" s="1">
        <f t="shared" si="1"/>
        <v>-1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IFERROR(__xludf.DUMMYFUNCTION("""COMPUTED_VALUE"""),54.27)</f>
        <v>54.27</v>
      </c>
      <c r="C23" s="1">
        <f t="shared" si="1"/>
        <v>-1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IFERROR(__xludf.DUMMYFUNCTION("""COMPUTED_VALUE"""),52.97)</f>
        <v>52.97</v>
      </c>
      <c r="C24" s="1">
        <f t="shared" si="1"/>
        <v>-1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IFERROR(__xludf.DUMMYFUNCTION("""COMPUTED_VALUE"""),53.45)</f>
        <v>53.45</v>
      </c>
      <c r="C25" s="1">
        <f t="shared" si="1"/>
        <v>-1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IFERROR(__xludf.DUMMYFUNCTION("""COMPUTED_VALUE"""),52.93)</f>
        <v>52.93</v>
      </c>
      <c r="C26" s="1">
        <f t="shared" si="1"/>
        <v>-1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IFERROR(__xludf.DUMMYFUNCTION("""COMPUTED_VALUE"""),53.25)</f>
        <v>53.25</v>
      </c>
      <c r="C27" s="1">
        <f t="shared" si="1"/>
        <v>-1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IFERROR(__xludf.DUMMYFUNCTION("""COMPUTED_VALUE"""),53.24)</f>
        <v>53.24</v>
      </c>
      <c r="C28" s="1">
        <f t="shared" si="1"/>
        <v>-1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IFERROR(__xludf.DUMMYFUNCTION("""COMPUTED_VALUE"""),53.08)</f>
        <v>53.08</v>
      </c>
      <c r="C29" s="1">
        <f t="shared" si="1"/>
        <v>-1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IFERROR(__xludf.DUMMYFUNCTION("""COMPUTED_VALUE"""),52.9)</f>
        <v>52.9</v>
      </c>
      <c r="C30" s="1">
        <f t="shared" si="1"/>
        <v>-1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IFERROR(__xludf.DUMMYFUNCTION("""COMPUTED_VALUE"""),53.56)</f>
        <v>53.56</v>
      </c>
      <c r="C31" s="1">
        <f t="shared" si="1"/>
        <v>-1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IFERROR(__xludf.DUMMYFUNCTION("""COMPUTED_VALUE"""),54.06)</f>
        <v>54.06</v>
      </c>
      <c r="C32" s="1">
        <f t="shared" si="1"/>
        <v>-1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IFERROR(__xludf.DUMMYFUNCTION("""COMPUTED_VALUE"""),53.47)</f>
        <v>53.47</v>
      </c>
      <c r="C33" s="1">
        <f t="shared" si="1"/>
        <v>-1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IFERROR(__xludf.DUMMYFUNCTION("""COMPUTED_VALUE"""),53.49)</f>
        <v>53.49</v>
      </c>
      <c r="C34" s="1">
        <f t="shared" si="1"/>
        <v>-1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IFERROR(__xludf.DUMMYFUNCTION("""COMPUTED_VALUE"""),53.83)</f>
        <v>53.83</v>
      </c>
      <c r="C35" s="1">
        <f t="shared" si="1"/>
        <v>-1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IFERROR(__xludf.DUMMYFUNCTION("""COMPUTED_VALUE"""),53.62)</f>
        <v>53.62</v>
      </c>
      <c r="C36" s="1">
        <f t="shared" si="1"/>
        <v>-1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IFERROR(__xludf.DUMMYFUNCTION("""COMPUTED_VALUE"""),53.92)</f>
        <v>53.92</v>
      </c>
      <c r="C37" s="1">
        <f t="shared" si="1"/>
        <v>-1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IFERROR(__xludf.DUMMYFUNCTION("""COMPUTED_VALUE"""),54.15)</f>
        <v>54.15</v>
      </c>
      <c r="C38" s="1">
        <f t="shared" si="1"/>
        <v>-1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IFERROR(__xludf.DUMMYFUNCTION("""COMPUTED_VALUE"""),54.07)</f>
        <v>54.07</v>
      </c>
      <c r="C39" s="1">
        <f t="shared" si="1"/>
        <v>-1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IFERROR(__xludf.DUMMYFUNCTION("""COMPUTED_VALUE"""),53.9)</f>
        <v>53.9</v>
      </c>
      <c r="C40" s="1">
        <f t="shared" si="1"/>
        <v>-1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IFERROR(__xludf.DUMMYFUNCTION("""COMPUTED_VALUE"""),53.59)</f>
        <v>53.59</v>
      </c>
      <c r="C41" s="1">
        <f t="shared" si="1"/>
        <v>-1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IFERROR(__xludf.DUMMYFUNCTION("""COMPUTED_VALUE"""),53.66)</f>
        <v>53.66</v>
      </c>
      <c r="C42" s="1">
        <f t="shared" si="1"/>
        <v>-1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IFERROR(__xludf.DUMMYFUNCTION("""COMPUTED_VALUE"""),53.96)</f>
        <v>53.96</v>
      </c>
      <c r="C43" s="1">
        <f t="shared" si="1"/>
        <v>-1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IFERROR(__xludf.DUMMYFUNCTION("""COMPUTED_VALUE"""),54.14)</f>
        <v>54.14</v>
      </c>
      <c r="C44" s="1">
        <f t="shared" si="1"/>
        <v>-1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IFERROR(__xludf.DUMMYFUNCTION("""COMPUTED_VALUE"""),54.15)</f>
        <v>54.15</v>
      </c>
      <c r="C45" s="1">
        <f t="shared" si="1"/>
        <v>-1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IFERROR(__xludf.DUMMYFUNCTION("""COMPUTED_VALUE"""),54.06)</f>
        <v>54.06</v>
      </c>
      <c r="C46" s="1">
        <f t="shared" si="1"/>
        <v>-1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IFERROR(__xludf.DUMMYFUNCTION("""COMPUTED_VALUE"""),53.63)</f>
        <v>53.63</v>
      </c>
      <c r="C47" s="1">
        <f t="shared" si="1"/>
        <v>-1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IFERROR(__xludf.DUMMYFUNCTION("""COMPUTED_VALUE"""),53.97)</f>
        <v>53.97</v>
      </c>
      <c r="C48" s="1">
        <f t="shared" si="1"/>
        <v>-1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IFERROR(__xludf.DUMMYFUNCTION("""COMPUTED_VALUE"""),53.9)</f>
        <v>53.9</v>
      </c>
      <c r="C49" s="1">
        <f t="shared" si="1"/>
        <v>-1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IFERROR(__xludf.DUMMYFUNCTION("""COMPUTED_VALUE"""),55.42)</f>
        <v>55.42</v>
      </c>
      <c r="C50" s="1">
        <f t="shared" si="1"/>
        <v>-1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IFERROR(__xludf.DUMMYFUNCTION("""COMPUTED_VALUE"""),55.99)</f>
        <v>55.99</v>
      </c>
      <c r="C51" s="1">
        <f t="shared" si="1"/>
        <v>-1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IFERROR(__xludf.DUMMYFUNCTION("""COMPUTED_VALUE"""),55.92)</f>
        <v>55.92</v>
      </c>
      <c r="C52" s="1">
        <f t="shared" si="1"/>
        <v>-1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IFERROR(__xludf.DUMMYFUNCTION("""COMPUTED_VALUE"""),55.94)</f>
        <v>55.94</v>
      </c>
      <c r="C53" s="1">
        <f t="shared" si="1"/>
        <v>-1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IFERROR(__xludf.DUMMYFUNCTION("""COMPUTED_VALUE"""),55.34)</f>
        <v>55.34</v>
      </c>
      <c r="C54" s="1">
        <f t="shared" si="1"/>
        <v>-1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IFERROR(__xludf.DUMMYFUNCTION("""COMPUTED_VALUE"""),55.62)</f>
        <v>55.62</v>
      </c>
      <c r="C55" s="1">
        <f t="shared" si="1"/>
        <v>-1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IFERROR(__xludf.DUMMYFUNCTION("""COMPUTED_VALUE"""),55.89)</f>
        <v>55.89</v>
      </c>
      <c r="C56" s="1">
        <f t="shared" si="1"/>
        <v>-1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IFERROR(__xludf.DUMMYFUNCTION("""COMPUTED_VALUE"""),55.58)</f>
        <v>55.58</v>
      </c>
      <c r="C57" s="1">
        <f t="shared" si="1"/>
        <v>-1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IFERROR(__xludf.DUMMYFUNCTION("""COMPUTED_VALUE"""),55.61)</f>
        <v>55.61</v>
      </c>
      <c r="C58" s="1">
        <f t="shared" si="1"/>
        <v>-1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IFERROR(__xludf.DUMMYFUNCTION("""COMPUTED_VALUE"""),55.51)</f>
        <v>55.51</v>
      </c>
      <c r="C59" s="1">
        <f t="shared" si="1"/>
        <v>-1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IFERROR(__xludf.DUMMYFUNCTION("""COMPUTED_VALUE"""),55.74)</f>
        <v>55.74</v>
      </c>
      <c r="C60" s="1">
        <f t="shared" si="1"/>
        <v>-1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IFERROR(__xludf.DUMMYFUNCTION("""COMPUTED_VALUE"""),55.91)</f>
        <v>55.91</v>
      </c>
      <c r="C61" s="1">
        <f t="shared" si="1"/>
        <v>-1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IFERROR(__xludf.DUMMYFUNCTION("""COMPUTED_VALUE"""),55.6)</f>
        <v>55.6</v>
      </c>
      <c r="C62" s="1">
        <f t="shared" si="1"/>
        <v>-1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IFERROR(__xludf.DUMMYFUNCTION("""COMPUTED_VALUE"""),55.49)</f>
        <v>55.49</v>
      </c>
      <c r="C63" s="1">
        <f t="shared" si="1"/>
        <v>-1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IFERROR(__xludf.DUMMYFUNCTION("""COMPUTED_VALUE"""),55.49)</f>
        <v>55.49</v>
      </c>
      <c r="C64" s="1">
        <f t="shared" si="1"/>
        <v>-1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IFERROR(__xludf.DUMMYFUNCTION("""COMPUTED_VALUE"""),55.53)</f>
        <v>55.53</v>
      </c>
      <c r="C65" s="1">
        <f t="shared" si="1"/>
        <v>-1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IFERROR(__xludf.DUMMYFUNCTION("""COMPUTED_VALUE"""),55.28)</f>
        <v>55.28</v>
      </c>
      <c r="C66" s="1">
        <f t="shared" si="1"/>
        <v>-1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IFERROR(__xludf.DUMMYFUNCTION("""COMPUTED_VALUE"""),55.38)</f>
        <v>55.38</v>
      </c>
      <c r="C67" s="1">
        <f t="shared" si="1"/>
        <v>-1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IFERROR(__xludf.DUMMYFUNCTION("""COMPUTED_VALUE"""),55.07)</f>
        <v>55.07</v>
      </c>
      <c r="C68" s="1">
        <f t="shared" si="1"/>
        <v>-1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IFERROR(__xludf.DUMMYFUNCTION("""COMPUTED_VALUE"""),55.02)</f>
        <v>55.02</v>
      </c>
      <c r="C69" s="1">
        <f t="shared" si="1"/>
        <v>-1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IFERROR(__xludf.DUMMYFUNCTION("""COMPUTED_VALUE"""),54.72)</f>
        <v>54.72</v>
      </c>
      <c r="C70" s="1">
        <f t="shared" si="1"/>
        <v>-1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IFERROR(__xludf.DUMMYFUNCTION("""COMPUTED_VALUE"""),54.64)</f>
        <v>54.64</v>
      </c>
      <c r="C71" s="1">
        <f t="shared" si="1"/>
        <v>-1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IFERROR(__xludf.DUMMYFUNCTION("""COMPUTED_VALUE"""),54.13)</f>
        <v>54.13</v>
      </c>
      <c r="C72" s="1">
        <f t="shared" si="1"/>
        <v>-1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IFERROR(__xludf.DUMMYFUNCTION("""COMPUTED_VALUE"""),54.11)</f>
        <v>54.11</v>
      </c>
      <c r="C73" s="1">
        <f t="shared" si="1"/>
        <v>-1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IFERROR(__xludf.DUMMYFUNCTION("""COMPUTED_VALUE"""),54.39)</f>
        <v>54.39</v>
      </c>
      <c r="C74" s="1">
        <f t="shared" si="1"/>
        <v>-1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IFERROR(__xludf.DUMMYFUNCTION("""COMPUTED_VALUE"""),54.52)</f>
        <v>54.52</v>
      </c>
      <c r="C75" s="1">
        <f t="shared" si="1"/>
        <v>-1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IFERROR(__xludf.DUMMYFUNCTION("""COMPUTED_VALUE"""),54.47)</f>
        <v>54.47</v>
      </c>
      <c r="C76" s="1">
        <f t="shared" si="1"/>
        <v>-1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IFERROR(__xludf.DUMMYFUNCTION("""COMPUTED_VALUE"""),54.49)</f>
        <v>54.49</v>
      </c>
      <c r="C77" s="1">
        <f t="shared" si="1"/>
        <v>-1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IFERROR(__xludf.DUMMYFUNCTION("""COMPUTED_VALUE"""),54.53)</f>
        <v>54.53</v>
      </c>
      <c r="C78" s="1">
        <f t="shared" si="1"/>
        <v>-1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IFERROR(__xludf.DUMMYFUNCTION("""COMPUTED_VALUE"""),54.04)</f>
        <v>54.04</v>
      </c>
      <c r="C79" s="1">
        <f t="shared" si="1"/>
        <v>-1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IFERROR(__xludf.DUMMYFUNCTION("""COMPUTED_VALUE"""),54.04)</f>
        <v>54.04</v>
      </c>
      <c r="C80" s="1">
        <f t="shared" si="1"/>
        <v>-1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IFERROR(__xludf.DUMMYFUNCTION("""COMPUTED_VALUE"""),53.61)</f>
        <v>53.61</v>
      </c>
      <c r="C81" s="1">
        <f t="shared" si="1"/>
        <v>-1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IFERROR(__xludf.DUMMYFUNCTION("""COMPUTED_VALUE"""),53.7)</f>
        <v>53.7</v>
      </c>
      <c r="C82" s="1">
        <f t="shared" si="1"/>
        <v>-1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IFERROR(__xludf.DUMMYFUNCTION("""COMPUTED_VALUE"""),53.64)</f>
        <v>53.64</v>
      </c>
      <c r="C83" s="1">
        <f t="shared" si="1"/>
        <v>-1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IFERROR(__xludf.DUMMYFUNCTION("""COMPUTED_VALUE"""),53.74)</f>
        <v>53.74</v>
      </c>
      <c r="C84" s="1">
        <f t="shared" si="1"/>
        <v>-1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IFERROR(__xludf.DUMMYFUNCTION("""COMPUTED_VALUE"""),54.02)</f>
        <v>54.02</v>
      </c>
      <c r="C85" s="1">
        <f t="shared" si="1"/>
        <v>-1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IFERROR(__xludf.DUMMYFUNCTION("""COMPUTED_VALUE"""),54.77)</f>
        <v>54.77</v>
      </c>
      <c r="C86" s="1">
        <f t="shared" si="1"/>
        <v>-1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IFERROR(__xludf.DUMMYFUNCTION("""COMPUTED_VALUE"""),53.23)</f>
        <v>53.23</v>
      </c>
      <c r="C87" s="1">
        <f t="shared" si="1"/>
        <v>-1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IFERROR(__xludf.DUMMYFUNCTION("""COMPUTED_VALUE"""),52.4)</f>
        <v>52.4</v>
      </c>
      <c r="C88" s="1">
        <f t="shared" si="1"/>
        <v>-1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IFERROR(__xludf.DUMMYFUNCTION("""COMPUTED_VALUE"""),52.58)</f>
        <v>52.58</v>
      </c>
      <c r="C89" s="1">
        <f t="shared" si="1"/>
        <v>-1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IFERROR(__xludf.DUMMYFUNCTION("""COMPUTED_VALUE"""),52.46)</f>
        <v>52.46</v>
      </c>
      <c r="C90" s="1">
        <f t="shared" si="1"/>
        <v>-1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IFERROR(__xludf.DUMMYFUNCTION("""COMPUTED_VALUE"""),52.48)</f>
        <v>52.48</v>
      </c>
      <c r="C91" s="1">
        <f t="shared" si="1"/>
        <v>-1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IFERROR(__xludf.DUMMYFUNCTION("""COMPUTED_VALUE"""),52.4)</f>
        <v>52.4</v>
      </c>
      <c r="C92" s="1">
        <f t="shared" si="1"/>
        <v>-1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IFERROR(__xludf.DUMMYFUNCTION("""COMPUTED_VALUE"""),52.12)</f>
        <v>52.12</v>
      </c>
      <c r="C93" s="1">
        <f t="shared" si="1"/>
        <v>-1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IFERROR(__xludf.DUMMYFUNCTION("""COMPUTED_VALUE"""),52.73)</f>
        <v>52.73</v>
      </c>
      <c r="C94" s="1">
        <f t="shared" si="1"/>
        <v>-1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IFERROR(__xludf.DUMMYFUNCTION("""COMPUTED_VALUE"""),53.71)</f>
        <v>53.71</v>
      </c>
      <c r="C95" s="1">
        <f t="shared" si="1"/>
        <v>-1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IFERROR(__xludf.DUMMYFUNCTION("""COMPUTED_VALUE"""),53.04)</f>
        <v>53.04</v>
      </c>
      <c r="C96" s="1">
        <f t="shared" si="1"/>
        <v>-1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IFERROR(__xludf.DUMMYFUNCTION("""COMPUTED_VALUE"""),51.3)</f>
        <v>51.3</v>
      </c>
      <c r="C97" s="1">
        <f t="shared" si="1"/>
        <v>-1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IFERROR(__xludf.DUMMYFUNCTION("""COMPUTED_VALUE"""),51.37)</f>
        <v>51.37</v>
      </c>
      <c r="C98" s="1">
        <f t="shared" si="1"/>
        <v>-1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IFERROR(__xludf.DUMMYFUNCTION("""COMPUTED_VALUE"""),51.0)</f>
        <v>51</v>
      </c>
      <c r="C99" s="1">
        <f t="shared" si="1"/>
        <v>-1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IFERROR(__xludf.DUMMYFUNCTION("""COMPUTED_VALUE"""),50.28)</f>
        <v>50.28</v>
      </c>
      <c r="C100" s="1">
        <f t="shared" si="1"/>
        <v>-1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IFERROR(__xludf.DUMMYFUNCTION("""COMPUTED_VALUE"""),50.02)</f>
        <v>50.02</v>
      </c>
      <c r="C101" s="1">
        <f t="shared" si="1"/>
        <v>-1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IFERROR(__xludf.DUMMYFUNCTION("""COMPUTED_VALUE"""),50.7)</f>
        <v>50.7</v>
      </c>
      <c r="C102" s="1">
        <f t="shared" si="1"/>
        <v>-1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IFERROR(__xludf.DUMMYFUNCTION("""COMPUTED_VALUE"""),50.56)</f>
        <v>50.56</v>
      </c>
      <c r="C103" s="1">
        <f t="shared" si="1"/>
        <v>-1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IFERROR(__xludf.DUMMYFUNCTION("""COMPUTED_VALUE"""),50.92)</f>
        <v>50.92</v>
      </c>
      <c r="C104" s="1">
        <f t="shared" si="1"/>
        <v>-1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IFERROR(__xludf.DUMMYFUNCTION("""COMPUTED_VALUE"""),51.72)</f>
        <v>51.72</v>
      </c>
      <c r="C105" s="1">
        <f t="shared" si="1"/>
        <v>-1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IFERROR(__xludf.DUMMYFUNCTION("""COMPUTED_VALUE"""),51.72)</f>
        <v>51.72</v>
      </c>
      <c r="C106" s="1">
        <f t="shared" si="1"/>
        <v>-1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IFERROR(__xludf.DUMMYFUNCTION("""COMPUTED_VALUE"""),50.4)</f>
        <v>50.4</v>
      </c>
      <c r="C107" s="1">
        <f t="shared" si="1"/>
        <v>-1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IFERROR(__xludf.DUMMYFUNCTION("""COMPUTED_VALUE"""),50.74)</f>
        <v>50.74</v>
      </c>
      <c r="C108" s="1">
        <f t="shared" si="1"/>
        <v>-1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IFERROR(__xludf.DUMMYFUNCTION("""COMPUTED_VALUE"""),50.78)</f>
        <v>50.78</v>
      </c>
      <c r="C109" s="1">
        <f t="shared" si="1"/>
        <v>-1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IFERROR(__xludf.DUMMYFUNCTION("""COMPUTED_VALUE"""),50.99)</f>
        <v>50.99</v>
      </c>
      <c r="C110" s="1">
        <f t="shared" si="1"/>
        <v>-1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IFERROR(__xludf.DUMMYFUNCTION("""COMPUTED_VALUE"""),51.22)</f>
        <v>51.22</v>
      </c>
      <c r="C111" s="1">
        <f t="shared" si="1"/>
        <v>-1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IFERROR(__xludf.DUMMYFUNCTION("""COMPUTED_VALUE"""),50.86)</f>
        <v>50.86</v>
      </c>
      <c r="C112" s="1">
        <f t="shared" si="1"/>
        <v>-1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IFERROR(__xludf.DUMMYFUNCTION("""COMPUTED_VALUE"""),51.24)</f>
        <v>51.24</v>
      </c>
      <c r="C113" s="1">
        <f t="shared" si="1"/>
        <v>-1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IFERROR(__xludf.DUMMYFUNCTION("""COMPUTED_VALUE"""),51.64)</f>
        <v>51.64</v>
      </c>
      <c r="C114" s="1">
        <f t="shared" si="1"/>
        <v>-1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IFERROR(__xludf.DUMMYFUNCTION("""COMPUTED_VALUE"""),50.98)</f>
        <v>50.98</v>
      </c>
      <c r="C115" s="1">
        <f t="shared" si="1"/>
        <v>-1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IFERROR(__xludf.DUMMYFUNCTION("""COMPUTED_VALUE"""),51.41)</f>
        <v>51.41</v>
      </c>
      <c r="C116" s="1">
        <f t="shared" si="1"/>
        <v>-1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IFERROR(__xludf.DUMMYFUNCTION("""COMPUTED_VALUE"""),51.55)</f>
        <v>51.55</v>
      </c>
      <c r="C117" s="1">
        <f t="shared" si="1"/>
        <v>-1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IFERROR(__xludf.DUMMYFUNCTION("""COMPUTED_VALUE"""),51.02)</f>
        <v>51.02</v>
      </c>
      <c r="C118" s="1">
        <f t="shared" si="1"/>
        <v>-1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IFERROR(__xludf.DUMMYFUNCTION("""COMPUTED_VALUE"""),50.68)</f>
        <v>50.68</v>
      </c>
      <c r="C119" s="1">
        <f t="shared" si="1"/>
        <v>-1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IFERROR(__xludf.DUMMYFUNCTION("""COMPUTED_VALUE"""),50.81)</f>
        <v>50.81</v>
      </c>
      <c r="C120" s="1">
        <f t="shared" si="1"/>
        <v>-1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IFERROR(__xludf.DUMMYFUNCTION("""COMPUTED_VALUE"""),50.03)</f>
        <v>50.03</v>
      </c>
      <c r="C121" s="1">
        <f t="shared" si="1"/>
        <v>-1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IFERROR(__xludf.DUMMYFUNCTION("""COMPUTED_VALUE"""),48.8)</f>
        <v>48.8</v>
      </c>
      <c r="C122" s="1">
        <f t="shared" si="1"/>
        <v>-1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IFERROR(__xludf.DUMMYFUNCTION("""COMPUTED_VALUE"""),49.57)</f>
        <v>49.57</v>
      </c>
      <c r="C123" s="1">
        <f t="shared" si="1"/>
        <v>-1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IFERROR(__xludf.DUMMYFUNCTION("""COMPUTED_VALUE"""),48.9)</f>
        <v>48.9</v>
      </c>
      <c r="C124" s="1">
        <f t="shared" si="1"/>
        <v>-1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IFERROR(__xludf.DUMMYFUNCTION("""COMPUTED_VALUE"""),48.07)</f>
        <v>48.07</v>
      </c>
      <c r="C125" s="1">
        <f t="shared" si="1"/>
        <v>-1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IFERROR(__xludf.DUMMYFUNCTION("""COMPUTED_VALUE"""),48.34)</f>
        <v>48.34</v>
      </c>
      <c r="C126" s="1">
        <f t="shared" si="1"/>
        <v>-1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IFERROR(__xludf.DUMMYFUNCTION("""COMPUTED_VALUE"""),48.0)</f>
        <v>48</v>
      </c>
      <c r="C127" s="1">
        <f t="shared" si="1"/>
        <v>-1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IFERROR(__xludf.DUMMYFUNCTION("""COMPUTED_VALUE"""),48.57)</f>
        <v>48.57</v>
      </c>
      <c r="C128" s="1">
        <f t="shared" si="1"/>
        <v>-1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IFERROR(__xludf.DUMMYFUNCTION("""COMPUTED_VALUE"""),48.92)</f>
        <v>48.92</v>
      </c>
      <c r="C129" s="1">
        <f t="shared" si="1"/>
        <v>-1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IFERROR(__xludf.DUMMYFUNCTION("""COMPUTED_VALUE"""),49.18)</f>
        <v>49.18</v>
      </c>
      <c r="C130" s="1">
        <f t="shared" si="1"/>
        <v>-1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IFERROR(__xludf.DUMMYFUNCTION("""COMPUTED_VALUE"""),49.43)</f>
        <v>49.43</v>
      </c>
      <c r="C131" s="1">
        <f t="shared" si="1"/>
        <v>-1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IFERROR(__xludf.DUMMYFUNCTION("""COMPUTED_VALUE"""),50.12)</f>
        <v>50.12</v>
      </c>
      <c r="C132" s="1">
        <f t="shared" si="1"/>
        <v>-1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IFERROR(__xludf.DUMMYFUNCTION("""COMPUTED_VALUE"""),50.54)</f>
        <v>50.54</v>
      </c>
      <c r="C133" s="1">
        <f t="shared" si="1"/>
        <v>-1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IFERROR(__xludf.DUMMYFUNCTION("""COMPUTED_VALUE"""),50.35)</f>
        <v>50.35</v>
      </c>
      <c r="C134" s="1">
        <f t="shared" si="1"/>
        <v>-1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IFERROR(__xludf.DUMMYFUNCTION("""COMPUTED_VALUE"""),50.41)</f>
        <v>50.41</v>
      </c>
      <c r="C135" s="1">
        <f t="shared" si="1"/>
        <v>-1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IFERROR(__xludf.DUMMYFUNCTION("""COMPUTED_VALUE"""),49.67)</f>
        <v>49.67</v>
      </c>
      <c r="C136" s="1">
        <f t="shared" si="1"/>
        <v>-1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IFERROR(__xludf.DUMMYFUNCTION("""COMPUTED_VALUE"""),49.52)</f>
        <v>49.52</v>
      </c>
      <c r="C137" s="1">
        <f t="shared" si="1"/>
        <v>-1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IFERROR(__xludf.DUMMYFUNCTION("""COMPUTED_VALUE"""),50.88)</f>
        <v>50.88</v>
      </c>
      <c r="C138" s="1">
        <f t="shared" si="1"/>
        <v>-1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IFERROR(__xludf.DUMMYFUNCTION("""COMPUTED_VALUE"""),50.35)</f>
        <v>50.35</v>
      </c>
      <c r="C139" s="1">
        <f t="shared" si="1"/>
        <v>-1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IFERROR(__xludf.DUMMYFUNCTION("""COMPUTED_VALUE"""),50.86)</f>
        <v>50.86</v>
      </c>
      <c r="C140" s="1">
        <f t="shared" si="1"/>
        <v>-1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IFERROR(__xludf.DUMMYFUNCTION("""COMPUTED_VALUE"""),51.67)</f>
        <v>51.67</v>
      </c>
      <c r="C141" s="1">
        <f t="shared" si="1"/>
        <v>-1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IFERROR(__xludf.DUMMYFUNCTION("""COMPUTED_VALUE"""),51.13)</f>
        <v>51.13</v>
      </c>
      <c r="C142" s="1">
        <f t="shared" si="1"/>
        <v>-1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IFERROR(__xludf.DUMMYFUNCTION("""COMPUTED_VALUE"""),50.96)</f>
        <v>50.96</v>
      </c>
      <c r="C143" s="1">
        <f t="shared" si="1"/>
        <v>-1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IFERROR(__xludf.DUMMYFUNCTION("""COMPUTED_VALUE"""),51.13)</f>
        <v>51.13</v>
      </c>
      <c r="C144" s="1">
        <f t="shared" si="1"/>
        <v>-1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IFERROR(__xludf.DUMMYFUNCTION("""COMPUTED_VALUE"""),51.06)</f>
        <v>51.06</v>
      </c>
      <c r="C145" s="1">
        <f t="shared" si="1"/>
        <v>-1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IFERROR(__xludf.DUMMYFUNCTION("""COMPUTED_VALUE"""),51.19)</f>
        <v>51.19</v>
      </c>
      <c r="C146" s="1">
        <f t="shared" si="1"/>
        <v>-1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IFERROR(__xludf.DUMMYFUNCTION("""COMPUTED_VALUE"""),51.41)</f>
        <v>51.41</v>
      </c>
      <c r="C147" s="1">
        <f t="shared" si="1"/>
        <v>-1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IFERROR(__xludf.DUMMYFUNCTION("""COMPUTED_VALUE"""),51.29)</f>
        <v>51.29</v>
      </c>
      <c r="C148" s="1">
        <f t="shared" si="1"/>
        <v>-1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IFERROR(__xludf.DUMMYFUNCTION("""COMPUTED_VALUE"""),51.6)</f>
        <v>51.6</v>
      </c>
      <c r="C149" s="1">
        <f t="shared" si="1"/>
        <v>-1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IFERROR(__xludf.DUMMYFUNCTION("""COMPUTED_VALUE"""),51.62)</f>
        <v>51.62</v>
      </c>
      <c r="C150" s="1">
        <f t="shared" si="1"/>
        <v>-1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IFERROR(__xludf.DUMMYFUNCTION("""COMPUTED_VALUE"""),51.79)</f>
        <v>51.79</v>
      </c>
      <c r="C151" s="1">
        <f t="shared" si="1"/>
        <v>-1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IFERROR(__xludf.DUMMYFUNCTION("""COMPUTED_VALUE"""),52.06)</f>
        <v>52.06</v>
      </c>
      <c r="C152" s="1">
        <f t="shared" si="1"/>
        <v>-1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IFERROR(__xludf.DUMMYFUNCTION("""COMPUTED_VALUE"""),52.22)</f>
        <v>52.22</v>
      </c>
      <c r="C153" s="1">
        <f t="shared" si="1"/>
        <v>-1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IFERROR(__xludf.DUMMYFUNCTION("""COMPUTED_VALUE"""),51.02)</f>
        <v>51.02</v>
      </c>
      <c r="C154" s="1">
        <f t="shared" si="1"/>
        <v>-1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IFERROR(__xludf.DUMMYFUNCTION("""COMPUTED_VALUE"""),50.43)</f>
        <v>50.43</v>
      </c>
      <c r="C155" s="1">
        <f t="shared" si="1"/>
        <v>-1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IFERROR(__xludf.DUMMYFUNCTION("""COMPUTED_VALUE"""),50.4)</f>
        <v>50.4</v>
      </c>
      <c r="C156" s="1">
        <f t="shared" si="1"/>
        <v>-1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IFERROR(__xludf.DUMMYFUNCTION("""COMPUTED_VALUE"""),50.41)</f>
        <v>50.41</v>
      </c>
      <c r="C157" s="1">
        <f t="shared" si="1"/>
        <v>-1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IFERROR(__xludf.DUMMYFUNCTION("""COMPUTED_VALUE"""),51.02)</f>
        <v>51.02</v>
      </c>
      <c r="C158" s="1">
        <f t="shared" si="1"/>
        <v>-1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IFERROR(__xludf.DUMMYFUNCTION("""COMPUTED_VALUE"""),50.86)</f>
        <v>50.86</v>
      </c>
      <c r="C159" s="1">
        <f t="shared" si="1"/>
        <v>-1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IFERROR(__xludf.DUMMYFUNCTION("""COMPUTED_VALUE"""),50.06)</f>
        <v>50.06</v>
      </c>
      <c r="C160" s="1">
        <f t="shared" si="1"/>
        <v>-1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IFERROR(__xludf.DUMMYFUNCTION("""COMPUTED_VALUE"""),50.22)</f>
        <v>50.22</v>
      </c>
      <c r="C161" s="1">
        <f t="shared" si="1"/>
        <v>-1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IFERROR(__xludf.DUMMYFUNCTION("""COMPUTED_VALUE"""),51.14)</f>
        <v>51.14</v>
      </c>
      <c r="C162" s="1">
        <f t="shared" si="1"/>
        <v>-1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IFERROR(__xludf.DUMMYFUNCTION("""COMPUTED_VALUE"""),51.3)</f>
        <v>51.3</v>
      </c>
      <c r="C163" s="1">
        <f t="shared" si="1"/>
        <v>-1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IFERROR(__xludf.DUMMYFUNCTION("""COMPUTED_VALUE"""),51.55)</f>
        <v>51.55</v>
      </c>
      <c r="C164" s="1">
        <f t="shared" si="1"/>
        <v>-1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IFERROR(__xludf.DUMMYFUNCTION("""COMPUTED_VALUE"""),50.97)</f>
        <v>50.97</v>
      </c>
      <c r="C165" s="1">
        <f t="shared" si="1"/>
        <v>-1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IFERROR(__xludf.DUMMYFUNCTION("""COMPUTED_VALUE"""),51.0)</f>
        <v>51</v>
      </c>
      <c r="C166" s="1">
        <f t="shared" si="1"/>
        <v>-1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IFERROR(__xludf.DUMMYFUNCTION("""COMPUTED_VALUE"""),50.55)</f>
        <v>50.55</v>
      </c>
      <c r="C167" s="1">
        <f t="shared" si="1"/>
        <v>-1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IFERROR(__xludf.DUMMYFUNCTION("""COMPUTED_VALUE"""),50.14)</f>
        <v>50.14</v>
      </c>
      <c r="C168" s="1">
        <f t="shared" si="1"/>
        <v>-1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IFERROR(__xludf.DUMMYFUNCTION("""COMPUTED_VALUE"""),51.2)</f>
        <v>51.2</v>
      </c>
      <c r="C169" s="1">
        <f t="shared" si="1"/>
        <v>-1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IFERROR(__xludf.DUMMYFUNCTION("""COMPUTED_VALUE"""),51.76)</f>
        <v>51.76</v>
      </c>
      <c r="C170" s="1">
        <f t="shared" si="1"/>
        <v>-1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IFERROR(__xludf.DUMMYFUNCTION("""COMPUTED_VALUE"""),52.04)</f>
        <v>52.04</v>
      </c>
      <c r="C171" s="1">
        <f t="shared" si="1"/>
        <v>-1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IFERROR(__xludf.DUMMYFUNCTION("""COMPUTED_VALUE"""),51.86)</f>
        <v>51.86</v>
      </c>
      <c r="C172" s="1">
        <f t="shared" si="1"/>
        <v>-1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IFERROR(__xludf.DUMMYFUNCTION("""COMPUTED_VALUE"""),51.83)</f>
        <v>51.83</v>
      </c>
      <c r="C173" s="1">
        <f t="shared" si="1"/>
        <v>-1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IFERROR(__xludf.DUMMYFUNCTION("""COMPUTED_VALUE"""),51.91)</f>
        <v>51.91</v>
      </c>
      <c r="C174" s="1">
        <f t="shared" si="1"/>
        <v>-1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IFERROR(__xludf.DUMMYFUNCTION("""COMPUTED_VALUE"""),51.97)</f>
        <v>51.97</v>
      </c>
      <c r="C175" s="1">
        <f t="shared" si="1"/>
        <v>-1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IFERROR(__xludf.DUMMYFUNCTION("""COMPUTED_VALUE"""),52.21)</f>
        <v>52.21</v>
      </c>
      <c r="C176" s="1">
        <f t="shared" si="1"/>
        <v>-1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IFERROR(__xludf.DUMMYFUNCTION("""COMPUTED_VALUE"""),52.66)</f>
        <v>52.66</v>
      </c>
      <c r="C177" s="1">
        <f t="shared" si="1"/>
        <v>-1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IFERROR(__xludf.DUMMYFUNCTION("""COMPUTED_VALUE"""),52.86)</f>
        <v>52.86</v>
      </c>
      <c r="C178" s="1">
        <f t="shared" si="1"/>
        <v>-1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IFERROR(__xludf.DUMMYFUNCTION("""COMPUTED_VALUE"""),53.15)</f>
        <v>53.15</v>
      </c>
      <c r="C179" s="1">
        <f t="shared" si="1"/>
        <v>-1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IFERROR(__xludf.DUMMYFUNCTION("""COMPUTED_VALUE"""),53.01)</f>
        <v>53.01</v>
      </c>
      <c r="C180" s="1">
        <f t="shared" si="1"/>
        <v>-1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IFERROR(__xludf.DUMMYFUNCTION("""COMPUTED_VALUE"""),53.54)</f>
        <v>53.54</v>
      </c>
      <c r="C181" s="1">
        <f t="shared" si="1"/>
        <v>-1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IFERROR(__xludf.DUMMYFUNCTION("""COMPUTED_VALUE"""),53.57)</f>
        <v>53.57</v>
      </c>
      <c r="C182" s="1">
        <f t="shared" si="1"/>
        <v>-1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IFERROR(__xludf.DUMMYFUNCTION("""COMPUTED_VALUE"""),53.82)</f>
        <v>53.82</v>
      </c>
      <c r="C183" s="1">
        <f t="shared" si="1"/>
        <v>-1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IFERROR(__xludf.DUMMYFUNCTION("""COMPUTED_VALUE"""),53.65)</f>
        <v>53.65</v>
      </c>
      <c r="C184" s="1">
        <f t="shared" si="1"/>
        <v>-1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IFERROR(__xludf.DUMMYFUNCTION("""COMPUTED_VALUE"""),54.08)</f>
        <v>54.08</v>
      </c>
      <c r="C185" s="1">
        <f t="shared" si="1"/>
        <v>-1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IFERROR(__xludf.DUMMYFUNCTION("""COMPUTED_VALUE"""),53.48)</f>
        <v>53.48</v>
      </c>
      <c r="C186" s="1">
        <f t="shared" si="1"/>
        <v>-1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IFERROR(__xludf.DUMMYFUNCTION("""COMPUTED_VALUE"""),53.82)</f>
        <v>53.82</v>
      </c>
      <c r="C187" s="1">
        <f t="shared" si="1"/>
        <v>-1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IFERROR(__xludf.DUMMYFUNCTION("""COMPUTED_VALUE"""),53.35)</f>
        <v>53.35</v>
      </c>
      <c r="C188" s="1">
        <f t="shared" si="1"/>
        <v>-1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IFERROR(__xludf.DUMMYFUNCTION("""COMPUTED_VALUE"""),53.52)</f>
        <v>53.52</v>
      </c>
      <c r="C189" s="1">
        <f t="shared" si="1"/>
        <v>-1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IFERROR(__xludf.DUMMYFUNCTION("""COMPUTED_VALUE"""),53.36)</f>
        <v>53.36</v>
      </c>
      <c r="C190" s="1">
        <f t="shared" si="1"/>
        <v>-1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IFERROR(__xludf.DUMMYFUNCTION("""COMPUTED_VALUE"""),53.57)</f>
        <v>53.57</v>
      </c>
      <c r="C191" s="1">
        <f t="shared" si="1"/>
        <v>-1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IFERROR(__xludf.DUMMYFUNCTION("""COMPUTED_VALUE"""),54.0)</f>
        <v>54</v>
      </c>
      <c r="C192" s="1">
        <f t="shared" si="1"/>
        <v>-1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IFERROR(__xludf.DUMMYFUNCTION("""COMPUTED_VALUE"""),54.53)</f>
        <v>54.53</v>
      </c>
      <c r="C193" s="1">
        <f t="shared" si="1"/>
        <v>-1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IFERROR(__xludf.DUMMYFUNCTION("""COMPUTED_VALUE"""),54.36)</f>
        <v>54.36</v>
      </c>
      <c r="C194" s="1">
        <f t="shared" si="1"/>
        <v>-1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IFERROR(__xludf.DUMMYFUNCTION("""COMPUTED_VALUE"""),54.41)</f>
        <v>54.41</v>
      </c>
      <c r="C195" s="1">
        <f t="shared" si="1"/>
        <v>-1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IFERROR(__xludf.DUMMYFUNCTION("""COMPUTED_VALUE"""),54.61)</f>
        <v>54.61</v>
      </c>
      <c r="C196" s="1">
        <f t="shared" si="1"/>
        <v>-1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IFERROR(__xludf.DUMMYFUNCTION("""COMPUTED_VALUE"""),53.92)</f>
        <v>53.92</v>
      </c>
      <c r="C197" s="1">
        <f t="shared" si="1"/>
        <v>-1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IFERROR(__xludf.DUMMYFUNCTION("""COMPUTED_VALUE"""),53.82)</f>
        <v>53.82</v>
      </c>
      <c r="C198" s="1">
        <f t="shared" si="1"/>
        <v>-1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IFERROR(__xludf.DUMMYFUNCTION("""COMPUTED_VALUE"""),53.25)</f>
        <v>53.25</v>
      </c>
      <c r="C199" s="1">
        <f t="shared" si="1"/>
        <v>-1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IFERROR(__xludf.DUMMYFUNCTION("""COMPUTED_VALUE"""),53.35)</f>
        <v>53.35</v>
      </c>
      <c r="C200" s="1">
        <f t="shared" si="1"/>
        <v>-1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IFERROR(__xludf.DUMMYFUNCTION("""COMPUTED_VALUE"""),53.76)</f>
        <v>53.76</v>
      </c>
      <c r="C201" s="1">
        <f t="shared" si="1"/>
        <v>-1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IFERROR(__xludf.DUMMYFUNCTION("""COMPUTED_VALUE"""),53.32)</f>
        <v>53.32</v>
      </c>
      <c r="C202" s="1">
        <f t="shared" si="1"/>
        <v>-1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IFERROR(__xludf.DUMMYFUNCTION("""COMPUTED_VALUE"""),53.47)</f>
        <v>53.47</v>
      </c>
      <c r="C203" s="1">
        <f t="shared" si="1"/>
        <v>-1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IFERROR(__xludf.DUMMYFUNCTION("""COMPUTED_VALUE"""),54.03)</f>
        <v>54.03</v>
      </c>
      <c r="C204" s="1">
        <f t="shared" si="1"/>
        <v>-1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IFERROR(__xludf.DUMMYFUNCTION("""COMPUTED_VALUE"""),54.06)</f>
        <v>54.06</v>
      </c>
      <c r="C205" s="1">
        <f t="shared" si="1"/>
        <v>-1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IFERROR(__xludf.DUMMYFUNCTION("""COMPUTED_VALUE"""),53.95)</f>
        <v>53.95</v>
      </c>
      <c r="C206" s="1">
        <f t="shared" si="1"/>
        <v>-1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IFERROR(__xludf.DUMMYFUNCTION("""COMPUTED_VALUE"""),54.56)</f>
        <v>54.56</v>
      </c>
      <c r="C207" s="1">
        <f t="shared" si="1"/>
        <v>-1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IFERROR(__xludf.DUMMYFUNCTION("""COMPUTED_VALUE"""),53.87)</f>
        <v>53.87</v>
      </c>
      <c r="C208" s="1">
        <f t="shared" si="1"/>
        <v>-1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IFERROR(__xludf.DUMMYFUNCTION("""COMPUTED_VALUE"""),54.08)</f>
        <v>54.08</v>
      </c>
      <c r="C209" s="1">
        <f t="shared" si="1"/>
        <v>-1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IFERROR(__xludf.DUMMYFUNCTION("""COMPUTED_VALUE"""),54.17)</f>
        <v>54.17</v>
      </c>
      <c r="C210" s="1">
        <f t="shared" si="1"/>
        <v>-1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IFERROR(__xludf.DUMMYFUNCTION("""COMPUTED_VALUE"""),54.31)</f>
        <v>54.31</v>
      </c>
      <c r="C211" s="1">
        <f t="shared" si="1"/>
        <v>-1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IFERROR(__xludf.DUMMYFUNCTION("""COMPUTED_VALUE"""),54.79)</f>
        <v>54.79</v>
      </c>
      <c r="C212" s="1">
        <f t="shared" si="1"/>
        <v>-1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IFERROR(__xludf.DUMMYFUNCTION("""COMPUTED_VALUE"""),54.91)</f>
        <v>54.91</v>
      </c>
      <c r="C213" s="1">
        <f t="shared" si="1"/>
        <v>-1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IFERROR(__xludf.DUMMYFUNCTION("""COMPUTED_VALUE"""),55.36)</f>
        <v>55.36</v>
      </c>
      <c r="C214" s="1">
        <f t="shared" si="1"/>
        <v>-1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IFERROR(__xludf.DUMMYFUNCTION("""COMPUTED_VALUE"""),55.2)</f>
        <v>55.2</v>
      </c>
      <c r="C215" s="1">
        <f t="shared" si="1"/>
        <v>-1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IFERROR(__xludf.DUMMYFUNCTION("""COMPUTED_VALUE"""),54.91)</f>
        <v>54.91</v>
      </c>
      <c r="C216" s="1">
        <f t="shared" si="1"/>
        <v>-1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IFERROR(__xludf.DUMMYFUNCTION("""COMPUTED_VALUE"""),55.05)</f>
        <v>55.05</v>
      </c>
      <c r="C217" s="1">
        <f t="shared" si="1"/>
        <v>-1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IFERROR(__xludf.DUMMYFUNCTION("""COMPUTED_VALUE"""),54.51)</f>
        <v>54.51</v>
      </c>
      <c r="C218" s="1">
        <f t="shared" si="1"/>
        <v>-1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IFERROR(__xludf.DUMMYFUNCTION("""COMPUTED_VALUE"""),54.34)</f>
        <v>54.34</v>
      </c>
      <c r="C219" s="1">
        <f t="shared" si="1"/>
        <v>-1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IFERROR(__xludf.DUMMYFUNCTION("""COMPUTED_VALUE"""),54.13)</f>
        <v>54.13</v>
      </c>
      <c r="C220" s="1">
        <f t="shared" si="1"/>
        <v>-1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IFERROR(__xludf.DUMMYFUNCTION("""COMPUTED_VALUE"""),53.95)</f>
        <v>53.95</v>
      </c>
      <c r="C221" s="1">
        <f t="shared" si="1"/>
        <v>-1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IFERROR(__xludf.DUMMYFUNCTION("""COMPUTED_VALUE"""),54.26)</f>
        <v>54.26</v>
      </c>
      <c r="C222" s="1">
        <f t="shared" si="1"/>
        <v>-1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IFERROR(__xludf.DUMMYFUNCTION("""COMPUTED_VALUE"""),53.77)</f>
        <v>53.77</v>
      </c>
      <c r="C223" s="1">
        <f t="shared" si="1"/>
        <v>-1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IFERROR(__xludf.DUMMYFUNCTION("""COMPUTED_VALUE"""),53.98)</f>
        <v>53.98</v>
      </c>
      <c r="C224" s="1">
        <f t="shared" si="1"/>
        <v>-1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IFERROR(__xludf.DUMMYFUNCTION("""COMPUTED_VALUE"""),54.39)</f>
        <v>54.39</v>
      </c>
      <c r="C225" s="1">
        <f t="shared" si="1"/>
        <v>-1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IFERROR(__xludf.DUMMYFUNCTION("""COMPUTED_VALUE"""),54.38)</f>
        <v>54.38</v>
      </c>
      <c r="C226" s="1">
        <f t="shared" si="1"/>
        <v>-1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IFERROR(__xludf.DUMMYFUNCTION("""COMPUTED_VALUE"""),53.67)</f>
        <v>53.67</v>
      </c>
      <c r="C227" s="1">
        <f t="shared" si="1"/>
        <v>-1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IFERROR(__xludf.DUMMYFUNCTION("""COMPUTED_VALUE"""),54.01)</f>
        <v>54.01</v>
      </c>
      <c r="C228" s="1">
        <f t="shared" si="1"/>
        <v>-1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IFERROR(__xludf.DUMMYFUNCTION("""COMPUTED_VALUE"""),53.74)</f>
        <v>53.74</v>
      </c>
      <c r="C229" s="1">
        <f t="shared" si="1"/>
        <v>-1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IFERROR(__xludf.DUMMYFUNCTION("""COMPUTED_VALUE"""),53.85)</f>
        <v>53.85</v>
      </c>
      <c r="C230" s="1">
        <f t="shared" si="1"/>
        <v>-1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IFERROR(__xludf.DUMMYFUNCTION("""COMPUTED_VALUE"""),54.09)</f>
        <v>54.09</v>
      </c>
      <c r="C231" s="1">
        <f t="shared" si="1"/>
        <v>-1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IFERROR(__xludf.DUMMYFUNCTION("""COMPUTED_VALUE"""),54.7)</f>
        <v>54.7</v>
      </c>
      <c r="C232" s="1">
        <f t="shared" si="1"/>
        <v>-1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IFERROR(__xludf.DUMMYFUNCTION("""COMPUTED_VALUE"""),54.75)</f>
        <v>54.75</v>
      </c>
      <c r="C233" s="1">
        <f t="shared" si="1"/>
        <v>-1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IFERROR(__xludf.DUMMYFUNCTION("""COMPUTED_VALUE"""),54.62)</f>
        <v>54.62</v>
      </c>
      <c r="C234" s="1">
        <f t="shared" si="1"/>
        <v>-1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IFERROR(__xludf.DUMMYFUNCTION("""COMPUTED_VALUE"""),54.49)</f>
        <v>54.49</v>
      </c>
      <c r="C235" s="1">
        <f t="shared" si="1"/>
        <v>-1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IFERROR(__xludf.DUMMYFUNCTION("""COMPUTED_VALUE"""),55.09)</f>
        <v>55.09</v>
      </c>
      <c r="C236" s="1">
        <f t="shared" si="1"/>
        <v>-1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IFERROR(__xludf.DUMMYFUNCTION("""COMPUTED_VALUE"""),54.49)</f>
        <v>54.49</v>
      </c>
      <c r="C237" s="1">
        <f t="shared" si="1"/>
        <v>-1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IFERROR(__xludf.DUMMYFUNCTION("""COMPUTED_VALUE"""),54.34)</f>
        <v>54.34</v>
      </c>
      <c r="C238" s="1">
        <f t="shared" si="1"/>
        <v>-1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IFERROR(__xludf.DUMMYFUNCTION("""COMPUTED_VALUE"""),54.28)</f>
        <v>54.28</v>
      </c>
      <c r="C239" s="1">
        <f t="shared" si="1"/>
        <v>-1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IFERROR(__xludf.DUMMYFUNCTION("""COMPUTED_VALUE"""),54.21)</f>
        <v>54.21</v>
      </c>
      <c r="C240" s="1">
        <f t="shared" si="1"/>
        <v>-1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IFERROR(__xludf.DUMMYFUNCTION("""COMPUTED_VALUE"""),54.45)</f>
        <v>54.45</v>
      </c>
      <c r="C241" s="1">
        <f t="shared" si="1"/>
        <v>-1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IFERROR(__xludf.DUMMYFUNCTION("""COMPUTED_VALUE"""),54.23)</f>
        <v>54.23</v>
      </c>
      <c r="C242" s="1">
        <f t="shared" si="1"/>
        <v>-1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IFERROR(__xludf.DUMMYFUNCTION("""COMPUTED_VALUE"""),54.63)</f>
        <v>54.63</v>
      </c>
      <c r="C243" s="1">
        <f t="shared" si="1"/>
        <v>-1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IFERROR(__xludf.DUMMYFUNCTION("""COMPUTED_VALUE"""),54.41)</f>
        <v>54.41</v>
      </c>
      <c r="C244" s="1">
        <f t="shared" si="1"/>
        <v>-1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IFERROR(__xludf.DUMMYFUNCTION("""COMPUTED_VALUE"""),53.77)</f>
        <v>53.77</v>
      </c>
      <c r="C245" s="1">
        <f t="shared" si="1"/>
        <v>-1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IFERROR(__xludf.DUMMYFUNCTION("""COMPUTED_VALUE"""),53.65)</f>
        <v>53.65</v>
      </c>
      <c r="C246" s="1">
        <f t="shared" si="1"/>
        <v>-1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IFERROR(__xludf.DUMMYFUNCTION("""COMPUTED_VALUE"""),53.31)</f>
        <v>53.31</v>
      </c>
      <c r="C247" s="1">
        <f t="shared" si="1"/>
        <v>-1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IFERROR(__xludf.DUMMYFUNCTION("""COMPUTED_VALUE"""),53.6)</f>
        <v>53.6</v>
      </c>
      <c r="C248" s="1">
        <f t="shared" si="1"/>
        <v>-1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IFERROR(__xludf.DUMMYFUNCTION("""COMPUTED_VALUE"""),53.57)</f>
        <v>53.57</v>
      </c>
      <c r="C249" s="1">
        <f t="shared" si="1"/>
        <v>-1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IFERROR(__xludf.DUMMYFUNCTION("""COMPUTED_VALUE"""),53.74)</f>
        <v>53.74</v>
      </c>
      <c r="C250" s="1">
        <f t="shared" si="1"/>
        <v>-1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IFERROR(__xludf.DUMMYFUNCTION("""COMPUTED_VALUE"""),54.08)</f>
        <v>54.08</v>
      </c>
      <c r="C251" s="1">
        <f t="shared" si="1"/>
        <v>-1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IFERROR(__xludf.DUMMYFUNCTION("""COMPUTED_VALUE"""),54.07)</f>
        <v>54.07</v>
      </c>
      <c r="C252" s="1">
        <f t="shared" si="1"/>
        <v>-1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IFERROR(__xludf.DUMMYFUNCTION("""COMPUTED_VALUE"""),53.93)</f>
        <v>53.93</v>
      </c>
      <c r="C253" s="1">
        <f t="shared" si="1"/>
        <v>-1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IFERROR(__xludf.DUMMYFUNCTION("""COMPUTED_VALUE"""),54.56)</f>
        <v>54.56</v>
      </c>
      <c r="C254" s="1">
        <f t="shared" si="1"/>
        <v>-1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IFERROR(__xludf.DUMMYFUNCTION("""COMPUTED_VALUE"""),54.77)</f>
        <v>54.77</v>
      </c>
      <c r="C255" s="1">
        <f t="shared" si="1"/>
        <v>-1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IFERROR(__xludf.DUMMYFUNCTION("""COMPUTED_VALUE"""),54.41)</f>
        <v>54.41</v>
      </c>
      <c r="C256" s="1">
        <f t="shared" si="1"/>
        <v>-1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IFERROR(__xludf.DUMMYFUNCTION("""COMPUTED_VALUE"""),53.96)</f>
        <v>53.96</v>
      </c>
      <c r="C257" s="1">
        <f t="shared" si="1"/>
        <v>-1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IFERROR(__xludf.DUMMYFUNCTION("""COMPUTED_VALUE"""),54.08)</f>
        <v>54.08</v>
      </c>
      <c r="C258" s="1">
        <f t="shared" si="1"/>
        <v>-1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IFERROR(__xludf.DUMMYFUNCTION("""COMPUTED_VALUE"""),53.73)</f>
        <v>53.73</v>
      </c>
      <c r="C259" s="1">
        <f t="shared" si="1"/>
        <v>-1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IFERROR(__xludf.DUMMYFUNCTION("""COMPUTED_VALUE"""),54.29)</f>
        <v>54.29</v>
      </c>
      <c r="C260" s="1">
        <f t="shared" si="1"/>
        <v>-1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IFERROR(__xludf.DUMMYFUNCTION("""COMPUTED_VALUE"""),54.85)</f>
        <v>54.85</v>
      </c>
      <c r="C261" s="1">
        <f t="shared" si="1"/>
        <v>-1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IFERROR(__xludf.DUMMYFUNCTION("""COMPUTED_VALUE"""),54.79)</f>
        <v>54.79</v>
      </c>
      <c r="C262" s="1">
        <f t="shared" si="1"/>
        <v>-1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IFERROR(__xludf.DUMMYFUNCTION("""COMPUTED_VALUE"""),54.81)</f>
        <v>54.81</v>
      </c>
      <c r="C263" s="1">
        <f t="shared" si="1"/>
        <v>-1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IFERROR(__xludf.DUMMYFUNCTION("""COMPUTED_VALUE"""),55.14)</f>
        <v>55.14</v>
      </c>
      <c r="C264" s="1">
        <f t="shared" si="1"/>
        <v>-1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IFERROR(__xludf.DUMMYFUNCTION("""COMPUTED_VALUE"""),55.03)</f>
        <v>55.03</v>
      </c>
      <c r="C265" s="1">
        <f t="shared" si="1"/>
        <v>-1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IFERROR(__xludf.DUMMYFUNCTION("""COMPUTED_VALUE"""),55.99)</f>
        <v>55.99</v>
      </c>
      <c r="C266" s="1">
        <f t="shared" si="1"/>
        <v>-1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IFERROR(__xludf.DUMMYFUNCTION("""COMPUTED_VALUE"""),55.73)</f>
        <v>55.73</v>
      </c>
      <c r="C267" s="1">
        <f t="shared" si="1"/>
        <v>-1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IFERROR(__xludf.DUMMYFUNCTION("""COMPUTED_VALUE"""),56.05)</f>
        <v>56.05</v>
      </c>
      <c r="C268" s="1">
        <f t="shared" si="1"/>
        <v>-1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IFERROR(__xludf.DUMMYFUNCTION("""COMPUTED_VALUE"""),57.26)</f>
        <v>57.26</v>
      </c>
      <c r="C269" s="1">
        <f t="shared" si="1"/>
        <v>-1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IFERROR(__xludf.DUMMYFUNCTION("""COMPUTED_VALUE"""),57.32)</f>
        <v>57.32</v>
      </c>
      <c r="C270" s="1">
        <f t="shared" si="1"/>
        <v>-1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IFERROR(__xludf.DUMMYFUNCTION("""COMPUTED_VALUE"""),57.57)</f>
        <v>57.57</v>
      </c>
      <c r="C271" s="1">
        <f t="shared" si="1"/>
        <v>-1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IFERROR(__xludf.DUMMYFUNCTION("""COMPUTED_VALUE"""),56.7)</f>
        <v>56.7</v>
      </c>
      <c r="C272" s="1">
        <f t="shared" si="1"/>
        <v>-1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IFERROR(__xludf.DUMMYFUNCTION("""COMPUTED_VALUE"""),56.07)</f>
        <v>56.07</v>
      </c>
      <c r="C273" s="1">
        <f t="shared" si="1"/>
        <v>-1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IFERROR(__xludf.DUMMYFUNCTION("""COMPUTED_VALUE"""),56.33)</f>
        <v>56.33</v>
      </c>
      <c r="C274" s="1">
        <f t="shared" si="1"/>
        <v>-1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IFERROR(__xludf.DUMMYFUNCTION("""COMPUTED_VALUE"""),55.86)</f>
        <v>55.86</v>
      </c>
      <c r="C275" s="1">
        <f t="shared" si="1"/>
        <v>-1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IFERROR(__xludf.DUMMYFUNCTION("""COMPUTED_VALUE"""),55.92)</f>
        <v>55.92</v>
      </c>
      <c r="C276" s="1">
        <f t="shared" si="1"/>
        <v>-1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IFERROR(__xludf.DUMMYFUNCTION("""COMPUTED_VALUE"""),56.03)</f>
        <v>56.03</v>
      </c>
      <c r="C277" s="1">
        <f t="shared" si="1"/>
        <v>-1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IFERROR(__xludf.DUMMYFUNCTION("""COMPUTED_VALUE"""),56.07)</f>
        <v>56.07</v>
      </c>
      <c r="C278" s="1">
        <f t="shared" si="1"/>
        <v>-1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IFERROR(__xludf.DUMMYFUNCTION("""COMPUTED_VALUE"""),56.38)</f>
        <v>56.38</v>
      </c>
      <c r="C279" s="1">
        <f t="shared" si="1"/>
        <v>-1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IFERROR(__xludf.DUMMYFUNCTION("""COMPUTED_VALUE"""),56.73)</f>
        <v>56.73</v>
      </c>
      <c r="C280" s="1">
        <f t="shared" si="1"/>
        <v>-1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IFERROR(__xludf.DUMMYFUNCTION("""COMPUTED_VALUE"""),55.59)</f>
        <v>55.59</v>
      </c>
      <c r="C281" s="1">
        <f t="shared" si="1"/>
        <v>-1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IFERROR(__xludf.DUMMYFUNCTION("""COMPUTED_VALUE"""),55.69)</f>
        <v>55.69</v>
      </c>
      <c r="C282" s="1">
        <f t="shared" si="1"/>
        <v>-1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IFERROR(__xludf.DUMMYFUNCTION("""COMPUTED_VALUE"""),54.8)</f>
        <v>54.8</v>
      </c>
      <c r="C283" s="1">
        <f t="shared" si="1"/>
        <v>-1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IFERROR(__xludf.DUMMYFUNCTION("""COMPUTED_VALUE"""),54.95)</f>
        <v>54.95</v>
      </c>
      <c r="C284" s="1">
        <f t="shared" si="1"/>
        <v>-1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IFERROR(__xludf.DUMMYFUNCTION("""COMPUTED_VALUE"""),54.55)</f>
        <v>54.55</v>
      </c>
      <c r="C285" s="1">
        <f t="shared" si="1"/>
        <v>-1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IFERROR(__xludf.DUMMYFUNCTION("""COMPUTED_VALUE"""),54.75)</f>
        <v>54.75</v>
      </c>
      <c r="C286" s="1">
        <f t="shared" si="1"/>
        <v>-1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IFERROR(__xludf.DUMMYFUNCTION("""COMPUTED_VALUE"""),55.38)</f>
        <v>55.38</v>
      </c>
      <c r="C287" s="1">
        <f t="shared" si="1"/>
        <v>-1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IFERROR(__xludf.DUMMYFUNCTION("""COMPUTED_VALUE"""),53.67)</f>
        <v>53.67</v>
      </c>
      <c r="C288" s="1">
        <f t="shared" si="1"/>
        <v>-1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IFERROR(__xludf.DUMMYFUNCTION("""COMPUTED_VALUE"""),53.03)</f>
        <v>53.03</v>
      </c>
      <c r="C289" s="1">
        <f t="shared" si="1"/>
        <v>-1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IFERROR(__xludf.DUMMYFUNCTION("""COMPUTED_VALUE"""),52.09)</f>
        <v>52.09</v>
      </c>
      <c r="C290" s="1">
        <f t="shared" si="1"/>
        <v>-1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IFERROR(__xludf.DUMMYFUNCTION("""COMPUTED_VALUE"""),51.75)</f>
        <v>51.75</v>
      </c>
      <c r="C291" s="1">
        <f t="shared" si="1"/>
        <v>-1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IFERROR(__xludf.DUMMYFUNCTION("""COMPUTED_VALUE"""),51.98)</f>
        <v>51.98</v>
      </c>
      <c r="C292" s="1">
        <f t="shared" si="1"/>
        <v>-1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IFERROR(__xludf.DUMMYFUNCTION("""COMPUTED_VALUE"""),52.07)</f>
        <v>52.07</v>
      </c>
      <c r="C293" s="1">
        <f t="shared" si="1"/>
        <v>-1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IFERROR(__xludf.DUMMYFUNCTION("""COMPUTED_VALUE"""),51.97)</f>
        <v>51.97</v>
      </c>
      <c r="C294" s="1">
        <f t="shared" si="1"/>
        <v>-1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IFERROR(__xludf.DUMMYFUNCTION("""COMPUTED_VALUE"""),52.01)</f>
        <v>52.01</v>
      </c>
      <c r="C295" s="1">
        <f t="shared" si="1"/>
        <v>-1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IFERROR(__xludf.DUMMYFUNCTION("""COMPUTED_VALUE"""),52.07)</f>
        <v>52.07</v>
      </c>
      <c r="C296" s="1">
        <f t="shared" si="1"/>
        <v>-1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IFERROR(__xludf.DUMMYFUNCTION("""COMPUTED_VALUE"""),52.02)</f>
        <v>52.02</v>
      </c>
      <c r="C297" s="1">
        <f t="shared" si="1"/>
        <v>-1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IFERROR(__xludf.DUMMYFUNCTION("""COMPUTED_VALUE"""),52.44)</f>
        <v>52.44</v>
      </c>
      <c r="C298" s="1">
        <f t="shared" si="1"/>
        <v>-1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IFERROR(__xludf.DUMMYFUNCTION("""COMPUTED_VALUE"""),52.67)</f>
        <v>52.67</v>
      </c>
      <c r="C299" s="1">
        <f t="shared" si="1"/>
        <v>-1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IFERROR(__xludf.DUMMYFUNCTION("""COMPUTED_VALUE"""),52.65)</f>
        <v>52.65</v>
      </c>
      <c r="C300" s="1">
        <f t="shared" si="1"/>
        <v>-1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IFERROR(__xludf.DUMMYFUNCTION("""COMPUTED_VALUE"""),52.59)</f>
        <v>52.59</v>
      </c>
      <c r="C301" s="1">
        <f t="shared" si="1"/>
        <v>-1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IFERROR(__xludf.DUMMYFUNCTION("""COMPUTED_VALUE"""),52.32)</f>
        <v>52.32</v>
      </c>
      <c r="C302" s="1">
        <f t="shared" si="1"/>
        <v>-1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IFERROR(__xludf.DUMMYFUNCTION("""COMPUTED_VALUE"""),52.06)</f>
        <v>52.06</v>
      </c>
      <c r="C303" s="1">
        <f t="shared" si="1"/>
        <v>-1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IFERROR(__xludf.DUMMYFUNCTION("""COMPUTED_VALUE"""),51.38)</f>
        <v>51.38</v>
      </c>
      <c r="C304" s="1">
        <f t="shared" si="1"/>
        <v>-1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IFERROR(__xludf.DUMMYFUNCTION("""COMPUTED_VALUE"""),51.37)</f>
        <v>51.37</v>
      </c>
      <c r="C305" s="1">
        <f t="shared" si="1"/>
        <v>-1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IFERROR(__xludf.DUMMYFUNCTION("""COMPUTED_VALUE"""),51.52)</f>
        <v>51.52</v>
      </c>
      <c r="C306" s="1">
        <f t="shared" si="1"/>
        <v>-1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IFERROR(__xludf.DUMMYFUNCTION("""COMPUTED_VALUE"""),51.92)</f>
        <v>51.92</v>
      </c>
      <c r="C307" s="1">
        <f t="shared" si="1"/>
        <v>-1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IFERROR(__xludf.DUMMYFUNCTION("""COMPUTED_VALUE"""),52.0)</f>
        <v>52</v>
      </c>
      <c r="C308" s="1">
        <f t="shared" si="1"/>
        <v>-1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IFERROR(__xludf.DUMMYFUNCTION("""COMPUTED_VALUE"""),51.64)</f>
        <v>51.64</v>
      </c>
      <c r="C309" s="1">
        <f t="shared" si="1"/>
        <v>-1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IFERROR(__xludf.DUMMYFUNCTION("""COMPUTED_VALUE"""),52.59)</f>
        <v>52.59</v>
      </c>
      <c r="C310" s="1">
        <f t="shared" si="1"/>
        <v>-1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IFERROR(__xludf.DUMMYFUNCTION("""COMPUTED_VALUE"""),52.35)</f>
        <v>52.35</v>
      </c>
      <c r="C311" s="1">
        <f t="shared" si="1"/>
        <v>-1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IFERROR(__xludf.DUMMYFUNCTION("""COMPUTED_VALUE"""),52.19)</f>
        <v>52.19</v>
      </c>
      <c r="C312" s="1">
        <f t="shared" si="1"/>
        <v>-1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IFERROR(__xludf.DUMMYFUNCTION("""COMPUTED_VALUE"""),52.26)</f>
        <v>52.26</v>
      </c>
      <c r="C313" s="1">
        <f t="shared" si="1"/>
        <v>-1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IFERROR(__xludf.DUMMYFUNCTION("""COMPUTED_VALUE"""),52.36)</f>
        <v>52.36</v>
      </c>
      <c r="C314" s="1">
        <f t="shared" si="1"/>
        <v>-1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IFERROR(__xludf.DUMMYFUNCTION("""COMPUTED_VALUE"""),52.05)</f>
        <v>52.05</v>
      </c>
      <c r="C315" s="1">
        <f t="shared" si="1"/>
        <v>-1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IFERROR(__xludf.DUMMYFUNCTION("""COMPUTED_VALUE"""),52.13)</f>
        <v>52.13</v>
      </c>
      <c r="C316" s="1">
        <f t="shared" si="1"/>
        <v>-1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IFERROR(__xludf.DUMMYFUNCTION("""COMPUTED_VALUE"""),52.65)</f>
        <v>52.65</v>
      </c>
      <c r="C317" s="1">
        <f t="shared" si="1"/>
        <v>-1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IFERROR(__xludf.DUMMYFUNCTION("""COMPUTED_VALUE"""),52.74)</f>
        <v>52.74</v>
      </c>
      <c r="C318" s="1">
        <f t="shared" si="1"/>
        <v>-1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IFERROR(__xludf.DUMMYFUNCTION("""COMPUTED_VALUE"""),52.98)</f>
        <v>52.98</v>
      </c>
      <c r="C319" s="1">
        <f t="shared" si="1"/>
        <v>-1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IFERROR(__xludf.DUMMYFUNCTION("""COMPUTED_VALUE"""),53.0)</f>
        <v>53</v>
      </c>
      <c r="C320" s="1">
        <f t="shared" si="1"/>
        <v>-1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IFERROR(__xludf.DUMMYFUNCTION("""COMPUTED_VALUE"""),52.54)</f>
        <v>52.54</v>
      </c>
      <c r="C321" s="1">
        <f t="shared" si="1"/>
        <v>-1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IFERROR(__xludf.DUMMYFUNCTION("""COMPUTED_VALUE"""),52.82)</f>
        <v>52.82</v>
      </c>
      <c r="C322" s="1">
        <f t="shared" si="1"/>
        <v>-1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IFERROR(__xludf.DUMMYFUNCTION("""COMPUTED_VALUE"""),53.52)</f>
        <v>53.52</v>
      </c>
      <c r="C323" s="1">
        <f t="shared" si="1"/>
        <v>-1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IFERROR(__xludf.DUMMYFUNCTION("""COMPUTED_VALUE"""),53.63)</f>
        <v>53.63</v>
      </c>
      <c r="C324" s="1">
        <f t="shared" si="1"/>
        <v>-1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IFERROR(__xludf.DUMMYFUNCTION("""COMPUTED_VALUE"""),53.5)</f>
        <v>53.5</v>
      </c>
      <c r="C325" s="1">
        <f t="shared" si="1"/>
        <v>-1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IFERROR(__xludf.DUMMYFUNCTION("""COMPUTED_VALUE"""),53.55)</f>
        <v>53.55</v>
      </c>
      <c r="C326" s="1">
        <f t="shared" si="1"/>
        <v>-1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IFERROR(__xludf.DUMMYFUNCTION("""COMPUTED_VALUE"""),53.31)</f>
        <v>53.31</v>
      </c>
      <c r="C327" s="1">
        <f t="shared" si="1"/>
        <v>-1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IFERROR(__xludf.DUMMYFUNCTION("""COMPUTED_VALUE"""),53.35)</f>
        <v>53.35</v>
      </c>
      <c r="C328" s="1">
        <f t="shared" si="1"/>
        <v>-1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IFERROR(__xludf.DUMMYFUNCTION("""COMPUTED_VALUE"""),53.69)</f>
        <v>53.69</v>
      </c>
      <c r="C329" s="1">
        <f t="shared" si="1"/>
        <v>-1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IFERROR(__xludf.DUMMYFUNCTION("""COMPUTED_VALUE"""),53.58)</f>
        <v>53.58</v>
      </c>
      <c r="C330" s="1">
        <f t="shared" si="1"/>
        <v>-1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IFERROR(__xludf.DUMMYFUNCTION("""COMPUTED_VALUE"""),53.37)</f>
        <v>53.37</v>
      </c>
      <c r="C331" s="1">
        <f t="shared" si="1"/>
        <v>-1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IFERROR(__xludf.DUMMYFUNCTION("""COMPUTED_VALUE"""),53.91)</f>
        <v>53.91</v>
      </c>
      <c r="C332" s="1">
        <f t="shared" si="1"/>
        <v>-1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IFERROR(__xludf.DUMMYFUNCTION("""COMPUTED_VALUE"""),54.42)</f>
        <v>54.42</v>
      </c>
      <c r="C333" s="1">
        <f t="shared" si="1"/>
        <v>-1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IFERROR(__xludf.DUMMYFUNCTION("""COMPUTED_VALUE"""),54.69)</f>
        <v>54.69</v>
      </c>
      <c r="C334" s="1">
        <f t="shared" si="1"/>
        <v>-1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IFERROR(__xludf.DUMMYFUNCTION("""COMPUTED_VALUE"""),54.98)</f>
        <v>54.98</v>
      </c>
      <c r="C335" s="1">
        <f t="shared" si="1"/>
        <v>-1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IFERROR(__xludf.DUMMYFUNCTION("""COMPUTED_VALUE"""),55.04)</f>
        <v>55.04</v>
      </c>
      <c r="C336" s="1">
        <f t="shared" si="1"/>
        <v>-1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IFERROR(__xludf.DUMMYFUNCTION("""COMPUTED_VALUE"""),55.46)</f>
        <v>55.46</v>
      </c>
      <c r="C337" s="1">
        <f t="shared" si="1"/>
        <v>-1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IFERROR(__xludf.DUMMYFUNCTION("""COMPUTED_VALUE"""),55.37)</f>
        <v>55.37</v>
      </c>
      <c r="C338" s="1">
        <f t="shared" si="1"/>
        <v>-1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IFERROR(__xludf.DUMMYFUNCTION("""COMPUTED_VALUE"""),55.07)</f>
        <v>55.07</v>
      </c>
      <c r="C339" s="1">
        <f t="shared" si="1"/>
        <v>-1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IFERROR(__xludf.DUMMYFUNCTION("""COMPUTED_VALUE"""),55.02)</f>
        <v>55.02</v>
      </c>
      <c r="C340" s="1">
        <f t="shared" si="1"/>
        <v>-1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IFERROR(__xludf.DUMMYFUNCTION("""COMPUTED_VALUE"""),55.1)</f>
        <v>55.1</v>
      </c>
      <c r="C341" s="1">
        <f t="shared" si="1"/>
        <v>-1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IFERROR(__xludf.DUMMYFUNCTION("""COMPUTED_VALUE"""),55.53)</f>
        <v>55.53</v>
      </c>
      <c r="C342" s="1">
        <f t="shared" si="1"/>
        <v>-1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IFERROR(__xludf.DUMMYFUNCTION("""COMPUTED_VALUE"""),55.17)</f>
        <v>55.17</v>
      </c>
      <c r="C343" s="1">
        <f t="shared" si="1"/>
        <v>-1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IFERROR(__xludf.DUMMYFUNCTION("""COMPUTED_VALUE"""),55.72)</f>
        <v>55.72</v>
      </c>
      <c r="C344" s="1">
        <f t="shared" si="1"/>
        <v>-1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IFERROR(__xludf.DUMMYFUNCTION("""COMPUTED_VALUE"""),55.72)</f>
        <v>55.72</v>
      </c>
      <c r="C345" s="1">
        <f t="shared" si="1"/>
        <v>-1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IFERROR(__xludf.DUMMYFUNCTION("""COMPUTED_VALUE"""),56.06)</f>
        <v>56.06</v>
      </c>
      <c r="C346" s="1">
        <f t="shared" si="1"/>
        <v>-1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IFERROR(__xludf.DUMMYFUNCTION("""COMPUTED_VALUE"""),55.54)</f>
        <v>55.54</v>
      </c>
      <c r="C347" s="1">
        <f t="shared" si="1"/>
        <v>-1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IFERROR(__xludf.DUMMYFUNCTION("""COMPUTED_VALUE"""),55.18)</f>
        <v>55.18</v>
      </c>
      <c r="C348" s="1">
        <f t="shared" si="1"/>
        <v>-1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IFERROR(__xludf.DUMMYFUNCTION("""COMPUTED_VALUE"""),55.48)</f>
        <v>55.48</v>
      </c>
      <c r="C349" s="1">
        <f t="shared" si="1"/>
        <v>-1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IFERROR(__xludf.DUMMYFUNCTION("""COMPUTED_VALUE"""),55.29)</f>
        <v>55.29</v>
      </c>
      <c r="C350" s="1">
        <f t="shared" si="1"/>
        <v>-1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IFERROR(__xludf.DUMMYFUNCTION("""COMPUTED_VALUE"""),55.22)</f>
        <v>55.22</v>
      </c>
      <c r="C351" s="1">
        <f t="shared" si="1"/>
        <v>-1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IFERROR(__xludf.DUMMYFUNCTION("""COMPUTED_VALUE"""),54.78)</f>
        <v>54.78</v>
      </c>
      <c r="C352" s="1">
        <f t="shared" si="1"/>
        <v>-1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IFERROR(__xludf.DUMMYFUNCTION("""COMPUTED_VALUE"""),54.56)</f>
        <v>54.56</v>
      </c>
      <c r="C353" s="1">
        <f t="shared" si="1"/>
        <v>-1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IFERROR(__xludf.DUMMYFUNCTION("""COMPUTED_VALUE"""),54.62)</f>
        <v>54.62</v>
      </c>
      <c r="C354" s="1">
        <f t="shared" si="1"/>
        <v>-1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IFERROR(__xludf.DUMMYFUNCTION("""COMPUTED_VALUE"""),54.7)</f>
        <v>54.7</v>
      </c>
      <c r="C355" s="1">
        <f t="shared" si="1"/>
        <v>-1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IFERROR(__xludf.DUMMYFUNCTION("""COMPUTED_VALUE"""),55.22)</f>
        <v>55.22</v>
      </c>
      <c r="C356" s="1">
        <f t="shared" si="1"/>
        <v>-1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IFERROR(__xludf.DUMMYFUNCTION("""COMPUTED_VALUE"""),54.3)</f>
        <v>54.3</v>
      </c>
      <c r="C357" s="1">
        <f t="shared" si="1"/>
        <v>-1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IFERROR(__xludf.DUMMYFUNCTION("""COMPUTED_VALUE"""),53.55)</f>
        <v>53.55</v>
      </c>
      <c r="C358" s="1">
        <f t="shared" si="1"/>
        <v>-1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IFERROR(__xludf.DUMMYFUNCTION("""COMPUTED_VALUE"""),53.66)</f>
        <v>53.66</v>
      </c>
      <c r="C359" s="1">
        <f t="shared" si="1"/>
        <v>-1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IFERROR(__xludf.DUMMYFUNCTION("""COMPUTED_VALUE"""),53.76)</f>
        <v>53.76</v>
      </c>
      <c r="C360" s="1">
        <f t="shared" si="1"/>
        <v>-1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IFERROR(__xludf.DUMMYFUNCTION("""COMPUTED_VALUE"""),53.83)</f>
        <v>53.83</v>
      </c>
      <c r="C361" s="1">
        <f t="shared" si="1"/>
        <v>-1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IFERROR(__xludf.DUMMYFUNCTION("""COMPUTED_VALUE"""),53.69)</f>
        <v>53.69</v>
      </c>
      <c r="C362" s="1">
        <f t="shared" si="1"/>
        <v>-1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IFERROR(__xludf.DUMMYFUNCTION("""COMPUTED_VALUE"""),53.62)</f>
        <v>53.62</v>
      </c>
      <c r="C363" s="1">
        <f t="shared" si="1"/>
        <v>-1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IFERROR(__xludf.DUMMYFUNCTION("""COMPUTED_VALUE"""),52.72)</f>
        <v>52.72</v>
      </c>
      <c r="C364" s="1">
        <f t="shared" si="1"/>
        <v>-1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IFERROR(__xludf.DUMMYFUNCTION("""COMPUTED_VALUE"""),52.62)</f>
        <v>52.62</v>
      </c>
      <c r="C365" s="1">
        <f t="shared" si="1"/>
        <v>-1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IFERROR(__xludf.DUMMYFUNCTION("""COMPUTED_VALUE"""),52.91)</f>
        <v>52.91</v>
      </c>
      <c r="C366" s="1">
        <f t="shared" si="1"/>
        <v>-1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IFERROR(__xludf.DUMMYFUNCTION("""COMPUTED_VALUE"""),52.32)</f>
        <v>52.32</v>
      </c>
      <c r="C367" s="1">
        <f t="shared" si="1"/>
        <v>-1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IFERROR(__xludf.DUMMYFUNCTION("""COMPUTED_VALUE"""),52.83)</f>
        <v>52.83</v>
      </c>
      <c r="C368" s="1">
        <f t="shared" si="1"/>
        <v>-1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IFERROR(__xludf.DUMMYFUNCTION("""COMPUTED_VALUE"""),52.82)</f>
        <v>52.82</v>
      </c>
      <c r="C369" s="1">
        <f t="shared" si="1"/>
        <v>-1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IFERROR(__xludf.DUMMYFUNCTION("""COMPUTED_VALUE"""),53.04)</f>
        <v>53.04</v>
      </c>
      <c r="C370" s="1">
        <f t="shared" si="1"/>
        <v>-1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IFERROR(__xludf.DUMMYFUNCTION("""COMPUTED_VALUE"""),53.29)</f>
        <v>53.29</v>
      </c>
      <c r="C371" s="1">
        <f t="shared" si="1"/>
        <v>-1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IFERROR(__xludf.DUMMYFUNCTION("""COMPUTED_VALUE"""),53.01)</f>
        <v>53.01</v>
      </c>
      <c r="C372" s="1">
        <f t="shared" si="1"/>
        <v>-1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IFERROR(__xludf.DUMMYFUNCTION("""COMPUTED_VALUE"""),53.29)</f>
        <v>53.29</v>
      </c>
      <c r="C373" s="1">
        <f t="shared" si="1"/>
        <v>-1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IFERROR(__xludf.DUMMYFUNCTION("""COMPUTED_VALUE"""),52.41)</f>
        <v>52.41</v>
      </c>
      <c r="C374" s="1">
        <f t="shared" si="1"/>
        <v>-1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IFERROR(__xludf.DUMMYFUNCTION("""COMPUTED_VALUE"""),52.29)</f>
        <v>52.29</v>
      </c>
      <c r="C375" s="1">
        <f t="shared" si="1"/>
        <v>-1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IFERROR(__xludf.DUMMYFUNCTION("""COMPUTED_VALUE"""),52.53)</f>
        <v>52.53</v>
      </c>
      <c r="C376" s="1">
        <f t="shared" si="1"/>
        <v>-1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IFERROR(__xludf.DUMMYFUNCTION("""COMPUTED_VALUE"""),52.64)</f>
        <v>52.64</v>
      </c>
      <c r="C377" s="1">
        <f t="shared" si="1"/>
        <v>-1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IFERROR(__xludf.DUMMYFUNCTION("""COMPUTED_VALUE"""),53.14)</f>
        <v>53.14</v>
      </c>
      <c r="C378" s="1">
        <f t="shared" si="1"/>
        <v>-1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IFERROR(__xludf.DUMMYFUNCTION("""COMPUTED_VALUE"""),53.51)</f>
        <v>53.51</v>
      </c>
      <c r="C379" s="1">
        <f t="shared" si="1"/>
        <v>-1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IFERROR(__xludf.DUMMYFUNCTION("""COMPUTED_VALUE"""),53.39)</f>
        <v>53.39</v>
      </c>
      <c r="C380" s="1">
        <f t="shared" si="1"/>
        <v>-1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IFERROR(__xludf.DUMMYFUNCTION("""COMPUTED_VALUE"""),53.72)</f>
        <v>53.72</v>
      </c>
      <c r="C381" s="1">
        <f t="shared" si="1"/>
        <v>-1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IFERROR(__xludf.DUMMYFUNCTION("""COMPUTED_VALUE"""),54.49)</f>
        <v>54.49</v>
      </c>
      <c r="C382" s="1">
        <f t="shared" si="1"/>
        <v>-1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IFERROR(__xludf.DUMMYFUNCTION("""COMPUTED_VALUE"""),54.08)</f>
        <v>54.08</v>
      </c>
      <c r="C383" s="1">
        <f t="shared" si="1"/>
        <v>-1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IFERROR(__xludf.DUMMYFUNCTION("""COMPUTED_VALUE"""),53.87)</f>
        <v>53.87</v>
      </c>
      <c r="C384" s="1">
        <f t="shared" si="1"/>
        <v>-1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IFERROR(__xludf.DUMMYFUNCTION("""COMPUTED_VALUE"""),53.94)</f>
        <v>53.94</v>
      </c>
      <c r="C385" s="1">
        <f t="shared" si="1"/>
        <v>-1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IFERROR(__xludf.DUMMYFUNCTION("""COMPUTED_VALUE"""),54.02)</f>
        <v>54.02</v>
      </c>
      <c r="C386" s="1">
        <f t="shared" si="1"/>
        <v>-1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IFERROR(__xludf.DUMMYFUNCTION("""COMPUTED_VALUE"""),53.63)</f>
        <v>53.63</v>
      </c>
      <c r="C387" s="1">
        <f t="shared" si="1"/>
        <v>-1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IFERROR(__xludf.DUMMYFUNCTION("""COMPUTED_VALUE"""),53.63)</f>
        <v>53.63</v>
      </c>
      <c r="C388" s="1">
        <f t="shared" si="1"/>
        <v>-1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IFERROR(__xludf.DUMMYFUNCTION("""COMPUTED_VALUE"""),53.32)</f>
        <v>53.32</v>
      </c>
      <c r="C389" s="1">
        <f t="shared" si="1"/>
        <v>-1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IFERROR(__xludf.DUMMYFUNCTION("""COMPUTED_VALUE"""),53.97)</f>
        <v>53.97</v>
      </c>
      <c r="C390" s="1">
        <f t="shared" si="1"/>
        <v>-1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IFERROR(__xludf.DUMMYFUNCTION("""COMPUTED_VALUE"""),53.89)</f>
        <v>53.89</v>
      </c>
      <c r="C391" s="1">
        <f t="shared" si="1"/>
        <v>-1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IFERROR(__xludf.DUMMYFUNCTION("""COMPUTED_VALUE"""),54.47)</f>
        <v>54.47</v>
      </c>
      <c r="C392" s="1">
        <f t="shared" si="1"/>
        <v>-1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IFERROR(__xludf.DUMMYFUNCTION("""COMPUTED_VALUE"""),54.52)</f>
        <v>54.52</v>
      </c>
      <c r="C393" s="1">
        <f t="shared" si="1"/>
        <v>-1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IFERROR(__xludf.DUMMYFUNCTION("""COMPUTED_VALUE"""),53.97)</f>
        <v>53.97</v>
      </c>
      <c r="C394" s="1">
        <f t="shared" si="1"/>
        <v>-1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IFERROR(__xludf.DUMMYFUNCTION("""COMPUTED_VALUE"""),53.59)</f>
        <v>53.59</v>
      </c>
      <c r="C395" s="1">
        <f t="shared" si="1"/>
        <v>-1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IFERROR(__xludf.DUMMYFUNCTION("""COMPUTED_VALUE"""),53.25)</f>
        <v>53.25</v>
      </c>
      <c r="C396" s="1">
        <f t="shared" si="1"/>
        <v>-1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IFERROR(__xludf.DUMMYFUNCTION("""COMPUTED_VALUE"""),52.99)</f>
        <v>52.99</v>
      </c>
      <c r="C397" s="1">
        <f t="shared" si="1"/>
        <v>-1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IFERROR(__xludf.DUMMYFUNCTION("""COMPUTED_VALUE"""),52.71)</f>
        <v>52.71</v>
      </c>
      <c r="C398" s="1">
        <f t="shared" si="1"/>
        <v>-1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IFERROR(__xludf.DUMMYFUNCTION("""COMPUTED_VALUE"""),52.62)</f>
        <v>52.62</v>
      </c>
      <c r="C399" s="1">
        <f t="shared" si="1"/>
        <v>-1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IFERROR(__xludf.DUMMYFUNCTION("""COMPUTED_VALUE"""),51.68)</f>
        <v>51.68</v>
      </c>
      <c r="C400" s="1">
        <f t="shared" si="1"/>
        <v>-1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IFERROR(__xludf.DUMMYFUNCTION("""COMPUTED_VALUE"""),51.28)</f>
        <v>51.28</v>
      </c>
      <c r="C401" s="1">
        <f t="shared" si="1"/>
        <v>-1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IFERROR(__xludf.DUMMYFUNCTION("""COMPUTED_VALUE"""),50.1)</f>
        <v>50.1</v>
      </c>
      <c r="C402" s="1">
        <f t="shared" si="1"/>
        <v>-1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IFERROR(__xludf.DUMMYFUNCTION("""COMPUTED_VALUE"""),50.85)</f>
        <v>50.85</v>
      </c>
      <c r="C403" s="1">
        <f t="shared" si="1"/>
        <v>-1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IFERROR(__xludf.DUMMYFUNCTION("""COMPUTED_VALUE"""),48.92)</f>
        <v>48.92</v>
      </c>
      <c r="C404" s="1">
        <f t="shared" si="1"/>
        <v>-1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IFERROR(__xludf.DUMMYFUNCTION("""COMPUTED_VALUE"""),50.82)</f>
        <v>50.82</v>
      </c>
      <c r="C405" s="1">
        <f t="shared" si="1"/>
        <v>-1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IFERROR(__xludf.DUMMYFUNCTION("""COMPUTED_VALUE"""),48.41)</f>
        <v>48.41</v>
      </c>
      <c r="C406" s="1">
        <f t="shared" si="1"/>
        <v>-1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IFERROR(__xludf.DUMMYFUNCTION("""COMPUTED_VALUE"""),49.73)</f>
        <v>49.73</v>
      </c>
      <c r="C407" s="1">
        <f t="shared" si="1"/>
        <v>-1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IFERROR(__xludf.DUMMYFUNCTION("""COMPUTED_VALUE"""),49.75)</f>
        <v>49.75</v>
      </c>
      <c r="C408" s="1">
        <f t="shared" si="1"/>
        <v>-1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IFERROR(__xludf.DUMMYFUNCTION("""COMPUTED_VALUE"""),49.98)</f>
        <v>49.98</v>
      </c>
      <c r="C409" s="1">
        <f t="shared" si="1"/>
        <v>-1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IFERROR(__xludf.DUMMYFUNCTION("""COMPUTED_VALUE"""),51.92)</f>
        <v>51.92</v>
      </c>
      <c r="C410" s="1">
        <f t="shared" si="1"/>
        <v>-1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IFERROR(__xludf.DUMMYFUNCTION("""COMPUTED_VALUE"""),51.55)</f>
        <v>51.55</v>
      </c>
      <c r="C411" s="1">
        <f t="shared" si="1"/>
        <v>-1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IFERROR(__xludf.DUMMYFUNCTION("""COMPUTED_VALUE"""),51.79)</f>
        <v>51.79</v>
      </c>
      <c r="C412" s="1">
        <f t="shared" si="1"/>
        <v>-1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IFERROR(__xludf.DUMMYFUNCTION("""COMPUTED_VALUE"""),52.3)</f>
        <v>52.3</v>
      </c>
      <c r="C413" s="1">
        <f t="shared" si="1"/>
        <v>-1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IFERROR(__xludf.DUMMYFUNCTION("""COMPUTED_VALUE"""),52.19)</f>
        <v>52.19</v>
      </c>
      <c r="C414" s="1">
        <f t="shared" si="1"/>
        <v>-1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IFERROR(__xludf.DUMMYFUNCTION("""COMPUTED_VALUE"""),53.21)</f>
        <v>53.21</v>
      </c>
      <c r="C415" s="1">
        <f t="shared" si="1"/>
        <v>-1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IFERROR(__xludf.DUMMYFUNCTION("""COMPUTED_VALUE"""),53.37)</f>
        <v>53.37</v>
      </c>
      <c r="C416" s="1">
        <f t="shared" si="1"/>
        <v>-1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IFERROR(__xludf.DUMMYFUNCTION("""COMPUTED_VALUE"""),52.7)</f>
        <v>52.7</v>
      </c>
      <c r="C417" s="1">
        <f t="shared" si="1"/>
        <v>-1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IFERROR(__xludf.DUMMYFUNCTION("""COMPUTED_VALUE"""),52.9)</f>
        <v>52.9</v>
      </c>
      <c r="C418" s="1">
        <f t="shared" si="1"/>
        <v>-1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IFERROR(__xludf.DUMMYFUNCTION("""COMPUTED_VALUE"""),53.19)</f>
        <v>53.19</v>
      </c>
      <c r="C419" s="1">
        <f t="shared" si="1"/>
        <v>-1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IFERROR(__xludf.DUMMYFUNCTION("""COMPUTED_VALUE"""),52.82)</f>
        <v>52.82</v>
      </c>
      <c r="C420" s="1">
        <f t="shared" si="1"/>
        <v>-1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IFERROR(__xludf.DUMMYFUNCTION("""COMPUTED_VALUE"""),53.19)</f>
        <v>53.19</v>
      </c>
      <c r="C421" s="1">
        <f t="shared" si="1"/>
        <v>-1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IFERROR(__xludf.DUMMYFUNCTION("""COMPUTED_VALUE"""),52.65)</f>
        <v>52.65</v>
      </c>
      <c r="C422" s="1">
        <f t="shared" si="1"/>
        <v>-1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IFERROR(__xludf.DUMMYFUNCTION("""COMPUTED_VALUE"""),52.03)</f>
        <v>52.03</v>
      </c>
      <c r="C423" s="1">
        <f t="shared" si="1"/>
        <v>-1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IFERROR(__xludf.DUMMYFUNCTION("""COMPUTED_VALUE"""),51.68)</f>
        <v>51.68</v>
      </c>
      <c r="C424" s="1">
        <f t="shared" si="1"/>
        <v>-1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IFERROR(__xludf.DUMMYFUNCTION("""COMPUTED_VALUE"""),52.42)</f>
        <v>52.42</v>
      </c>
      <c r="C425" s="1">
        <f t="shared" si="1"/>
        <v>-1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IFERROR(__xludf.DUMMYFUNCTION("""COMPUTED_VALUE"""),52.21)</f>
        <v>52.21</v>
      </c>
      <c r="C426" s="1">
        <f t="shared" si="1"/>
        <v>-1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IFERROR(__xludf.DUMMYFUNCTION("""COMPUTED_VALUE"""),51.36)</f>
        <v>51.36</v>
      </c>
      <c r="C427" s="1">
        <f t="shared" si="1"/>
        <v>-1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IFERROR(__xludf.DUMMYFUNCTION("""COMPUTED_VALUE"""),51.82)</f>
        <v>51.82</v>
      </c>
      <c r="C428" s="1">
        <f t="shared" si="1"/>
        <v>-1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IFERROR(__xludf.DUMMYFUNCTION("""COMPUTED_VALUE"""),51.59)</f>
        <v>51.59</v>
      </c>
      <c r="C429" s="1">
        <f t="shared" si="1"/>
        <v>-1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IFERROR(__xludf.DUMMYFUNCTION("""COMPUTED_VALUE"""),52.2)</f>
        <v>52.2</v>
      </c>
      <c r="C430" s="1">
        <f t="shared" si="1"/>
        <v>-1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IFERROR(__xludf.DUMMYFUNCTION("""COMPUTED_VALUE"""),52.51)</f>
        <v>52.51</v>
      </c>
      <c r="C431" s="1">
        <f t="shared" si="1"/>
        <v>-1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IFERROR(__xludf.DUMMYFUNCTION("""COMPUTED_VALUE"""),52.65)</f>
        <v>52.65</v>
      </c>
      <c r="C432" s="1">
        <f t="shared" si="1"/>
        <v>-1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IFERROR(__xludf.DUMMYFUNCTION("""COMPUTED_VALUE"""),52.45)</f>
        <v>52.45</v>
      </c>
      <c r="C433" s="1">
        <f t="shared" si="1"/>
        <v>-1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IFERROR(__xludf.DUMMYFUNCTION("""COMPUTED_VALUE"""),52.29)</f>
        <v>52.29</v>
      </c>
      <c r="C434" s="1">
        <f t="shared" si="1"/>
        <v>-1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IFERROR(__xludf.DUMMYFUNCTION("""COMPUTED_VALUE"""),51.32)</f>
        <v>51.32</v>
      </c>
      <c r="C435" s="1">
        <f t="shared" si="1"/>
        <v>-1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IFERROR(__xludf.DUMMYFUNCTION("""COMPUTED_VALUE"""),50.28)</f>
        <v>50.28</v>
      </c>
      <c r="C436" s="1">
        <f t="shared" si="1"/>
        <v>-1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IFERROR(__xludf.DUMMYFUNCTION("""COMPUTED_VALUE"""),50.8)</f>
        <v>50.8</v>
      </c>
      <c r="C437" s="1">
        <f t="shared" si="1"/>
        <v>-1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IFERROR(__xludf.DUMMYFUNCTION("""COMPUTED_VALUE"""),51.83)</f>
        <v>51.83</v>
      </c>
      <c r="C438" s="1">
        <f t="shared" si="1"/>
        <v>-1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IFERROR(__xludf.DUMMYFUNCTION("""COMPUTED_VALUE"""),52.03)</f>
        <v>52.03</v>
      </c>
      <c r="C439" s="1">
        <f t="shared" si="1"/>
        <v>-1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IFERROR(__xludf.DUMMYFUNCTION("""COMPUTED_VALUE"""),51.31)</f>
        <v>51.31</v>
      </c>
      <c r="C440" s="1">
        <f t="shared" si="1"/>
        <v>-1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IFERROR(__xludf.DUMMYFUNCTION("""COMPUTED_VALUE"""),51.93)</f>
        <v>51.93</v>
      </c>
      <c r="C441" s="1">
        <f t="shared" si="1"/>
        <v>-1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IFERROR(__xludf.DUMMYFUNCTION("""COMPUTED_VALUE"""),51.9)</f>
        <v>51.9</v>
      </c>
      <c r="C442" s="1">
        <f t="shared" si="1"/>
        <v>-1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IFERROR(__xludf.DUMMYFUNCTION("""COMPUTED_VALUE"""),51.96)</f>
        <v>51.96</v>
      </c>
      <c r="C443" s="1">
        <f t="shared" si="1"/>
        <v>-1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IFERROR(__xludf.DUMMYFUNCTION("""COMPUTED_VALUE"""),52.88)</f>
        <v>52.88</v>
      </c>
      <c r="C444" s="1">
        <f t="shared" si="1"/>
        <v>-1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IFERROR(__xludf.DUMMYFUNCTION("""COMPUTED_VALUE"""),52.65)</f>
        <v>52.65</v>
      </c>
      <c r="C445" s="1">
        <f t="shared" si="1"/>
        <v>-1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IFERROR(__xludf.DUMMYFUNCTION("""COMPUTED_VALUE"""),52.75)</f>
        <v>52.75</v>
      </c>
      <c r="C446" s="1">
        <f t="shared" si="1"/>
        <v>-1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IFERROR(__xludf.DUMMYFUNCTION("""COMPUTED_VALUE"""),53.7)</f>
        <v>53.7</v>
      </c>
      <c r="C447" s="1">
        <f t="shared" si="1"/>
        <v>-1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IFERROR(__xludf.DUMMYFUNCTION("""COMPUTED_VALUE"""),54.81)</f>
        <v>54.81</v>
      </c>
      <c r="C448" s="1">
        <f t="shared" si="1"/>
        <v>-1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IFERROR(__xludf.DUMMYFUNCTION("""COMPUTED_VALUE"""),54.72)</f>
        <v>54.72</v>
      </c>
      <c r="C449" s="1">
        <f t="shared" si="1"/>
        <v>-1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IFERROR(__xludf.DUMMYFUNCTION("""COMPUTED_VALUE"""),55.2)</f>
        <v>55.2</v>
      </c>
      <c r="C450" s="1">
        <f t="shared" si="1"/>
        <v>-1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IFERROR(__xludf.DUMMYFUNCTION("""COMPUTED_VALUE"""),55.02)</f>
        <v>55.02</v>
      </c>
      <c r="C451" s="1">
        <f t="shared" si="1"/>
        <v>-1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IFERROR(__xludf.DUMMYFUNCTION("""COMPUTED_VALUE"""),55.46)</f>
        <v>55.46</v>
      </c>
      <c r="C452" s="1">
        <f t="shared" si="1"/>
        <v>-1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IFERROR(__xludf.DUMMYFUNCTION("""COMPUTED_VALUE"""),54.78)</f>
        <v>54.78</v>
      </c>
      <c r="C453" s="1">
        <f t="shared" si="1"/>
        <v>-1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IFERROR(__xludf.DUMMYFUNCTION("""COMPUTED_VALUE"""),55.89)</f>
        <v>55.89</v>
      </c>
      <c r="C454" s="1">
        <f t="shared" si="1"/>
        <v>-1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IFERROR(__xludf.DUMMYFUNCTION("""COMPUTED_VALUE"""),56.25)</f>
        <v>56.25</v>
      </c>
      <c r="C455" s="1">
        <f t="shared" si="1"/>
        <v>-1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IFERROR(__xludf.DUMMYFUNCTION("""COMPUTED_VALUE"""),56.37)</f>
        <v>56.37</v>
      </c>
      <c r="C456" s="1">
        <f t="shared" si="1"/>
        <v>-1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IFERROR(__xludf.DUMMYFUNCTION("""COMPUTED_VALUE"""),56.92)</f>
        <v>56.92</v>
      </c>
      <c r="C457" s="1">
        <f t="shared" si="1"/>
        <v>-1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IFERROR(__xludf.DUMMYFUNCTION("""COMPUTED_VALUE"""),56.78)</f>
        <v>56.78</v>
      </c>
      <c r="C458" s="1">
        <f t="shared" si="1"/>
        <v>-1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IFERROR(__xludf.DUMMYFUNCTION("""COMPUTED_VALUE"""),56.71)</f>
        <v>56.71</v>
      </c>
      <c r="C459" s="1">
        <f t="shared" si="1"/>
        <v>-1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IFERROR(__xludf.DUMMYFUNCTION("""COMPUTED_VALUE"""),57.37)</f>
        <v>57.37</v>
      </c>
      <c r="C460" s="1">
        <f t="shared" si="1"/>
        <v>-1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IFERROR(__xludf.DUMMYFUNCTION("""COMPUTED_VALUE"""),57.81)</f>
        <v>57.81</v>
      </c>
      <c r="C461" s="1">
        <f t="shared" si="1"/>
        <v>-1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IFERROR(__xludf.DUMMYFUNCTION("""COMPUTED_VALUE"""),57.15)</f>
        <v>57.15</v>
      </c>
      <c r="C462" s="1">
        <f t="shared" si="1"/>
        <v>-1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IFERROR(__xludf.DUMMYFUNCTION("""COMPUTED_VALUE"""),56.72)</f>
        <v>56.72</v>
      </c>
      <c r="C463" s="1">
        <f t="shared" si="1"/>
        <v>-1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IFERROR(__xludf.DUMMYFUNCTION("""COMPUTED_VALUE"""),56.23)</f>
        <v>56.23</v>
      </c>
      <c r="C464" s="1">
        <f t="shared" si="1"/>
        <v>-1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IFERROR(__xludf.DUMMYFUNCTION("""COMPUTED_VALUE"""),56.86)</f>
        <v>56.86</v>
      </c>
      <c r="C465" s="1">
        <f t="shared" si="1"/>
        <v>-1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IFERROR(__xludf.DUMMYFUNCTION("""COMPUTED_VALUE"""),57.42)</f>
        <v>57.42</v>
      </c>
      <c r="C466" s="1">
        <f t="shared" si="1"/>
        <v>-1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IFERROR(__xludf.DUMMYFUNCTION("""COMPUTED_VALUE"""),57.5)</f>
        <v>57.5</v>
      </c>
      <c r="C467" s="1">
        <f t="shared" si="1"/>
        <v>-1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IFERROR(__xludf.DUMMYFUNCTION("""COMPUTED_VALUE"""),57.94)</f>
        <v>57.94</v>
      </c>
      <c r="C468" s="1">
        <f t="shared" si="1"/>
        <v>-1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IFERROR(__xludf.DUMMYFUNCTION("""COMPUTED_VALUE"""),59.32)</f>
        <v>59.32</v>
      </c>
      <c r="C469" s="1">
        <f t="shared" si="1"/>
        <v>-1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IFERROR(__xludf.DUMMYFUNCTION("""COMPUTED_VALUE"""),58.05)</f>
        <v>58.05</v>
      </c>
      <c r="C470" s="1">
        <f t="shared" si="1"/>
        <v>-1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IFERROR(__xludf.DUMMYFUNCTION("""COMPUTED_VALUE"""),58.13)</f>
        <v>58.13</v>
      </c>
      <c r="C471" s="1">
        <f t="shared" si="1"/>
        <v>-1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IFERROR(__xludf.DUMMYFUNCTION("""COMPUTED_VALUE"""),59.2)</f>
        <v>59.2</v>
      </c>
      <c r="C472" s="1">
        <f t="shared" si="1"/>
        <v>-1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IFERROR(__xludf.DUMMYFUNCTION("""COMPUTED_VALUE"""),58.89)</f>
        <v>58.89</v>
      </c>
      <c r="C473" s="1">
        <f t="shared" si="1"/>
        <v>-1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IFERROR(__xludf.DUMMYFUNCTION("""COMPUTED_VALUE"""),57.46)</f>
        <v>57.46</v>
      </c>
      <c r="C474" s="1">
        <f t="shared" si="1"/>
        <v>-1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IFERROR(__xludf.DUMMYFUNCTION("""COMPUTED_VALUE"""),56.68)</f>
        <v>56.68</v>
      </c>
      <c r="C475" s="1">
        <f t="shared" si="1"/>
        <v>-1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IFERROR(__xludf.DUMMYFUNCTION("""COMPUTED_VALUE"""),56.73)</f>
        <v>56.73</v>
      </c>
      <c r="C476" s="1">
        <f t="shared" si="1"/>
        <v>-1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IFERROR(__xludf.DUMMYFUNCTION("""COMPUTED_VALUE"""),57.23)</f>
        <v>57.23</v>
      </c>
      <c r="C477" s="1">
        <f t="shared" si="1"/>
        <v>-1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IFERROR(__xludf.DUMMYFUNCTION("""COMPUTED_VALUE"""),56.66)</f>
        <v>56.66</v>
      </c>
      <c r="C478" s="1">
        <f t="shared" si="1"/>
        <v>-1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IFERROR(__xludf.DUMMYFUNCTION("""COMPUTED_VALUE"""),56.85)</f>
        <v>56.85</v>
      </c>
      <c r="C479" s="1">
        <f t="shared" si="1"/>
        <v>-1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IFERROR(__xludf.DUMMYFUNCTION("""COMPUTED_VALUE"""),56.64)</f>
        <v>56.64</v>
      </c>
      <c r="C480" s="1">
        <f t="shared" si="1"/>
        <v>-1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IFERROR(__xludf.DUMMYFUNCTION("""COMPUTED_VALUE"""),56.89)</f>
        <v>56.89</v>
      </c>
      <c r="C481" s="1">
        <f t="shared" si="1"/>
        <v>-1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IFERROR(__xludf.DUMMYFUNCTION("""COMPUTED_VALUE"""),57.25)</f>
        <v>57.25</v>
      </c>
      <c r="C482" s="1">
        <f t="shared" si="1"/>
        <v>-1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IFERROR(__xludf.DUMMYFUNCTION("""COMPUTED_VALUE"""),58.17)</f>
        <v>58.17</v>
      </c>
      <c r="C483" s="1">
        <f t="shared" si="1"/>
        <v>-1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IFERROR(__xludf.DUMMYFUNCTION("""COMPUTED_VALUE"""),58.9)</f>
        <v>58.9</v>
      </c>
      <c r="C484" s="1">
        <f t="shared" si="1"/>
        <v>-1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IFERROR(__xludf.DUMMYFUNCTION("""COMPUTED_VALUE"""),58.61)</f>
        <v>58.61</v>
      </c>
      <c r="C485" s="1">
        <f t="shared" si="1"/>
        <v>-1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IFERROR(__xludf.DUMMYFUNCTION("""COMPUTED_VALUE"""),58.09)</f>
        <v>58.09</v>
      </c>
      <c r="C486" s="1">
        <f t="shared" si="1"/>
        <v>-1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IFERROR(__xludf.DUMMYFUNCTION("""COMPUTED_VALUE"""),58.34)</f>
        <v>58.34</v>
      </c>
      <c r="C487" s="1">
        <f t="shared" si="1"/>
        <v>-1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IFERROR(__xludf.DUMMYFUNCTION("""COMPUTED_VALUE"""),58.78)</f>
        <v>58.78</v>
      </c>
      <c r="C488" s="1">
        <f t="shared" si="1"/>
        <v>-1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IFERROR(__xludf.DUMMYFUNCTION("""COMPUTED_VALUE"""),58.51)</f>
        <v>58.51</v>
      </c>
      <c r="C489" s="1">
        <f t="shared" si="1"/>
        <v>-1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IFERROR(__xludf.DUMMYFUNCTION("""COMPUTED_VALUE"""),57.98)</f>
        <v>57.98</v>
      </c>
      <c r="C490" s="1">
        <f t="shared" si="1"/>
        <v>-1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IFERROR(__xludf.DUMMYFUNCTION("""COMPUTED_VALUE"""),58.32)</f>
        <v>58.32</v>
      </c>
      <c r="C491" s="1">
        <f t="shared" si="1"/>
        <v>-1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IFERROR(__xludf.DUMMYFUNCTION("""COMPUTED_VALUE"""),58.09)</f>
        <v>58.09</v>
      </c>
      <c r="C492" s="1">
        <f t="shared" si="1"/>
        <v>-1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IFERROR(__xludf.DUMMYFUNCTION("""COMPUTED_VALUE"""),57.6)</f>
        <v>57.6</v>
      </c>
      <c r="C493" s="1">
        <f t="shared" si="1"/>
        <v>-1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IFERROR(__xludf.DUMMYFUNCTION("""COMPUTED_VALUE"""),57.65)</f>
        <v>57.65</v>
      </c>
      <c r="C494" s="1">
        <f t="shared" si="1"/>
        <v>-1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IFERROR(__xludf.DUMMYFUNCTION("""COMPUTED_VALUE"""),57.95)</f>
        <v>57.95</v>
      </c>
      <c r="C495" s="1">
        <f t="shared" si="1"/>
        <v>-1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IFERROR(__xludf.DUMMYFUNCTION("""COMPUTED_VALUE"""),58.27)</f>
        <v>58.27</v>
      </c>
      <c r="C496" s="1">
        <f t="shared" si="1"/>
        <v>-1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IFERROR(__xludf.DUMMYFUNCTION("""COMPUTED_VALUE"""),57.78)</f>
        <v>57.78</v>
      </c>
      <c r="C497" s="1">
        <f t="shared" si="1"/>
        <v>-1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IFERROR(__xludf.DUMMYFUNCTION("""COMPUTED_VALUE"""),59.19)</f>
        <v>59.19</v>
      </c>
      <c r="C498" s="1">
        <f t="shared" si="1"/>
        <v>-1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IFERROR(__xludf.DUMMYFUNCTION("""COMPUTED_VALUE"""),59.39)</f>
        <v>59.39</v>
      </c>
      <c r="C499" s="1">
        <f t="shared" si="1"/>
        <v>-1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IFERROR(__xludf.DUMMYFUNCTION("""COMPUTED_VALUE"""),59.19)</f>
        <v>59.19</v>
      </c>
      <c r="C500" s="1">
        <f t="shared" si="1"/>
        <v>-1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IFERROR(__xludf.DUMMYFUNCTION("""COMPUTED_VALUE"""),59.99)</f>
        <v>59.99</v>
      </c>
      <c r="C501" s="1">
        <f t="shared" si="1"/>
        <v>-1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IFERROR(__xludf.DUMMYFUNCTION("""COMPUTED_VALUE"""),59.83)</f>
        <v>59.83</v>
      </c>
      <c r="C502" s="1">
        <f t="shared" si="1"/>
        <v>-1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IFERROR(__xludf.DUMMYFUNCTION("""COMPUTED_VALUE"""),59.73)</f>
        <v>59.73</v>
      </c>
      <c r="C503" s="1">
        <f t="shared" si="1"/>
        <v>-1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IFERROR(__xludf.DUMMYFUNCTION("""COMPUTED_VALUE"""),59.99)</f>
        <v>59.99</v>
      </c>
      <c r="C504" s="1">
        <f t="shared" si="1"/>
        <v>-1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IFERROR(__xludf.DUMMYFUNCTION("""COMPUTED_VALUE"""),59.76)</f>
        <v>59.76</v>
      </c>
      <c r="C505" s="1">
        <f t="shared" si="1"/>
        <v>-1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IFERROR(__xludf.DUMMYFUNCTION("""COMPUTED_VALUE"""),60.33)</f>
        <v>60.33</v>
      </c>
      <c r="C506" s="1">
        <f t="shared" si="1"/>
        <v>-1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IFERROR(__xludf.DUMMYFUNCTION("""COMPUTED_VALUE"""),59.71)</f>
        <v>59.71</v>
      </c>
      <c r="C507" s="1">
        <f t="shared" si="1"/>
        <v>-1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IFERROR(__xludf.DUMMYFUNCTION("""COMPUTED_VALUE"""),59.42)</f>
        <v>59.42</v>
      </c>
      <c r="C508" s="1">
        <f t="shared" si="1"/>
        <v>-1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IFERROR(__xludf.DUMMYFUNCTION("""COMPUTED_VALUE"""),59.0)</f>
        <v>59</v>
      </c>
      <c r="C509" s="1">
        <f t="shared" si="1"/>
        <v>-1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IFERROR(__xludf.DUMMYFUNCTION("""COMPUTED_VALUE"""),59.18)</f>
        <v>59.18</v>
      </c>
      <c r="C510" s="1">
        <f t="shared" si="1"/>
        <v>-1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IFERROR(__xludf.DUMMYFUNCTION("""COMPUTED_VALUE"""),59.04)</f>
        <v>59.04</v>
      </c>
      <c r="C511" s="1">
        <f t="shared" si="1"/>
        <v>-1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IFERROR(__xludf.DUMMYFUNCTION("""COMPUTED_VALUE"""),59.4)</f>
        <v>59.4</v>
      </c>
      <c r="C512" s="1">
        <f t="shared" si="1"/>
        <v>-1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IFERROR(__xludf.DUMMYFUNCTION("""COMPUTED_VALUE"""),59.5)</f>
        <v>59.5</v>
      </c>
      <c r="C513" s="1">
        <f t="shared" si="1"/>
        <v>-1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IFERROR(__xludf.DUMMYFUNCTION("""COMPUTED_VALUE"""),59.54)</f>
        <v>59.54</v>
      </c>
      <c r="C514" s="1">
        <f t="shared" si="1"/>
        <v>-1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IFERROR(__xludf.DUMMYFUNCTION("""COMPUTED_VALUE"""),59.85)</f>
        <v>59.85</v>
      </c>
      <c r="C515" s="1">
        <f t="shared" si="1"/>
        <v>-1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IFERROR(__xludf.DUMMYFUNCTION("""COMPUTED_VALUE"""),60.01)</f>
        <v>60.01</v>
      </c>
      <c r="C516" s="1">
        <f t="shared" si="1"/>
        <v>-1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IFERROR(__xludf.DUMMYFUNCTION("""COMPUTED_VALUE"""),60.61)</f>
        <v>60.61</v>
      </c>
      <c r="C517" s="1">
        <f t="shared" si="1"/>
        <v>-1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IFERROR(__xludf.DUMMYFUNCTION("""COMPUTED_VALUE"""),61.01)</f>
        <v>61.01</v>
      </c>
      <c r="C518" s="1">
        <f t="shared" si="1"/>
        <v>-1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IFERROR(__xludf.DUMMYFUNCTION("""COMPUTED_VALUE"""),60.91)</f>
        <v>60.91</v>
      </c>
      <c r="C519" s="1">
        <f t="shared" si="1"/>
        <v>-1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IFERROR(__xludf.DUMMYFUNCTION("""COMPUTED_VALUE"""),61.39)</f>
        <v>61.39</v>
      </c>
      <c r="C520" s="1">
        <f t="shared" si="1"/>
        <v>-1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IFERROR(__xludf.DUMMYFUNCTION("""COMPUTED_VALUE"""),61.47)</f>
        <v>61.47</v>
      </c>
      <c r="C521" s="1">
        <f t="shared" si="1"/>
        <v>-1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IFERROR(__xludf.DUMMYFUNCTION("""COMPUTED_VALUE"""),60.97)</f>
        <v>60.97</v>
      </c>
      <c r="C522" s="1">
        <f t="shared" si="1"/>
        <v>-1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IFERROR(__xludf.DUMMYFUNCTION("""COMPUTED_VALUE"""),60.71)</f>
        <v>60.71</v>
      </c>
      <c r="C523" s="1">
        <f t="shared" si="1"/>
        <v>-1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IFERROR(__xludf.DUMMYFUNCTION("""COMPUTED_VALUE"""),61.3)</f>
        <v>61.3</v>
      </c>
      <c r="C524" s="1">
        <f t="shared" si="1"/>
        <v>-1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IFERROR(__xludf.DUMMYFUNCTION("""COMPUTED_VALUE"""),61.36)</f>
        <v>61.36</v>
      </c>
      <c r="C525" s="1">
        <f t="shared" si="1"/>
        <v>-1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IFERROR(__xludf.DUMMYFUNCTION("""COMPUTED_VALUE"""),62.18)</f>
        <v>62.18</v>
      </c>
      <c r="C526" s="1">
        <f t="shared" si="1"/>
        <v>-1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IFERROR(__xludf.DUMMYFUNCTION("""COMPUTED_VALUE"""),61.94)</f>
        <v>61.94</v>
      </c>
      <c r="C527" s="1">
        <f t="shared" si="1"/>
        <v>-1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IFERROR(__xludf.DUMMYFUNCTION("""COMPUTED_VALUE"""),62.03)</f>
        <v>62.03</v>
      </c>
      <c r="C528" s="1">
        <f t="shared" si="1"/>
        <v>-1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IFERROR(__xludf.DUMMYFUNCTION("""COMPUTED_VALUE"""),61.88)</f>
        <v>61.88</v>
      </c>
      <c r="C529" s="1">
        <f t="shared" si="1"/>
        <v>-1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IFERROR(__xludf.DUMMYFUNCTION("""COMPUTED_VALUE"""),61.69)</f>
        <v>61.69</v>
      </c>
      <c r="C530" s="1">
        <f t="shared" si="1"/>
        <v>-1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IFERROR(__xludf.DUMMYFUNCTION("""COMPUTED_VALUE"""),61.62)</f>
        <v>61.62</v>
      </c>
      <c r="C531" s="1">
        <f t="shared" si="1"/>
        <v>-1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IFERROR(__xludf.DUMMYFUNCTION("""COMPUTED_VALUE"""),61.96)</f>
        <v>61.96</v>
      </c>
      <c r="C532" s="1">
        <f t="shared" si="1"/>
        <v>-1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IFERROR(__xludf.DUMMYFUNCTION("""COMPUTED_VALUE"""),61.9)</f>
        <v>61.9</v>
      </c>
      <c r="C533" s="1">
        <f t="shared" si="1"/>
        <v>-1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IFERROR(__xludf.DUMMYFUNCTION("""COMPUTED_VALUE"""),61.79)</f>
        <v>61.79</v>
      </c>
      <c r="C534" s="1">
        <f t="shared" si="1"/>
        <v>-1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IFERROR(__xludf.DUMMYFUNCTION("""COMPUTED_VALUE"""),62.22)</f>
        <v>62.22</v>
      </c>
      <c r="C535" s="1">
        <f t="shared" si="1"/>
        <v>-1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IFERROR(__xludf.DUMMYFUNCTION("""COMPUTED_VALUE"""),61.76)</f>
        <v>61.76</v>
      </c>
      <c r="C536" s="1">
        <f t="shared" si="1"/>
        <v>-1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IFERROR(__xludf.DUMMYFUNCTION("""COMPUTED_VALUE"""),62.04)</f>
        <v>62.04</v>
      </c>
      <c r="C537" s="1">
        <f t="shared" si="1"/>
        <v>-1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IFERROR(__xludf.DUMMYFUNCTION("""COMPUTED_VALUE"""),62.48)</f>
        <v>62.48</v>
      </c>
      <c r="C538" s="1">
        <f t="shared" si="1"/>
        <v>-1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IFERROR(__xludf.DUMMYFUNCTION("""COMPUTED_VALUE"""),60.07)</f>
        <v>60.07</v>
      </c>
      <c r="C539" s="1">
        <f t="shared" si="1"/>
        <v>-1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IFERROR(__xludf.DUMMYFUNCTION("""COMPUTED_VALUE"""),58.6)</f>
        <v>58.6</v>
      </c>
      <c r="C540" s="1">
        <f t="shared" si="1"/>
        <v>-1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IFERROR(__xludf.DUMMYFUNCTION("""COMPUTED_VALUE"""),58.54)</f>
        <v>58.54</v>
      </c>
      <c r="C541" s="1">
        <f t="shared" si="1"/>
        <v>-1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IFERROR(__xludf.DUMMYFUNCTION("""COMPUTED_VALUE"""),58.79)</f>
        <v>58.79</v>
      </c>
      <c r="C542" s="1">
        <f t="shared" si="1"/>
        <v>-1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IFERROR(__xludf.DUMMYFUNCTION("""COMPUTED_VALUE"""),58.46)</f>
        <v>58.46</v>
      </c>
      <c r="C543" s="1">
        <f t="shared" si="1"/>
        <v>-1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IFERROR(__xludf.DUMMYFUNCTION("""COMPUTED_VALUE"""),58.93)</f>
        <v>58.93</v>
      </c>
      <c r="C544" s="1">
        <f t="shared" si="1"/>
        <v>-1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IFERROR(__xludf.DUMMYFUNCTION("""COMPUTED_VALUE"""),59.08)</f>
        <v>59.08</v>
      </c>
      <c r="C545" s="1">
        <f t="shared" si="1"/>
        <v>-1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IFERROR(__xludf.DUMMYFUNCTION("""COMPUTED_VALUE"""),58.82)</f>
        <v>58.82</v>
      </c>
      <c r="C546" s="1">
        <f t="shared" si="1"/>
        <v>-1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IFERROR(__xludf.DUMMYFUNCTION("""COMPUTED_VALUE"""),59.01)</f>
        <v>59.01</v>
      </c>
      <c r="C547" s="1">
        <f t="shared" si="1"/>
        <v>-1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IFERROR(__xludf.DUMMYFUNCTION("""COMPUTED_VALUE"""),59.4)</f>
        <v>59.4</v>
      </c>
      <c r="C548" s="1">
        <f t="shared" si="1"/>
        <v>-1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IFERROR(__xludf.DUMMYFUNCTION("""COMPUTED_VALUE"""),58.97)</f>
        <v>58.97</v>
      </c>
      <c r="C549" s="1">
        <f t="shared" si="1"/>
        <v>-1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IFERROR(__xludf.DUMMYFUNCTION("""COMPUTED_VALUE"""),59.86)</f>
        <v>59.86</v>
      </c>
      <c r="C550" s="1">
        <f t="shared" si="1"/>
        <v>-1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IFERROR(__xludf.DUMMYFUNCTION("""COMPUTED_VALUE"""),59.77)</f>
        <v>59.77</v>
      </c>
      <c r="C551" s="1">
        <f t="shared" si="1"/>
        <v>-1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IFERROR(__xludf.DUMMYFUNCTION("""COMPUTED_VALUE"""),60.08)</f>
        <v>60.08</v>
      </c>
      <c r="C552" s="1">
        <f t="shared" si="1"/>
        <v>-1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IFERROR(__xludf.DUMMYFUNCTION("""COMPUTED_VALUE"""),60.68)</f>
        <v>60.68</v>
      </c>
      <c r="C553" s="1">
        <f t="shared" si="1"/>
        <v>-1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IFERROR(__xludf.DUMMYFUNCTION("""COMPUTED_VALUE"""),61.0)</f>
        <v>61</v>
      </c>
      <c r="C554" s="1">
        <f t="shared" si="1"/>
        <v>-1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IFERROR(__xludf.DUMMYFUNCTION("""COMPUTED_VALUE"""),61.08)</f>
        <v>61.08</v>
      </c>
      <c r="C555" s="1">
        <f t="shared" si="1"/>
        <v>-1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IFERROR(__xludf.DUMMYFUNCTION("""COMPUTED_VALUE"""),61.23)</f>
        <v>61.23</v>
      </c>
      <c r="C556" s="1">
        <f t="shared" si="1"/>
        <v>-1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IFERROR(__xludf.DUMMYFUNCTION("""COMPUTED_VALUE"""),60.84)</f>
        <v>60.84</v>
      </c>
      <c r="C557" s="1">
        <f t="shared" si="1"/>
        <v>-1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IFERROR(__xludf.DUMMYFUNCTION("""COMPUTED_VALUE"""),60.74)</f>
        <v>60.74</v>
      </c>
      <c r="C558" s="1">
        <f t="shared" si="1"/>
        <v>-1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IFERROR(__xludf.DUMMYFUNCTION("""COMPUTED_VALUE"""),60.6)</f>
        <v>60.6</v>
      </c>
      <c r="C559" s="1">
        <f t="shared" si="1"/>
        <v>-1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IFERROR(__xludf.DUMMYFUNCTION("""COMPUTED_VALUE"""),60.56)</f>
        <v>60.56</v>
      </c>
      <c r="C560" s="1">
        <f t="shared" si="1"/>
        <v>-1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IFERROR(__xludf.DUMMYFUNCTION("""COMPUTED_VALUE"""),60.65)</f>
        <v>60.65</v>
      </c>
      <c r="C561" s="1">
        <f t="shared" si="1"/>
        <v>-1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IFERROR(__xludf.DUMMYFUNCTION("""COMPUTED_VALUE"""),60.75)</f>
        <v>60.75</v>
      </c>
      <c r="C562" s="1">
        <f t="shared" si="1"/>
        <v>-1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IFERROR(__xludf.DUMMYFUNCTION("""COMPUTED_VALUE"""),61.2)</f>
        <v>61.2</v>
      </c>
      <c r="C563" s="1">
        <f t="shared" si="1"/>
        <v>-1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IFERROR(__xludf.DUMMYFUNCTION("""COMPUTED_VALUE"""),61.09)</f>
        <v>61.09</v>
      </c>
      <c r="C564" s="1">
        <f t="shared" si="1"/>
        <v>-1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IFERROR(__xludf.DUMMYFUNCTION("""COMPUTED_VALUE"""),61.19)</f>
        <v>61.19</v>
      </c>
      <c r="C565" s="1">
        <f t="shared" si="1"/>
        <v>-1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IFERROR(__xludf.DUMMYFUNCTION("""COMPUTED_VALUE"""),60.82)</f>
        <v>60.82</v>
      </c>
      <c r="C566" s="1">
        <f t="shared" si="1"/>
        <v>-1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IFERROR(__xludf.DUMMYFUNCTION("""COMPUTED_VALUE"""),61.2)</f>
        <v>61.2</v>
      </c>
      <c r="C567" s="1">
        <f t="shared" si="1"/>
        <v>-1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IFERROR(__xludf.DUMMYFUNCTION("""COMPUTED_VALUE"""),61.36)</f>
        <v>61.36</v>
      </c>
      <c r="C568" s="1">
        <f t="shared" si="1"/>
        <v>-1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IFERROR(__xludf.DUMMYFUNCTION("""COMPUTED_VALUE"""),60.65)</f>
        <v>60.65</v>
      </c>
      <c r="C569" s="1">
        <f t="shared" si="1"/>
        <v>-1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IFERROR(__xludf.DUMMYFUNCTION("""COMPUTED_VALUE"""),60.26)</f>
        <v>60.26</v>
      </c>
      <c r="C570" s="1">
        <f t="shared" si="1"/>
        <v>-1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IFERROR(__xludf.DUMMYFUNCTION("""COMPUTED_VALUE"""),60.67)</f>
        <v>60.67</v>
      </c>
      <c r="C571" s="1">
        <f t="shared" si="1"/>
        <v>-1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IFERROR(__xludf.DUMMYFUNCTION("""COMPUTED_VALUE"""),60.13)</f>
        <v>60.13</v>
      </c>
      <c r="C572" s="1">
        <f t="shared" si="1"/>
        <v>-1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IFERROR(__xludf.DUMMYFUNCTION("""COMPUTED_VALUE"""),59.93)</f>
        <v>59.93</v>
      </c>
      <c r="C573" s="1">
        <f t="shared" si="1"/>
        <v>-1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IFERROR(__xludf.DUMMYFUNCTION("""COMPUTED_VALUE"""),59.8)</f>
        <v>59.8</v>
      </c>
      <c r="C574" s="1">
        <f t="shared" si="1"/>
        <v>-1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IFERROR(__xludf.DUMMYFUNCTION("""COMPUTED_VALUE"""),60.14)</f>
        <v>60.14</v>
      </c>
      <c r="C575" s="1">
        <f t="shared" si="1"/>
        <v>-1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IFERROR(__xludf.DUMMYFUNCTION("""COMPUTED_VALUE"""),59.77)</f>
        <v>59.77</v>
      </c>
      <c r="C576" s="1">
        <f t="shared" si="1"/>
        <v>-1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IFERROR(__xludf.DUMMYFUNCTION("""COMPUTED_VALUE"""),60.58)</f>
        <v>60.58</v>
      </c>
      <c r="C577" s="1">
        <f t="shared" si="1"/>
        <v>-1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IFERROR(__xludf.DUMMYFUNCTION("""COMPUTED_VALUE"""),61.87)</f>
        <v>61.87</v>
      </c>
      <c r="C578" s="1">
        <f t="shared" si="1"/>
        <v>-1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IFERROR(__xludf.DUMMYFUNCTION("""COMPUTED_VALUE"""),62.06)</f>
        <v>62.06</v>
      </c>
      <c r="C579" s="1">
        <f t="shared" si="1"/>
        <v>-1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IFERROR(__xludf.DUMMYFUNCTION("""COMPUTED_VALUE"""),61.75)</f>
        <v>61.75</v>
      </c>
      <c r="C580" s="1">
        <f t="shared" si="1"/>
        <v>-1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IFERROR(__xludf.DUMMYFUNCTION("""COMPUTED_VALUE"""),62.45)</f>
        <v>62.45</v>
      </c>
      <c r="C581" s="1">
        <f t="shared" si="1"/>
        <v>-1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IFERROR(__xludf.DUMMYFUNCTION("""COMPUTED_VALUE"""),59.54)</f>
        <v>59.54</v>
      </c>
      <c r="C582" s="1">
        <f t="shared" si="1"/>
        <v>-1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IFERROR(__xludf.DUMMYFUNCTION("""COMPUTED_VALUE"""),57.77)</f>
        <v>57.77</v>
      </c>
      <c r="C583" s="1">
        <f t="shared" si="1"/>
        <v>-1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IFERROR(__xludf.DUMMYFUNCTION("""COMPUTED_VALUE"""),57.36)</f>
        <v>57.36</v>
      </c>
      <c r="C584" s="1">
        <f t="shared" si="1"/>
        <v>-1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IFERROR(__xludf.DUMMYFUNCTION("""COMPUTED_VALUE"""),58.95)</f>
        <v>58.95</v>
      </c>
      <c r="C585" s="1">
        <f t="shared" si="1"/>
        <v>-1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IFERROR(__xludf.DUMMYFUNCTION("""COMPUTED_VALUE"""),59.03)</f>
        <v>59.03</v>
      </c>
      <c r="C586" s="1">
        <f t="shared" si="1"/>
        <v>-1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IFERROR(__xludf.DUMMYFUNCTION("""COMPUTED_VALUE"""),58.91)</f>
        <v>58.91</v>
      </c>
      <c r="C587" s="1">
        <f t="shared" si="1"/>
        <v>-1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IFERROR(__xludf.DUMMYFUNCTION("""COMPUTED_VALUE"""),59.07)</f>
        <v>59.07</v>
      </c>
      <c r="C588" s="1">
        <f t="shared" si="1"/>
        <v>-1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IFERROR(__xludf.DUMMYFUNCTION("""COMPUTED_VALUE"""),59.01)</f>
        <v>59.01</v>
      </c>
      <c r="C589" s="1">
        <f t="shared" si="1"/>
        <v>-1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IFERROR(__xludf.DUMMYFUNCTION("""COMPUTED_VALUE"""),58.99)</f>
        <v>58.99</v>
      </c>
      <c r="C590" s="1">
        <f t="shared" si="1"/>
        <v>-1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IFERROR(__xludf.DUMMYFUNCTION("""COMPUTED_VALUE"""),58.7)</f>
        <v>58.7</v>
      </c>
      <c r="C591" s="1">
        <f t="shared" si="1"/>
        <v>-1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IFERROR(__xludf.DUMMYFUNCTION("""COMPUTED_VALUE"""),59.19)</f>
        <v>59.19</v>
      </c>
      <c r="C592" s="1">
        <f t="shared" si="1"/>
        <v>-1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IFERROR(__xludf.DUMMYFUNCTION("""COMPUTED_VALUE"""),59.05)</f>
        <v>59.05</v>
      </c>
      <c r="C593" s="1">
        <f t="shared" si="1"/>
        <v>-1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IFERROR(__xludf.DUMMYFUNCTION("""COMPUTED_VALUE"""),59.03)</f>
        <v>59.03</v>
      </c>
      <c r="C594" s="1">
        <f t="shared" si="1"/>
        <v>-1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IFERROR(__xludf.DUMMYFUNCTION("""COMPUTED_VALUE"""),59.19)</f>
        <v>59.19</v>
      </c>
      <c r="C595" s="1">
        <f t="shared" si="1"/>
        <v>-1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IFERROR(__xludf.DUMMYFUNCTION("""COMPUTED_VALUE"""),59.42)</f>
        <v>59.42</v>
      </c>
      <c r="C596" s="1">
        <f t="shared" si="1"/>
        <v>-1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IFERROR(__xludf.DUMMYFUNCTION("""COMPUTED_VALUE"""),59.07)</f>
        <v>59.07</v>
      </c>
      <c r="C597" s="1">
        <f t="shared" si="1"/>
        <v>-1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IFERROR(__xludf.DUMMYFUNCTION("""COMPUTED_VALUE"""),59.35)</f>
        <v>59.35</v>
      </c>
      <c r="C598" s="1">
        <f t="shared" si="1"/>
        <v>-1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IFERROR(__xludf.DUMMYFUNCTION("""COMPUTED_VALUE"""),59.19)</f>
        <v>59.19</v>
      </c>
      <c r="C599" s="1">
        <f t="shared" si="1"/>
        <v>-1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IFERROR(__xludf.DUMMYFUNCTION("""COMPUTED_VALUE"""),61.68)</f>
        <v>61.68</v>
      </c>
      <c r="C600" s="1">
        <f t="shared" si="1"/>
        <v>-1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IFERROR(__xludf.DUMMYFUNCTION("""COMPUTED_VALUE"""),62.43)</f>
        <v>62.43</v>
      </c>
      <c r="C601" s="1">
        <f t="shared" si="1"/>
        <v>-1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IFERROR(__xludf.DUMMYFUNCTION("""COMPUTED_VALUE"""),63.04)</f>
        <v>63.04</v>
      </c>
      <c r="C602" s="1">
        <f t="shared" si="1"/>
        <v>-1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IFERROR(__xludf.DUMMYFUNCTION("""COMPUTED_VALUE"""),63.73)</f>
        <v>63.73</v>
      </c>
      <c r="C603" s="1">
        <f t="shared" si="1"/>
        <v>-1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IFERROR(__xludf.DUMMYFUNCTION("""COMPUTED_VALUE"""),63.73)</f>
        <v>63.73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IFERROR(__xludf.DUMMYFUNCTION("""COMPUTED_VALUE"""),65.07)</f>
        <v>65.07</v>
      </c>
      <c r="C605" s="1">
        <f t="shared" si="1"/>
        <v>-1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IFERROR(__xludf.DUMMYFUNCTION("""COMPUTED_VALUE"""),65.31)</f>
        <v>65.31</v>
      </c>
      <c r="C606" s="1">
        <f t="shared" si="1"/>
        <v>-1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IFERROR(__xludf.DUMMYFUNCTION("""COMPUTED_VALUE"""),65.68)</f>
        <v>65.68</v>
      </c>
      <c r="C607" s="1">
        <f t="shared" si="1"/>
        <v>-1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IFERROR(__xludf.DUMMYFUNCTION("""COMPUTED_VALUE"""),65.44)</f>
        <v>65.44</v>
      </c>
      <c r="C608" s="1">
        <f t="shared" si="1"/>
        <v>-1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IFERROR(__xludf.DUMMYFUNCTION("""COMPUTED_VALUE"""),65.82)</f>
        <v>65.82</v>
      </c>
      <c r="C609" s="1">
        <f t="shared" si="1"/>
        <v>-1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IFERROR(__xludf.DUMMYFUNCTION("""COMPUTED_VALUE"""),65.55)</f>
        <v>65.55</v>
      </c>
      <c r="C610" s="1">
        <f t="shared" si="1"/>
        <v>-1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IFERROR(__xludf.DUMMYFUNCTION("""COMPUTED_VALUE"""),65.99)</f>
        <v>65.99</v>
      </c>
      <c r="C611" s="1">
        <f t="shared" si="1"/>
        <v>-1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IFERROR(__xludf.DUMMYFUNCTION("""COMPUTED_VALUE"""),65.5)</f>
        <v>65.5</v>
      </c>
      <c r="C612" s="1">
        <f t="shared" si="1"/>
        <v>-1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IFERROR(__xludf.DUMMYFUNCTION("""COMPUTED_VALUE"""),65.93)</f>
        <v>65.93</v>
      </c>
      <c r="C613" s="1">
        <f t="shared" si="1"/>
        <v>-1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IFERROR(__xludf.DUMMYFUNCTION("""COMPUTED_VALUE"""),65.87)</f>
        <v>65.87</v>
      </c>
      <c r="C614" s="1">
        <f t="shared" si="1"/>
        <v>-1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IFERROR(__xludf.DUMMYFUNCTION("""COMPUTED_VALUE"""),68.22)</f>
        <v>68.22</v>
      </c>
      <c r="C615" s="1">
        <f t="shared" si="1"/>
        <v>-1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IFERROR(__xludf.DUMMYFUNCTION("""COMPUTED_VALUE"""),67.53)</f>
        <v>67.53</v>
      </c>
      <c r="C616" s="1">
        <f t="shared" si="1"/>
        <v>-1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IFERROR(__xludf.DUMMYFUNCTION("""COMPUTED_VALUE"""),67.72)</f>
        <v>67.72</v>
      </c>
      <c r="C617" s="1">
        <f t="shared" si="1"/>
        <v>-1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IFERROR(__xludf.DUMMYFUNCTION("""COMPUTED_VALUE"""),67.07)</f>
        <v>67.07</v>
      </c>
      <c r="C618" s="1">
        <f t="shared" si="1"/>
        <v>-1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IFERROR(__xludf.DUMMYFUNCTION("""COMPUTED_VALUE"""),67.63)</f>
        <v>67.63</v>
      </c>
      <c r="C619" s="1">
        <f t="shared" si="1"/>
        <v>-1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IFERROR(__xludf.DUMMYFUNCTION("""COMPUTED_VALUE"""),67.75)</f>
        <v>67.75</v>
      </c>
      <c r="C620" s="1">
        <f t="shared" si="1"/>
        <v>-1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IFERROR(__xludf.DUMMYFUNCTION("""COMPUTED_VALUE"""),68.12)</f>
        <v>68.12</v>
      </c>
      <c r="C621" s="1">
        <f t="shared" si="1"/>
        <v>-1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IFERROR(__xludf.DUMMYFUNCTION("""COMPUTED_VALUE"""),67.81)</f>
        <v>67.81</v>
      </c>
      <c r="C622" s="1">
        <f t="shared" si="1"/>
        <v>-1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IFERROR(__xludf.DUMMYFUNCTION("""COMPUTED_VALUE"""),68.52)</f>
        <v>68.52</v>
      </c>
      <c r="C623" s="1">
        <f t="shared" si="1"/>
        <v>-1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IFERROR(__xludf.DUMMYFUNCTION("""COMPUTED_VALUE"""),67.7)</f>
        <v>67.7</v>
      </c>
      <c r="C624" s="1">
        <f t="shared" si="1"/>
        <v>-1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IFERROR(__xludf.DUMMYFUNCTION("""COMPUTED_VALUE"""),67.3)</f>
        <v>67.3</v>
      </c>
      <c r="C625" s="1">
        <f t="shared" si="1"/>
        <v>-1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IFERROR(__xludf.DUMMYFUNCTION("""COMPUTED_VALUE"""),68.18)</f>
        <v>68.18</v>
      </c>
      <c r="C626" s="1">
        <f t="shared" si="1"/>
        <v>-1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IFERROR(__xludf.DUMMYFUNCTION("""COMPUTED_VALUE"""),68.58)</f>
        <v>68.58</v>
      </c>
      <c r="C627" s="1">
        <f t="shared" si="1"/>
        <v>-1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IFERROR(__xludf.DUMMYFUNCTION("""COMPUTED_VALUE"""),68.59)</f>
        <v>68.59</v>
      </c>
      <c r="C628" s="1">
        <f t="shared" si="1"/>
        <v>-1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IFERROR(__xludf.DUMMYFUNCTION("""COMPUTED_VALUE"""),68.3)</f>
        <v>68.3</v>
      </c>
      <c r="C629" s="1">
        <f t="shared" si="1"/>
        <v>-1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IFERROR(__xludf.DUMMYFUNCTION("""COMPUTED_VALUE"""),69.72)</f>
        <v>69.72</v>
      </c>
      <c r="C630" s="1">
        <f t="shared" si="1"/>
        <v>-1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IFERROR(__xludf.DUMMYFUNCTION("""COMPUTED_VALUE"""),69.35)</f>
        <v>69.35</v>
      </c>
      <c r="C631" s="1">
        <f t="shared" si="1"/>
        <v>-1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IFERROR(__xludf.DUMMYFUNCTION("""COMPUTED_VALUE"""),70.75)</f>
        <v>70.75</v>
      </c>
      <c r="C632" s="1">
        <f t="shared" si="1"/>
        <v>-1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IFERROR(__xludf.DUMMYFUNCTION("""COMPUTED_VALUE"""),71.08)</f>
        <v>71.08</v>
      </c>
      <c r="C633" s="1">
        <f t="shared" si="1"/>
        <v>-1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IFERROR(__xludf.DUMMYFUNCTION("""COMPUTED_VALUE"""),71.36)</f>
        <v>71.36</v>
      </c>
      <c r="C634" s="1">
        <f t="shared" si="1"/>
        <v>-1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IFERROR(__xludf.DUMMYFUNCTION("""COMPUTED_VALUE"""),71.76)</f>
        <v>71.76</v>
      </c>
      <c r="C635" s="1">
        <f t="shared" si="1"/>
        <v>-1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IFERROR(__xludf.DUMMYFUNCTION("""COMPUTED_VALUE"""),72.11)</f>
        <v>72.11</v>
      </c>
      <c r="C636" s="1">
        <f t="shared" si="1"/>
        <v>-1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IFERROR(__xludf.DUMMYFUNCTION("""COMPUTED_VALUE"""),72.26)</f>
        <v>72.26</v>
      </c>
      <c r="C637" s="1">
        <f t="shared" si="1"/>
        <v>-1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IFERROR(__xludf.DUMMYFUNCTION("""COMPUTED_VALUE"""),72.31)</f>
        <v>72.31</v>
      </c>
      <c r="C638" s="1">
        <f t="shared" si="1"/>
        <v>-1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IFERROR(__xludf.DUMMYFUNCTION("""COMPUTED_VALUE"""),73.18)</f>
        <v>73.18</v>
      </c>
      <c r="C639" s="1">
        <f t="shared" si="1"/>
        <v>-1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IFERROR(__xludf.DUMMYFUNCTION("""COMPUTED_VALUE"""),72.98)</f>
        <v>72.98</v>
      </c>
      <c r="C640" s="1">
        <f t="shared" si="1"/>
        <v>-1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IFERROR(__xludf.DUMMYFUNCTION("""COMPUTED_VALUE"""),73.1)</f>
        <v>73.1</v>
      </c>
      <c r="C641" s="1">
        <f t="shared" si="1"/>
        <v>-1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IFERROR(__xludf.DUMMYFUNCTION("""COMPUTED_VALUE"""),72.85)</f>
        <v>72.85</v>
      </c>
      <c r="C642" s="1">
        <f t="shared" si="1"/>
        <v>-1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IFERROR(__xludf.DUMMYFUNCTION("""COMPUTED_VALUE"""),71.53)</f>
        <v>71.53</v>
      </c>
      <c r="C643" s="1">
        <f t="shared" si="1"/>
        <v>-1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IFERROR(__xludf.DUMMYFUNCTION("""COMPUTED_VALUE"""),72.25)</f>
        <v>72.25</v>
      </c>
      <c r="C644" s="1">
        <f t="shared" si="1"/>
        <v>-1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IFERROR(__xludf.DUMMYFUNCTION("""COMPUTED_VALUE"""),71.85)</f>
        <v>71.85</v>
      </c>
      <c r="C645" s="1">
        <f t="shared" si="1"/>
        <v>-1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IFERROR(__xludf.DUMMYFUNCTION("""COMPUTED_VALUE"""),72.14)</f>
        <v>72.14</v>
      </c>
      <c r="C646" s="1">
        <f t="shared" si="1"/>
        <v>-1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IFERROR(__xludf.DUMMYFUNCTION("""COMPUTED_VALUE"""),72.08)</f>
        <v>72.08</v>
      </c>
      <c r="C647" s="1">
        <f t="shared" si="1"/>
        <v>-1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IFERROR(__xludf.DUMMYFUNCTION("""COMPUTED_VALUE"""),73.67)</f>
        <v>73.67</v>
      </c>
      <c r="C648" s="1">
        <f t="shared" si="1"/>
        <v>-1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IFERROR(__xludf.DUMMYFUNCTION("""COMPUTED_VALUE"""),74.52)</f>
        <v>74.52</v>
      </c>
      <c r="C649" s="1">
        <f t="shared" si="1"/>
        <v>-1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IFERROR(__xludf.DUMMYFUNCTION("""COMPUTED_VALUE"""),74.98)</f>
        <v>74.98</v>
      </c>
      <c r="C650" s="1">
        <f t="shared" si="1"/>
        <v>-1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IFERROR(__xludf.DUMMYFUNCTION("""COMPUTED_VALUE"""),74.43)</f>
        <v>74.43</v>
      </c>
      <c r="C651" s="1">
        <f t="shared" si="1"/>
        <v>-1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IFERROR(__xludf.DUMMYFUNCTION("""COMPUTED_VALUE"""),73.62)</f>
        <v>73.62</v>
      </c>
      <c r="C652" s="1">
        <f t="shared" si="1"/>
        <v>-1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IFERROR(__xludf.DUMMYFUNCTION("""COMPUTED_VALUE"""),74.05)</f>
        <v>74.05</v>
      </c>
      <c r="C653" s="1">
        <f t="shared" si="1"/>
        <v>-1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IFERROR(__xludf.DUMMYFUNCTION("""COMPUTED_VALUE"""),74.55)</f>
        <v>74.55</v>
      </c>
      <c r="C654" s="1">
        <f t="shared" si="1"/>
        <v>-1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IFERROR(__xludf.DUMMYFUNCTION("""COMPUTED_VALUE"""),74.28)</f>
        <v>74.28</v>
      </c>
      <c r="C655" s="1">
        <f t="shared" si="1"/>
        <v>-1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IFERROR(__xludf.DUMMYFUNCTION("""COMPUTED_VALUE"""),73.99)</f>
        <v>73.99</v>
      </c>
      <c r="C656" s="1">
        <f t="shared" si="1"/>
        <v>-1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IFERROR(__xludf.DUMMYFUNCTION("""COMPUTED_VALUE"""),74.31)</f>
        <v>74.31</v>
      </c>
      <c r="C657" s="1">
        <f t="shared" si="1"/>
        <v>-1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IFERROR(__xludf.DUMMYFUNCTION("""COMPUTED_VALUE"""),73.85)</f>
        <v>73.85</v>
      </c>
      <c r="C658" s="1">
        <f t="shared" si="1"/>
        <v>-1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IFERROR(__xludf.DUMMYFUNCTION("""COMPUTED_VALUE"""),73.68)</f>
        <v>73.68</v>
      </c>
      <c r="C659" s="1">
        <f t="shared" si="1"/>
        <v>-1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IFERROR(__xludf.DUMMYFUNCTION("""COMPUTED_VALUE"""),73.4)</f>
        <v>73.4</v>
      </c>
      <c r="C660" s="1">
        <f t="shared" si="1"/>
        <v>-1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IFERROR(__xludf.DUMMYFUNCTION("""COMPUTED_VALUE"""),74.01)</f>
        <v>74.01</v>
      </c>
      <c r="C661" s="1">
        <f t="shared" si="1"/>
        <v>-1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IFERROR(__xludf.DUMMYFUNCTION("""COMPUTED_VALUE"""),74.45)</f>
        <v>74.45</v>
      </c>
      <c r="C662" s="1">
        <f t="shared" si="1"/>
        <v>-1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IFERROR(__xludf.DUMMYFUNCTION("""COMPUTED_VALUE"""),72.15)</f>
        <v>72.15</v>
      </c>
      <c r="C663" s="1">
        <f t="shared" si="1"/>
        <v>-1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IFERROR(__xludf.DUMMYFUNCTION("""COMPUTED_VALUE"""),71.99)</f>
        <v>71.99</v>
      </c>
      <c r="C664" s="1">
        <f t="shared" si="1"/>
        <v>-1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IFERROR(__xludf.DUMMYFUNCTION("""COMPUTED_VALUE"""),72.3)</f>
        <v>72.3</v>
      </c>
      <c r="C665" s="1">
        <f t="shared" si="1"/>
        <v>-1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IFERROR(__xludf.DUMMYFUNCTION("""COMPUTED_VALUE"""),71.43)</f>
        <v>71.43</v>
      </c>
      <c r="C666" s="1">
        <f t="shared" si="1"/>
        <v>-1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IFERROR(__xludf.DUMMYFUNCTION("""COMPUTED_VALUE"""),71.77)</f>
        <v>71.77</v>
      </c>
      <c r="C667" s="1">
        <f t="shared" si="1"/>
        <v>-1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IFERROR(__xludf.DUMMYFUNCTION("""COMPUTED_VALUE"""),71.56)</f>
        <v>71.56</v>
      </c>
      <c r="C668" s="1">
        <f t="shared" si="1"/>
        <v>-1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IFERROR(__xludf.DUMMYFUNCTION("""COMPUTED_VALUE"""),72.11)</f>
        <v>72.11</v>
      </c>
      <c r="C669" s="1">
        <f t="shared" si="1"/>
        <v>-1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IFERROR(__xludf.DUMMYFUNCTION("""COMPUTED_VALUE"""),72.5)</f>
        <v>72.5</v>
      </c>
      <c r="C670" s="1">
        <f t="shared" si="1"/>
        <v>-1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IFERROR(__xludf.DUMMYFUNCTION("""COMPUTED_VALUE"""),72.41)</f>
        <v>72.41</v>
      </c>
      <c r="C671" s="1">
        <f t="shared" si="1"/>
        <v>-1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IFERROR(__xludf.DUMMYFUNCTION("""COMPUTED_VALUE"""),72.77)</f>
        <v>72.77</v>
      </c>
      <c r="C672" s="1">
        <f t="shared" si="1"/>
        <v>-1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IFERROR(__xludf.DUMMYFUNCTION("""COMPUTED_VALUE"""),72.25)</f>
        <v>72.25</v>
      </c>
      <c r="C673" s="1">
        <f t="shared" si="1"/>
        <v>-1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IFERROR(__xludf.DUMMYFUNCTION("""COMPUTED_VALUE"""),72.6)</f>
        <v>72.6</v>
      </c>
      <c r="C674" s="1">
        <f t="shared" si="1"/>
        <v>-1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IFERROR(__xludf.DUMMYFUNCTION("""COMPUTED_VALUE"""),73.51)</f>
        <v>73.51</v>
      </c>
      <c r="C675" s="1">
        <f t="shared" si="1"/>
        <v>-1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IFERROR(__xludf.DUMMYFUNCTION("""COMPUTED_VALUE"""),73.55)</f>
        <v>73.55</v>
      </c>
      <c r="C676" s="1">
        <f t="shared" si="1"/>
        <v>-1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IFERROR(__xludf.DUMMYFUNCTION("""COMPUTED_VALUE"""),74.81)</f>
        <v>74.81</v>
      </c>
      <c r="C677" s="1">
        <f t="shared" si="1"/>
        <v>-1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IFERROR(__xludf.DUMMYFUNCTION("""COMPUTED_VALUE"""),73.82)</f>
        <v>73.82</v>
      </c>
      <c r="C678" s="1">
        <f t="shared" si="1"/>
        <v>-1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IFERROR(__xludf.DUMMYFUNCTION("""COMPUTED_VALUE"""),73.51)</f>
        <v>73.51</v>
      </c>
      <c r="C679" s="1">
        <f t="shared" si="1"/>
        <v>-1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IFERROR(__xludf.DUMMYFUNCTION("""COMPUTED_VALUE"""),74.06)</f>
        <v>74.06</v>
      </c>
      <c r="C680" s="1">
        <f t="shared" si="1"/>
        <v>-1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IFERROR(__xludf.DUMMYFUNCTION("""COMPUTED_VALUE"""),74.07)</f>
        <v>74.07</v>
      </c>
      <c r="C681" s="1">
        <f t="shared" si="1"/>
        <v>-1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IFERROR(__xludf.DUMMYFUNCTION("""COMPUTED_VALUE"""),75.14)</f>
        <v>75.14</v>
      </c>
      <c r="C682" s="1">
        <f t="shared" si="1"/>
        <v>-1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IFERROR(__xludf.DUMMYFUNCTION("""COMPUTED_VALUE"""),74.5)</f>
        <v>74.5</v>
      </c>
      <c r="C683" s="1">
        <f t="shared" si="1"/>
        <v>-1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IFERROR(__xludf.DUMMYFUNCTION("""COMPUTED_VALUE"""),73.99)</f>
        <v>73.99</v>
      </c>
      <c r="C684" s="1">
        <f t="shared" si="1"/>
        <v>-1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IFERROR(__xludf.DUMMYFUNCTION("""COMPUTED_VALUE"""),73.95)</f>
        <v>73.95</v>
      </c>
      <c r="C685" s="1">
        <f t="shared" si="1"/>
        <v>-1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IFERROR(__xludf.DUMMYFUNCTION("""COMPUTED_VALUE"""),74.37)</f>
        <v>74.37</v>
      </c>
      <c r="C686" s="1">
        <f t="shared" si="1"/>
        <v>-1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IFERROR(__xludf.DUMMYFUNCTION("""COMPUTED_VALUE"""),74.75)</f>
        <v>74.75</v>
      </c>
      <c r="C687" s="1">
        <f t="shared" si="1"/>
        <v>-1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IFERROR(__xludf.DUMMYFUNCTION("""COMPUTED_VALUE"""),74.45)</f>
        <v>74.45</v>
      </c>
      <c r="C688" s="1">
        <f t="shared" si="1"/>
        <v>-1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IFERROR(__xludf.DUMMYFUNCTION("""COMPUTED_VALUE"""),74.74)</f>
        <v>74.74</v>
      </c>
      <c r="C689" s="1">
        <f t="shared" si="1"/>
        <v>-1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IFERROR(__xludf.DUMMYFUNCTION("""COMPUTED_VALUE"""),74.26)</f>
        <v>74.26</v>
      </c>
      <c r="C690" s="1">
        <f t="shared" si="1"/>
        <v>-1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IFERROR(__xludf.DUMMYFUNCTION("""COMPUTED_VALUE"""),74.19)</f>
        <v>74.19</v>
      </c>
      <c r="C691" s="1">
        <f t="shared" si="1"/>
        <v>-1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IFERROR(__xludf.DUMMYFUNCTION("""COMPUTED_VALUE"""),73.98)</f>
        <v>73.98</v>
      </c>
      <c r="C692" s="1">
        <f t="shared" si="1"/>
        <v>-1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IFERROR(__xludf.DUMMYFUNCTION("""COMPUTED_VALUE"""),73.8)</f>
        <v>73.8</v>
      </c>
      <c r="C693" s="1">
        <f t="shared" si="1"/>
        <v>-1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IFERROR(__xludf.DUMMYFUNCTION("""COMPUTED_VALUE"""),74.05)</f>
        <v>74.05</v>
      </c>
      <c r="C694" s="1">
        <f t="shared" si="1"/>
        <v>-1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IFERROR(__xludf.DUMMYFUNCTION("""COMPUTED_VALUE"""),73.75)</f>
        <v>73.75</v>
      </c>
      <c r="C695" s="1">
        <f t="shared" si="1"/>
        <v>-1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IFERROR(__xludf.DUMMYFUNCTION("""COMPUTED_VALUE"""),74.2)</f>
        <v>74.2</v>
      </c>
      <c r="C696" s="1">
        <f t="shared" si="1"/>
        <v>-1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IFERROR(__xludf.DUMMYFUNCTION("""COMPUTED_VALUE"""),74.72)</f>
        <v>74.72</v>
      </c>
      <c r="C697" s="1">
        <f t="shared" si="1"/>
        <v>-1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IFERROR(__xludf.DUMMYFUNCTION("""COMPUTED_VALUE"""),75.13)</f>
        <v>75.13</v>
      </c>
      <c r="C698" s="1">
        <f t="shared" si="1"/>
        <v>-1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IFERROR(__xludf.DUMMYFUNCTION("""COMPUTED_VALUE"""),75.25)</f>
        <v>75.25</v>
      </c>
      <c r="C699" s="1">
        <f t="shared" si="1"/>
        <v>-1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IFERROR(__xludf.DUMMYFUNCTION("""COMPUTED_VALUE"""),74.14)</f>
        <v>74.14</v>
      </c>
      <c r="C700" s="1">
        <f t="shared" si="1"/>
        <v>-1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IFERROR(__xludf.DUMMYFUNCTION("""COMPUTED_VALUE"""),75.42)</f>
        <v>75.42</v>
      </c>
      <c r="C701" s="1">
        <f t="shared" si="1"/>
        <v>-1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IFERROR(__xludf.DUMMYFUNCTION("""COMPUTED_VALUE"""),75.01)</f>
        <v>75.01</v>
      </c>
      <c r="C702" s="1">
        <f t="shared" si="1"/>
        <v>-1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IFERROR(__xludf.DUMMYFUNCTION("""COMPUTED_VALUE"""),75.81)</f>
        <v>75.81</v>
      </c>
      <c r="C703" s="1">
        <f t="shared" si="1"/>
        <v>-1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IFERROR(__xludf.DUMMYFUNCTION("""COMPUTED_VALUE"""),77.15)</f>
        <v>77.15</v>
      </c>
      <c r="C704" s="1">
        <f t="shared" si="1"/>
        <v>-1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IFERROR(__xludf.DUMMYFUNCTION("""COMPUTED_VALUE"""),76.91)</f>
        <v>76.91</v>
      </c>
      <c r="C705" s="1">
        <f t="shared" si="1"/>
        <v>-1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IFERROR(__xludf.DUMMYFUNCTION("""COMPUTED_VALUE"""),77.03)</f>
        <v>77.03</v>
      </c>
      <c r="C706" s="1">
        <f t="shared" si="1"/>
        <v>-1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IFERROR(__xludf.DUMMYFUNCTION("""COMPUTED_VALUE"""),76.56)</f>
        <v>76.56</v>
      </c>
      <c r="C707" s="1">
        <f t="shared" si="1"/>
        <v>-1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IFERROR(__xludf.DUMMYFUNCTION("""COMPUTED_VALUE"""),75.62)</f>
        <v>75.62</v>
      </c>
      <c r="C708" s="1">
        <f t="shared" si="1"/>
        <v>-1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IFERROR(__xludf.DUMMYFUNCTION("""COMPUTED_VALUE"""),75.65)</f>
        <v>75.65</v>
      </c>
      <c r="C709" s="1">
        <f t="shared" si="1"/>
        <v>-1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IFERROR(__xludf.DUMMYFUNCTION("""COMPUTED_VALUE"""),74.76)</f>
        <v>74.76</v>
      </c>
      <c r="C710" s="1">
        <f t="shared" si="1"/>
        <v>-1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IFERROR(__xludf.DUMMYFUNCTION("""COMPUTED_VALUE"""),74.82)</f>
        <v>74.82</v>
      </c>
      <c r="C711" s="1">
        <f t="shared" si="1"/>
        <v>-1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IFERROR(__xludf.DUMMYFUNCTION("""COMPUTED_VALUE"""),75.32)</f>
        <v>75.32</v>
      </c>
      <c r="C712" s="1">
        <f t="shared" si="1"/>
        <v>-1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IFERROR(__xludf.DUMMYFUNCTION("""COMPUTED_VALUE"""),75.11)</f>
        <v>75.11</v>
      </c>
      <c r="C713" s="1">
        <f t="shared" si="1"/>
        <v>-1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IFERROR(__xludf.DUMMYFUNCTION("""COMPUTED_VALUE"""),75.02)</f>
        <v>75.02</v>
      </c>
      <c r="C714" s="1">
        <f t="shared" si="1"/>
        <v>-1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IFERROR(__xludf.DUMMYFUNCTION("""COMPUTED_VALUE"""),73.45)</f>
        <v>73.45</v>
      </c>
      <c r="C715" s="1">
        <f t="shared" si="1"/>
        <v>-1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IFERROR(__xludf.DUMMYFUNCTION("""COMPUTED_VALUE"""),72.77)</f>
        <v>72.77</v>
      </c>
      <c r="C716" s="1">
        <f t="shared" si="1"/>
        <v>-1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IFERROR(__xludf.DUMMYFUNCTION("""COMPUTED_VALUE"""),73.14)</f>
        <v>73.14</v>
      </c>
      <c r="C717" s="1">
        <f t="shared" si="1"/>
        <v>-1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IFERROR(__xludf.DUMMYFUNCTION("""COMPUTED_VALUE"""),73.76)</f>
        <v>73.76</v>
      </c>
      <c r="C718" s="1">
        <f t="shared" si="1"/>
        <v>-1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IFERROR(__xludf.DUMMYFUNCTION("""COMPUTED_VALUE"""),73.11)</f>
        <v>73.11</v>
      </c>
      <c r="C719" s="1">
        <f t="shared" si="1"/>
        <v>-1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IFERROR(__xludf.DUMMYFUNCTION("""COMPUTED_VALUE"""),72.48)</f>
        <v>72.48</v>
      </c>
      <c r="C720" s="1">
        <f t="shared" si="1"/>
        <v>-1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IFERROR(__xludf.DUMMYFUNCTION("""COMPUTED_VALUE"""),72.31)</f>
        <v>72.31</v>
      </c>
      <c r="C721" s="1">
        <f t="shared" si="1"/>
        <v>-1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IFERROR(__xludf.DUMMYFUNCTION("""COMPUTED_VALUE"""),72.48)</f>
        <v>72.48</v>
      </c>
      <c r="C722" s="1">
        <f t="shared" si="1"/>
        <v>-1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IFERROR(__xludf.DUMMYFUNCTION("""COMPUTED_VALUE"""),71.81)</f>
        <v>71.81</v>
      </c>
      <c r="C723" s="1">
        <f t="shared" si="1"/>
        <v>-1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IFERROR(__xludf.DUMMYFUNCTION("""COMPUTED_VALUE"""),71.31)</f>
        <v>71.31</v>
      </c>
      <c r="C724" s="1">
        <f t="shared" si="1"/>
        <v>-1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IFERROR(__xludf.DUMMYFUNCTION("""COMPUTED_VALUE"""),68.72)</f>
        <v>68.72</v>
      </c>
      <c r="C725" s="1">
        <f t="shared" si="1"/>
        <v>-1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IFERROR(__xludf.DUMMYFUNCTION("""COMPUTED_VALUE"""),68.03)</f>
        <v>68.03</v>
      </c>
      <c r="C726" s="1">
        <f t="shared" si="1"/>
        <v>-1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IFERROR(__xludf.DUMMYFUNCTION("""COMPUTED_VALUE"""),69.02)</f>
        <v>69.02</v>
      </c>
      <c r="C727" s="1">
        <f t="shared" si="1"/>
        <v>-1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IFERROR(__xludf.DUMMYFUNCTION("""COMPUTED_VALUE"""),69.0)</f>
        <v>69</v>
      </c>
      <c r="C728" s="1">
        <f t="shared" si="1"/>
        <v>-1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IFERROR(__xludf.DUMMYFUNCTION("""COMPUTED_VALUE"""),68.89)</f>
        <v>68.89</v>
      </c>
      <c r="C729" s="1">
        <f t="shared" si="1"/>
        <v>-1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IFERROR(__xludf.DUMMYFUNCTION("""COMPUTED_VALUE"""),70.2)</f>
        <v>70.2</v>
      </c>
      <c r="C730" s="1">
        <f t="shared" si="1"/>
        <v>-1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IFERROR(__xludf.DUMMYFUNCTION("""COMPUTED_VALUE"""),69.91)</f>
        <v>69.91</v>
      </c>
      <c r="C731" s="1">
        <f t="shared" si="1"/>
        <v>-1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IFERROR(__xludf.DUMMYFUNCTION("""COMPUTED_VALUE"""),69.5)</f>
        <v>69.5</v>
      </c>
      <c r="C732" s="1">
        <f t="shared" si="1"/>
        <v>-1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IFERROR(__xludf.DUMMYFUNCTION("""COMPUTED_VALUE"""),70.56)</f>
        <v>70.56</v>
      </c>
      <c r="C733" s="1">
        <f t="shared" si="1"/>
        <v>-1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IFERROR(__xludf.DUMMYFUNCTION("""COMPUTED_VALUE"""),70.83)</f>
        <v>70.83</v>
      </c>
      <c r="C734" s="1">
        <f t="shared" si="1"/>
        <v>-1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IFERROR(__xludf.DUMMYFUNCTION("""COMPUTED_VALUE"""),72.02)</f>
        <v>72.02</v>
      </c>
      <c r="C735" s="1">
        <f t="shared" si="1"/>
        <v>-1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IFERROR(__xludf.DUMMYFUNCTION("""COMPUTED_VALUE"""),71.34)</f>
        <v>71.34</v>
      </c>
      <c r="C736" s="1">
        <f t="shared" si="1"/>
        <v>-1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IFERROR(__xludf.DUMMYFUNCTION("""COMPUTED_VALUE"""),72.12)</f>
        <v>72.12</v>
      </c>
      <c r="C737" s="1">
        <f t="shared" si="1"/>
        <v>-1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IFERROR(__xludf.DUMMYFUNCTION("""COMPUTED_VALUE"""),71.65)</f>
        <v>71.65</v>
      </c>
      <c r="C738" s="1">
        <f t="shared" si="1"/>
        <v>-1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IFERROR(__xludf.DUMMYFUNCTION("""COMPUTED_VALUE"""),71.59)</f>
        <v>71.59</v>
      </c>
      <c r="C739" s="1">
        <f t="shared" si="1"/>
        <v>-1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IFERROR(__xludf.DUMMYFUNCTION("""COMPUTED_VALUE"""),72.29)</f>
        <v>72.29</v>
      </c>
      <c r="C740" s="1">
        <f t="shared" si="1"/>
        <v>-1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IFERROR(__xludf.DUMMYFUNCTION("""COMPUTED_VALUE"""),72.15)</f>
        <v>72.15</v>
      </c>
      <c r="C741" s="1">
        <f t="shared" si="1"/>
        <v>-1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IFERROR(__xludf.DUMMYFUNCTION("""COMPUTED_VALUE"""),70.89)</f>
        <v>70.89</v>
      </c>
      <c r="C742" s="1">
        <f t="shared" si="1"/>
        <v>-1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IFERROR(__xludf.DUMMYFUNCTION("""COMPUTED_VALUE"""),68.94)</f>
        <v>68.94</v>
      </c>
      <c r="C743" s="1">
        <f t="shared" si="1"/>
        <v>-1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IFERROR(__xludf.DUMMYFUNCTION("""COMPUTED_VALUE"""),69.04)</f>
        <v>69.04</v>
      </c>
      <c r="C744" s="1">
        <f t="shared" si="1"/>
        <v>-1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IFERROR(__xludf.DUMMYFUNCTION("""COMPUTED_VALUE"""),68.75)</f>
        <v>68.75</v>
      </c>
      <c r="C745" s="1">
        <f t="shared" si="1"/>
        <v>-1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IFERROR(__xludf.DUMMYFUNCTION("""COMPUTED_VALUE"""),69.2)</f>
        <v>69.2</v>
      </c>
      <c r="C746" s="1">
        <f t="shared" si="1"/>
        <v>-1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IFERROR(__xludf.DUMMYFUNCTION("""COMPUTED_VALUE"""),69.5)</f>
        <v>69.5</v>
      </c>
      <c r="C747" s="1">
        <f t="shared" si="1"/>
        <v>-1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IFERROR(__xludf.DUMMYFUNCTION("""COMPUTED_VALUE"""),68.52)</f>
        <v>68.52</v>
      </c>
      <c r="C748" s="1">
        <f t="shared" si="1"/>
        <v>-1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IFERROR(__xludf.DUMMYFUNCTION("""COMPUTED_VALUE"""),69.0)</f>
        <v>69</v>
      </c>
      <c r="C749" s="1">
        <f t="shared" si="1"/>
        <v>-1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IFERROR(__xludf.DUMMYFUNCTION("""COMPUTED_VALUE"""),68.65)</f>
        <v>68.65</v>
      </c>
      <c r="C750" s="1">
        <f t="shared" si="1"/>
        <v>-1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IFERROR(__xludf.DUMMYFUNCTION("""COMPUTED_VALUE"""),68.57)</f>
        <v>68.57</v>
      </c>
      <c r="C751" s="1">
        <f t="shared" si="1"/>
        <v>-1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IFERROR(__xludf.DUMMYFUNCTION("""COMPUTED_VALUE"""),67.99)</f>
        <v>67.99</v>
      </c>
      <c r="C752" s="1">
        <f t="shared" si="1"/>
        <v>-1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IFERROR(__xludf.DUMMYFUNCTION("""COMPUTED_VALUE"""),68.19)</f>
        <v>68.19</v>
      </c>
      <c r="C753" s="1">
        <f t="shared" si="1"/>
        <v>-1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IFERROR(__xludf.DUMMYFUNCTION("""COMPUTED_VALUE"""),67.61)</f>
        <v>67.61</v>
      </c>
      <c r="C754" s="1">
        <f t="shared" si="1"/>
        <v>-1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IFERROR(__xludf.DUMMYFUNCTION("""COMPUTED_VALUE"""),68.23)</f>
        <v>68.23</v>
      </c>
      <c r="C755" s="1">
        <f t="shared" si="1"/>
        <v>-1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IFERROR(__xludf.DUMMYFUNCTION("""COMPUTED_VALUE"""),69.24)</f>
        <v>69.24</v>
      </c>
      <c r="C756" s="1">
        <f t="shared" si="1"/>
        <v>-1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IFERROR(__xludf.DUMMYFUNCTION("""COMPUTED_VALUE"""),68.8)</f>
        <v>68.8</v>
      </c>
      <c r="C757" s="1">
        <f t="shared" si="1"/>
        <v>-1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IFERROR(__xludf.DUMMYFUNCTION("""COMPUTED_VALUE"""),69.06)</f>
        <v>69.06</v>
      </c>
      <c r="C758" s="1">
        <f t="shared" si="1"/>
        <v>-1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IFERROR(__xludf.DUMMYFUNCTION("""COMPUTED_VALUE"""),68.4)</f>
        <v>68.4</v>
      </c>
      <c r="C759" s="1">
        <f t="shared" si="1"/>
        <v>-1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IFERROR(__xludf.DUMMYFUNCTION("""COMPUTED_VALUE"""),68.59)</f>
        <v>68.59</v>
      </c>
      <c r="C760" s="1">
        <f t="shared" si="1"/>
        <v>-1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IFERROR(__xludf.DUMMYFUNCTION("""COMPUTED_VALUE"""),68.57)</f>
        <v>68.57</v>
      </c>
      <c r="C761" s="1">
        <f t="shared" si="1"/>
        <v>-1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IFERROR(__xludf.DUMMYFUNCTION("""COMPUTED_VALUE"""),68.36)</f>
        <v>68.36</v>
      </c>
      <c r="C762" s="1">
        <f t="shared" si="1"/>
        <v>-1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IFERROR(__xludf.DUMMYFUNCTION("""COMPUTED_VALUE"""),68.63)</f>
        <v>68.63</v>
      </c>
      <c r="C763" s="1">
        <f t="shared" si="1"/>
        <v>-1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IFERROR(__xludf.DUMMYFUNCTION("""COMPUTED_VALUE"""),68.3)</f>
        <v>68.3</v>
      </c>
      <c r="C764" s="1">
        <f t="shared" si="1"/>
        <v>-1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IFERROR(__xludf.DUMMYFUNCTION("""COMPUTED_VALUE"""),68.98)</f>
        <v>68.98</v>
      </c>
      <c r="C765" s="1">
        <f t="shared" si="1"/>
        <v>-1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IFERROR(__xludf.DUMMYFUNCTION("""COMPUTED_VALUE"""),69.21)</f>
        <v>69.21</v>
      </c>
      <c r="C766" s="1">
        <f t="shared" si="1"/>
        <v>-1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IFERROR(__xludf.DUMMYFUNCTION("""COMPUTED_VALUE"""),68.85)</f>
        <v>68.85</v>
      </c>
      <c r="C767" s="1">
        <f t="shared" si="1"/>
        <v>-1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IFERROR(__xludf.DUMMYFUNCTION("""COMPUTED_VALUE"""),69.2)</f>
        <v>69.2</v>
      </c>
      <c r="C768" s="1">
        <f t="shared" si="1"/>
        <v>-1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IFERROR(__xludf.DUMMYFUNCTION("""COMPUTED_VALUE"""),69.58)</f>
        <v>69.58</v>
      </c>
      <c r="C769" s="1">
        <f t="shared" si="1"/>
        <v>-1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IFERROR(__xludf.DUMMYFUNCTION("""COMPUTED_VALUE"""),69.49)</f>
        <v>69.49</v>
      </c>
      <c r="C770" s="1">
        <f t="shared" si="1"/>
        <v>-1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IFERROR(__xludf.DUMMYFUNCTION("""COMPUTED_VALUE"""),69.79)</f>
        <v>69.79</v>
      </c>
      <c r="C771" s="1">
        <f t="shared" si="1"/>
        <v>-1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IFERROR(__xludf.DUMMYFUNCTION("""COMPUTED_VALUE"""),69.0)</f>
        <v>69</v>
      </c>
      <c r="C772" s="1">
        <f t="shared" si="1"/>
        <v>-1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IFERROR(__xludf.DUMMYFUNCTION("""COMPUTED_VALUE"""),69.35)</f>
        <v>69.35</v>
      </c>
      <c r="C773" s="1">
        <f t="shared" si="1"/>
        <v>-1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IFERROR(__xludf.DUMMYFUNCTION("""COMPUTED_VALUE"""),69.89)</f>
        <v>69.89</v>
      </c>
      <c r="C774" s="1">
        <f t="shared" si="1"/>
        <v>-1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IFERROR(__xludf.DUMMYFUNCTION("""COMPUTED_VALUE"""),69.75)</f>
        <v>69.75</v>
      </c>
      <c r="C775" s="1">
        <f t="shared" si="1"/>
        <v>-1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IFERROR(__xludf.DUMMYFUNCTION("""COMPUTED_VALUE"""),69.95)</f>
        <v>69.95</v>
      </c>
      <c r="C776" s="1">
        <f t="shared" si="1"/>
        <v>-1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IFERROR(__xludf.DUMMYFUNCTION("""COMPUTED_VALUE"""),70.49)</f>
        <v>70.49</v>
      </c>
      <c r="C777" s="1">
        <f t="shared" si="1"/>
        <v>-1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IFERROR(__xludf.DUMMYFUNCTION("""COMPUTED_VALUE"""),69.63)</f>
        <v>69.63</v>
      </c>
      <c r="C778" s="1">
        <f t="shared" si="1"/>
        <v>-1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IFERROR(__xludf.DUMMYFUNCTION("""COMPUTED_VALUE"""),70.77)</f>
        <v>70.77</v>
      </c>
      <c r="C779" s="1">
        <f t="shared" si="1"/>
        <v>-1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IFERROR(__xludf.DUMMYFUNCTION("""COMPUTED_VALUE"""),71.31)</f>
        <v>71.31</v>
      </c>
      <c r="C780" s="1">
        <f t="shared" si="1"/>
        <v>-1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IFERROR(__xludf.DUMMYFUNCTION("""COMPUTED_VALUE"""),71.23)</f>
        <v>71.23</v>
      </c>
      <c r="C781" s="1">
        <f t="shared" si="1"/>
        <v>-1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IFERROR(__xludf.DUMMYFUNCTION("""COMPUTED_VALUE"""),71.48)</f>
        <v>71.48</v>
      </c>
      <c r="C782" s="1">
        <f t="shared" si="1"/>
        <v>-1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IFERROR(__xludf.DUMMYFUNCTION("""COMPUTED_VALUE"""),71.4)</f>
        <v>71.4</v>
      </c>
      <c r="C783" s="1">
        <f t="shared" si="1"/>
        <v>-1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IFERROR(__xludf.DUMMYFUNCTION("""COMPUTED_VALUE"""),71.4)</f>
        <v>71.4</v>
      </c>
      <c r="C784" s="1">
        <f t="shared" si="1"/>
        <v>-1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IFERROR(__xludf.DUMMYFUNCTION("""COMPUTED_VALUE"""),71.39)</f>
        <v>71.39</v>
      </c>
      <c r="C785" s="1">
        <f t="shared" si="1"/>
        <v>-1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IFERROR(__xludf.DUMMYFUNCTION("""COMPUTED_VALUE"""),70.82)</f>
        <v>70.82</v>
      </c>
      <c r="C786" s="1">
        <f t="shared" si="1"/>
        <v>-1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IFERROR(__xludf.DUMMYFUNCTION("""COMPUTED_VALUE"""),69.3)</f>
        <v>69.3</v>
      </c>
      <c r="C787" s="1">
        <f t="shared" si="1"/>
        <v>-1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IFERROR(__xludf.DUMMYFUNCTION("""COMPUTED_VALUE"""),68.76)</f>
        <v>68.76</v>
      </c>
      <c r="C788" s="1">
        <f t="shared" si="1"/>
        <v>-1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IFERROR(__xludf.DUMMYFUNCTION("""COMPUTED_VALUE"""),69.21)</f>
        <v>69.21</v>
      </c>
      <c r="C789" s="1">
        <f t="shared" si="1"/>
        <v>-1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IFERROR(__xludf.DUMMYFUNCTION("""COMPUTED_VALUE"""),70.26)</f>
        <v>70.26</v>
      </c>
      <c r="C790" s="1">
        <f t="shared" si="1"/>
        <v>-1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IFERROR(__xludf.DUMMYFUNCTION("""COMPUTED_VALUE"""),70.4)</f>
        <v>70.4</v>
      </c>
      <c r="C791" s="1">
        <f t="shared" si="1"/>
        <v>-1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IFERROR(__xludf.DUMMYFUNCTION("""COMPUTED_VALUE"""),70.44)</f>
        <v>70.44</v>
      </c>
      <c r="C792" s="1">
        <f t="shared" si="1"/>
        <v>-1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IFERROR(__xludf.DUMMYFUNCTION("""COMPUTED_VALUE"""),71.11)</f>
        <v>71.11</v>
      </c>
      <c r="C793" s="1">
        <f t="shared" si="1"/>
        <v>-1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IFERROR(__xludf.DUMMYFUNCTION("""COMPUTED_VALUE"""),71.66)</f>
        <v>71.66</v>
      </c>
      <c r="C794" s="1">
        <f t="shared" si="1"/>
        <v>-1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IFERROR(__xludf.DUMMYFUNCTION("""COMPUTED_VALUE"""),70.78)</f>
        <v>70.78</v>
      </c>
      <c r="C795" s="1">
        <f t="shared" si="1"/>
        <v>-1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IFERROR(__xludf.DUMMYFUNCTION("""COMPUTED_VALUE"""),71.74)</f>
        <v>71.74</v>
      </c>
      <c r="C796" s="1">
        <f t="shared" si="1"/>
        <v>-1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IFERROR(__xludf.DUMMYFUNCTION("""COMPUTED_VALUE"""),73.26)</f>
        <v>73.26</v>
      </c>
      <c r="C797" s="1">
        <f t="shared" si="1"/>
        <v>-1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IFERROR(__xludf.DUMMYFUNCTION("""COMPUTED_VALUE"""),73.72)</f>
        <v>73.72</v>
      </c>
      <c r="C798" s="1">
        <f t="shared" si="1"/>
        <v>-1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IFERROR(__xludf.DUMMYFUNCTION("""COMPUTED_VALUE"""),73.38)</f>
        <v>73.38</v>
      </c>
      <c r="C799" s="1">
        <f t="shared" si="1"/>
        <v>-1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IFERROR(__xludf.DUMMYFUNCTION("""COMPUTED_VALUE"""),73.32)</f>
        <v>73.32</v>
      </c>
      <c r="C800" s="1">
        <f t="shared" si="1"/>
        <v>-1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IFERROR(__xludf.DUMMYFUNCTION("""COMPUTED_VALUE"""),73.03)</f>
        <v>73.03</v>
      </c>
      <c r="C801" s="1">
        <f t="shared" si="1"/>
        <v>-1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IFERROR(__xludf.DUMMYFUNCTION("""COMPUTED_VALUE"""),72.98)</f>
        <v>72.98</v>
      </c>
      <c r="C802" s="1">
        <f t="shared" si="1"/>
        <v>-1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IFERROR(__xludf.DUMMYFUNCTION("""COMPUTED_VALUE"""),73.6)</f>
        <v>73.6</v>
      </c>
      <c r="C803" s="1">
        <f t="shared" si="1"/>
        <v>-1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IFERROR(__xludf.DUMMYFUNCTION("""COMPUTED_VALUE"""),73.65)</f>
        <v>73.65</v>
      </c>
      <c r="C804" s="1">
        <f t="shared" si="1"/>
        <v>-1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IFERROR(__xludf.DUMMYFUNCTION("""COMPUTED_VALUE"""),73.22)</f>
        <v>73.22</v>
      </c>
      <c r="C805" s="1">
        <f t="shared" si="1"/>
        <v>-1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IFERROR(__xludf.DUMMYFUNCTION("""COMPUTED_VALUE"""),72.5)</f>
        <v>72.5</v>
      </c>
      <c r="C806" s="1">
        <f t="shared" si="1"/>
        <v>-1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IFERROR(__xludf.DUMMYFUNCTION("""COMPUTED_VALUE"""),72.25)</f>
        <v>72.25</v>
      </c>
      <c r="C807" s="1">
        <f t="shared" si="1"/>
        <v>-1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IFERROR(__xludf.DUMMYFUNCTION("""COMPUTED_VALUE"""),72.45)</f>
        <v>72.45</v>
      </c>
      <c r="C808" s="1">
        <f t="shared" si="1"/>
        <v>-1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IFERROR(__xludf.DUMMYFUNCTION("""COMPUTED_VALUE"""),72.99)</f>
        <v>72.99</v>
      </c>
      <c r="C809" s="1">
        <f t="shared" si="1"/>
        <v>-1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IFERROR(__xludf.DUMMYFUNCTION("""COMPUTED_VALUE"""),73.13)</f>
        <v>73.13</v>
      </c>
      <c r="C810" s="1">
        <f t="shared" si="1"/>
        <v>-1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IFERROR(__xludf.DUMMYFUNCTION("""COMPUTED_VALUE"""),74.28)</f>
        <v>74.28</v>
      </c>
      <c r="C811" s="1">
        <f t="shared" si="1"/>
        <v>-1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IFERROR(__xludf.DUMMYFUNCTION("""COMPUTED_VALUE"""),74.85)</f>
        <v>74.85</v>
      </c>
      <c r="C812" s="1">
        <f t="shared" si="1"/>
        <v>-1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IFERROR(__xludf.DUMMYFUNCTION("""COMPUTED_VALUE"""),74.77)</f>
        <v>74.77</v>
      </c>
      <c r="C813" s="1">
        <f t="shared" si="1"/>
        <v>-1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IFERROR(__xludf.DUMMYFUNCTION("""COMPUTED_VALUE"""),74.78)</f>
        <v>74.78</v>
      </c>
      <c r="C814" s="1">
        <f t="shared" si="1"/>
        <v>-1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IFERROR(__xludf.DUMMYFUNCTION("""COMPUTED_VALUE"""),74.83)</f>
        <v>74.83</v>
      </c>
      <c r="C815" s="1">
        <f t="shared" si="1"/>
        <v>-1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IFERROR(__xludf.DUMMYFUNCTION("""COMPUTED_VALUE"""),75.43)</f>
        <v>75.43</v>
      </c>
      <c r="C816" s="1">
        <f t="shared" si="1"/>
        <v>-1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IFERROR(__xludf.DUMMYFUNCTION("""COMPUTED_VALUE"""),76.02)</f>
        <v>76.02</v>
      </c>
      <c r="C817" s="1">
        <f t="shared" si="1"/>
        <v>-1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IFERROR(__xludf.DUMMYFUNCTION("""COMPUTED_VALUE"""),76.0)</f>
        <v>76</v>
      </c>
      <c r="C818" s="1">
        <f t="shared" si="1"/>
        <v>-1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IFERROR(__xludf.DUMMYFUNCTION("""COMPUTED_VALUE"""),76.2)</f>
        <v>76.2</v>
      </c>
      <c r="C819" s="1">
        <f t="shared" si="1"/>
        <v>-1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IFERROR(__xludf.DUMMYFUNCTION("""COMPUTED_VALUE"""),76.39)</f>
        <v>76.39</v>
      </c>
      <c r="C820" s="1">
        <f t="shared" si="1"/>
        <v>-1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IFERROR(__xludf.DUMMYFUNCTION("""COMPUTED_VALUE"""),77.29)</f>
        <v>77.29</v>
      </c>
      <c r="C821" s="1">
        <f t="shared" si="1"/>
        <v>-1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IFERROR(__xludf.DUMMYFUNCTION("""COMPUTED_VALUE"""),78.12)</f>
        <v>78.12</v>
      </c>
      <c r="C822" s="1">
        <f t="shared" si="1"/>
        <v>-1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IFERROR(__xludf.DUMMYFUNCTION("""COMPUTED_VALUE"""),77.37)</f>
        <v>77.37</v>
      </c>
      <c r="C823" s="1">
        <f t="shared" si="1"/>
        <v>-1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IFERROR(__xludf.DUMMYFUNCTION("""COMPUTED_VALUE"""),77.79)</f>
        <v>77.79</v>
      </c>
      <c r="C824" s="1">
        <f t="shared" si="1"/>
        <v>-1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IFERROR(__xludf.DUMMYFUNCTION("""COMPUTED_VALUE"""),78.56)</f>
        <v>78.56</v>
      </c>
      <c r="C825" s="1">
        <f t="shared" si="1"/>
        <v>-1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IFERROR(__xludf.DUMMYFUNCTION("""COMPUTED_VALUE"""),78.47)</f>
        <v>78.47</v>
      </c>
      <c r="C826" s="1">
        <f t="shared" si="1"/>
        <v>-1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IFERROR(__xludf.DUMMYFUNCTION("""COMPUTED_VALUE"""),78.68)</f>
        <v>78.68</v>
      </c>
      <c r="C827" s="1">
        <f t="shared" si="1"/>
        <v>-1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IFERROR(__xludf.DUMMYFUNCTION("""COMPUTED_VALUE"""),78.51)</f>
        <v>78.51</v>
      </c>
      <c r="C828" s="1">
        <f t="shared" si="1"/>
        <v>-1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IFERROR(__xludf.DUMMYFUNCTION("""COMPUTED_VALUE"""),77.16)</f>
        <v>77.16</v>
      </c>
      <c r="C829" s="1">
        <f t="shared" si="1"/>
        <v>-1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IFERROR(__xludf.DUMMYFUNCTION("""COMPUTED_VALUE"""),78.29)</f>
        <v>78.29</v>
      </c>
      <c r="C830" s="1">
        <f t="shared" si="1"/>
        <v>-1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IFERROR(__xludf.DUMMYFUNCTION("""COMPUTED_VALUE"""),77.97)</f>
        <v>77.97</v>
      </c>
      <c r="C831" s="1">
        <f t="shared" si="1"/>
        <v>-1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IFERROR(__xludf.DUMMYFUNCTION("""COMPUTED_VALUE"""),79.09)</f>
        <v>79.09</v>
      </c>
      <c r="C832" s="1">
        <f t="shared" si="1"/>
        <v>-1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IFERROR(__xludf.DUMMYFUNCTION("""COMPUTED_VALUE"""),78.03)</f>
        <v>78.03</v>
      </c>
      <c r="C833" s="1">
        <f t="shared" si="1"/>
        <v>-1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IFERROR(__xludf.DUMMYFUNCTION("""COMPUTED_VALUE"""),78.65)</f>
        <v>78.65</v>
      </c>
      <c r="C834" s="1">
        <f t="shared" si="1"/>
        <v>-1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IFERROR(__xludf.DUMMYFUNCTION("""COMPUTED_VALUE"""),79.04)</f>
        <v>79.04</v>
      </c>
      <c r="C835" s="1">
        <f t="shared" si="1"/>
        <v>-1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IFERROR(__xludf.DUMMYFUNCTION("""COMPUTED_VALUE"""),78.39)</f>
        <v>78.39</v>
      </c>
      <c r="C836" s="1">
        <f t="shared" si="1"/>
        <v>-1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IFERROR(__xludf.DUMMYFUNCTION("""COMPUTED_VALUE"""),77.72)</f>
        <v>77.72</v>
      </c>
      <c r="C837" s="1">
        <f t="shared" si="1"/>
        <v>-1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IFERROR(__xludf.DUMMYFUNCTION("""COMPUTED_VALUE"""),78.06)</f>
        <v>78.06</v>
      </c>
      <c r="C838" s="1">
        <f t="shared" si="1"/>
        <v>-1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IFERROR(__xludf.DUMMYFUNCTION("""COMPUTED_VALUE"""),78.46)</f>
        <v>78.46</v>
      </c>
      <c r="C839" s="1">
        <f t="shared" si="1"/>
        <v>-1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IFERROR(__xludf.DUMMYFUNCTION("""COMPUTED_VALUE"""),79.25)</f>
        <v>79.25</v>
      </c>
      <c r="C840" s="1">
        <f t="shared" si="1"/>
        <v>-1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IFERROR(__xludf.DUMMYFUNCTION("""COMPUTED_VALUE"""),78.83)</f>
        <v>78.83</v>
      </c>
      <c r="C841" s="1">
        <f t="shared" si="1"/>
        <v>-1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IFERROR(__xludf.DUMMYFUNCTION("""COMPUTED_VALUE"""),78.83)</f>
        <v>78.83</v>
      </c>
      <c r="C842" s="1">
        <f t="shared" si="1"/>
        <v>-1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IFERROR(__xludf.DUMMYFUNCTION("""COMPUTED_VALUE"""),78.25)</f>
        <v>78.25</v>
      </c>
      <c r="C843" s="1">
        <f t="shared" si="1"/>
        <v>-1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IFERROR(__xludf.DUMMYFUNCTION("""COMPUTED_VALUE"""),78.4)</f>
        <v>78.4</v>
      </c>
      <c r="C844" s="1">
        <f t="shared" si="1"/>
        <v>-1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IFERROR(__xludf.DUMMYFUNCTION("""COMPUTED_VALUE"""),78.89)</f>
        <v>78.89</v>
      </c>
      <c r="C845" s="1">
        <f t="shared" si="1"/>
        <v>-1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IFERROR(__xludf.DUMMYFUNCTION("""COMPUTED_VALUE"""),78.5)</f>
        <v>78.5</v>
      </c>
      <c r="C846" s="1">
        <f t="shared" si="1"/>
        <v>-1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IFERROR(__xludf.DUMMYFUNCTION("""COMPUTED_VALUE"""),78.78)</f>
        <v>78.78</v>
      </c>
      <c r="C847" s="1">
        <f t="shared" si="1"/>
        <v>-1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IFERROR(__xludf.DUMMYFUNCTION("""COMPUTED_VALUE"""),79.86)</f>
        <v>79.86</v>
      </c>
      <c r="C848" s="1">
        <f t="shared" si="1"/>
        <v>-1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IFERROR(__xludf.DUMMYFUNCTION("""COMPUTED_VALUE"""),78.5)</f>
        <v>78.5</v>
      </c>
      <c r="C849" s="1">
        <f t="shared" si="1"/>
        <v>-1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IFERROR(__xludf.DUMMYFUNCTION("""COMPUTED_VALUE"""),77.87)</f>
        <v>77.87</v>
      </c>
      <c r="C850" s="1">
        <f t="shared" si="1"/>
        <v>-1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IFERROR(__xludf.DUMMYFUNCTION("""COMPUTED_VALUE"""),77.4)</f>
        <v>77.4</v>
      </c>
      <c r="C851" s="1">
        <f t="shared" si="1"/>
        <v>-1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IFERROR(__xludf.DUMMYFUNCTION("""COMPUTED_VALUE"""),77.39)</f>
        <v>77.39</v>
      </c>
      <c r="C852" s="1">
        <f t="shared" si="1"/>
        <v>-1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IFERROR(__xludf.DUMMYFUNCTION("""COMPUTED_VALUE"""),77.03)</f>
        <v>77.03</v>
      </c>
      <c r="C853" s="1">
        <f t="shared" si="1"/>
        <v>-1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IFERROR(__xludf.DUMMYFUNCTION("""COMPUTED_VALUE"""),76.33)</f>
        <v>76.33</v>
      </c>
      <c r="C854" s="1">
        <f t="shared" si="1"/>
        <v>-1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IFERROR(__xludf.DUMMYFUNCTION("""COMPUTED_VALUE"""),77.31)</f>
        <v>77.31</v>
      </c>
      <c r="C855" s="1">
        <f t="shared" si="1"/>
        <v>-1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IFERROR(__xludf.DUMMYFUNCTION("""COMPUTED_VALUE"""),77.32)</f>
        <v>77.32</v>
      </c>
      <c r="C856" s="1">
        <f t="shared" si="1"/>
        <v>-1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IFERROR(__xludf.DUMMYFUNCTION("""COMPUTED_VALUE"""),76.23)</f>
        <v>76.23</v>
      </c>
      <c r="C857" s="1">
        <f t="shared" si="1"/>
        <v>-1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IFERROR(__xludf.DUMMYFUNCTION("""COMPUTED_VALUE"""),75.63)</f>
        <v>75.63</v>
      </c>
      <c r="C858" s="1">
        <f t="shared" si="1"/>
        <v>-1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IFERROR(__xludf.DUMMYFUNCTION("""COMPUTED_VALUE"""),74.84)</f>
        <v>74.84</v>
      </c>
      <c r="C859" s="1">
        <f t="shared" si="1"/>
        <v>-1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IFERROR(__xludf.DUMMYFUNCTION("""COMPUTED_VALUE"""),75.69)</f>
        <v>75.69</v>
      </c>
      <c r="C860" s="1">
        <f t="shared" si="1"/>
        <v>-1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IFERROR(__xludf.DUMMYFUNCTION("""COMPUTED_VALUE"""),75.94)</f>
        <v>75.94</v>
      </c>
      <c r="C861" s="1">
        <f t="shared" si="1"/>
        <v>-1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IFERROR(__xludf.DUMMYFUNCTION("""COMPUTED_VALUE"""),75.25)</f>
        <v>75.25</v>
      </c>
      <c r="C862" s="1">
        <f t="shared" si="1"/>
        <v>-1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IFERROR(__xludf.DUMMYFUNCTION("""COMPUTED_VALUE"""),75.63)</f>
        <v>75.63</v>
      </c>
      <c r="C863" s="1">
        <f t="shared" si="1"/>
        <v>-1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IFERROR(__xludf.DUMMYFUNCTION("""COMPUTED_VALUE"""),76.33)</f>
        <v>76.33</v>
      </c>
      <c r="C864" s="1">
        <f t="shared" si="1"/>
        <v>-1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IFERROR(__xludf.DUMMYFUNCTION("""COMPUTED_VALUE"""),75.75)</f>
        <v>75.75</v>
      </c>
      <c r="C865" s="1">
        <f t="shared" si="1"/>
        <v>-1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IFERROR(__xludf.DUMMYFUNCTION("""COMPUTED_VALUE"""),75.25)</f>
        <v>75.25</v>
      </c>
      <c r="C866" s="1">
        <f t="shared" si="1"/>
        <v>-1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IFERROR(__xludf.DUMMYFUNCTION("""COMPUTED_VALUE"""),74.84)</f>
        <v>74.84</v>
      </c>
      <c r="C867" s="1">
        <f t="shared" si="1"/>
        <v>-1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IFERROR(__xludf.DUMMYFUNCTION("""COMPUTED_VALUE"""),75.0)</f>
        <v>75</v>
      </c>
      <c r="C868" s="1">
        <f t="shared" si="1"/>
        <v>-1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IFERROR(__xludf.DUMMYFUNCTION("""COMPUTED_VALUE"""),74.87)</f>
        <v>74.87</v>
      </c>
      <c r="C869" s="1">
        <f t="shared" si="1"/>
        <v>-1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IFERROR(__xludf.DUMMYFUNCTION("""COMPUTED_VALUE"""),74.95)</f>
        <v>74.95</v>
      </c>
      <c r="C870" s="1">
        <f t="shared" si="1"/>
        <v>-1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IFERROR(__xludf.DUMMYFUNCTION("""COMPUTED_VALUE"""),75.73)</f>
        <v>75.73</v>
      </c>
      <c r="C871" s="1">
        <f t="shared" si="1"/>
        <v>-1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IFERROR(__xludf.DUMMYFUNCTION("""COMPUTED_VALUE"""),74.46)</f>
        <v>74.46</v>
      </c>
      <c r="C872" s="1">
        <f t="shared" si="1"/>
        <v>-1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IFERROR(__xludf.DUMMYFUNCTION("""COMPUTED_VALUE"""),73.03)</f>
        <v>73.03</v>
      </c>
      <c r="C873" s="1">
        <f t="shared" si="1"/>
        <v>-1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IFERROR(__xludf.DUMMYFUNCTION("""COMPUTED_VALUE"""),73.51)</f>
        <v>73.51</v>
      </c>
      <c r="C874" s="1">
        <f t="shared" si="1"/>
        <v>-1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IFERROR(__xludf.DUMMYFUNCTION("""COMPUTED_VALUE"""),74.2)</f>
        <v>74.2</v>
      </c>
      <c r="C875" s="1">
        <f t="shared" si="1"/>
        <v>-1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IFERROR(__xludf.DUMMYFUNCTION("""COMPUTED_VALUE"""),74.37)</f>
        <v>74.37</v>
      </c>
      <c r="C876" s="1">
        <f t="shared" si="1"/>
        <v>-1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IFERROR(__xludf.DUMMYFUNCTION("""COMPUTED_VALUE"""),75.01)</f>
        <v>75.01</v>
      </c>
      <c r="C877" s="1">
        <f t="shared" si="1"/>
        <v>-1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IFERROR(__xludf.DUMMYFUNCTION("""COMPUTED_VALUE"""),75.26)</f>
        <v>75.26</v>
      </c>
      <c r="C878" s="1">
        <f t="shared" si="1"/>
        <v>-1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IFERROR(__xludf.DUMMYFUNCTION("""COMPUTED_VALUE"""),74.49)</f>
        <v>74.49</v>
      </c>
      <c r="C879" s="1">
        <f t="shared" si="1"/>
        <v>-1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IFERROR(__xludf.DUMMYFUNCTION("""COMPUTED_VALUE"""),74.59)</f>
        <v>74.59</v>
      </c>
      <c r="C880" s="1">
        <f t="shared" si="1"/>
        <v>-1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IFERROR(__xludf.DUMMYFUNCTION("""COMPUTED_VALUE"""),74.71)</f>
        <v>74.71</v>
      </c>
      <c r="C881" s="1">
        <f t="shared" si="1"/>
        <v>-1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IFERROR(__xludf.DUMMYFUNCTION("""COMPUTED_VALUE"""),74.76)</f>
        <v>74.76</v>
      </c>
      <c r="C882" s="1">
        <f t="shared" si="1"/>
        <v>-1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IFERROR(__xludf.DUMMYFUNCTION("""COMPUTED_VALUE"""),75.21)</f>
        <v>75.21</v>
      </c>
      <c r="C883" s="1">
        <f t="shared" si="1"/>
        <v>-1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IFERROR(__xludf.DUMMYFUNCTION("""COMPUTED_VALUE"""),76.71)</f>
        <v>76.71</v>
      </c>
      <c r="C884" s="1">
        <f t="shared" si="1"/>
        <v>-1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IFERROR(__xludf.DUMMYFUNCTION("""COMPUTED_VALUE"""),77.03)</f>
        <v>77.03</v>
      </c>
      <c r="C885" s="1">
        <f t="shared" si="1"/>
        <v>-1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IFERROR(__xludf.DUMMYFUNCTION("""COMPUTED_VALUE"""),76.77)</f>
        <v>76.77</v>
      </c>
      <c r="C886" s="1">
        <f t="shared" si="1"/>
        <v>-1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IFERROR(__xludf.DUMMYFUNCTION("""COMPUTED_VALUE"""),77.63)</f>
        <v>77.63</v>
      </c>
      <c r="C887" s="1">
        <f t="shared" si="1"/>
        <v>-1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IFERROR(__xludf.DUMMYFUNCTION("""COMPUTED_VALUE"""),77.63)</f>
        <v>77.63</v>
      </c>
      <c r="C888" s="1">
        <f t="shared" si="1"/>
        <v>-1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IFERROR(__xludf.DUMMYFUNCTION("""COMPUTED_VALUE"""),77.03)</f>
        <v>77.03</v>
      </c>
      <c r="C889" s="1">
        <f t="shared" si="1"/>
        <v>-1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IFERROR(__xludf.DUMMYFUNCTION("""COMPUTED_VALUE"""),77.37)</f>
        <v>77.37</v>
      </c>
      <c r="C890" s="1">
        <f t="shared" si="1"/>
        <v>-1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IFERROR(__xludf.DUMMYFUNCTION("""COMPUTED_VALUE"""),77.2)</f>
        <v>77.2</v>
      </c>
      <c r="C891" s="1">
        <f t="shared" si="1"/>
        <v>-1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IFERROR(__xludf.DUMMYFUNCTION("""COMPUTED_VALUE"""),77.34)</f>
        <v>77.34</v>
      </c>
      <c r="C892" s="1">
        <f t="shared" si="1"/>
        <v>-1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IFERROR(__xludf.DUMMYFUNCTION("""COMPUTED_VALUE"""),78.08)</f>
        <v>78.08</v>
      </c>
      <c r="C893" s="1">
        <f t="shared" si="1"/>
        <v>-1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IFERROR(__xludf.DUMMYFUNCTION("""COMPUTED_VALUE"""),77.87)</f>
        <v>77.87</v>
      </c>
      <c r="C894" s="1">
        <f t="shared" si="1"/>
        <v>-1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IFERROR(__xludf.DUMMYFUNCTION("""COMPUTED_VALUE"""),78.55)</f>
        <v>78.55</v>
      </c>
      <c r="C895" s="1">
        <f t="shared" si="1"/>
        <v>-1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IFERROR(__xludf.DUMMYFUNCTION("""COMPUTED_VALUE"""),78.23)</f>
        <v>78.23</v>
      </c>
      <c r="C896" s="1">
        <f t="shared" si="1"/>
        <v>-1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IFERROR(__xludf.DUMMYFUNCTION("""COMPUTED_VALUE"""),78.01)</f>
        <v>78.01</v>
      </c>
      <c r="C897" s="1">
        <f t="shared" si="1"/>
        <v>-1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IFERROR(__xludf.DUMMYFUNCTION("""COMPUTED_VALUE"""),78.0)</f>
        <v>78</v>
      </c>
      <c r="C898" s="1">
        <f t="shared" si="1"/>
        <v>-1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IFERROR(__xludf.DUMMYFUNCTION("""COMPUTED_VALUE"""),77.99)</f>
        <v>77.99</v>
      </c>
      <c r="C899" s="1">
        <f t="shared" si="1"/>
        <v>-1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IFERROR(__xludf.DUMMYFUNCTION("""COMPUTED_VALUE"""),77.89)</f>
        <v>77.89</v>
      </c>
      <c r="C900" s="1">
        <f t="shared" si="1"/>
        <v>-1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IFERROR(__xludf.DUMMYFUNCTION("""COMPUTED_VALUE"""),77.94)</f>
        <v>77.94</v>
      </c>
      <c r="C901" s="1">
        <f t="shared" si="1"/>
        <v>-1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IFERROR(__xludf.DUMMYFUNCTION("""COMPUTED_VALUE"""),78.22)</f>
        <v>78.22</v>
      </c>
      <c r="C902" s="1">
        <f t="shared" si="1"/>
        <v>-1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IFERROR(__xludf.DUMMYFUNCTION("""COMPUTED_VALUE"""),78.75)</f>
        <v>78.75</v>
      </c>
      <c r="C903" s="1">
        <f t="shared" si="1"/>
        <v>-1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IFERROR(__xludf.DUMMYFUNCTION("""COMPUTED_VALUE"""),78.77)</f>
        <v>78.77</v>
      </c>
      <c r="C904" s="1">
        <f t="shared" si="1"/>
        <v>-1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IFERROR(__xludf.DUMMYFUNCTION("""COMPUTED_VALUE"""),77.87)</f>
        <v>77.87</v>
      </c>
      <c r="C905" s="1">
        <f t="shared" si="1"/>
        <v>-1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IFERROR(__xludf.DUMMYFUNCTION("""COMPUTED_VALUE"""),77.37)</f>
        <v>77.37</v>
      </c>
      <c r="C906" s="1">
        <f t="shared" si="1"/>
        <v>-1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IFERROR(__xludf.DUMMYFUNCTION("""COMPUTED_VALUE"""),77.25)</f>
        <v>77.25</v>
      </c>
      <c r="C907" s="1">
        <f t="shared" si="1"/>
        <v>-1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IFERROR(__xludf.DUMMYFUNCTION("""COMPUTED_VALUE"""),76.9)</f>
        <v>76.9</v>
      </c>
      <c r="C908" s="1">
        <f t="shared" si="1"/>
        <v>-1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IFERROR(__xludf.DUMMYFUNCTION("""COMPUTED_VALUE"""),77.08)</f>
        <v>77.08</v>
      </c>
      <c r="C909" s="1">
        <f t="shared" si="1"/>
        <v>-1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IFERROR(__xludf.DUMMYFUNCTION("""COMPUTED_VALUE"""),76.86)</f>
        <v>76.86</v>
      </c>
      <c r="C910" s="1">
        <f t="shared" si="1"/>
        <v>-1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IFERROR(__xludf.DUMMYFUNCTION("""COMPUTED_VALUE"""),76.4)</f>
        <v>76.4</v>
      </c>
      <c r="C911" s="1">
        <f t="shared" si="1"/>
        <v>-1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IFERROR(__xludf.DUMMYFUNCTION("""COMPUTED_VALUE"""),74.41)</f>
        <v>74.41</v>
      </c>
      <c r="C912" s="1">
        <f t="shared" si="1"/>
        <v>-1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IFERROR(__xludf.DUMMYFUNCTION("""COMPUTED_VALUE"""),74.11)</f>
        <v>74.11</v>
      </c>
      <c r="C913" s="1">
        <f t="shared" si="1"/>
        <v>-1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IFERROR(__xludf.DUMMYFUNCTION("""COMPUTED_VALUE"""),73.58)</f>
        <v>73.58</v>
      </c>
      <c r="C914" s="1">
        <f t="shared" si="1"/>
        <v>-1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IFERROR(__xludf.DUMMYFUNCTION("""COMPUTED_VALUE"""),73.23)</f>
        <v>73.23</v>
      </c>
      <c r="C915" s="1">
        <f t="shared" si="1"/>
        <v>-1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IFERROR(__xludf.DUMMYFUNCTION("""COMPUTED_VALUE"""),73.55)</f>
        <v>73.55</v>
      </c>
      <c r="C916" s="1">
        <f t="shared" si="1"/>
        <v>-1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IFERROR(__xludf.DUMMYFUNCTION("""COMPUTED_VALUE"""),73.46)</f>
        <v>73.46</v>
      </c>
      <c r="C917" s="1">
        <f t="shared" si="1"/>
        <v>-1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IFERROR(__xludf.DUMMYFUNCTION("""COMPUTED_VALUE"""),73.44)</f>
        <v>73.44</v>
      </c>
      <c r="C918" s="1">
        <f t="shared" si="1"/>
        <v>-1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IFERROR(__xludf.DUMMYFUNCTION("""COMPUTED_VALUE"""),73.03)</f>
        <v>73.03</v>
      </c>
      <c r="C919" s="1">
        <f t="shared" si="1"/>
        <v>-1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IFERROR(__xludf.DUMMYFUNCTION("""COMPUTED_VALUE"""),72.86)</f>
        <v>72.86</v>
      </c>
      <c r="C920" s="1">
        <f t="shared" si="1"/>
        <v>-1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IFERROR(__xludf.DUMMYFUNCTION("""COMPUTED_VALUE"""),72.38)</f>
        <v>72.38</v>
      </c>
      <c r="C921" s="1">
        <f t="shared" si="1"/>
        <v>-1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IFERROR(__xludf.DUMMYFUNCTION("""COMPUTED_VALUE"""),72.43)</f>
        <v>72.43</v>
      </c>
      <c r="C922" s="1">
        <f t="shared" si="1"/>
        <v>-1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IFERROR(__xludf.DUMMYFUNCTION("""COMPUTED_VALUE"""),72.98)</f>
        <v>72.98</v>
      </c>
      <c r="C923" s="1">
        <f t="shared" si="1"/>
        <v>-1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IFERROR(__xludf.DUMMYFUNCTION("""COMPUTED_VALUE"""),72.68)</f>
        <v>72.68</v>
      </c>
      <c r="C924" s="1">
        <f t="shared" si="1"/>
        <v>-1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IFERROR(__xludf.DUMMYFUNCTION("""COMPUTED_VALUE"""),72.91)</f>
        <v>72.91</v>
      </c>
      <c r="C925" s="1">
        <f t="shared" si="1"/>
        <v>-1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IFERROR(__xludf.DUMMYFUNCTION("""COMPUTED_VALUE"""),72.67)</f>
        <v>72.67</v>
      </c>
      <c r="C926" s="1">
        <f t="shared" si="1"/>
        <v>-1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IFERROR(__xludf.DUMMYFUNCTION("""COMPUTED_VALUE"""),72.59)</f>
        <v>72.59</v>
      </c>
      <c r="C927" s="1">
        <f t="shared" si="1"/>
        <v>-1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IFERROR(__xludf.DUMMYFUNCTION("""COMPUTED_VALUE"""),73.51)</f>
        <v>73.51</v>
      </c>
      <c r="C928" s="1">
        <f t="shared" si="1"/>
        <v>-1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IFERROR(__xludf.DUMMYFUNCTION("""COMPUTED_VALUE"""),73.96)</f>
        <v>73.96</v>
      </c>
      <c r="C929" s="1">
        <f t="shared" si="1"/>
        <v>-1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IFERROR(__xludf.DUMMYFUNCTION("""COMPUTED_VALUE"""),74.05)</f>
        <v>74.05</v>
      </c>
      <c r="C930" s="1">
        <f t="shared" si="1"/>
        <v>-1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IFERROR(__xludf.DUMMYFUNCTION("""COMPUTED_VALUE"""),73.91)</f>
        <v>73.91</v>
      </c>
      <c r="C931" s="1">
        <f t="shared" si="1"/>
        <v>-1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IFERROR(__xludf.DUMMYFUNCTION("""COMPUTED_VALUE"""),74.36)</f>
        <v>74.36</v>
      </c>
      <c r="C932" s="1">
        <f t="shared" si="1"/>
        <v>-1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IFERROR(__xludf.DUMMYFUNCTION("""COMPUTED_VALUE"""),74.78)</f>
        <v>74.78</v>
      </c>
      <c r="C933" s="1">
        <f t="shared" si="1"/>
        <v>-1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IFERROR(__xludf.DUMMYFUNCTION("""COMPUTED_VALUE"""),75.15)</f>
        <v>75.15</v>
      </c>
      <c r="C934" s="1">
        <f t="shared" si="1"/>
        <v>-1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IFERROR(__xludf.DUMMYFUNCTION("""COMPUTED_VALUE"""),76.42)</f>
        <v>76.42</v>
      </c>
      <c r="C935" s="1">
        <f t="shared" si="1"/>
        <v>-1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IFERROR(__xludf.DUMMYFUNCTION("""COMPUTED_VALUE"""),76.21)</f>
        <v>76.21</v>
      </c>
      <c r="C936" s="1">
        <f t="shared" si="1"/>
        <v>-1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IFERROR(__xludf.DUMMYFUNCTION("""COMPUTED_VALUE"""),75.83)</f>
        <v>75.83</v>
      </c>
      <c r="C937" s="1">
        <f t="shared" si="1"/>
        <v>-1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IFERROR(__xludf.DUMMYFUNCTION("""COMPUTED_VALUE"""),76.42)</f>
        <v>76.42</v>
      </c>
      <c r="C938" s="1">
        <f t="shared" si="1"/>
        <v>-1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IFERROR(__xludf.DUMMYFUNCTION("""COMPUTED_VALUE"""),75.75)</f>
        <v>75.75</v>
      </c>
      <c r="C939" s="1">
        <f t="shared" si="1"/>
        <v>-1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IFERROR(__xludf.DUMMYFUNCTION("""COMPUTED_VALUE"""),74.65)</f>
        <v>74.65</v>
      </c>
      <c r="C940" s="1">
        <f t="shared" si="1"/>
        <v>-1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IFERROR(__xludf.DUMMYFUNCTION("""COMPUTED_VALUE"""),74.62)</f>
        <v>74.62</v>
      </c>
      <c r="C941" s="1">
        <f t="shared" si="1"/>
        <v>-1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IFERROR(__xludf.DUMMYFUNCTION("""COMPUTED_VALUE"""),74.36)</f>
        <v>74.36</v>
      </c>
      <c r="C942" s="1">
        <f t="shared" si="1"/>
        <v>-1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IFERROR(__xludf.DUMMYFUNCTION("""COMPUTED_VALUE"""),73.96)</f>
        <v>73.96</v>
      </c>
      <c r="C943" s="1">
        <f t="shared" si="1"/>
        <v>-1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IFERROR(__xludf.DUMMYFUNCTION("""COMPUTED_VALUE"""),73.59)</f>
        <v>73.59</v>
      </c>
      <c r="C944" s="1">
        <f t="shared" si="1"/>
        <v>-1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IFERROR(__xludf.DUMMYFUNCTION("""COMPUTED_VALUE"""),73.72)</f>
        <v>73.72</v>
      </c>
      <c r="C945" s="1">
        <f t="shared" si="1"/>
        <v>-1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IFERROR(__xludf.DUMMYFUNCTION("""COMPUTED_VALUE"""),73.16)</f>
        <v>73.16</v>
      </c>
      <c r="C946" s="1">
        <f t="shared" si="1"/>
        <v>-1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IFERROR(__xludf.DUMMYFUNCTION("""COMPUTED_VALUE"""),72.8)</f>
        <v>72.8</v>
      </c>
      <c r="C947" s="1">
        <f t="shared" si="1"/>
        <v>-1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IFERROR(__xludf.DUMMYFUNCTION("""COMPUTED_VALUE"""),71.87)</f>
        <v>71.87</v>
      </c>
      <c r="C948" s="1">
        <f t="shared" si="1"/>
        <v>-1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IFERROR(__xludf.DUMMYFUNCTION("""COMPUTED_VALUE"""),72.9)</f>
        <v>72.9</v>
      </c>
      <c r="C949" s="1">
        <f t="shared" si="1"/>
        <v>-1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IFERROR(__xludf.DUMMYFUNCTION("""COMPUTED_VALUE"""),73.0)</f>
        <v>73</v>
      </c>
      <c r="C950" s="1">
        <f t="shared" si="1"/>
        <v>-1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IFERROR(__xludf.DUMMYFUNCTION("""COMPUTED_VALUE"""),74.79)</f>
        <v>74.79</v>
      </c>
      <c r="C951" s="1">
        <f t="shared" si="1"/>
        <v>-1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IFERROR(__xludf.DUMMYFUNCTION("""COMPUTED_VALUE"""),74.82)</f>
        <v>74.82</v>
      </c>
      <c r="C952" s="1">
        <f t="shared" si="1"/>
        <v>-1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IFERROR(__xludf.DUMMYFUNCTION("""COMPUTED_VALUE"""),74.68)</f>
        <v>74.68</v>
      </c>
      <c r="C953" s="1">
        <f t="shared" si="1"/>
        <v>-1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IFERROR(__xludf.DUMMYFUNCTION("""COMPUTED_VALUE"""),74.37)</f>
        <v>74.37</v>
      </c>
      <c r="C954" s="1">
        <f t="shared" si="1"/>
        <v>-1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IFERROR(__xludf.DUMMYFUNCTION("""COMPUTED_VALUE"""),75.6)</f>
        <v>75.6</v>
      </c>
      <c r="C955" s="1">
        <f t="shared" si="1"/>
        <v>-1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IFERROR(__xludf.DUMMYFUNCTION("""COMPUTED_VALUE"""),75.78)</f>
        <v>75.78</v>
      </c>
      <c r="C956" s="1">
        <f t="shared" si="1"/>
        <v>-1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IFERROR(__xludf.DUMMYFUNCTION("""COMPUTED_VALUE"""),75.71)</f>
        <v>75.71</v>
      </c>
      <c r="C957" s="1">
        <f t="shared" si="1"/>
        <v>-1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IFERROR(__xludf.DUMMYFUNCTION("""COMPUTED_VALUE"""),75.15)</f>
        <v>75.15</v>
      </c>
      <c r="C958" s="1">
        <f t="shared" si="1"/>
        <v>-1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IFERROR(__xludf.DUMMYFUNCTION("""COMPUTED_VALUE"""),76.32)</f>
        <v>76.32</v>
      </c>
      <c r="C959" s="1">
        <f t="shared" si="1"/>
        <v>-1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IFERROR(__xludf.DUMMYFUNCTION("""COMPUTED_VALUE"""),75.9)</f>
        <v>75.9</v>
      </c>
      <c r="C960" s="1">
        <f t="shared" si="1"/>
        <v>-1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IFERROR(__xludf.DUMMYFUNCTION("""COMPUTED_VALUE"""),76.42)</f>
        <v>76.42</v>
      </c>
      <c r="C961" s="1">
        <f t="shared" si="1"/>
        <v>-1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IFERROR(__xludf.DUMMYFUNCTION("""COMPUTED_VALUE"""),76.08)</f>
        <v>76.08</v>
      </c>
      <c r="C962" s="1">
        <f t="shared" si="1"/>
        <v>-1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IFERROR(__xludf.DUMMYFUNCTION("""COMPUTED_VALUE"""),77.14)</f>
        <v>77.14</v>
      </c>
      <c r="C963" s="1">
        <f t="shared" si="1"/>
        <v>-1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IFERROR(__xludf.DUMMYFUNCTION("""COMPUTED_VALUE"""),77.06)</f>
        <v>77.06</v>
      </c>
      <c r="C964" s="1">
        <f t="shared" si="1"/>
        <v>-1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IFERROR(__xludf.DUMMYFUNCTION("""COMPUTED_VALUE"""),76.91)</f>
        <v>76.91</v>
      </c>
      <c r="C965" s="1">
        <f t="shared" si="1"/>
        <v>-1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IFERROR(__xludf.DUMMYFUNCTION("""COMPUTED_VALUE"""),76.75)</f>
        <v>76.75</v>
      </c>
      <c r="C966" s="1">
        <f t="shared" si="1"/>
        <v>-1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IFERROR(__xludf.DUMMYFUNCTION("""COMPUTED_VALUE"""),77.07)</f>
        <v>77.07</v>
      </c>
      <c r="C967" s="1">
        <f t="shared" si="1"/>
        <v>-1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IFERROR(__xludf.DUMMYFUNCTION("""COMPUTED_VALUE"""),77.33)</f>
        <v>77.33</v>
      </c>
      <c r="C968" s="1">
        <f t="shared" si="1"/>
        <v>-1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IFERROR(__xludf.DUMMYFUNCTION("""COMPUTED_VALUE"""),77.42)</f>
        <v>77.42</v>
      </c>
      <c r="C969" s="1">
        <f t="shared" si="1"/>
        <v>-1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IFERROR(__xludf.DUMMYFUNCTION("""COMPUTED_VALUE"""),78.16)</f>
        <v>78.16</v>
      </c>
      <c r="C970" s="1">
        <f t="shared" si="1"/>
        <v>-1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IFERROR(__xludf.DUMMYFUNCTION("""COMPUTED_VALUE"""),77.51)</f>
        <v>77.51</v>
      </c>
      <c r="C971" s="1">
        <f t="shared" si="1"/>
        <v>-1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IFERROR(__xludf.DUMMYFUNCTION("""COMPUTED_VALUE"""),77.96)</f>
        <v>77.96</v>
      </c>
      <c r="C972" s="1">
        <f t="shared" si="1"/>
        <v>-1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IFERROR(__xludf.DUMMYFUNCTION("""COMPUTED_VALUE"""),79.01)</f>
        <v>79.01</v>
      </c>
      <c r="C973" s="1">
        <f t="shared" si="1"/>
        <v>-1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IFERROR(__xludf.DUMMYFUNCTION("""COMPUTED_VALUE"""),78.71)</f>
        <v>78.71</v>
      </c>
      <c r="C974" s="1">
        <f t="shared" si="1"/>
        <v>-1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IFERROR(__xludf.DUMMYFUNCTION("""COMPUTED_VALUE"""),78.9)</f>
        <v>78.9</v>
      </c>
      <c r="C975" s="1">
        <f t="shared" si="1"/>
        <v>-1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IFERROR(__xludf.DUMMYFUNCTION("""COMPUTED_VALUE"""),79.08)</f>
        <v>79.08</v>
      </c>
      <c r="C976" s="1">
        <f t="shared" si="1"/>
        <v>-1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IFERROR(__xludf.DUMMYFUNCTION("""COMPUTED_VALUE"""),79.22)</f>
        <v>79.22</v>
      </c>
      <c r="C977" s="1">
        <f t="shared" si="1"/>
        <v>-1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IFERROR(__xludf.DUMMYFUNCTION("""COMPUTED_VALUE"""),79.22)</f>
        <v>79.22</v>
      </c>
      <c r="C978" s="1">
        <f t="shared" si="1"/>
        <v>-1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IFERROR(__xludf.DUMMYFUNCTION("""COMPUTED_VALUE"""),79.25)</f>
        <v>79.25</v>
      </c>
      <c r="C979" s="1">
        <f t="shared" si="1"/>
        <v>-1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IFERROR(__xludf.DUMMYFUNCTION("""COMPUTED_VALUE"""),78.9)</f>
        <v>78.9</v>
      </c>
      <c r="C980" s="1">
        <f t="shared" si="1"/>
        <v>-1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IFERROR(__xludf.DUMMYFUNCTION("""COMPUTED_VALUE"""),78.86)</f>
        <v>78.86</v>
      </c>
      <c r="C981" s="1">
        <f t="shared" si="1"/>
        <v>-1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IFERROR(__xludf.DUMMYFUNCTION("""COMPUTED_VALUE"""),79.81)</f>
        <v>79.81</v>
      </c>
      <c r="C982" s="1">
        <f t="shared" si="1"/>
        <v>-1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IFERROR(__xludf.DUMMYFUNCTION("""COMPUTED_VALUE"""),80.43)</f>
        <v>80.43</v>
      </c>
      <c r="C983" s="1">
        <f t="shared" si="1"/>
        <v>-1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IFERROR(__xludf.DUMMYFUNCTION("""COMPUTED_VALUE"""),80.68)</f>
        <v>80.68</v>
      </c>
      <c r="C984" s="1">
        <f t="shared" si="1"/>
        <v>-1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IFERROR(__xludf.DUMMYFUNCTION("""COMPUTED_VALUE"""),80.93)</f>
        <v>80.93</v>
      </c>
      <c r="C985" s="1">
        <f t="shared" si="1"/>
        <v>-1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IFERROR(__xludf.DUMMYFUNCTION("""COMPUTED_VALUE"""),81.01)</f>
        <v>81.01</v>
      </c>
      <c r="C986" s="1">
        <f t="shared" si="1"/>
        <v>-1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IFERROR(__xludf.DUMMYFUNCTION("""COMPUTED_VALUE"""),81.11)</f>
        <v>81.11</v>
      </c>
      <c r="C987" s="1">
        <f t="shared" si="1"/>
        <v>-1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IFERROR(__xludf.DUMMYFUNCTION("""COMPUTED_VALUE"""),81.21)</f>
        <v>81.21</v>
      </c>
      <c r="C988" s="1">
        <f t="shared" si="1"/>
        <v>-1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IFERROR(__xludf.DUMMYFUNCTION("""COMPUTED_VALUE"""),80.22)</f>
        <v>80.22</v>
      </c>
      <c r="C989" s="1">
        <f t="shared" si="1"/>
        <v>-1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IFERROR(__xludf.DUMMYFUNCTION("""COMPUTED_VALUE"""),79.44)</f>
        <v>79.44</v>
      </c>
      <c r="C990" s="1">
        <f t="shared" si="1"/>
        <v>-1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IFERROR(__xludf.DUMMYFUNCTION("""COMPUTED_VALUE"""),79.94)</f>
        <v>79.94</v>
      </c>
      <c r="C991" s="1">
        <f t="shared" si="1"/>
        <v>-1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IFERROR(__xludf.DUMMYFUNCTION("""COMPUTED_VALUE"""),79.95)</f>
        <v>79.95</v>
      </c>
      <c r="C992" s="1">
        <f t="shared" si="1"/>
        <v>-1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IFERROR(__xludf.DUMMYFUNCTION("""COMPUTED_VALUE"""),79.08)</f>
        <v>79.08</v>
      </c>
      <c r="C993" s="1">
        <f t="shared" si="1"/>
        <v>-1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IFERROR(__xludf.DUMMYFUNCTION("""COMPUTED_VALUE"""),79.09)</f>
        <v>79.09</v>
      </c>
      <c r="C994" s="1">
        <f t="shared" si="1"/>
        <v>-1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IFERROR(__xludf.DUMMYFUNCTION("""COMPUTED_VALUE"""),78.5)</f>
        <v>78.5</v>
      </c>
      <c r="C995" s="1">
        <f t="shared" si="1"/>
        <v>-1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IFERROR(__xludf.DUMMYFUNCTION("""COMPUTED_VALUE"""),78.08)</f>
        <v>78.08</v>
      </c>
      <c r="C996" s="1">
        <f t="shared" si="1"/>
        <v>-1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IFERROR(__xludf.DUMMYFUNCTION("""COMPUTED_VALUE"""),77.74)</f>
        <v>77.74</v>
      </c>
      <c r="C997" s="1">
        <f t="shared" si="1"/>
        <v>-1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IFERROR(__xludf.DUMMYFUNCTION("""COMPUTED_VALUE"""),77.25)</f>
        <v>77.25</v>
      </c>
      <c r="C998" s="1">
        <f t="shared" si="1"/>
        <v>-1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IFERROR(__xludf.DUMMYFUNCTION("""COMPUTED_VALUE"""),77.94)</f>
        <v>77.94</v>
      </c>
      <c r="C999" s="1">
        <f t="shared" si="1"/>
        <v>-1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IFERROR(__xludf.DUMMYFUNCTION("""COMPUTED_VALUE"""),77.24)</f>
        <v>77.24</v>
      </c>
      <c r="C1000" s="1">
        <f t="shared" si="1"/>
        <v>-1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IFERROR(__xludf.DUMMYFUNCTION("""COMPUTED_VALUE"""),77.43)</f>
        <v>77.43</v>
      </c>
      <c r="C1001" s="1">
        <f t="shared" si="1"/>
        <v>-1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IFERROR(__xludf.DUMMYFUNCTION("""COMPUTED_VALUE"""),77.87)</f>
        <v>77.87</v>
      </c>
      <c r="C1002" s="1">
        <f t="shared" si="1"/>
        <v>-1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IFERROR(__xludf.DUMMYFUNCTION("""COMPUTED_VALUE"""),78.01)</f>
        <v>78.01</v>
      </c>
      <c r="C1003" s="1">
        <f t="shared" si="1"/>
        <v>-1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IFERROR(__xludf.DUMMYFUNCTION("""COMPUTED_VALUE"""),78.39)</f>
        <v>78.39</v>
      </c>
      <c r="C1004" s="1">
        <f t="shared" si="1"/>
        <v>-1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IFERROR(__xludf.DUMMYFUNCTION("""COMPUTED_VALUE"""),78.47)</f>
        <v>78.47</v>
      </c>
      <c r="C1005" s="1">
        <f t="shared" si="1"/>
        <v>-1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IFERROR(__xludf.DUMMYFUNCTION("""COMPUTED_VALUE"""),78.63)</f>
        <v>78.63</v>
      </c>
      <c r="C1006" s="1">
        <f t="shared" si="1"/>
        <v>-1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IFERROR(__xludf.DUMMYFUNCTION("""COMPUTED_VALUE"""),78.69)</f>
        <v>78.69</v>
      </c>
      <c r="C1007" s="1">
        <f t="shared" si="1"/>
        <v>-1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IFERROR(__xludf.DUMMYFUNCTION("""COMPUTED_VALUE"""),78.91)</f>
        <v>78.91</v>
      </c>
      <c r="C1008" s="1">
        <f t="shared" si="1"/>
        <v>-1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IFERROR(__xludf.DUMMYFUNCTION("""COMPUTED_VALUE"""),78.65)</f>
        <v>78.65</v>
      </c>
      <c r="C1009" s="1">
        <f t="shared" si="1"/>
        <v>-1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IFERROR(__xludf.DUMMYFUNCTION("""COMPUTED_VALUE"""),78.21)</f>
        <v>78.21</v>
      </c>
      <c r="C1010" s="1">
        <f t="shared" si="1"/>
        <v>-1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IFERROR(__xludf.DUMMYFUNCTION("""COMPUTED_VALUE"""),78.45)</f>
        <v>78.45</v>
      </c>
      <c r="C1011" s="1">
        <f t="shared" si="1"/>
        <v>-1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IFERROR(__xludf.DUMMYFUNCTION("""COMPUTED_VALUE"""),77.83)</f>
        <v>77.83</v>
      </c>
      <c r="C1012" s="1">
        <f t="shared" si="1"/>
        <v>-1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IFERROR(__xludf.DUMMYFUNCTION("""COMPUTED_VALUE"""),78.09)</f>
        <v>78.09</v>
      </c>
      <c r="C1013" s="1">
        <f t="shared" si="1"/>
        <v>-1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IFERROR(__xludf.DUMMYFUNCTION("""COMPUTED_VALUE"""),78.04)</f>
        <v>78.04</v>
      </c>
      <c r="C1014" s="1">
        <f t="shared" si="1"/>
        <v>-1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IFERROR(__xludf.DUMMYFUNCTION("""COMPUTED_VALUE"""),77.49)</f>
        <v>77.49</v>
      </c>
      <c r="C1015" s="1">
        <f t="shared" si="1"/>
        <v>-1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IFERROR(__xludf.DUMMYFUNCTION("""COMPUTED_VALUE"""),77.96)</f>
        <v>77.96</v>
      </c>
      <c r="C1016" s="1">
        <f t="shared" si="1"/>
        <v>-1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IFERROR(__xludf.DUMMYFUNCTION("""COMPUTED_VALUE"""),77.66)</f>
        <v>77.66</v>
      </c>
      <c r="C1017" s="1">
        <f t="shared" si="1"/>
        <v>-1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IFERROR(__xludf.DUMMYFUNCTION("""COMPUTED_VALUE"""),76.76)</f>
        <v>76.76</v>
      </c>
      <c r="C1018" s="1">
        <f t="shared" si="1"/>
        <v>-1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IFERROR(__xludf.DUMMYFUNCTION("""COMPUTED_VALUE"""),76.19)</f>
        <v>76.19</v>
      </c>
      <c r="C1019" s="1">
        <f t="shared" si="1"/>
        <v>-1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IFERROR(__xludf.DUMMYFUNCTION("""COMPUTED_VALUE"""),75.84)</f>
        <v>75.84</v>
      </c>
      <c r="C1020" s="1">
        <f t="shared" si="1"/>
        <v>-1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IFERROR(__xludf.DUMMYFUNCTION("""COMPUTED_VALUE"""),75.35)</f>
        <v>75.35</v>
      </c>
      <c r="C1021" s="1">
        <f t="shared" si="1"/>
        <v>-1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IFERROR(__xludf.DUMMYFUNCTION("""COMPUTED_VALUE"""),74.96)</f>
        <v>74.96</v>
      </c>
      <c r="C1022" s="1">
        <f t="shared" si="1"/>
        <v>-1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IFERROR(__xludf.DUMMYFUNCTION("""COMPUTED_VALUE"""),74.42)</f>
        <v>74.42</v>
      </c>
      <c r="C1023" s="1">
        <f t="shared" si="1"/>
        <v>-1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IFERROR(__xludf.DUMMYFUNCTION("""COMPUTED_VALUE"""),74.15)</f>
        <v>74.15</v>
      </c>
      <c r="C1024" s="1">
        <f t="shared" si="1"/>
        <v>-1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IFERROR(__xludf.DUMMYFUNCTION("""COMPUTED_VALUE"""),74.67)</f>
        <v>74.67</v>
      </c>
      <c r="C1025" s="1">
        <f t="shared" si="1"/>
        <v>-1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IFERROR(__xludf.DUMMYFUNCTION("""COMPUTED_VALUE"""),74.1)</f>
        <v>74.1</v>
      </c>
      <c r="C1026" s="1">
        <f t="shared" si="1"/>
        <v>-1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IFERROR(__xludf.DUMMYFUNCTION("""COMPUTED_VALUE"""),74.75)</f>
        <v>74.75</v>
      </c>
      <c r="C1027" s="1">
        <f t="shared" si="1"/>
        <v>-1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IFERROR(__xludf.DUMMYFUNCTION("""COMPUTED_VALUE"""),74.68)</f>
        <v>74.68</v>
      </c>
      <c r="C1028" s="1">
        <f t="shared" si="1"/>
        <v>-1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IFERROR(__xludf.DUMMYFUNCTION("""COMPUTED_VALUE"""),72.66)</f>
        <v>72.66</v>
      </c>
      <c r="C1029" s="1">
        <f t="shared" si="1"/>
        <v>-1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IFERROR(__xludf.DUMMYFUNCTION("""COMPUTED_VALUE"""),72.73)</f>
        <v>72.73</v>
      </c>
      <c r="C1030" s="1">
        <f t="shared" si="1"/>
        <v>-1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IFERROR(__xludf.DUMMYFUNCTION("""COMPUTED_VALUE"""),72.87)</f>
        <v>72.87</v>
      </c>
      <c r="C1031" s="1">
        <f t="shared" si="1"/>
        <v>-1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IFERROR(__xludf.DUMMYFUNCTION("""COMPUTED_VALUE"""),72.82)</f>
        <v>72.82</v>
      </c>
      <c r="C1032" s="1">
        <f t="shared" si="1"/>
        <v>-1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IFERROR(__xludf.DUMMYFUNCTION("""COMPUTED_VALUE"""),73.75)</f>
        <v>73.75</v>
      </c>
      <c r="C1033" s="1">
        <f t="shared" si="1"/>
        <v>-1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IFERROR(__xludf.DUMMYFUNCTION("""COMPUTED_VALUE"""),73.76)</f>
        <v>73.76</v>
      </c>
      <c r="C1034" s="1">
        <f t="shared" si="1"/>
        <v>-1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IFERROR(__xludf.DUMMYFUNCTION("""COMPUTED_VALUE"""),74.8)</f>
        <v>74.8</v>
      </c>
      <c r="C1035" s="1">
        <f t="shared" si="1"/>
        <v>-1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IFERROR(__xludf.DUMMYFUNCTION("""COMPUTED_VALUE"""),74.96)</f>
        <v>74.96</v>
      </c>
      <c r="C1036" s="1">
        <f t="shared" si="1"/>
        <v>-1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IFERROR(__xludf.DUMMYFUNCTION("""COMPUTED_VALUE"""),75.36)</f>
        <v>75.36</v>
      </c>
      <c r="C1037" s="1">
        <f t="shared" si="1"/>
        <v>-1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IFERROR(__xludf.DUMMYFUNCTION("""COMPUTED_VALUE"""),75.79)</f>
        <v>75.79</v>
      </c>
      <c r="C1038" s="1">
        <f t="shared" si="1"/>
        <v>-1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IFERROR(__xludf.DUMMYFUNCTION("""COMPUTED_VALUE"""),75.33)</f>
        <v>75.33</v>
      </c>
      <c r="C1039" s="1">
        <f t="shared" si="1"/>
        <v>-1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IFERROR(__xludf.DUMMYFUNCTION("""COMPUTED_VALUE"""),74.85)</f>
        <v>74.85</v>
      </c>
      <c r="C1040" s="1">
        <f t="shared" si="1"/>
        <v>-1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IFERROR(__xludf.DUMMYFUNCTION("""COMPUTED_VALUE"""),73.52)</f>
        <v>73.52</v>
      </c>
      <c r="C1041" s="1">
        <f t="shared" si="1"/>
        <v>-1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IFERROR(__xludf.DUMMYFUNCTION("""COMPUTED_VALUE"""),73.12)</f>
        <v>73.12</v>
      </c>
      <c r="C1042" s="1">
        <f t="shared" si="1"/>
        <v>-1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IFERROR(__xludf.DUMMYFUNCTION("""COMPUTED_VALUE"""),73.35)</f>
        <v>73.35</v>
      </c>
      <c r="C1043" s="1">
        <f t="shared" si="1"/>
        <v>-1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IFERROR(__xludf.DUMMYFUNCTION("""COMPUTED_VALUE"""),73.35)</f>
        <v>73.35</v>
      </c>
      <c r="C1044" s="1">
        <f t="shared" si="1"/>
        <v>-1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IFERROR(__xludf.DUMMYFUNCTION("""COMPUTED_VALUE"""),74.78)</f>
        <v>74.78</v>
      </c>
      <c r="C1045" s="1">
        <f t="shared" si="1"/>
        <v>-1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IFERROR(__xludf.DUMMYFUNCTION("""COMPUTED_VALUE"""),74.56)</f>
        <v>74.56</v>
      </c>
      <c r="C1046" s="1">
        <f t="shared" si="1"/>
        <v>-1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IFERROR(__xludf.DUMMYFUNCTION("""COMPUTED_VALUE"""),74.7)</f>
        <v>74.7</v>
      </c>
      <c r="C1047" s="1">
        <f t="shared" si="1"/>
        <v>-1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IFERROR(__xludf.DUMMYFUNCTION("""COMPUTED_VALUE"""),74.12)</f>
        <v>74.12</v>
      </c>
      <c r="C1048" s="1">
        <f t="shared" si="1"/>
        <v>-1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IFERROR(__xludf.DUMMYFUNCTION("""COMPUTED_VALUE"""),75.13)</f>
        <v>75.13</v>
      </c>
      <c r="C1049" s="1">
        <f t="shared" si="1"/>
        <v>-1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IFERROR(__xludf.DUMMYFUNCTION("""COMPUTED_VALUE"""),74.8)</f>
        <v>74.8</v>
      </c>
      <c r="C1050" s="1">
        <f t="shared" si="1"/>
        <v>-1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IFERROR(__xludf.DUMMYFUNCTION("""COMPUTED_VALUE"""),74.88)</f>
        <v>74.88</v>
      </c>
      <c r="C1051" s="1">
        <f t="shared" si="1"/>
        <v>-1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IFERROR(__xludf.DUMMYFUNCTION("""COMPUTED_VALUE"""),74.58)</f>
        <v>74.58</v>
      </c>
      <c r="C1052" s="1">
        <f t="shared" si="1"/>
        <v>-1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IFERROR(__xludf.DUMMYFUNCTION("""COMPUTED_VALUE"""),74.43)</f>
        <v>74.43</v>
      </c>
      <c r="C1053" s="1">
        <f t="shared" si="1"/>
        <v>-1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IFERROR(__xludf.DUMMYFUNCTION("""COMPUTED_VALUE"""),74.92)</f>
        <v>74.92</v>
      </c>
      <c r="C1054" s="1">
        <f t="shared" si="1"/>
        <v>-1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IFERROR(__xludf.DUMMYFUNCTION("""COMPUTED_VALUE"""),75.53)</f>
        <v>75.53</v>
      </c>
      <c r="C1055" s="1">
        <f t="shared" si="1"/>
        <v>-1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IFERROR(__xludf.DUMMYFUNCTION("""COMPUTED_VALUE"""),74.93)</f>
        <v>74.93</v>
      </c>
      <c r="C1056" s="1">
        <f t="shared" si="1"/>
        <v>-1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IFERROR(__xludf.DUMMYFUNCTION("""COMPUTED_VALUE"""),74.28)</f>
        <v>74.28</v>
      </c>
      <c r="C1057" s="1">
        <f t="shared" si="1"/>
        <v>-1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IFERROR(__xludf.DUMMYFUNCTION("""COMPUTED_VALUE"""),74.68)</f>
        <v>74.68</v>
      </c>
      <c r="C1058" s="1">
        <f t="shared" si="1"/>
        <v>-1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IFERROR(__xludf.DUMMYFUNCTION("""COMPUTED_VALUE"""),74.77)</f>
        <v>74.77</v>
      </c>
      <c r="C1059" s="1">
        <f t="shared" si="1"/>
        <v>-1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IFERROR(__xludf.DUMMYFUNCTION("""COMPUTED_VALUE"""),74.38)</f>
        <v>74.38</v>
      </c>
      <c r="C1060" s="1">
        <f t="shared" si="1"/>
        <v>-1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IFERROR(__xludf.DUMMYFUNCTION("""COMPUTED_VALUE"""),75.38)</f>
        <v>75.38</v>
      </c>
      <c r="C1061" s="1">
        <f t="shared" si="1"/>
        <v>-1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IFERROR(__xludf.DUMMYFUNCTION("""COMPUTED_VALUE"""),76.1)</f>
        <v>76.1</v>
      </c>
      <c r="C1062" s="1">
        <f t="shared" si="1"/>
        <v>-1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IFERROR(__xludf.DUMMYFUNCTION("""COMPUTED_VALUE"""),76.76)</f>
        <v>76.76</v>
      </c>
      <c r="C1063" s="1">
        <f t="shared" si="1"/>
        <v>-1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IFERROR(__xludf.DUMMYFUNCTION("""COMPUTED_VALUE"""),76.87)</f>
        <v>76.87</v>
      </c>
      <c r="C1064" s="1">
        <f t="shared" si="1"/>
        <v>-1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IFERROR(__xludf.DUMMYFUNCTION("""COMPUTED_VALUE"""),76.23)</f>
        <v>76.23</v>
      </c>
      <c r="C1065" s="1">
        <f t="shared" si="1"/>
        <v>-1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IFERROR(__xludf.DUMMYFUNCTION("""COMPUTED_VALUE"""),76.14)</f>
        <v>76.14</v>
      </c>
      <c r="C1066" s="1">
        <f t="shared" si="1"/>
        <v>-1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IFERROR(__xludf.DUMMYFUNCTION("""COMPUTED_VALUE"""),76.01)</f>
        <v>76.01</v>
      </c>
      <c r="C1067" s="1">
        <f t="shared" si="1"/>
        <v>-1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IFERROR(__xludf.DUMMYFUNCTION("""COMPUTED_VALUE"""),76.43)</f>
        <v>76.43</v>
      </c>
      <c r="C1068" s="1">
        <f t="shared" si="1"/>
        <v>-1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IFERROR(__xludf.DUMMYFUNCTION("""COMPUTED_VALUE"""),76.77)</f>
        <v>76.77</v>
      </c>
      <c r="C1069" s="1">
        <f t="shared" si="1"/>
        <v>-1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IFERROR(__xludf.DUMMYFUNCTION("""COMPUTED_VALUE"""),77.18)</f>
        <v>77.18</v>
      </c>
      <c r="C1070" s="1">
        <f t="shared" si="1"/>
        <v>-1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IFERROR(__xludf.DUMMYFUNCTION("""COMPUTED_VALUE"""),77.46)</f>
        <v>77.46</v>
      </c>
      <c r="C1071" s="1">
        <f t="shared" si="1"/>
        <v>-1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IFERROR(__xludf.DUMMYFUNCTION("""COMPUTED_VALUE"""),77.31)</f>
        <v>77.31</v>
      </c>
      <c r="C1072" s="1">
        <f t="shared" si="1"/>
        <v>-1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IFERROR(__xludf.DUMMYFUNCTION("""COMPUTED_VALUE"""),77.31)</f>
        <v>77.31</v>
      </c>
      <c r="C1073" s="1">
        <f t="shared" si="1"/>
        <v>-1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IFERROR(__xludf.DUMMYFUNCTION("""COMPUTED_VALUE"""),78.18)</f>
        <v>78.18</v>
      </c>
      <c r="C1074" s="1">
        <f t="shared" si="1"/>
        <v>-1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IFERROR(__xludf.DUMMYFUNCTION("""COMPUTED_VALUE"""),77.97)</f>
        <v>77.97</v>
      </c>
      <c r="C1075" s="1">
        <f t="shared" si="1"/>
        <v>-1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IFERROR(__xludf.DUMMYFUNCTION("""COMPUTED_VALUE"""),76.89)</f>
        <v>76.89</v>
      </c>
      <c r="C1076" s="1">
        <f t="shared" si="1"/>
        <v>-1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IFERROR(__xludf.DUMMYFUNCTION("""COMPUTED_VALUE"""),76.5)</f>
        <v>76.5</v>
      </c>
      <c r="C1077" s="1">
        <f t="shared" si="1"/>
        <v>-1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IFERROR(__xludf.DUMMYFUNCTION("""COMPUTED_VALUE"""),77.38)</f>
        <v>77.38</v>
      </c>
      <c r="C1078" s="1">
        <f t="shared" si="1"/>
        <v>-1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IFERROR(__xludf.DUMMYFUNCTION("""COMPUTED_VALUE"""),76.88)</f>
        <v>76.88</v>
      </c>
      <c r="C1079" s="1">
        <f t="shared" si="1"/>
        <v>-1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IFERROR(__xludf.DUMMYFUNCTION("""COMPUTED_VALUE"""),77.22)</f>
        <v>77.22</v>
      </c>
      <c r="C1080" s="1">
        <f t="shared" si="1"/>
        <v>-1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IFERROR(__xludf.DUMMYFUNCTION("""COMPUTED_VALUE"""),77.66)</f>
        <v>77.66</v>
      </c>
      <c r="C1081" s="1">
        <f t="shared" si="1"/>
        <v>-1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IFERROR(__xludf.DUMMYFUNCTION("""COMPUTED_VALUE"""),77.6)</f>
        <v>77.6</v>
      </c>
      <c r="C1082" s="1">
        <f t="shared" si="1"/>
        <v>-1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IFERROR(__xludf.DUMMYFUNCTION("""COMPUTED_VALUE"""),77.56)</f>
        <v>77.56</v>
      </c>
      <c r="C1083" s="1">
        <f t="shared" si="1"/>
        <v>-1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IFERROR(__xludf.DUMMYFUNCTION("""COMPUTED_VALUE"""),78.04)</f>
        <v>78.04</v>
      </c>
      <c r="C1084" s="1">
        <f t="shared" si="1"/>
        <v>-1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IFERROR(__xludf.DUMMYFUNCTION("""COMPUTED_VALUE"""),78.31)</f>
        <v>78.31</v>
      </c>
      <c r="C1085" s="1">
        <f t="shared" si="1"/>
        <v>-1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IFERROR(__xludf.DUMMYFUNCTION("""COMPUTED_VALUE"""),78.62)</f>
        <v>78.62</v>
      </c>
      <c r="C1086" s="1">
        <f t="shared" si="1"/>
        <v>-1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IFERROR(__xludf.DUMMYFUNCTION("""COMPUTED_VALUE"""),79.76)</f>
        <v>79.76</v>
      </c>
      <c r="C1087" s="1">
        <f t="shared" si="1"/>
        <v>-1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IFERROR(__xludf.DUMMYFUNCTION("""COMPUTED_VALUE"""),79.67)</f>
        <v>79.67</v>
      </c>
      <c r="C1088" s="1">
        <f t="shared" si="1"/>
        <v>-1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IFERROR(__xludf.DUMMYFUNCTION("""COMPUTED_VALUE"""),79.71)</f>
        <v>79.71</v>
      </c>
      <c r="C1089" s="1">
        <f t="shared" si="1"/>
        <v>-1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IFERROR(__xludf.DUMMYFUNCTION("""COMPUTED_VALUE"""),79.7)</f>
        <v>79.7</v>
      </c>
      <c r="C1090" s="1">
        <f t="shared" si="1"/>
        <v>-1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IFERROR(__xludf.DUMMYFUNCTION("""COMPUTED_VALUE"""),79.12)</f>
        <v>79.12</v>
      </c>
      <c r="C1091" s="1">
        <f t="shared" si="1"/>
        <v>-1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IFERROR(__xludf.DUMMYFUNCTION("""COMPUTED_VALUE"""),78.62)</f>
        <v>78.62</v>
      </c>
      <c r="C1092" s="1">
        <f t="shared" si="1"/>
        <v>-1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IFERROR(__xludf.DUMMYFUNCTION("""COMPUTED_VALUE"""),78.01)</f>
        <v>78.01</v>
      </c>
      <c r="C1093" s="1">
        <f t="shared" si="1"/>
        <v>-1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IFERROR(__xludf.DUMMYFUNCTION("""COMPUTED_VALUE"""),77.96)</f>
        <v>77.96</v>
      </c>
      <c r="C1094" s="1">
        <f t="shared" si="1"/>
        <v>-1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IFERROR(__xludf.DUMMYFUNCTION("""COMPUTED_VALUE"""),78.69)</f>
        <v>78.69</v>
      </c>
      <c r="C1095" s="1">
        <f t="shared" si="1"/>
        <v>-1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IFERROR(__xludf.DUMMYFUNCTION("""COMPUTED_VALUE"""),79.2)</f>
        <v>79.2</v>
      </c>
      <c r="C1096" s="1">
        <f t="shared" si="1"/>
        <v>-1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IFERROR(__xludf.DUMMYFUNCTION("""COMPUTED_VALUE"""),79.15)</f>
        <v>79.15</v>
      </c>
      <c r="C1097" s="1">
        <f t="shared" si="1"/>
        <v>-1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IFERROR(__xludf.DUMMYFUNCTION("""COMPUTED_VALUE"""),79.14)</f>
        <v>79.14</v>
      </c>
      <c r="C1098" s="1">
        <f t="shared" si="1"/>
        <v>-1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IFERROR(__xludf.DUMMYFUNCTION("""COMPUTED_VALUE"""),78.74)</f>
        <v>78.74</v>
      </c>
      <c r="C1099" s="1">
        <f t="shared" si="1"/>
        <v>-1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IFERROR(__xludf.DUMMYFUNCTION("""COMPUTED_VALUE"""),76.83)</f>
        <v>76.83</v>
      </c>
      <c r="C1100" s="1">
        <f t="shared" si="1"/>
        <v>-1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IFERROR(__xludf.DUMMYFUNCTION("""COMPUTED_VALUE"""),77.01)</f>
        <v>77.01</v>
      </c>
      <c r="C1101" s="1">
        <f t="shared" si="1"/>
        <v>-1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IFERROR(__xludf.DUMMYFUNCTION("""COMPUTED_VALUE"""),76.61)</f>
        <v>76.61</v>
      </c>
      <c r="C1102" s="1">
        <f t="shared" si="1"/>
        <v>-1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IFERROR(__xludf.DUMMYFUNCTION("""COMPUTED_VALUE"""),75.69)</f>
        <v>75.69</v>
      </c>
      <c r="C1103" s="1">
        <f t="shared" si="1"/>
        <v>-1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IFERROR(__xludf.DUMMYFUNCTION("""COMPUTED_VALUE"""),75.66)</f>
        <v>75.66</v>
      </c>
      <c r="C1104" s="1">
        <f t="shared" si="1"/>
        <v>-1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IFERROR(__xludf.DUMMYFUNCTION("""COMPUTED_VALUE"""),75.39)</f>
        <v>75.39</v>
      </c>
      <c r="C1105" s="1">
        <f t="shared" si="1"/>
        <v>-1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IFERROR(__xludf.DUMMYFUNCTION("""COMPUTED_VALUE"""),75.61)</f>
        <v>75.61</v>
      </c>
      <c r="C1106" s="1">
        <f t="shared" si="1"/>
        <v>-1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IFERROR(__xludf.DUMMYFUNCTION("""COMPUTED_VALUE"""),75.59)</f>
        <v>75.59</v>
      </c>
      <c r="C1107" s="1">
        <f t="shared" si="1"/>
        <v>-1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IFERROR(__xludf.DUMMYFUNCTION("""COMPUTED_VALUE"""),75.53)</f>
        <v>75.53</v>
      </c>
      <c r="C1108" s="1">
        <f t="shared" si="1"/>
        <v>-1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IFERROR(__xludf.DUMMYFUNCTION("""COMPUTED_VALUE"""),75.98)</f>
        <v>75.98</v>
      </c>
      <c r="C1109" s="1">
        <f t="shared" si="1"/>
        <v>-1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IFERROR(__xludf.DUMMYFUNCTION("""COMPUTED_VALUE"""),76.77)</f>
        <v>76.77</v>
      </c>
      <c r="C1110" s="1">
        <f t="shared" si="1"/>
        <v>-1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IFERROR(__xludf.DUMMYFUNCTION("""COMPUTED_VALUE"""),76.76)</f>
        <v>76.76</v>
      </c>
      <c r="C1111" s="1">
        <f t="shared" si="1"/>
        <v>-1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IFERROR(__xludf.DUMMYFUNCTION("""COMPUTED_VALUE"""),76.71)</f>
        <v>76.71</v>
      </c>
      <c r="C1112" s="1">
        <f t="shared" si="1"/>
        <v>-1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IFERROR(__xludf.DUMMYFUNCTION("""COMPUTED_VALUE"""),77.13)</f>
        <v>77.13</v>
      </c>
      <c r="C1113" s="1">
        <f t="shared" si="1"/>
        <v>-1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IFERROR(__xludf.DUMMYFUNCTION("""COMPUTED_VALUE"""),77.32)</f>
        <v>77.32</v>
      </c>
      <c r="C1114" s="1">
        <f t="shared" si="1"/>
        <v>-1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IFERROR(__xludf.DUMMYFUNCTION("""COMPUTED_VALUE"""),77.21)</f>
        <v>77.21</v>
      </c>
      <c r="C1115" s="1">
        <f t="shared" si="1"/>
        <v>-1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IFERROR(__xludf.DUMMYFUNCTION("""COMPUTED_VALUE"""),77.01)</f>
        <v>77.01</v>
      </c>
      <c r="C1116" s="1">
        <f t="shared" si="1"/>
        <v>-1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IFERROR(__xludf.DUMMYFUNCTION("""COMPUTED_VALUE"""),76.62)</f>
        <v>76.62</v>
      </c>
      <c r="C1117" s="1">
        <f t="shared" si="1"/>
        <v>-1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IFERROR(__xludf.DUMMYFUNCTION("""COMPUTED_VALUE"""),76.16)</f>
        <v>76.16</v>
      </c>
      <c r="C1118" s="1">
        <f t="shared" si="1"/>
        <v>-1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IFERROR(__xludf.DUMMYFUNCTION("""COMPUTED_VALUE"""),75.73)</f>
        <v>75.73</v>
      </c>
      <c r="C1119" s="1">
        <f t="shared" si="1"/>
        <v>-1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IFERROR(__xludf.DUMMYFUNCTION("""COMPUTED_VALUE"""),75.28)</f>
        <v>75.28</v>
      </c>
      <c r="C1120" s="1">
        <f t="shared" si="1"/>
        <v>-1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IFERROR(__xludf.DUMMYFUNCTION("""COMPUTED_VALUE"""),75.34)</f>
        <v>75.34</v>
      </c>
      <c r="C1121" s="1">
        <f t="shared" si="1"/>
        <v>-1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IFERROR(__xludf.DUMMYFUNCTION("""COMPUTED_VALUE"""),74.99)</f>
        <v>74.99</v>
      </c>
      <c r="C1122" s="1">
        <f t="shared" si="1"/>
        <v>-1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IFERROR(__xludf.DUMMYFUNCTION("""COMPUTED_VALUE"""),75.7)</f>
        <v>75.7</v>
      </c>
      <c r="C1123" s="1">
        <f t="shared" si="1"/>
        <v>-1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IFERROR(__xludf.DUMMYFUNCTION("""COMPUTED_VALUE"""),75.87)</f>
        <v>75.87</v>
      </c>
      <c r="C1124" s="1">
        <f t="shared" si="1"/>
        <v>-1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IFERROR(__xludf.DUMMYFUNCTION("""COMPUTED_VALUE"""),75.68)</f>
        <v>75.68</v>
      </c>
      <c r="C1125" s="1">
        <f t="shared" si="1"/>
        <v>-1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IFERROR(__xludf.DUMMYFUNCTION("""COMPUTED_VALUE"""),75.79)</f>
        <v>75.79</v>
      </c>
      <c r="C1126" s="1">
        <f t="shared" si="1"/>
        <v>-1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IFERROR(__xludf.DUMMYFUNCTION("""COMPUTED_VALUE"""),75.97)</f>
        <v>75.97</v>
      </c>
      <c r="C1127" s="1">
        <f t="shared" si="1"/>
        <v>-1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IFERROR(__xludf.DUMMYFUNCTION("""COMPUTED_VALUE"""),75.62)</f>
        <v>75.62</v>
      </c>
      <c r="C1128" s="1">
        <f t="shared" si="1"/>
        <v>-1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IFERROR(__xludf.DUMMYFUNCTION("""COMPUTED_VALUE"""),74.91)</f>
        <v>74.91</v>
      </c>
      <c r="C1129" s="1">
        <f t="shared" si="1"/>
        <v>-1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IFERROR(__xludf.DUMMYFUNCTION("""COMPUTED_VALUE"""),75.34)</f>
        <v>75.34</v>
      </c>
      <c r="C1130" s="1">
        <f t="shared" si="1"/>
        <v>-1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IFERROR(__xludf.DUMMYFUNCTION("""COMPUTED_VALUE"""),75.07)</f>
        <v>75.07</v>
      </c>
      <c r="C1131" s="1">
        <f t="shared" si="1"/>
        <v>-1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IFERROR(__xludf.DUMMYFUNCTION("""COMPUTED_VALUE"""),75.28)</f>
        <v>75.28</v>
      </c>
      <c r="C1132" s="1">
        <f t="shared" si="1"/>
        <v>-1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IFERROR(__xludf.DUMMYFUNCTION("""COMPUTED_VALUE"""),75.62)</f>
        <v>75.62</v>
      </c>
      <c r="C1133" s="1">
        <f t="shared" si="1"/>
        <v>-1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IFERROR(__xludf.DUMMYFUNCTION("""COMPUTED_VALUE"""),75.75)</f>
        <v>75.75</v>
      </c>
      <c r="C1134" s="1">
        <f t="shared" si="1"/>
        <v>-1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IFERROR(__xludf.DUMMYFUNCTION("""COMPUTED_VALUE"""),76.07)</f>
        <v>76.07</v>
      </c>
      <c r="C1135" s="1">
        <f t="shared" si="1"/>
        <v>-1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IFERROR(__xludf.DUMMYFUNCTION("""COMPUTED_VALUE"""),76.65)</f>
        <v>76.65</v>
      </c>
      <c r="C1136" s="1">
        <f t="shared" si="1"/>
        <v>-1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IFERROR(__xludf.DUMMYFUNCTION("""COMPUTED_VALUE"""),77.21)</f>
        <v>77.21</v>
      </c>
      <c r="C1137" s="1">
        <f t="shared" si="1"/>
        <v>-1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IFERROR(__xludf.DUMMYFUNCTION("""COMPUTED_VALUE"""),77.06)</f>
        <v>77.06</v>
      </c>
      <c r="C1138" s="1">
        <f t="shared" si="1"/>
        <v>-1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IFERROR(__xludf.DUMMYFUNCTION("""COMPUTED_VALUE"""),76.82)</f>
        <v>76.82</v>
      </c>
      <c r="C1139" s="1">
        <f t="shared" si="1"/>
        <v>-1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IFERROR(__xludf.DUMMYFUNCTION("""COMPUTED_VALUE"""),76.55)</f>
        <v>76.55</v>
      </c>
      <c r="C1140" s="1">
        <f t="shared" si="1"/>
        <v>-1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IFERROR(__xludf.DUMMYFUNCTION("""COMPUTED_VALUE"""),76.84)</f>
        <v>76.84</v>
      </c>
      <c r="C1141" s="1">
        <f t="shared" si="1"/>
        <v>-1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IFERROR(__xludf.DUMMYFUNCTION("""COMPUTED_VALUE"""),76.86)</f>
        <v>76.86</v>
      </c>
      <c r="C1142" s="1">
        <f t="shared" si="1"/>
        <v>-1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IFERROR(__xludf.DUMMYFUNCTION("""COMPUTED_VALUE"""),76.61)</f>
        <v>76.61</v>
      </c>
      <c r="C1143" s="1">
        <f t="shared" si="1"/>
        <v>-1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IFERROR(__xludf.DUMMYFUNCTION("""COMPUTED_VALUE"""),77.09)</f>
        <v>77.09</v>
      </c>
      <c r="C1144" s="1">
        <f t="shared" si="1"/>
        <v>-1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IFERROR(__xludf.DUMMYFUNCTION("""COMPUTED_VALUE"""),76.77)</f>
        <v>76.77</v>
      </c>
      <c r="C1145" s="1">
        <f t="shared" si="1"/>
        <v>-1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IFERROR(__xludf.DUMMYFUNCTION("""COMPUTED_VALUE"""),76.64)</f>
        <v>76.64</v>
      </c>
      <c r="C1146" s="1">
        <f t="shared" si="1"/>
        <v>-1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IFERROR(__xludf.DUMMYFUNCTION("""COMPUTED_VALUE"""),76.99)</f>
        <v>76.99</v>
      </c>
      <c r="C1147" s="1">
        <f t="shared" si="1"/>
        <v>-1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IFERROR(__xludf.DUMMYFUNCTION("""COMPUTED_VALUE"""),76.35)</f>
        <v>76.35</v>
      </c>
      <c r="C1148" s="1">
        <f t="shared" si="1"/>
        <v>-1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IFERROR(__xludf.DUMMYFUNCTION("""COMPUTED_VALUE"""),75.97)</f>
        <v>75.97</v>
      </c>
      <c r="C1149" s="1">
        <f t="shared" si="1"/>
        <v>-1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IFERROR(__xludf.DUMMYFUNCTION("""COMPUTED_VALUE"""),75.71)</f>
        <v>75.71</v>
      </c>
      <c r="C1150" s="1">
        <f t="shared" si="1"/>
        <v>-1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IFERROR(__xludf.DUMMYFUNCTION("""COMPUTED_VALUE"""),75.44)</f>
        <v>75.44</v>
      </c>
      <c r="C1151" s="1">
        <f t="shared" si="1"/>
        <v>-1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IFERROR(__xludf.DUMMYFUNCTION("""COMPUTED_VALUE"""),74.78)</f>
        <v>74.78</v>
      </c>
      <c r="C1152" s="1">
        <f t="shared" si="1"/>
        <v>-1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IFERROR(__xludf.DUMMYFUNCTION("""COMPUTED_VALUE"""),73.58)</f>
        <v>73.58</v>
      </c>
      <c r="C1153" s="1">
        <f t="shared" si="1"/>
        <v>-1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IFERROR(__xludf.DUMMYFUNCTION("""COMPUTED_VALUE"""),73.54)</f>
        <v>73.54</v>
      </c>
      <c r="C1154" s="1">
        <f t="shared" si="1"/>
        <v>-1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IFERROR(__xludf.DUMMYFUNCTION("""COMPUTED_VALUE"""),73.54)</f>
        <v>73.54</v>
      </c>
      <c r="C1155" s="1">
        <f t="shared" si="1"/>
        <v>-1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IFERROR(__xludf.DUMMYFUNCTION("""COMPUTED_VALUE"""),73.34)</f>
        <v>73.34</v>
      </c>
      <c r="C1156" s="1">
        <f t="shared" si="1"/>
        <v>-1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IFERROR(__xludf.DUMMYFUNCTION("""COMPUTED_VALUE"""),74.2)</f>
        <v>74.2</v>
      </c>
      <c r="C1157" s="1">
        <f t="shared" si="1"/>
        <v>-1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IFERROR(__xludf.DUMMYFUNCTION("""COMPUTED_VALUE"""),73.95)</f>
        <v>73.95</v>
      </c>
      <c r="C1158" s="1">
        <f t="shared" si="1"/>
        <v>-1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IFERROR(__xludf.DUMMYFUNCTION("""COMPUTED_VALUE"""),74.67)</f>
        <v>74.67</v>
      </c>
      <c r="C1159" s="1">
        <f t="shared" si="1"/>
        <v>-1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IFERROR(__xludf.DUMMYFUNCTION("""COMPUTED_VALUE"""),74.36)</f>
        <v>74.36</v>
      </c>
      <c r="C1160" s="1">
        <f t="shared" si="1"/>
        <v>-1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IFERROR(__xludf.DUMMYFUNCTION("""COMPUTED_VALUE"""),74.22)</f>
        <v>74.22</v>
      </c>
      <c r="C1161" s="1">
        <f t="shared" si="1"/>
        <v>-1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IFERROR(__xludf.DUMMYFUNCTION("""COMPUTED_VALUE"""),74.03)</f>
        <v>74.03</v>
      </c>
      <c r="C1162" s="1">
        <f t="shared" si="1"/>
        <v>-1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IFERROR(__xludf.DUMMYFUNCTION("""COMPUTED_VALUE"""),74.39)</f>
        <v>74.39</v>
      </c>
      <c r="C1163" s="1">
        <f t="shared" si="1"/>
        <v>-1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IFERROR(__xludf.DUMMYFUNCTION("""COMPUTED_VALUE"""),73.9)</f>
        <v>73.9</v>
      </c>
      <c r="C1164" s="1">
        <f t="shared" si="1"/>
        <v>-1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IFERROR(__xludf.DUMMYFUNCTION("""COMPUTED_VALUE"""),74.49)</f>
        <v>74.49</v>
      </c>
      <c r="C1165" s="1">
        <f t="shared" si="1"/>
        <v>-1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IFERROR(__xludf.DUMMYFUNCTION("""COMPUTED_VALUE"""),74.88)</f>
        <v>74.88</v>
      </c>
      <c r="C1166" s="1">
        <f t="shared" si="1"/>
        <v>-1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IFERROR(__xludf.DUMMYFUNCTION("""COMPUTED_VALUE"""),74.96)</f>
        <v>74.96</v>
      </c>
      <c r="C1167" s="1">
        <f t="shared" si="1"/>
        <v>-1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IFERROR(__xludf.DUMMYFUNCTION("""COMPUTED_VALUE"""),75.55)</f>
        <v>75.55</v>
      </c>
      <c r="C1168" s="1">
        <f t="shared" si="1"/>
        <v>-1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IFERROR(__xludf.DUMMYFUNCTION("""COMPUTED_VALUE"""),75.73)</f>
        <v>75.73</v>
      </c>
      <c r="C1169" s="1">
        <f t="shared" si="1"/>
        <v>-1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IFERROR(__xludf.DUMMYFUNCTION("""COMPUTED_VALUE"""),75.69)</f>
        <v>75.69</v>
      </c>
      <c r="C1170" s="1">
        <f t="shared" si="1"/>
        <v>-1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IFERROR(__xludf.DUMMYFUNCTION("""COMPUTED_VALUE"""),75.52)</f>
        <v>75.52</v>
      </c>
      <c r="C1171" s="1">
        <f t="shared" si="1"/>
        <v>-1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IFERROR(__xludf.DUMMYFUNCTION("""COMPUTED_VALUE"""),75.85)</f>
        <v>75.85</v>
      </c>
      <c r="C1172" s="1">
        <f t="shared" si="1"/>
        <v>-1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IFERROR(__xludf.DUMMYFUNCTION("""COMPUTED_VALUE"""),75.9)</f>
        <v>75.9</v>
      </c>
      <c r="C1173" s="1">
        <f t="shared" si="1"/>
        <v>-1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IFERROR(__xludf.DUMMYFUNCTION("""COMPUTED_VALUE"""),75.5)</f>
        <v>75.5</v>
      </c>
      <c r="C1174" s="1">
        <f t="shared" si="1"/>
        <v>-1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IFERROR(__xludf.DUMMYFUNCTION("""COMPUTED_VALUE"""),75.75)</f>
        <v>75.75</v>
      </c>
      <c r="C1175" s="1">
        <f t="shared" si="1"/>
        <v>-1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IFERROR(__xludf.DUMMYFUNCTION("""COMPUTED_VALUE"""),76.01)</f>
        <v>76.01</v>
      </c>
      <c r="C1176" s="1">
        <f t="shared" si="1"/>
        <v>-1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IFERROR(__xludf.DUMMYFUNCTION("""COMPUTED_VALUE"""),76.56)</f>
        <v>76.56</v>
      </c>
      <c r="C1177" s="1">
        <f t="shared" si="1"/>
        <v>-1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IFERROR(__xludf.DUMMYFUNCTION("""COMPUTED_VALUE"""),77.51)</f>
        <v>77.51</v>
      </c>
      <c r="C1178" s="1">
        <f t="shared" si="1"/>
        <v>-1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IFERROR(__xludf.DUMMYFUNCTION("""COMPUTED_VALUE"""),76.53)</f>
        <v>76.53</v>
      </c>
      <c r="C1179" s="1">
        <f t="shared" si="1"/>
        <v>-1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IFERROR(__xludf.DUMMYFUNCTION("""COMPUTED_VALUE"""),76.74)</f>
        <v>76.74</v>
      </c>
      <c r="C1180" s="1">
        <f t="shared" si="1"/>
        <v>-1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IFERROR(__xludf.DUMMYFUNCTION("""COMPUTED_VALUE"""),76.51)</f>
        <v>76.51</v>
      </c>
      <c r="C1181" s="1">
        <f t="shared" si="1"/>
        <v>-1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IFERROR(__xludf.DUMMYFUNCTION("""COMPUTED_VALUE"""),76.1)</f>
        <v>76.1</v>
      </c>
      <c r="C1182" s="1">
        <f t="shared" si="1"/>
        <v>-1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IFERROR(__xludf.DUMMYFUNCTION("""COMPUTED_VALUE"""),75.77)</f>
        <v>75.77</v>
      </c>
      <c r="C1183" s="1">
        <f t="shared" si="1"/>
        <v>-1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IFERROR(__xludf.DUMMYFUNCTION("""COMPUTED_VALUE"""),75.81)</f>
        <v>75.81</v>
      </c>
      <c r="C1184" s="1">
        <f t="shared" si="1"/>
        <v>-1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IFERROR(__xludf.DUMMYFUNCTION("""COMPUTED_VALUE"""),76.32)</f>
        <v>76.32</v>
      </c>
      <c r="C1185" s="1">
        <f t="shared" si="1"/>
        <v>-1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IFERROR(__xludf.DUMMYFUNCTION("""COMPUTED_VALUE"""),76.24)</f>
        <v>76.24</v>
      </c>
      <c r="C1186" s="1">
        <f t="shared" si="1"/>
        <v>-1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IFERROR(__xludf.DUMMYFUNCTION("""COMPUTED_VALUE"""),76.22)</f>
        <v>76.22</v>
      </c>
      <c r="C1187" s="1">
        <f t="shared" si="1"/>
        <v>-1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IFERROR(__xludf.DUMMYFUNCTION("""COMPUTED_VALUE"""),76.84)</f>
        <v>76.84</v>
      </c>
      <c r="C1188" s="1">
        <f t="shared" si="1"/>
        <v>-1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IFERROR(__xludf.DUMMYFUNCTION("""COMPUTED_VALUE"""),76.31)</f>
        <v>76.31</v>
      </c>
      <c r="C1189" s="1">
        <f t="shared" si="1"/>
        <v>-1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IFERROR(__xludf.DUMMYFUNCTION("""COMPUTED_VALUE"""),75.6)</f>
        <v>75.6</v>
      </c>
      <c r="C1190" s="1">
        <f t="shared" si="1"/>
        <v>-1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IFERROR(__xludf.DUMMYFUNCTION("""COMPUTED_VALUE"""),77.08)</f>
        <v>77.08</v>
      </c>
      <c r="C1191" s="1">
        <f t="shared" si="1"/>
        <v>-1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IFERROR(__xludf.DUMMYFUNCTION("""COMPUTED_VALUE"""),76.12)</f>
        <v>76.12</v>
      </c>
      <c r="C1192" s="1">
        <f t="shared" si="1"/>
        <v>-1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IFERROR(__xludf.DUMMYFUNCTION("""COMPUTED_VALUE"""),76.49)</f>
        <v>76.49</v>
      </c>
      <c r="C1193" s="1">
        <f t="shared" si="1"/>
        <v>-1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IFERROR(__xludf.DUMMYFUNCTION("""COMPUTED_VALUE"""),76.08)</f>
        <v>76.08</v>
      </c>
      <c r="C1194" s="1">
        <f t="shared" si="1"/>
        <v>-1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IFERROR(__xludf.DUMMYFUNCTION("""COMPUTED_VALUE"""),76.47)</f>
        <v>76.47</v>
      </c>
      <c r="C1195" s="1">
        <f t="shared" si="1"/>
        <v>-1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IFERROR(__xludf.DUMMYFUNCTION("""COMPUTED_VALUE"""),76.12)</f>
        <v>76.12</v>
      </c>
      <c r="C1196" s="1">
        <f t="shared" si="1"/>
        <v>-1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IFERROR(__xludf.DUMMYFUNCTION("""COMPUTED_VALUE"""),76.23)</f>
        <v>76.23</v>
      </c>
      <c r="C1197" s="1">
        <f t="shared" si="1"/>
        <v>-1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IFERROR(__xludf.DUMMYFUNCTION("""COMPUTED_VALUE"""),77.32)</f>
        <v>77.32</v>
      </c>
      <c r="C1198" s="1">
        <f t="shared" si="1"/>
        <v>-1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IFERROR(__xludf.DUMMYFUNCTION("""COMPUTED_VALUE"""),77.35)</f>
        <v>77.35</v>
      </c>
      <c r="C1199" s="1">
        <f t="shared" si="1"/>
        <v>-1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IFERROR(__xludf.DUMMYFUNCTION("""COMPUTED_VALUE"""),77.3)</f>
        <v>77.3</v>
      </c>
      <c r="C1200" s="1">
        <f t="shared" si="1"/>
        <v>-1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IFERROR(__xludf.DUMMYFUNCTION("""COMPUTED_VALUE"""),78.24)</f>
        <v>78.24</v>
      </c>
      <c r="C1201" s="1">
        <f t="shared" si="1"/>
        <v>-1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IFERROR(__xludf.DUMMYFUNCTION("""COMPUTED_VALUE"""),77.86)</f>
        <v>77.86</v>
      </c>
      <c r="C1202" s="1">
        <f t="shared" si="1"/>
        <v>-1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IFERROR(__xludf.DUMMYFUNCTION("""COMPUTED_VALUE"""),78.29)</f>
        <v>78.29</v>
      </c>
      <c r="C1203" s="1">
        <f t="shared" si="1"/>
        <v>-1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IFERROR(__xludf.DUMMYFUNCTION("""COMPUTED_VALUE"""),77.56)</f>
        <v>77.56</v>
      </c>
      <c r="C1204" s="1">
        <f t="shared" si="1"/>
        <v>-1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IFERROR(__xludf.DUMMYFUNCTION("""COMPUTED_VALUE"""),77.98)</f>
        <v>77.98</v>
      </c>
      <c r="C1205" s="1">
        <f t="shared" si="1"/>
        <v>-1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IFERROR(__xludf.DUMMYFUNCTION("""COMPUTED_VALUE"""),75.2)</f>
        <v>75.2</v>
      </c>
      <c r="C1206" s="1">
        <f t="shared" si="1"/>
        <v>-1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IFERROR(__xludf.DUMMYFUNCTION("""COMPUTED_VALUE"""),73.82)</f>
        <v>73.82</v>
      </c>
      <c r="C1207" s="1">
        <f t="shared" si="1"/>
        <v>-1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IFERROR(__xludf.DUMMYFUNCTION("""COMPUTED_VALUE"""),74.1)</f>
        <v>74.1</v>
      </c>
      <c r="C1208" s="1">
        <f t="shared" si="1"/>
        <v>-1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IFERROR(__xludf.DUMMYFUNCTION("""COMPUTED_VALUE"""),75.14)</f>
        <v>75.14</v>
      </c>
      <c r="C1209" s="1">
        <f t="shared" si="1"/>
        <v>-1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IFERROR(__xludf.DUMMYFUNCTION("""COMPUTED_VALUE"""),76.02)</f>
        <v>76.02</v>
      </c>
      <c r="C1210" s="1">
        <f t="shared" si="1"/>
        <v>-1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IFERROR(__xludf.DUMMYFUNCTION("""COMPUTED_VALUE"""),76.03)</f>
        <v>76.03</v>
      </c>
      <c r="C1211" s="1">
        <f t="shared" si="1"/>
        <v>-1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IFERROR(__xludf.DUMMYFUNCTION("""COMPUTED_VALUE"""),76.25)</f>
        <v>76.25</v>
      </c>
      <c r="C1212" s="1">
        <f t="shared" si="1"/>
        <v>-1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IFERROR(__xludf.DUMMYFUNCTION("""COMPUTED_VALUE"""),76.38)</f>
        <v>76.38</v>
      </c>
      <c r="C1213" s="1">
        <f t="shared" si="1"/>
        <v>-1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IFERROR(__xludf.DUMMYFUNCTION("""COMPUTED_VALUE"""),76.59)</f>
        <v>76.59</v>
      </c>
      <c r="C1214" s="1">
        <f t="shared" si="1"/>
        <v>-1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IFERROR(__xludf.DUMMYFUNCTION("""COMPUTED_VALUE"""),76.35)</f>
        <v>76.35</v>
      </c>
      <c r="C1215" s="1">
        <f t="shared" si="1"/>
        <v>-1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IFERROR(__xludf.DUMMYFUNCTION("""COMPUTED_VALUE"""),76.39)</f>
        <v>76.39</v>
      </c>
      <c r="C1216" s="1">
        <f t="shared" si="1"/>
        <v>-1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IFERROR(__xludf.DUMMYFUNCTION("""COMPUTED_VALUE"""),76.45)</f>
        <v>76.45</v>
      </c>
      <c r="C1217" s="1">
        <f t="shared" si="1"/>
        <v>-1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IFERROR(__xludf.DUMMYFUNCTION("""COMPUTED_VALUE"""),76.27)</f>
        <v>76.27</v>
      </c>
      <c r="C1218" s="1">
        <f t="shared" si="1"/>
        <v>-1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IFERROR(__xludf.DUMMYFUNCTION("""COMPUTED_VALUE"""),76.28)</f>
        <v>76.28</v>
      </c>
      <c r="C1219" s="1">
        <f t="shared" si="1"/>
        <v>-1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IFERROR(__xludf.DUMMYFUNCTION("""COMPUTED_VALUE"""),77.26)</f>
        <v>77.26</v>
      </c>
      <c r="C1220" s="1">
        <f t="shared" si="1"/>
        <v>-1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IFERROR(__xludf.DUMMYFUNCTION("""COMPUTED_VALUE"""),77.7)</f>
        <v>77.7</v>
      </c>
      <c r="C1221" s="1">
        <f t="shared" si="1"/>
        <v>-1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IFERROR(__xludf.DUMMYFUNCTION("""COMPUTED_VALUE"""),77.81)</f>
        <v>77.81</v>
      </c>
      <c r="C1222" s="1">
        <f t="shared" si="1"/>
        <v>-1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IFERROR(__xludf.DUMMYFUNCTION("""COMPUTED_VALUE"""),78.77)</f>
        <v>78.77</v>
      </c>
      <c r="C1223" s="1">
        <f t="shared" si="1"/>
        <v>-1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IFERROR(__xludf.DUMMYFUNCTION("""COMPUTED_VALUE"""),79.44)</f>
        <v>79.44</v>
      </c>
      <c r="C1224" s="1">
        <f t="shared" si="1"/>
        <v>-1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IFERROR(__xludf.DUMMYFUNCTION("""COMPUTED_VALUE"""),79.01)</f>
        <v>79.01</v>
      </c>
      <c r="C1225" s="1">
        <f t="shared" si="1"/>
        <v>-1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IFERROR(__xludf.DUMMYFUNCTION("""COMPUTED_VALUE"""),79.2)</f>
        <v>79.2</v>
      </c>
      <c r="C1226" s="1">
        <f t="shared" si="1"/>
        <v>-1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IFERROR(__xludf.DUMMYFUNCTION("""COMPUTED_VALUE"""),82.94)</f>
        <v>82.94</v>
      </c>
      <c r="C1227" s="1">
        <f t="shared" si="1"/>
        <v>-1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IFERROR(__xludf.DUMMYFUNCTION("""COMPUTED_VALUE"""),82.96)</f>
        <v>82.96</v>
      </c>
      <c r="C1228" s="1">
        <f t="shared" si="1"/>
        <v>-1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IFERROR(__xludf.DUMMYFUNCTION("""COMPUTED_VALUE"""),83.57)</f>
        <v>83.57</v>
      </c>
      <c r="C1229" s="1">
        <f t="shared" si="1"/>
        <v>-1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IFERROR(__xludf.DUMMYFUNCTION("""COMPUTED_VALUE"""),83.79)</f>
        <v>83.79</v>
      </c>
      <c r="C1230" s="1">
        <f t="shared" si="1"/>
        <v>-1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IFERROR(__xludf.DUMMYFUNCTION("""COMPUTED_VALUE"""),84.99)</f>
        <v>84.99</v>
      </c>
      <c r="C1231" s="1">
        <f t="shared" si="1"/>
        <v>-1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IFERROR(__xludf.DUMMYFUNCTION("""COMPUTED_VALUE"""),84.58)</f>
        <v>84.58</v>
      </c>
      <c r="C1232" s="1">
        <f t="shared" si="1"/>
        <v>-1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IFERROR(__xludf.DUMMYFUNCTION("""COMPUTED_VALUE"""),84.65)</f>
        <v>84.65</v>
      </c>
      <c r="C1233" s="1">
        <f t="shared" si="1"/>
        <v>-1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IFERROR(__xludf.DUMMYFUNCTION("""COMPUTED_VALUE"""),85.4)</f>
        <v>85.4</v>
      </c>
      <c r="C1234" s="1">
        <f t="shared" si="1"/>
        <v>-1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IFERROR(__xludf.DUMMYFUNCTION("""COMPUTED_VALUE"""),84.95)</f>
        <v>84.95</v>
      </c>
      <c r="C1235" s="1">
        <f t="shared" si="1"/>
        <v>-1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IFERROR(__xludf.DUMMYFUNCTION("""COMPUTED_VALUE"""),84.98)</f>
        <v>84.98</v>
      </c>
      <c r="C1236" s="1">
        <f t="shared" si="1"/>
        <v>-1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IFERROR(__xludf.DUMMYFUNCTION("""COMPUTED_VALUE"""),87.54)</f>
        <v>87.54</v>
      </c>
      <c r="C1237" s="1">
        <f t="shared" si="1"/>
        <v>-1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IFERROR(__xludf.DUMMYFUNCTION("""COMPUTED_VALUE"""),86.22)</f>
        <v>86.22</v>
      </c>
      <c r="C1238" s="1">
        <f t="shared" si="1"/>
        <v>-1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IFERROR(__xludf.DUMMYFUNCTION("""COMPUTED_VALUE"""),86.4)</f>
        <v>86.4</v>
      </c>
      <c r="C1239" s="1">
        <f t="shared" si="1"/>
        <v>-1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IFERROR(__xludf.DUMMYFUNCTION("""COMPUTED_VALUE"""),84.94)</f>
        <v>84.94</v>
      </c>
      <c r="C1240" s="1">
        <f t="shared" si="1"/>
        <v>-1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IFERROR(__xludf.DUMMYFUNCTION("""COMPUTED_VALUE"""),84.76)</f>
        <v>84.76</v>
      </c>
      <c r="C1241" s="1">
        <f t="shared" si="1"/>
        <v>-1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IFERROR(__xludf.DUMMYFUNCTION("""COMPUTED_VALUE"""),84.12)</f>
        <v>84.12</v>
      </c>
      <c r="C1242" s="1">
        <f t="shared" si="1"/>
        <v>-1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IFERROR(__xludf.DUMMYFUNCTION("""COMPUTED_VALUE"""),84.23)</f>
        <v>84.23</v>
      </c>
      <c r="C1243" s="1">
        <f t="shared" si="1"/>
        <v>-1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IFERROR(__xludf.DUMMYFUNCTION("""COMPUTED_VALUE"""),83.56)</f>
        <v>83.56</v>
      </c>
      <c r="C1244" s="1">
        <f t="shared" si="1"/>
        <v>-1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IFERROR(__xludf.DUMMYFUNCTION("""COMPUTED_VALUE"""),82.98)</f>
        <v>82.98</v>
      </c>
      <c r="C1245" s="1">
        <f t="shared" si="1"/>
        <v>-1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IFERROR(__xludf.DUMMYFUNCTION("""COMPUTED_VALUE"""),83.83)</f>
        <v>83.83</v>
      </c>
      <c r="C1246" s="1">
        <f t="shared" si="1"/>
        <v>-1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IFERROR(__xludf.DUMMYFUNCTION("""COMPUTED_VALUE"""),83.81)</f>
        <v>83.81</v>
      </c>
      <c r="C1247" s="1">
        <f t="shared" si="1"/>
        <v>-1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IFERROR(__xludf.DUMMYFUNCTION("""COMPUTED_VALUE"""),83.94)</f>
        <v>83.94</v>
      </c>
      <c r="C1248" s="1">
        <f t="shared" si="1"/>
        <v>-1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IFERROR(__xludf.DUMMYFUNCTION("""COMPUTED_VALUE"""),82.96)</f>
        <v>82.96</v>
      </c>
      <c r="C1249" s="1">
        <f t="shared" si="1"/>
        <v>-1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IFERROR(__xludf.DUMMYFUNCTION("""COMPUTED_VALUE"""),84.23)</f>
        <v>84.23</v>
      </c>
      <c r="C1250" s="1">
        <f t="shared" si="1"/>
        <v>-1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IFERROR(__xludf.DUMMYFUNCTION("""COMPUTED_VALUE"""),85.94)</f>
        <v>85.94</v>
      </c>
      <c r="C1251" s="1">
        <f t="shared" si="1"/>
        <v>-1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IFERROR(__xludf.DUMMYFUNCTION("""COMPUTED_VALUE"""),85.16)</f>
        <v>85.16</v>
      </c>
      <c r="C1252" s="1">
        <f t="shared" si="1"/>
        <v>-1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IFERROR(__xludf.DUMMYFUNCTION("""COMPUTED_VALUE"""),86.38)</f>
        <v>86.38</v>
      </c>
      <c r="C1253" s="1">
        <f t="shared" si="1"/>
        <v>-1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IFERROR(__xludf.DUMMYFUNCTION("""COMPUTED_VALUE"""),86.66)</f>
        <v>86.66</v>
      </c>
      <c r="C1254" s="1">
        <f t="shared" si="1"/>
        <v>-1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IFERROR(__xludf.DUMMYFUNCTION("""COMPUTED_VALUE"""),86.43)</f>
        <v>86.43</v>
      </c>
      <c r="C1255" s="1">
        <f t="shared" si="1"/>
        <v>-1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IFERROR(__xludf.DUMMYFUNCTION("""COMPUTED_VALUE"""),86.91)</f>
        <v>86.91</v>
      </c>
      <c r="C1256" s="1">
        <f t="shared" si="1"/>
        <v>-1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IFERROR(__xludf.DUMMYFUNCTION("""COMPUTED_VALUE"""),86.64)</f>
        <v>86.64</v>
      </c>
      <c r="C1257" s="1">
        <f t="shared" si="1"/>
        <v>-1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IFERROR(__xludf.DUMMYFUNCTION("""COMPUTED_VALUE"""),86.79)</f>
        <v>86.79</v>
      </c>
      <c r="C1258" s="1">
        <f t="shared" si="1"/>
        <v>-1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IFERROR(__xludf.DUMMYFUNCTION("""COMPUTED_VALUE"""),85.88)</f>
        <v>85.88</v>
      </c>
      <c r="C1259" s="1">
        <f t="shared" si="1"/>
        <v>-1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IFERROR(__xludf.DUMMYFUNCTION("""COMPUTED_VALUE"""),85.9)</f>
        <v>85.9</v>
      </c>
      <c r="C1260" s="1">
        <f t="shared" si="1"/>
        <v>-1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IFERROR(__xludf.DUMMYFUNCTION("""COMPUTED_VALUE"""),85.65)</f>
        <v>85.65</v>
      </c>
      <c r="C1261" s="1">
        <f t="shared" si="1"/>
        <v>-1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IFERROR(__xludf.DUMMYFUNCTION("""COMPUTED_VALUE"""),86.31)</f>
        <v>86.31</v>
      </c>
      <c r="C1262" s="1">
        <f t="shared" si="1"/>
        <v>-1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IFERROR(__xludf.DUMMYFUNCTION("""COMPUTED_VALUE"""),88.6)</f>
        <v>88.6</v>
      </c>
      <c r="C1263" s="1">
        <f t="shared" si="1"/>
        <v>-1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IFERROR(__xludf.DUMMYFUNCTION("""COMPUTED_VALUE"""),90.47)</f>
        <v>90.47</v>
      </c>
      <c r="C1264" s="1">
        <f t="shared" si="1"/>
        <v>-1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IFERROR(__xludf.DUMMYFUNCTION("""COMPUTED_VALUE"""),89.35)</f>
        <v>89.35</v>
      </c>
      <c r="C1265" s="1">
        <f t="shared" si="1"/>
        <v>-1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IFERROR(__xludf.DUMMYFUNCTION("""COMPUTED_VALUE"""),90.02)</f>
        <v>90.02</v>
      </c>
      <c r="C1266" s="1">
        <f t="shared" si="1"/>
        <v>-1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IFERROR(__xludf.DUMMYFUNCTION("""COMPUTED_VALUE"""),89.31)</f>
        <v>89.31</v>
      </c>
      <c r="C1267" s="1">
        <f t="shared" si="1"/>
        <v>-1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IFERROR(__xludf.DUMMYFUNCTION("""COMPUTED_VALUE"""),86.61)</f>
        <v>86.61</v>
      </c>
      <c r="C1268" s="1">
        <f t="shared" si="1"/>
        <v>-1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IFERROR(__xludf.DUMMYFUNCTION("""COMPUTED_VALUE"""),87.38)</f>
        <v>87.38</v>
      </c>
      <c r="C1269" s="1">
        <f t="shared" si="1"/>
        <v>-1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IFERROR(__xludf.DUMMYFUNCTION("""COMPUTED_VALUE"""),86.77)</f>
        <v>86.77</v>
      </c>
      <c r="C1270" s="1">
        <f t="shared" si="1"/>
        <v>-1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IFERROR(__xludf.DUMMYFUNCTION("""COMPUTED_VALUE"""),86.69)</f>
        <v>86.69</v>
      </c>
      <c r="C1271" s="1">
        <f t="shared" si="1"/>
        <v>-1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IFERROR(__xludf.DUMMYFUNCTION("""COMPUTED_VALUE"""),86.64)</f>
        <v>86.64</v>
      </c>
      <c r="C1272" s="1">
        <f t="shared" si="1"/>
        <v>-1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IFERROR(__xludf.DUMMYFUNCTION("""COMPUTED_VALUE"""),88.3)</f>
        <v>88.3</v>
      </c>
      <c r="C1273" s="1">
        <f t="shared" si="1"/>
        <v>-1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IFERROR(__xludf.DUMMYFUNCTION("""COMPUTED_VALUE"""),88.51)</f>
        <v>88.51</v>
      </c>
      <c r="C1274" s="1">
        <f t="shared" si="1"/>
        <v>-1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IFERROR(__xludf.DUMMYFUNCTION("""COMPUTED_VALUE"""),88.63)</f>
        <v>88.63</v>
      </c>
      <c r="C1275" s="1">
        <f t="shared" si="1"/>
        <v>-1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IFERROR(__xludf.DUMMYFUNCTION("""COMPUTED_VALUE"""),87.53)</f>
        <v>87.53</v>
      </c>
      <c r="C1276" s="1">
        <f t="shared" si="1"/>
        <v>-1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IFERROR(__xludf.DUMMYFUNCTION("""COMPUTED_VALUE"""),86.82)</f>
        <v>86.82</v>
      </c>
      <c r="C1277" s="1">
        <f t="shared" si="1"/>
        <v>-1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IFERROR(__xludf.DUMMYFUNCTION("""COMPUTED_VALUE"""),87.72)</f>
        <v>87.72</v>
      </c>
      <c r="C1278" s="1">
        <f t="shared" si="1"/>
        <v>-1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IFERROR(__xludf.DUMMYFUNCTION("""COMPUTED_VALUE"""),84.98)</f>
        <v>84.98</v>
      </c>
      <c r="C1279" s="1">
        <f t="shared" si="1"/>
        <v>-1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IFERROR(__xludf.DUMMYFUNCTION("""COMPUTED_VALUE"""),85.71)</f>
        <v>85.71</v>
      </c>
      <c r="C1280" s="1">
        <f t="shared" si="1"/>
        <v>-1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IFERROR(__xludf.DUMMYFUNCTION("""COMPUTED_VALUE"""),86.19)</f>
        <v>86.19</v>
      </c>
      <c r="C1281" s="1">
        <f t="shared" si="1"/>
        <v>-1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IFERROR(__xludf.DUMMYFUNCTION("""COMPUTED_VALUE"""),86.65)</f>
        <v>86.65</v>
      </c>
      <c r="C1282" s="1">
        <f t="shared" si="1"/>
        <v>-1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IFERROR(__xludf.DUMMYFUNCTION("""COMPUTED_VALUE"""),87.28)</f>
        <v>87.28</v>
      </c>
      <c r="C1283" s="1">
        <f t="shared" si="1"/>
        <v>-1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IFERROR(__xludf.DUMMYFUNCTION("""COMPUTED_VALUE"""),87.33)</f>
        <v>87.33</v>
      </c>
      <c r="C1284" s="1">
        <f t="shared" si="1"/>
        <v>-1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IFERROR(__xludf.DUMMYFUNCTION("""COMPUTED_VALUE"""),85.91)</f>
        <v>85.91</v>
      </c>
      <c r="C1285" s="1">
        <f t="shared" si="1"/>
        <v>-1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IFERROR(__xludf.DUMMYFUNCTION("""COMPUTED_VALUE"""),87.29)</f>
        <v>87.29</v>
      </c>
      <c r="C1286" s="1">
        <f t="shared" si="1"/>
        <v>-1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IFERROR(__xludf.DUMMYFUNCTION("""COMPUTED_VALUE"""),86.34)</f>
        <v>86.34</v>
      </c>
      <c r="C1287" s="1">
        <f t="shared" si="1"/>
        <v>-1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IFERROR(__xludf.DUMMYFUNCTION("""COMPUTED_VALUE"""),85.89)</f>
        <v>85.89</v>
      </c>
      <c r="C1288" s="1">
        <f t="shared" si="1"/>
        <v>-1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IFERROR(__xludf.DUMMYFUNCTION("""COMPUTED_VALUE"""),85.81)</f>
        <v>85.81</v>
      </c>
      <c r="C1289" s="1">
        <f t="shared" si="1"/>
        <v>-1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IFERROR(__xludf.DUMMYFUNCTION("""COMPUTED_VALUE"""),85.96)</f>
        <v>85.96</v>
      </c>
      <c r="C1290" s="1">
        <f t="shared" si="1"/>
        <v>-1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IFERROR(__xludf.DUMMYFUNCTION("""COMPUTED_VALUE"""),86.29)</f>
        <v>86.29</v>
      </c>
      <c r="C1291" s="1">
        <f t="shared" si="1"/>
        <v>-1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IFERROR(__xludf.DUMMYFUNCTION("""COMPUTED_VALUE"""),83.52)</f>
        <v>83.52</v>
      </c>
      <c r="C1292" s="1">
        <f t="shared" si="1"/>
        <v>-1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IFERROR(__xludf.DUMMYFUNCTION("""COMPUTED_VALUE"""),84.3)</f>
        <v>84.3</v>
      </c>
      <c r="C1293" s="1">
        <f t="shared" si="1"/>
        <v>-1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IFERROR(__xludf.DUMMYFUNCTION("""COMPUTED_VALUE"""),84.6)</f>
        <v>84.6</v>
      </c>
      <c r="C1294" s="1">
        <f t="shared" si="1"/>
        <v>-1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IFERROR(__xludf.DUMMYFUNCTION("""COMPUTED_VALUE"""),84.57)</f>
        <v>84.57</v>
      </c>
      <c r="C1295" s="1">
        <f t="shared" si="1"/>
        <v>-1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IFERROR(__xludf.DUMMYFUNCTION("""COMPUTED_VALUE"""),83.57)</f>
        <v>83.57</v>
      </c>
      <c r="C1296" s="1">
        <f t="shared" si="1"/>
        <v>-1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IFERROR(__xludf.DUMMYFUNCTION("""COMPUTED_VALUE"""),83.8)</f>
        <v>83.8</v>
      </c>
      <c r="C1297" s="1">
        <f t="shared" si="1"/>
        <v>-1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IFERROR(__xludf.DUMMYFUNCTION("""COMPUTED_VALUE"""),83.93)</f>
        <v>83.93</v>
      </c>
      <c r="C1298" s="1">
        <f t="shared" si="1"/>
        <v>-1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IFERROR(__xludf.DUMMYFUNCTION("""COMPUTED_VALUE"""),83.96)</f>
        <v>83.96</v>
      </c>
      <c r="C1299" s="1">
        <f t="shared" si="1"/>
        <v>-1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IFERROR(__xludf.DUMMYFUNCTION("""COMPUTED_VALUE"""),83.37)</f>
        <v>83.37</v>
      </c>
      <c r="C1300" s="1">
        <f t="shared" si="1"/>
        <v>-1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IFERROR(__xludf.DUMMYFUNCTION("""COMPUTED_VALUE"""),82.58)</f>
        <v>82.58</v>
      </c>
      <c r="C1301" s="1">
        <f t="shared" si="1"/>
        <v>-1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IFERROR(__xludf.DUMMYFUNCTION("""COMPUTED_VALUE"""),83.57)</f>
        <v>83.57</v>
      </c>
      <c r="C1302" s="1">
        <f t="shared" si="1"/>
        <v>-1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IFERROR(__xludf.DUMMYFUNCTION("""COMPUTED_VALUE"""),82.59)</f>
        <v>82.59</v>
      </c>
      <c r="C1303" s="1">
        <f t="shared" si="1"/>
        <v>-1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IFERROR(__xludf.DUMMYFUNCTION("""COMPUTED_VALUE"""),82.88)</f>
        <v>82.88</v>
      </c>
      <c r="C1304" s="1">
        <f t="shared" si="1"/>
        <v>-1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IFERROR(__xludf.DUMMYFUNCTION("""COMPUTED_VALUE"""),82.07)</f>
        <v>82.07</v>
      </c>
      <c r="C1305" s="1">
        <f t="shared" si="1"/>
        <v>-1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IFERROR(__xludf.DUMMYFUNCTION("""COMPUTED_VALUE"""),80.69)</f>
        <v>80.69</v>
      </c>
      <c r="C1306" s="1">
        <f t="shared" si="1"/>
        <v>-1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IFERROR(__xludf.DUMMYFUNCTION("""COMPUTED_VALUE"""),81.9)</f>
        <v>81.9</v>
      </c>
      <c r="C1307" s="1">
        <f t="shared" si="1"/>
        <v>-1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IFERROR(__xludf.DUMMYFUNCTION("""COMPUTED_VALUE"""),81.9)</f>
        <v>81.9</v>
      </c>
      <c r="C1308" s="1">
        <f t="shared" si="1"/>
        <v>-1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IFERROR(__xludf.DUMMYFUNCTION("""COMPUTED_VALUE"""),83.29)</f>
        <v>83.29</v>
      </c>
      <c r="C1309" s="1">
        <f t="shared" si="1"/>
        <v>-1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IFERROR(__xludf.DUMMYFUNCTION("""COMPUTED_VALUE"""),82.62)</f>
        <v>82.62</v>
      </c>
      <c r="C1310" s="1">
        <f t="shared" si="1"/>
        <v>-1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IFERROR(__xludf.DUMMYFUNCTION("""COMPUTED_VALUE"""),82.53)</f>
        <v>82.53</v>
      </c>
      <c r="C1311" s="1">
        <f t="shared" si="1"/>
        <v>-1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IFERROR(__xludf.DUMMYFUNCTION("""COMPUTED_VALUE"""),81.52)</f>
        <v>81.52</v>
      </c>
      <c r="C1312" s="1">
        <f t="shared" si="1"/>
        <v>-1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IFERROR(__xludf.DUMMYFUNCTION("""COMPUTED_VALUE"""),83.24)</f>
        <v>83.24</v>
      </c>
      <c r="C1313" s="1">
        <f t="shared" si="1"/>
        <v>-1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IFERROR(__xludf.DUMMYFUNCTION("""COMPUTED_VALUE"""),83.31)</f>
        <v>83.31</v>
      </c>
      <c r="C1314" s="1">
        <f t="shared" si="1"/>
        <v>-1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IFERROR(__xludf.DUMMYFUNCTION("""COMPUTED_VALUE"""),83.05)</f>
        <v>83.05</v>
      </c>
      <c r="C1315" s="1">
        <f t="shared" si="1"/>
        <v>-1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IFERROR(__xludf.DUMMYFUNCTION("""COMPUTED_VALUE"""),81.32)</f>
        <v>81.32</v>
      </c>
      <c r="C1316" s="1">
        <f t="shared" si="1"/>
        <v>-1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IFERROR(__xludf.DUMMYFUNCTION("""COMPUTED_VALUE"""),81.89)</f>
        <v>81.89</v>
      </c>
      <c r="C1317" s="1">
        <f t="shared" si="1"/>
        <v>-1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IFERROR(__xludf.DUMMYFUNCTION("""COMPUTED_VALUE"""),81.35)</f>
        <v>81.35</v>
      </c>
      <c r="C1318" s="1">
        <f t="shared" si="1"/>
        <v>-1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IFERROR(__xludf.DUMMYFUNCTION("""COMPUTED_VALUE"""),82.53)</f>
        <v>82.53</v>
      </c>
      <c r="C1319" s="1">
        <f t="shared" si="1"/>
        <v>-1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IFERROR(__xludf.DUMMYFUNCTION("""COMPUTED_VALUE"""),82.25)</f>
        <v>82.25</v>
      </c>
      <c r="C1320" s="1">
        <f t="shared" si="1"/>
        <v>-1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IFERROR(__xludf.DUMMYFUNCTION("""COMPUTED_VALUE"""),80.71)</f>
        <v>80.71</v>
      </c>
      <c r="C1321" s="1">
        <f t="shared" si="1"/>
        <v>-1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IFERROR(__xludf.DUMMYFUNCTION("""COMPUTED_VALUE"""),80.73)</f>
        <v>80.73</v>
      </c>
      <c r="C1322" s="1">
        <f t="shared" si="1"/>
        <v>-1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IFERROR(__xludf.DUMMYFUNCTION("""COMPUTED_VALUE"""),80.99)</f>
        <v>80.99</v>
      </c>
      <c r="C1323" s="1">
        <f t="shared" si="1"/>
        <v>-1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IFERROR(__xludf.DUMMYFUNCTION("""COMPUTED_VALUE"""),80.5)</f>
        <v>80.5</v>
      </c>
      <c r="C1324" s="1">
        <f t="shared" si="1"/>
        <v>-1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IFERROR(__xludf.DUMMYFUNCTION("""COMPUTED_VALUE"""),81.03)</f>
        <v>81.03</v>
      </c>
      <c r="C1325" s="1">
        <f t="shared" si="1"/>
        <v>-1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IFERROR(__xludf.DUMMYFUNCTION("""COMPUTED_VALUE"""),80.84)</f>
        <v>80.84</v>
      </c>
      <c r="C1326" s="1">
        <f t="shared" si="1"/>
        <v>-1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IFERROR(__xludf.DUMMYFUNCTION("""COMPUTED_VALUE"""),80.65)</f>
        <v>80.65</v>
      </c>
      <c r="C1327" s="1">
        <f t="shared" si="1"/>
        <v>-1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IFERROR(__xludf.DUMMYFUNCTION("""COMPUTED_VALUE"""),80.29)</f>
        <v>80.29</v>
      </c>
      <c r="C1328" s="1">
        <f t="shared" si="1"/>
        <v>-1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IFERROR(__xludf.DUMMYFUNCTION("""COMPUTED_VALUE"""),80.15)</f>
        <v>80.15</v>
      </c>
      <c r="C1329" s="1">
        <f t="shared" si="1"/>
        <v>-1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IFERROR(__xludf.DUMMYFUNCTION("""COMPUTED_VALUE"""),79.74)</f>
        <v>79.74</v>
      </c>
      <c r="C1330" s="1">
        <f t="shared" si="1"/>
        <v>-1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IFERROR(__xludf.DUMMYFUNCTION("""COMPUTED_VALUE"""),79.24)</f>
        <v>79.24</v>
      </c>
      <c r="C1331" s="1">
        <f t="shared" si="1"/>
        <v>-1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IFERROR(__xludf.DUMMYFUNCTION("""COMPUTED_VALUE"""),77.88)</f>
        <v>77.88</v>
      </c>
      <c r="C1332" s="1">
        <f t="shared" si="1"/>
        <v>-1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IFERROR(__xludf.DUMMYFUNCTION("""COMPUTED_VALUE"""),78.14)</f>
        <v>78.14</v>
      </c>
      <c r="C1333" s="1">
        <f t="shared" si="1"/>
        <v>-1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IFERROR(__xludf.DUMMYFUNCTION("""COMPUTED_VALUE"""),78.03)</f>
        <v>78.03</v>
      </c>
      <c r="C1334" s="1">
        <f t="shared" si="1"/>
        <v>-1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IFERROR(__xludf.DUMMYFUNCTION("""COMPUTED_VALUE"""),78.43)</f>
        <v>78.43</v>
      </c>
      <c r="C1335" s="1">
        <f t="shared" si="1"/>
        <v>-1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IFERROR(__xludf.DUMMYFUNCTION("""COMPUTED_VALUE"""),79.18)</f>
        <v>79.18</v>
      </c>
      <c r="C1336" s="1">
        <f t="shared" si="1"/>
        <v>-1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IFERROR(__xludf.DUMMYFUNCTION("""COMPUTED_VALUE"""),79.84)</f>
        <v>79.84</v>
      </c>
      <c r="C1337" s="1">
        <f t="shared" si="1"/>
        <v>-1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IFERROR(__xludf.DUMMYFUNCTION("""COMPUTED_VALUE"""),79.37)</f>
        <v>79.37</v>
      </c>
      <c r="C1338" s="1">
        <f t="shared" si="1"/>
        <v>-1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IFERROR(__xludf.DUMMYFUNCTION("""COMPUTED_VALUE"""),79.1)</f>
        <v>79.1</v>
      </c>
      <c r="C1339" s="1">
        <f t="shared" si="1"/>
        <v>-1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IFERROR(__xludf.DUMMYFUNCTION("""COMPUTED_VALUE"""),77.88)</f>
        <v>77.88</v>
      </c>
      <c r="C1340" s="1">
        <f t="shared" si="1"/>
        <v>-1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IFERROR(__xludf.DUMMYFUNCTION("""COMPUTED_VALUE"""),78.05)</f>
        <v>78.05</v>
      </c>
      <c r="C1341" s="1">
        <f t="shared" si="1"/>
        <v>-1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IFERROR(__xludf.DUMMYFUNCTION("""COMPUTED_VALUE"""),78.6)</f>
        <v>78.6</v>
      </c>
      <c r="C1342" s="1">
        <f t="shared" si="1"/>
        <v>-1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IFERROR(__xludf.DUMMYFUNCTION("""COMPUTED_VALUE"""),79.18)</f>
        <v>79.18</v>
      </c>
      <c r="C1343" s="1">
        <f t="shared" si="1"/>
        <v>-1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IFERROR(__xludf.DUMMYFUNCTION("""COMPUTED_VALUE"""),78.13)</f>
        <v>78.13</v>
      </c>
      <c r="C1344" s="1">
        <f t="shared" si="1"/>
        <v>-1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IFERROR(__xludf.DUMMYFUNCTION("""COMPUTED_VALUE"""),77.65)</f>
        <v>77.65</v>
      </c>
      <c r="C1345" s="1">
        <f t="shared" si="1"/>
        <v>-1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IFERROR(__xludf.DUMMYFUNCTION("""COMPUTED_VALUE"""),78.03)</f>
        <v>78.03</v>
      </c>
      <c r="C1346" s="1">
        <f t="shared" si="1"/>
        <v>-1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IFERROR(__xludf.DUMMYFUNCTION("""COMPUTED_VALUE"""),78.53)</f>
        <v>78.53</v>
      </c>
      <c r="C1347" s="1">
        <f t="shared" si="1"/>
        <v>-1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IFERROR(__xludf.DUMMYFUNCTION("""COMPUTED_VALUE"""),78.1)</f>
        <v>78.1</v>
      </c>
      <c r="C1348" s="1">
        <f t="shared" si="1"/>
        <v>-1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IFERROR(__xludf.DUMMYFUNCTION("""COMPUTED_VALUE"""),78.96)</f>
        <v>78.96</v>
      </c>
      <c r="C1349" s="1">
        <f t="shared" si="1"/>
        <v>-1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IFERROR(__xludf.DUMMYFUNCTION("""COMPUTED_VALUE"""),78.16)</f>
        <v>78.16</v>
      </c>
      <c r="C1350" s="1">
        <f t="shared" si="1"/>
        <v>-1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IFERROR(__xludf.DUMMYFUNCTION("""COMPUTED_VALUE"""),78.72)</f>
        <v>78.72</v>
      </c>
      <c r="C1351" s="1">
        <f t="shared" si="1"/>
        <v>-1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IFERROR(__xludf.DUMMYFUNCTION("""COMPUTED_VALUE"""),79.24)</f>
        <v>79.24</v>
      </c>
      <c r="C1352" s="1">
        <f t="shared" si="1"/>
        <v>-1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IFERROR(__xludf.DUMMYFUNCTION("""COMPUTED_VALUE"""),79.92)</f>
        <v>79.92</v>
      </c>
      <c r="C1353" s="1">
        <f t="shared" si="1"/>
        <v>-1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IFERROR(__xludf.DUMMYFUNCTION("""COMPUTED_VALUE"""),76.43)</f>
        <v>76.43</v>
      </c>
      <c r="C1354" s="1">
        <f t="shared" si="1"/>
        <v>-1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IFERROR(__xludf.DUMMYFUNCTION("""COMPUTED_VALUE"""),75.9)</f>
        <v>75.9</v>
      </c>
      <c r="C1355" s="1">
        <f t="shared" si="1"/>
        <v>-1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IFERROR(__xludf.DUMMYFUNCTION("""COMPUTED_VALUE"""),76.11)</f>
        <v>76.11</v>
      </c>
      <c r="C1356" s="1">
        <f t="shared" si="1"/>
        <v>-1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IFERROR(__xludf.DUMMYFUNCTION("""COMPUTED_VALUE"""),75.86)</f>
        <v>75.86</v>
      </c>
      <c r="C1357" s="1">
        <f t="shared" si="1"/>
        <v>-1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IFERROR(__xludf.DUMMYFUNCTION("""COMPUTED_VALUE"""),74.9)</f>
        <v>74.9</v>
      </c>
      <c r="C1358" s="1">
        <f t="shared" si="1"/>
        <v>-1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IFERROR(__xludf.DUMMYFUNCTION("""COMPUTED_VALUE"""),75.19)</f>
        <v>75.19</v>
      </c>
      <c r="C1359" s="1">
        <f t="shared" si="1"/>
        <v>-1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IFERROR(__xludf.DUMMYFUNCTION("""COMPUTED_VALUE"""),74.84)</f>
        <v>74.84</v>
      </c>
      <c r="C1360" s="1">
        <f t="shared" si="1"/>
        <v>-1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IFERROR(__xludf.DUMMYFUNCTION("""COMPUTED_VALUE"""),74.27)</f>
        <v>74.27</v>
      </c>
      <c r="C1361" s="1">
        <f t="shared" si="1"/>
        <v>-1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IFERROR(__xludf.DUMMYFUNCTION("""COMPUTED_VALUE"""),74.73)</f>
        <v>74.73</v>
      </c>
      <c r="C1362" s="1">
        <f t="shared" si="1"/>
        <v>-1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IFERROR(__xludf.DUMMYFUNCTION("""COMPUTED_VALUE"""),74.53)</f>
        <v>74.53</v>
      </c>
      <c r="C1363" s="1">
        <f t="shared" si="1"/>
        <v>-1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IFERROR(__xludf.DUMMYFUNCTION("""COMPUTED_VALUE"""),74.89)</f>
        <v>74.89</v>
      </c>
      <c r="C1364" s="1">
        <f t="shared" si="1"/>
        <v>-1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IFERROR(__xludf.DUMMYFUNCTION("""COMPUTED_VALUE"""),74.15)</f>
        <v>74.15</v>
      </c>
      <c r="C1365" s="1">
        <f t="shared" si="1"/>
        <v>-1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IFERROR(__xludf.DUMMYFUNCTION("""COMPUTED_VALUE"""),73.06)</f>
        <v>73.06</v>
      </c>
      <c r="C1366" s="1">
        <f t="shared" si="1"/>
        <v>-1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IFERROR(__xludf.DUMMYFUNCTION("""COMPUTED_VALUE"""),72.61)</f>
        <v>72.61</v>
      </c>
      <c r="C1367" s="1">
        <f t="shared" si="1"/>
        <v>-1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IFERROR(__xludf.DUMMYFUNCTION("""COMPUTED_VALUE"""),72.47)</f>
        <v>72.47</v>
      </c>
      <c r="C1368" s="1">
        <f t="shared" si="1"/>
        <v>-1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IFERROR(__xludf.DUMMYFUNCTION("""COMPUTED_VALUE"""),72.93)</f>
        <v>72.93</v>
      </c>
      <c r="C1369" s="1">
        <f t="shared" si="1"/>
        <v>-1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IFERROR(__xludf.DUMMYFUNCTION("""COMPUTED_VALUE"""),72.94)</f>
        <v>72.94</v>
      </c>
      <c r="C1370" s="1">
        <f t="shared" si="1"/>
        <v>-1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IFERROR(__xludf.DUMMYFUNCTION("""COMPUTED_VALUE"""),72.43)</f>
        <v>72.43</v>
      </c>
      <c r="C1371" s="1">
        <f t="shared" si="1"/>
        <v>-1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IFERROR(__xludf.DUMMYFUNCTION("""COMPUTED_VALUE"""),71.93)</f>
        <v>71.93</v>
      </c>
      <c r="C1372" s="1">
        <f t="shared" si="1"/>
        <v>-1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IFERROR(__xludf.DUMMYFUNCTION("""COMPUTED_VALUE"""),72.35)</f>
        <v>72.35</v>
      </c>
      <c r="C1373" s="1">
        <f t="shared" si="1"/>
        <v>-1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IFERROR(__xludf.DUMMYFUNCTION("""COMPUTED_VALUE"""),72.73)</f>
        <v>72.73</v>
      </c>
      <c r="C1374" s="1">
        <f t="shared" si="1"/>
        <v>-1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IFERROR(__xludf.DUMMYFUNCTION("""COMPUTED_VALUE"""),72.98)</f>
        <v>72.98</v>
      </c>
      <c r="C1375" s="1">
        <f t="shared" si="1"/>
        <v>-1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IFERROR(__xludf.DUMMYFUNCTION("""COMPUTED_VALUE"""),72.74)</f>
        <v>72.74</v>
      </c>
      <c r="C1376" s="1">
        <f t="shared" si="1"/>
        <v>-1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IFERROR(__xludf.DUMMYFUNCTION("""COMPUTED_VALUE"""),72.79)</f>
        <v>72.79</v>
      </c>
      <c r="C1377" s="1">
        <f t="shared" si="1"/>
        <v>-1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IFERROR(__xludf.DUMMYFUNCTION("""COMPUTED_VALUE"""),72.57)</f>
        <v>72.57</v>
      </c>
      <c r="C1378" s="1">
        <f t="shared" si="1"/>
        <v>-1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IFERROR(__xludf.DUMMYFUNCTION("""COMPUTED_VALUE"""),72.38)</f>
        <v>72.38</v>
      </c>
      <c r="C1379" s="1">
        <f t="shared" si="1"/>
        <v>-1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IFERROR(__xludf.DUMMYFUNCTION("""COMPUTED_VALUE"""),71.86)</f>
        <v>71.86</v>
      </c>
      <c r="C1380" s="1">
        <f t="shared" si="1"/>
        <v>-1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IFERROR(__xludf.DUMMYFUNCTION("""COMPUTED_VALUE"""),72.12)</f>
        <v>72.12</v>
      </c>
      <c r="C1381" s="1">
        <f t="shared" si="1"/>
        <v>-1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IFERROR(__xludf.DUMMYFUNCTION("""COMPUTED_VALUE"""),71.42)</f>
        <v>71.42</v>
      </c>
      <c r="C1382" s="1">
        <f t="shared" si="1"/>
        <v>-1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IFERROR(__xludf.DUMMYFUNCTION("""COMPUTED_VALUE"""),70.93)</f>
        <v>70.93</v>
      </c>
      <c r="C1383" s="1">
        <f t="shared" si="1"/>
        <v>-1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IFERROR(__xludf.DUMMYFUNCTION("""COMPUTED_VALUE"""),71.88)</f>
        <v>71.88</v>
      </c>
      <c r="C1384" s="1">
        <f t="shared" si="1"/>
        <v>-1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IFERROR(__xludf.DUMMYFUNCTION("""COMPUTED_VALUE"""),71.86)</f>
        <v>71.86</v>
      </c>
      <c r="C1385" s="1">
        <f t="shared" si="1"/>
        <v>-1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IFERROR(__xludf.DUMMYFUNCTION("""COMPUTED_VALUE"""),72.53)</f>
        <v>72.53</v>
      </c>
      <c r="C1386" s="1">
        <f t="shared" si="1"/>
        <v>-1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IFERROR(__xludf.DUMMYFUNCTION("""COMPUTED_VALUE"""),73.79)</f>
        <v>73.79</v>
      </c>
      <c r="C1387" s="1">
        <f t="shared" si="1"/>
        <v>-1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IFERROR(__xludf.DUMMYFUNCTION("""COMPUTED_VALUE"""),73.06)</f>
        <v>73.06</v>
      </c>
      <c r="C1388" s="1">
        <f t="shared" si="1"/>
        <v>-1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IFERROR(__xludf.DUMMYFUNCTION("""COMPUTED_VALUE"""),72.78)</f>
        <v>72.78</v>
      </c>
      <c r="C1389" s="1">
        <f t="shared" si="1"/>
        <v>-1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IFERROR(__xludf.DUMMYFUNCTION("""COMPUTED_VALUE"""),73.12)</f>
        <v>73.12</v>
      </c>
      <c r="C1390" s="1">
        <f t="shared" si="1"/>
        <v>-1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IFERROR(__xludf.DUMMYFUNCTION("""COMPUTED_VALUE"""),73.88)</f>
        <v>73.88</v>
      </c>
      <c r="C1391" s="1">
        <f t="shared" si="1"/>
        <v>-1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IFERROR(__xludf.DUMMYFUNCTION("""COMPUTED_VALUE"""),73.79)</f>
        <v>73.79</v>
      </c>
      <c r="C1392" s="1">
        <f t="shared" si="1"/>
        <v>-1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IFERROR(__xludf.DUMMYFUNCTION("""COMPUTED_VALUE"""),73.65)</f>
        <v>73.65</v>
      </c>
      <c r="C1393" s="1">
        <f t="shared" si="1"/>
        <v>-1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IFERROR(__xludf.DUMMYFUNCTION("""COMPUTED_VALUE"""),73.83)</f>
        <v>73.83</v>
      </c>
      <c r="C1394" s="1">
        <f t="shared" si="1"/>
        <v>-1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IFERROR(__xludf.DUMMYFUNCTION("""COMPUTED_VALUE"""),73.39)</f>
        <v>73.39</v>
      </c>
      <c r="C1395" s="1">
        <f t="shared" si="1"/>
        <v>-1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IFERROR(__xludf.DUMMYFUNCTION("""COMPUTED_VALUE"""),73.1)</f>
        <v>73.1</v>
      </c>
      <c r="C1396" s="1">
        <f t="shared" si="1"/>
        <v>-1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IFERROR(__xludf.DUMMYFUNCTION("""COMPUTED_VALUE"""),72.74)</f>
        <v>72.74</v>
      </c>
      <c r="C1397" s="1">
        <f t="shared" si="1"/>
        <v>-1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IFERROR(__xludf.DUMMYFUNCTION("""COMPUTED_VALUE"""),73.16)</f>
        <v>73.16</v>
      </c>
      <c r="C1398" s="1">
        <f t="shared" si="1"/>
        <v>-1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IFERROR(__xludf.DUMMYFUNCTION("""COMPUTED_VALUE"""),72.51)</f>
        <v>72.51</v>
      </c>
      <c r="C1399" s="1">
        <f t="shared" si="1"/>
        <v>-1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IFERROR(__xludf.DUMMYFUNCTION("""COMPUTED_VALUE"""),71.58)</f>
        <v>71.58</v>
      </c>
      <c r="C1400" s="1">
        <f t="shared" si="1"/>
        <v>-1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IFERROR(__xludf.DUMMYFUNCTION("""COMPUTED_VALUE"""),71.38)</f>
        <v>71.38</v>
      </c>
      <c r="C1401" s="1">
        <f t="shared" si="1"/>
        <v>-1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IFERROR(__xludf.DUMMYFUNCTION("""COMPUTED_VALUE"""),72.1)</f>
        <v>72.1</v>
      </c>
      <c r="C1402" s="1">
        <f t="shared" si="1"/>
        <v>-1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IFERROR(__xludf.DUMMYFUNCTION("""COMPUTED_VALUE"""),72.23)</f>
        <v>72.23</v>
      </c>
      <c r="C1403" s="1">
        <f t="shared" si="1"/>
        <v>-1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IFERROR(__xludf.DUMMYFUNCTION("""COMPUTED_VALUE"""),72.16)</f>
        <v>72.16</v>
      </c>
      <c r="C1404" s="1">
        <f t="shared" si="1"/>
        <v>-1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IFERROR(__xludf.DUMMYFUNCTION("""COMPUTED_VALUE"""),71.98)</f>
        <v>71.98</v>
      </c>
      <c r="C1405" s="1">
        <f t="shared" si="1"/>
        <v>-1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IFERROR(__xludf.DUMMYFUNCTION("""COMPUTED_VALUE"""),72.18)</f>
        <v>72.18</v>
      </c>
      <c r="C1406" s="1">
        <f t="shared" si="1"/>
        <v>-1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IFERROR(__xludf.DUMMYFUNCTION("""COMPUTED_VALUE"""),72.25)</f>
        <v>72.25</v>
      </c>
      <c r="C1407" s="1">
        <f t="shared" si="1"/>
        <v>-1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IFERROR(__xludf.DUMMYFUNCTION("""COMPUTED_VALUE"""),73.51)</f>
        <v>73.51</v>
      </c>
      <c r="C1408" s="1">
        <f t="shared" si="1"/>
        <v>-1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IFERROR(__xludf.DUMMYFUNCTION("""COMPUTED_VALUE"""),72.79)</f>
        <v>72.79</v>
      </c>
      <c r="C1409" s="1">
        <f t="shared" si="1"/>
        <v>-1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IFERROR(__xludf.DUMMYFUNCTION("""COMPUTED_VALUE"""),71.25)</f>
        <v>71.25</v>
      </c>
      <c r="C1410" s="1">
        <f t="shared" si="1"/>
        <v>-1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IFERROR(__xludf.DUMMYFUNCTION("""COMPUTED_VALUE"""),71.48)</f>
        <v>71.48</v>
      </c>
      <c r="C1411" s="1">
        <f t="shared" si="1"/>
        <v>-1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IFERROR(__xludf.DUMMYFUNCTION("""COMPUTED_VALUE"""),71.93)</f>
        <v>71.93</v>
      </c>
      <c r="C1412" s="1">
        <f t="shared" si="1"/>
        <v>-1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IFERROR(__xludf.DUMMYFUNCTION("""COMPUTED_VALUE"""),72.58)</f>
        <v>72.58</v>
      </c>
      <c r="C1413" s="1">
        <f t="shared" si="1"/>
        <v>-1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IFERROR(__xludf.DUMMYFUNCTION("""COMPUTED_VALUE"""),72.11)</f>
        <v>72.11</v>
      </c>
      <c r="C1414" s="1">
        <f t="shared" si="1"/>
        <v>-1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IFERROR(__xludf.DUMMYFUNCTION("""COMPUTED_VALUE"""),72.38)</f>
        <v>72.38</v>
      </c>
      <c r="C1415" s="1">
        <f t="shared" si="1"/>
        <v>-1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IFERROR(__xludf.DUMMYFUNCTION("""COMPUTED_VALUE"""),71.91)</f>
        <v>71.91</v>
      </c>
      <c r="C1416" s="1">
        <f t="shared" si="1"/>
        <v>-1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IFERROR(__xludf.DUMMYFUNCTION("""COMPUTED_VALUE"""),69.48)</f>
        <v>69.48</v>
      </c>
      <c r="C1417" s="1">
        <f t="shared" si="1"/>
        <v>-1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IFERROR(__xludf.DUMMYFUNCTION("""COMPUTED_VALUE"""),68.57)</f>
        <v>68.57</v>
      </c>
      <c r="C1418" s="1">
        <f t="shared" si="1"/>
        <v>-1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IFERROR(__xludf.DUMMYFUNCTION("""COMPUTED_VALUE"""),68.43)</f>
        <v>68.43</v>
      </c>
      <c r="C1419" s="1">
        <f t="shared" si="1"/>
        <v>-1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IFERROR(__xludf.DUMMYFUNCTION("""COMPUTED_VALUE"""),66.54)</f>
        <v>66.54</v>
      </c>
      <c r="C1420" s="1">
        <f t="shared" si="1"/>
        <v>-1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IFERROR(__xludf.DUMMYFUNCTION("""COMPUTED_VALUE"""),63.95)</f>
        <v>63.95</v>
      </c>
      <c r="C1421" s="1">
        <f t="shared" si="1"/>
        <v>-1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IFERROR(__xludf.DUMMYFUNCTION("""COMPUTED_VALUE"""),63.1)</f>
        <v>63.1</v>
      </c>
      <c r="C1422" s="1">
        <f t="shared" si="1"/>
        <v>-1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IFERROR(__xludf.DUMMYFUNCTION("""COMPUTED_VALUE"""),64.83)</f>
        <v>64.83</v>
      </c>
      <c r="C1423" s="1">
        <f t="shared" si="1"/>
        <v>-1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IFERROR(__xludf.DUMMYFUNCTION("""COMPUTED_VALUE"""),66.08)</f>
        <v>66.08</v>
      </c>
      <c r="C1424" s="1">
        <f t="shared" si="1"/>
        <v>-1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IFERROR(__xludf.DUMMYFUNCTION("""COMPUTED_VALUE"""),64.94)</f>
        <v>64.94</v>
      </c>
      <c r="C1425" s="1">
        <f t="shared" si="1"/>
        <v>-1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IFERROR(__xludf.DUMMYFUNCTION("""COMPUTED_VALUE"""),64.73)</f>
        <v>64.73</v>
      </c>
      <c r="C1426" s="1">
        <f t="shared" si="1"/>
        <v>-1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IFERROR(__xludf.DUMMYFUNCTION("""COMPUTED_VALUE"""),63.82)</f>
        <v>63.82</v>
      </c>
      <c r="C1427" s="1">
        <f t="shared" si="1"/>
        <v>-1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IFERROR(__xludf.DUMMYFUNCTION("""COMPUTED_VALUE"""),64.44)</f>
        <v>64.44</v>
      </c>
      <c r="C1428" s="1">
        <f t="shared" si="1"/>
        <v>-1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IFERROR(__xludf.DUMMYFUNCTION("""COMPUTED_VALUE"""),64.86)</f>
        <v>64.86</v>
      </c>
      <c r="C1429" s="1">
        <f t="shared" si="1"/>
        <v>-1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IFERROR(__xludf.DUMMYFUNCTION("""COMPUTED_VALUE"""),63.89)</f>
        <v>63.89</v>
      </c>
      <c r="C1430" s="1">
        <f t="shared" si="1"/>
        <v>-1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IFERROR(__xludf.DUMMYFUNCTION("""COMPUTED_VALUE"""),66.38)</f>
        <v>66.38</v>
      </c>
      <c r="C1431" s="1">
        <f t="shared" si="1"/>
        <v>-1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IFERROR(__xludf.DUMMYFUNCTION("""COMPUTED_VALUE"""),65.12)</f>
        <v>65.12</v>
      </c>
      <c r="C1432" s="1">
        <f t="shared" si="1"/>
        <v>-1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IFERROR(__xludf.DUMMYFUNCTION("""COMPUTED_VALUE"""),64.12)</f>
        <v>64.12</v>
      </c>
      <c r="C1433" s="1">
        <f t="shared" si="1"/>
        <v>-1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IFERROR(__xludf.DUMMYFUNCTION("""COMPUTED_VALUE"""),64.65)</f>
        <v>64.65</v>
      </c>
      <c r="C1434" s="1">
        <f t="shared" si="1"/>
        <v>-1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IFERROR(__xludf.DUMMYFUNCTION("""COMPUTED_VALUE"""),64.28)</f>
        <v>64.28</v>
      </c>
      <c r="C1435" s="1">
        <f t="shared" si="1"/>
        <v>-1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IFERROR(__xludf.DUMMYFUNCTION("""COMPUTED_VALUE"""),64.32)</f>
        <v>64.32</v>
      </c>
      <c r="C1436" s="1">
        <f t="shared" si="1"/>
        <v>-1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IFERROR(__xludf.DUMMYFUNCTION("""COMPUTED_VALUE"""),64.69)</f>
        <v>64.69</v>
      </c>
      <c r="C1437" s="1">
        <f t="shared" si="1"/>
        <v>-1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IFERROR(__xludf.DUMMYFUNCTION("""COMPUTED_VALUE"""),64.47)</f>
        <v>64.47</v>
      </c>
      <c r="C1438" s="1">
        <f t="shared" si="1"/>
        <v>-1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IFERROR(__xludf.DUMMYFUNCTION("""COMPUTED_VALUE"""),63.34)</f>
        <v>63.34</v>
      </c>
      <c r="C1439" s="1">
        <f t="shared" si="1"/>
        <v>-1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IFERROR(__xludf.DUMMYFUNCTION("""COMPUTED_VALUE"""),63.72)</f>
        <v>63.72</v>
      </c>
      <c r="C1440" s="1">
        <f t="shared" si="1"/>
        <v>-1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IFERROR(__xludf.DUMMYFUNCTION("""COMPUTED_VALUE"""),63.59)</f>
        <v>63.59</v>
      </c>
      <c r="C1441" s="1">
        <f t="shared" si="1"/>
        <v>-1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IFERROR(__xludf.DUMMYFUNCTION("""COMPUTED_VALUE"""),63.72)</f>
        <v>63.72</v>
      </c>
      <c r="C1442" s="1">
        <f t="shared" si="1"/>
        <v>-1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IFERROR(__xludf.DUMMYFUNCTION("""COMPUTED_VALUE"""),63.83)</f>
        <v>63.83</v>
      </c>
      <c r="C1443" s="1">
        <f t="shared" si="1"/>
        <v>-1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IFERROR(__xludf.DUMMYFUNCTION("""COMPUTED_VALUE"""),63.78)</f>
        <v>63.78</v>
      </c>
      <c r="C1444" s="1">
        <f t="shared" si="1"/>
        <v>-1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IFERROR(__xludf.DUMMYFUNCTION("""COMPUTED_VALUE"""),63.66)</f>
        <v>63.66</v>
      </c>
      <c r="C1445" s="1">
        <f t="shared" si="1"/>
        <v>-1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IFERROR(__xludf.DUMMYFUNCTION("""COMPUTED_VALUE"""),63.78)</f>
        <v>63.78</v>
      </c>
      <c r="C1446" s="1">
        <f t="shared" si="1"/>
        <v>-1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IFERROR(__xludf.DUMMYFUNCTION("""COMPUTED_VALUE"""),64.84)</f>
        <v>64.84</v>
      </c>
      <c r="C1447" s="1">
        <f t="shared" si="1"/>
        <v>-1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IFERROR(__xludf.DUMMYFUNCTION("""COMPUTED_VALUE"""),64.27)</f>
        <v>64.27</v>
      </c>
      <c r="C1448" s="1">
        <f t="shared" si="1"/>
        <v>-1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IFERROR(__xludf.DUMMYFUNCTION("""COMPUTED_VALUE"""),64.98)</f>
        <v>64.98</v>
      </c>
      <c r="C1449" s="1">
        <f t="shared" si="1"/>
        <v>-1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IFERROR(__xludf.DUMMYFUNCTION("""COMPUTED_VALUE"""),65.87)</f>
        <v>65.87</v>
      </c>
      <c r="C1450" s="1">
        <f t="shared" si="1"/>
        <v>-1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IFERROR(__xludf.DUMMYFUNCTION("""COMPUTED_VALUE"""),65.68)</f>
        <v>65.68</v>
      </c>
      <c r="C1451" s="1">
        <f t="shared" si="1"/>
        <v>-1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IFERROR(__xludf.DUMMYFUNCTION("""COMPUTED_VALUE"""),66.36)</f>
        <v>66.36</v>
      </c>
      <c r="C1452" s="1">
        <f t="shared" si="1"/>
        <v>-1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IFERROR(__xludf.DUMMYFUNCTION("""COMPUTED_VALUE"""),66.88)</f>
        <v>66.88</v>
      </c>
      <c r="C1453" s="1">
        <f t="shared" si="1"/>
        <v>-1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IFERROR(__xludf.DUMMYFUNCTION("""COMPUTED_VALUE"""),66.69)</f>
        <v>66.69</v>
      </c>
      <c r="C1454" s="1">
        <f t="shared" si="1"/>
        <v>-1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IFERROR(__xludf.DUMMYFUNCTION("""COMPUTED_VALUE"""),66.93)</f>
        <v>66.93</v>
      </c>
      <c r="C1455" s="1">
        <f t="shared" si="1"/>
        <v>-1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IFERROR(__xludf.DUMMYFUNCTION("""COMPUTED_VALUE"""),66.73)</f>
        <v>66.73</v>
      </c>
      <c r="C1456" s="1">
        <f t="shared" si="1"/>
        <v>-1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IFERROR(__xludf.DUMMYFUNCTION("""COMPUTED_VALUE"""),60.03)</f>
        <v>60.03</v>
      </c>
      <c r="C1457" s="1">
        <f t="shared" si="1"/>
        <v>-1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IFERROR(__xludf.DUMMYFUNCTION("""COMPUTED_VALUE"""),59.33)</f>
        <v>59.33</v>
      </c>
      <c r="C1458" s="1">
        <f t="shared" si="1"/>
        <v>-1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IFERROR(__xludf.DUMMYFUNCTION("""COMPUTED_VALUE"""),58.89)</f>
        <v>58.89</v>
      </c>
      <c r="C1459" s="1">
        <f t="shared" si="1"/>
        <v>-1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IFERROR(__xludf.DUMMYFUNCTION("""COMPUTED_VALUE"""),58.85)</f>
        <v>58.85</v>
      </c>
      <c r="C1460" s="1">
        <f t="shared" si="1"/>
        <v>-1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IFERROR(__xludf.DUMMYFUNCTION("""COMPUTED_VALUE"""),58.75)</f>
        <v>58.75</v>
      </c>
      <c r="C1461" s="1">
        <f t="shared" si="1"/>
        <v>-1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IFERROR(__xludf.DUMMYFUNCTION("""COMPUTED_VALUE"""),58.64)</f>
        <v>58.64</v>
      </c>
      <c r="C1462" s="1">
        <f t="shared" si="1"/>
        <v>-1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IFERROR(__xludf.DUMMYFUNCTION("""COMPUTED_VALUE"""),58.9)</f>
        <v>58.9</v>
      </c>
      <c r="C1463" s="1">
        <f t="shared" si="1"/>
        <v>-1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IFERROR(__xludf.DUMMYFUNCTION("""COMPUTED_VALUE"""),58.3)</f>
        <v>58.3</v>
      </c>
      <c r="C1464" s="1">
        <f t="shared" si="1"/>
        <v>-1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IFERROR(__xludf.DUMMYFUNCTION("""COMPUTED_VALUE"""),58.02)</f>
        <v>58.02</v>
      </c>
      <c r="C1465" s="1">
        <f t="shared" si="1"/>
        <v>-1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IFERROR(__xludf.DUMMYFUNCTION("""COMPUTED_VALUE"""),57.48)</f>
        <v>57.48</v>
      </c>
      <c r="C1466" s="1">
        <f t="shared" si="1"/>
        <v>-1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IFERROR(__xludf.DUMMYFUNCTION("""COMPUTED_VALUE"""),57.64)</f>
        <v>57.64</v>
      </c>
      <c r="C1467" s="1">
        <f t="shared" si="1"/>
        <v>-1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IFERROR(__xludf.DUMMYFUNCTION("""COMPUTED_VALUE"""),57.96)</f>
        <v>57.96</v>
      </c>
      <c r="C1468" s="1">
        <f t="shared" si="1"/>
        <v>-1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IFERROR(__xludf.DUMMYFUNCTION("""COMPUTED_VALUE"""),57.24)</f>
        <v>57.24</v>
      </c>
      <c r="C1469" s="1">
        <f t="shared" si="1"/>
        <v>-1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IFERROR(__xludf.DUMMYFUNCTION("""COMPUTED_VALUE"""),57.61)</f>
        <v>57.61</v>
      </c>
      <c r="C1470" s="1">
        <f t="shared" si="1"/>
        <v>-1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IFERROR(__xludf.DUMMYFUNCTION("""COMPUTED_VALUE"""),58.11)</f>
        <v>58.11</v>
      </c>
      <c r="C1471" s="1">
        <f t="shared" si="1"/>
        <v>-1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IFERROR(__xludf.DUMMYFUNCTION("""COMPUTED_VALUE"""),58.37)</f>
        <v>58.37</v>
      </c>
      <c r="C1472" s="1">
        <f t="shared" si="1"/>
        <v>-1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IFERROR(__xludf.DUMMYFUNCTION("""COMPUTED_VALUE"""),58.61)</f>
        <v>58.61</v>
      </c>
      <c r="C1473" s="1">
        <f t="shared" si="1"/>
        <v>-1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IFERROR(__xludf.DUMMYFUNCTION("""COMPUTED_VALUE"""),58.78)</f>
        <v>58.78</v>
      </c>
      <c r="C1474" s="1">
        <f t="shared" si="1"/>
        <v>-1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IFERROR(__xludf.DUMMYFUNCTION("""COMPUTED_VALUE"""),58.49)</f>
        <v>58.49</v>
      </c>
      <c r="C1475" s="1">
        <f t="shared" si="1"/>
        <v>-1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IFERROR(__xludf.DUMMYFUNCTION("""COMPUTED_VALUE"""),58.68)</f>
        <v>58.68</v>
      </c>
      <c r="C1476" s="1">
        <f t="shared" si="1"/>
        <v>-1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IFERROR(__xludf.DUMMYFUNCTION("""COMPUTED_VALUE"""),57.58)</f>
        <v>57.58</v>
      </c>
      <c r="C1477" s="1">
        <f t="shared" si="1"/>
        <v>-1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IFERROR(__xludf.DUMMYFUNCTION("""COMPUTED_VALUE"""),56.95)</f>
        <v>56.95</v>
      </c>
      <c r="C1478" s="1">
        <f t="shared" si="1"/>
        <v>-1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IFERROR(__xludf.DUMMYFUNCTION("""COMPUTED_VALUE"""),56.42)</f>
        <v>56.42</v>
      </c>
      <c r="C1479" s="1">
        <f t="shared" si="1"/>
        <v>-1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IFERROR(__xludf.DUMMYFUNCTION("""COMPUTED_VALUE"""),57.87)</f>
        <v>57.87</v>
      </c>
      <c r="C1480" s="1">
        <f t="shared" si="1"/>
        <v>-1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IFERROR(__xludf.DUMMYFUNCTION("""COMPUTED_VALUE"""),59.92)</f>
        <v>59.92</v>
      </c>
      <c r="C1481" s="1">
        <f t="shared" si="1"/>
        <v>-1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IFERROR(__xludf.DUMMYFUNCTION("""COMPUTED_VALUE"""),60.93)</f>
        <v>60.93</v>
      </c>
      <c r="C1482" s="1">
        <f t="shared" si="1"/>
        <v>-1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IFERROR(__xludf.DUMMYFUNCTION("""COMPUTED_VALUE"""),60.7)</f>
        <v>60.7</v>
      </c>
      <c r="C1483" s="1">
        <f t="shared" si="1"/>
        <v>-1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IFERROR(__xludf.DUMMYFUNCTION("""COMPUTED_VALUE"""),60.07)</f>
        <v>60.07</v>
      </c>
      <c r="C1484" s="1">
        <f t="shared" si="1"/>
        <v>-1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IFERROR(__xludf.DUMMYFUNCTION("""COMPUTED_VALUE"""),60.26)</f>
        <v>60.26</v>
      </c>
      <c r="C1485" s="1">
        <f t="shared" si="1"/>
        <v>-1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IFERROR(__xludf.DUMMYFUNCTION("""COMPUTED_VALUE"""),59.92)</f>
        <v>59.92</v>
      </c>
      <c r="C1486" s="1">
        <f t="shared" si="1"/>
        <v>-1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IFERROR(__xludf.DUMMYFUNCTION("""COMPUTED_VALUE"""),60.24)</f>
        <v>60.24</v>
      </c>
      <c r="C1487" s="1">
        <f t="shared" si="1"/>
        <v>-1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IFERROR(__xludf.DUMMYFUNCTION("""COMPUTED_VALUE"""),59.89)</f>
        <v>59.89</v>
      </c>
      <c r="C1488" s="1">
        <f t="shared" si="1"/>
        <v>-1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IFERROR(__xludf.DUMMYFUNCTION("""COMPUTED_VALUE"""),58.84)</f>
        <v>58.84</v>
      </c>
      <c r="C1489" s="1">
        <f t="shared" si="1"/>
        <v>-1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IFERROR(__xludf.DUMMYFUNCTION("""COMPUTED_VALUE"""),58.99)</f>
        <v>58.99</v>
      </c>
      <c r="C1490" s="1">
        <f t="shared" si="1"/>
        <v>-1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IFERROR(__xludf.DUMMYFUNCTION("""COMPUTED_VALUE"""),58.35)</f>
        <v>58.35</v>
      </c>
      <c r="C1491" s="1">
        <f t="shared" si="1"/>
        <v>-1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IFERROR(__xludf.DUMMYFUNCTION("""COMPUTED_VALUE"""),59.04)</f>
        <v>59.04</v>
      </c>
      <c r="C1492" s="1">
        <f t="shared" si="1"/>
        <v>-1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IFERROR(__xludf.DUMMYFUNCTION("""COMPUTED_VALUE"""),59.66)</f>
        <v>59.66</v>
      </c>
      <c r="C1493" s="1">
        <f t="shared" si="1"/>
        <v>-1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IFERROR(__xludf.DUMMYFUNCTION("""COMPUTED_VALUE"""),60.5)</f>
        <v>60.5</v>
      </c>
      <c r="C1494" s="1">
        <f t="shared" si="1"/>
        <v>-1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IFERROR(__xludf.DUMMYFUNCTION("""COMPUTED_VALUE"""),59.61)</f>
        <v>59.61</v>
      </c>
      <c r="C1495" s="1">
        <f t="shared" si="1"/>
        <v>-1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IFERROR(__xludf.DUMMYFUNCTION("""COMPUTED_VALUE"""),59.13)</f>
        <v>59.13</v>
      </c>
      <c r="C1496" s="1">
        <f t="shared" si="1"/>
        <v>-1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IFERROR(__xludf.DUMMYFUNCTION("""COMPUTED_VALUE"""),59.56)</f>
        <v>59.56</v>
      </c>
      <c r="C1497" s="1">
        <f t="shared" si="1"/>
        <v>-1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IFERROR(__xludf.DUMMYFUNCTION("""COMPUTED_VALUE"""),59.36)</f>
        <v>59.36</v>
      </c>
      <c r="C1498" s="1">
        <f t="shared" si="1"/>
        <v>-1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IFERROR(__xludf.DUMMYFUNCTION("""COMPUTED_VALUE"""),60.39)</f>
        <v>60.39</v>
      </c>
      <c r="C1499" s="1">
        <f t="shared" si="1"/>
        <v>-1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IFERROR(__xludf.DUMMYFUNCTION("""COMPUTED_VALUE"""),59.64)</f>
        <v>59.64</v>
      </c>
      <c r="C1500" s="1">
        <f t="shared" si="1"/>
        <v>-1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IFERROR(__xludf.DUMMYFUNCTION("""COMPUTED_VALUE"""),60.3)</f>
        <v>60.3</v>
      </c>
      <c r="C1501" s="1">
        <f t="shared" si="1"/>
        <v>-1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IFERROR(__xludf.DUMMYFUNCTION("""COMPUTED_VALUE"""),58.98)</f>
        <v>58.98</v>
      </c>
      <c r="C1502" s="1">
        <f t="shared" si="1"/>
        <v>-1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IFERROR(__xludf.DUMMYFUNCTION("""COMPUTED_VALUE"""),58.85)</f>
        <v>58.85</v>
      </c>
      <c r="C1503" s="1">
        <f t="shared" si="1"/>
        <v>-1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IFERROR(__xludf.DUMMYFUNCTION("""COMPUTED_VALUE"""),59.55)</f>
        <v>59.55</v>
      </c>
      <c r="C1504" s="1">
        <f t="shared" si="1"/>
        <v>-1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IFERROR(__xludf.DUMMYFUNCTION("""COMPUTED_VALUE"""),60.54)</f>
        <v>60.54</v>
      </c>
      <c r="C1505" s="1">
        <f t="shared" si="1"/>
        <v>-1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IFERROR(__xludf.DUMMYFUNCTION("""COMPUTED_VALUE"""),61.09)</f>
        <v>61.09</v>
      </c>
      <c r="C1506" s="1">
        <f t="shared" si="1"/>
        <v>-1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IFERROR(__xludf.DUMMYFUNCTION("""COMPUTED_VALUE"""),60.83)</f>
        <v>60.83</v>
      </c>
      <c r="C1507" s="1">
        <f t="shared" si="1"/>
        <v>-1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IFERROR(__xludf.DUMMYFUNCTION("""COMPUTED_VALUE"""),60.75)</f>
        <v>60.75</v>
      </c>
      <c r="C1508" s="1">
        <f t="shared" si="1"/>
        <v>-1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IFERROR(__xludf.DUMMYFUNCTION("""COMPUTED_VALUE"""),61.61)</f>
        <v>61.61</v>
      </c>
      <c r="C1509" s="1">
        <f t="shared" si="1"/>
        <v>-1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IFERROR(__xludf.DUMMYFUNCTION("""COMPUTED_VALUE"""),61.68)</f>
        <v>61.68</v>
      </c>
      <c r="C1510" s="1">
        <f t="shared" si="1"/>
        <v>-1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IFERROR(__xludf.DUMMYFUNCTION("""COMPUTED_VALUE"""),61.3)</f>
        <v>61.3</v>
      </c>
      <c r="C1511" s="1">
        <f t="shared" si="1"/>
        <v>-1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IFERROR(__xludf.DUMMYFUNCTION("""COMPUTED_VALUE"""),61.46)</f>
        <v>61.46</v>
      </c>
      <c r="C1512" s="1">
        <f t="shared" si="1"/>
        <v>-1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IFERROR(__xludf.DUMMYFUNCTION("""COMPUTED_VALUE"""),62.92)</f>
        <v>62.92</v>
      </c>
      <c r="C1513" s="1">
        <f t="shared" si="1"/>
        <v>-1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IFERROR(__xludf.DUMMYFUNCTION("""COMPUTED_VALUE"""),63.55)</f>
        <v>63.55</v>
      </c>
      <c r="C1514" s="1">
        <f t="shared" si="1"/>
        <v>-1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IFERROR(__xludf.DUMMYFUNCTION("""COMPUTED_VALUE"""),65.03)</f>
        <v>65.03</v>
      </c>
      <c r="C1515" s="1">
        <f t="shared" si="1"/>
        <v>-1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IFERROR(__xludf.DUMMYFUNCTION("""COMPUTED_VALUE"""),63.54)</f>
        <v>63.54</v>
      </c>
      <c r="C1516" s="1">
        <f t="shared" si="1"/>
        <v>-1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IFERROR(__xludf.DUMMYFUNCTION("""COMPUTED_VALUE"""),64.22)</f>
        <v>64.22</v>
      </c>
      <c r="C1517" s="1">
        <f t="shared" si="1"/>
        <v>-1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IFERROR(__xludf.DUMMYFUNCTION("""COMPUTED_VALUE"""),63.62)</f>
        <v>63.62</v>
      </c>
      <c r="C1518" s="1">
        <f t="shared" si="1"/>
        <v>-1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IFERROR(__xludf.DUMMYFUNCTION("""COMPUTED_VALUE"""),61.92)</f>
        <v>61.92</v>
      </c>
      <c r="C1519" s="1">
        <f t="shared" si="1"/>
        <v>-1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IFERROR(__xludf.DUMMYFUNCTION("""COMPUTED_VALUE"""),63.06)</f>
        <v>63.06</v>
      </c>
      <c r="C1520" s="1">
        <f t="shared" si="1"/>
        <v>-1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IFERROR(__xludf.DUMMYFUNCTION("""COMPUTED_VALUE"""),61.93)</f>
        <v>61.93</v>
      </c>
      <c r="C1521" s="1">
        <f t="shared" si="1"/>
        <v>-1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IFERROR(__xludf.DUMMYFUNCTION("""COMPUTED_VALUE"""),62.56)</f>
        <v>62.56</v>
      </c>
      <c r="C1522" s="1">
        <f t="shared" si="1"/>
        <v>-1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IFERROR(__xludf.DUMMYFUNCTION("""COMPUTED_VALUE"""),60.84)</f>
        <v>60.84</v>
      </c>
      <c r="C1523" s="1">
        <f t="shared" si="1"/>
        <v>-1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IFERROR(__xludf.DUMMYFUNCTION("""COMPUTED_VALUE"""),61.88)</f>
        <v>61.88</v>
      </c>
      <c r="C1524" s="1">
        <f t="shared" si="1"/>
        <v>-1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IFERROR(__xludf.DUMMYFUNCTION("""COMPUTED_VALUE"""),62.69)</f>
        <v>62.69</v>
      </c>
      <c r="C1525" s="1">
        <f t="shared" si="1"/>
        <v>-1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IFERROR(__xludf.DUMMYFUNCTION("""COMPUTED_VALUE"""),63.45)</f>
        <v>63.45</v>
      </c>
      <c r="C1526" s="1">
        <f t="shared" si="1"/>
        <v>-1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IFERROR(__xludf.DUMMYFUNCTION("""COMPUTED_VALUE"""),64.0)</f>
        <v>64</v>
      </c>
      <c r="C1527" s="1">
        <f t="shared" si="1"/>
        <v>-1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IFERROR(__xludf.DUMMYFUNCTION("""COMPUTED_VALUE"""),63.95)</f>
        <v>63.95</v>
      </c>
      <c r="C1528" s="1">
        <f t="shared" si="1"/>
        <v>-1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IFERROR(__xludf.DUMMYFUNCTION("""COMPUTED_VALUE"""),64.22)</f>
        <v>64.22</v>
      </c>
      <c r="C1529" s="1">
        <f t="shared" si="1"/>
        <v>-1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IFERROR(__xludf.DUMMYFUNCTION("""COMPUTED_VALUE"""),66.36)</f>
        <v>66.36</v>
      </c>
      <c r="C1530" s="1">
        <f t="shared" si="1"/>
        <v>-1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IFERROR(__xludf.DUMMYFUNCTION("""COMPUTED_VALUE"""),67.5)</f>
        <v>67.5</v>
      </c>
      <c r="C1531" s="1">
        <f t="shared" si="1"/>
        <v>-1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IFERROR(__xludf.DUMMYFUNCTION("""COMPUTED_VALUE"""),66.86)</f>
        <v>66.86</v>
      </c>
      <c r="C1532" s="1">
        <f t="shared" si="1"/>
        <v>-1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IFERROR(__xludf.DUMMYFUNCTION("""COMPUTED_VALUE"""),66.27)</f>
        <v>66.27</v>
      </c>
      <c r="C1533" s="1">
        <f t="shared" si="1"/>
        <v>-1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IFERROR(__xludf.DUMMYFUNCTION("""COMPUTED_VALUE"""),66.42)</f>
        <v>66.42</v>
      </c>
      <c r="C1534" s="1">
        <f t="shared" si="1"/>
        <v>-1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IFERROR(__xludf.DUMMYFUNCTION("""COMPUTED_VALUE"""),67.0)</f>
        <v>67</v>
      </c>
      <c r="C1535" s="1">
        <f t="shared" si="1"/>
        <v>-1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IFERROR(__xludf.DUMMYFUNCTION("""COMPUTED_VALUE"""),66.9)</f>
        <v>66.9</v>
      </c>
      <c r="C1536" s="1">
        <f t="shared" si="1"/>
        <v>-1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IFERROR(__xludf.DUMMYFUNCTION("""COMPUTED_VALUE"""),65.81)</f>
        <v>65.81</v>
      </c>
      <c r="C1537" s="1">
        <f t="shared" si="1"/>
        <v>-1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IFERROR(__xludf.DUMMYFUNCTION("""COMPUTED_VALUE"""),65.79)</f>
        <v>65.79</v>
      </c>
      <c r="C1538" s="1">
        <f t="shared" si="1"/>
        <v>-1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IFERROR(__xludf.DUMMYFUNCTION("""COMPUTED_VALUE"""),65.32)</f>
        <v>65.32</v>
      </c>
      <c r="C1539" s="1">
        <f t="shared" si="1"/>
        <v>-1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IFERROR(__xludf.DUMMYFUNCTION("""COMPUTED_VALUE"""),66.18)</f>
        <v>66.18</v>
      </c>
      <c r="C1540" s="1">
        <f t="shared" si="1"/>
        <v>-1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IFERROR(__xludf.DUMMYFUNCTION("""COMPUTED_VALUE"""),65.9)</f>
        <v>65.9</v>
      </c>
      <c r="C1541" s="1">
        <f t="shared" si="1"/>
        <v>-1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IFERROR(__xludf.DUMMYFUNCTION("""COMPUTED_VALUE"""),66.11)</f>
        <v>66.11</v>
      </c>
      <c r="C1542" s="1">
        <f t="shared" si="1"/>
        <v>-1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IFERROR(__xludf.DUMMYFUNCTION("""COMPUTED_VALUE"""),64.12)</f>
        <v>64.12</v>
      </c>
      <c r="C1543" s="1">
        <f t="shared" si="1"/>
        <v>-1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IFERROR(__xludf.DUMMYFUNCTION("""COMPUTED_VALUE"""),64.66)</f>
        <v>64.66</v>
      </c>
      <c r="C1544" s="1">
        <f t="shared" si="1"/>
        <v>-1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IFERROR(__xludf.DUMMYFUNCTION("""COMPUTED_VALUE"""),65.63)</f>
        <v>65.63</v>
      </c>
      <c r="C1545" s="1">
        <f t="shared" si="1"/>
        <v>-1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IFERROR(__xludf.DUMMYFUNCTION("""COMPUTED_VALUE"""),66.48)</f>
        <v>66.48</v>
      </c>
      <c r="C1546" s="1">
        <f t="shared" si="1"/>
        <v>-1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IFERROR(__xludf.DUMMYFUNCTION("""COMPUTED_VALUE"""),67.12)</f>
        <v>67.12</v>
      </c>
      <c r="C1547" s="1">
        <f t="shared" si="1"/>
        <v>-1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IFERROR(__xludf.DUMMYFUNCTION("""COMPUTED_VALUE"""),68.04)</f>
        <v>68.04</v>
      </c>
      <c r="C1548" s="1">
        <f t="shared" si="1"/>
        <v>-1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IFERROR(__xludf.DUMMYFUNCTION("""COMPUTED_VALUE"""),66.51)</f>
        <v>66.51</v>
      </c>
      <c r="C1549" s="1">
        <f t="shared" si="1"/>
        <v>-1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IFERROR(__xludf.DUMMYFUNCTION("""COMPUTED_VALUE"""),66.34)</f>
        <v>66.34</v>
      </c>
      <c r="C1550" s="1">
        <f t="shared" si="1"/>
        <v>-1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IFERROR(__xludf.DUMMYFUNCTION("""COMPUTED_VALUE"""),66.46)</f>
        <v>66.46</v>
      </c>
      <c r="C1551" s="1">
        <f t="shared" si="1"/>
        <v>-1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IFERROR(__xludf.DUMMYFUNCTION("""COMPUTED_VALUE"""),66.21)</f>
        <v>66.21</v>
      </c>
      <c r="C1552" s="1">
        <f t="shared" si="1"/>
        <v>-1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IFERROR(__xludf.DUMMYFUNCTION("""COMPUTED_VALUE"""),66.14)</f>
        <v>66.14</v>
      </c>
      <c r="C1553" s="1">
        <f t="shared" si="1"/>
        <v>-1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IFERROR(__xludf.DUMMYFUNCTION("""COMPUTED_VALUE"""),66.78)</f>
        <v>66.78</v>
      </c>
      <c r="C1554" s="1">
        <f t="shared" si="1"/>
        <v>-1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IFERROR(__xludf.DUMMYFUNCTION("""COMPUTED_VALUE"""),67.89)</f>
        <v>67.89</v>
      </c>
      <c r="C1555" s="1">
        <f t="shared" si="1"/>
        <v>-1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IFERROR(__xludf.DUMMYFUNCTION("""COMPUTED_VALUE"""),68.04)</f>
        <v>68.04</v>
      </c>
      <c r="C1556" s="1">
        <f t="shared" si="1"/>
        <v>-1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IFERROR(__xludf.DUMMYFUNCTION("""COMPUTED_VALUE"""),67.53)</f>
        <v>67.53</v>
      </c>
      <c r="C1557" s="1">
        <f t="shared" si="1"/>
        <v>-1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IFERROR(__xludf.DUMMYFUNCTION("""COMPUTED_VALUE"""),67.41)</f>
        <v>67.41</v>
      </c>
      <c r="C1558" s="1">
        <f t="shared" si="1"/>
        <v>-1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IFERROR(__xludf.DUMMYFUNCTION("""COMPUTED_VALUE"""),67.17)</f>
        <v>67.17</v>
      </c>
      <c r="C1559" s="1">
        <f t="shared" si="1"/>
        <v>-1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IFERROR(__xludf.DUMMYFUNCTION("""COMPUTED_VALUE"""),67.36)</f>
        <v>67.36</v>
      </c>
      <c r="C1560" s="1">
        <f t="shared" si="1"/>
        <v>-1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IFERROR(__xludf.DUMMYFUNCTION("""COMPUTED_VALUE"""),68.09)</f>
        <v>68.09</v>
      </c>
      <c r="C1561" s="1">
        <f t="shared" si="1"/>
        <v>-1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IFERROR(__xludf.DUMMYFUNCTION("""COMPUTED_VALUE"""),67.99)</f>
        <v>67.99</v>
      </c>
      <c r="C1562" s="1">
        <f t="shared" si="1"/>
        <v>-1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IFERROR(__xludf.DUMMYFUNCTION("""COMPUTED_VALUE"""),67.45)</f>
        <v>67.45</v>
      </c>
      <c r="C1563" s="1">
        <f t="shared" si="1"/>
        <v>-1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IFERROR(__xludf.DUMMYFUNCTION("""COMPUTED_VALUE"""),66.95)</f>
        <v>66.95</v>
      </c>
      <c r="C1564" s="1">
        <f t="shared" si="1"/>
        <v>-1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IFERROR(__xludf.DUMMYFUNCTION("""COMPUTED_VALUE"""),67.97)</f>
        <v>67.97</v>
      </c>
      <c r="C1565" s="1">
        <f t="shared" si="1"/>
        <v>-1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IFERROR(__xludf.DUMMYFUNCTION("""COMPUTED_VALUE"""),67.87)</f>
        <v>67.87</v>
      </c>
      <c r="C1566" s="1">
        <f t="shared" si="1"/>
        <v>-1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IFERROR(__xludf.DUMMYFUNCTION("""COMPUTED_VALUE"""),67.46)</f>
        <v>67.46</v>
      </c>
      <c r="C1567" s="1">
        <f t="shared" si="1"/>
        <v>-1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IFERROR(__xludf.DUMMYFUNCTION("""COMPUTED_VALUE"""),68.0)</f>
        <v>68</v>
      </c>
      <c r="C1568" s="1">
        <f t="shared" si="1"/>
        <v>-1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IFERROR(__xludf.DUMMYFUNCTION("""COMPUTED_VALUE"""),68.12)</f>
        <v>68.12</v>
      </c>
      <c r="C1569" s="1">
        <f t="shared" si="1"/>
        <v>-1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IFERROR(__xludf.DUMMYFUNCTION("""COMPUTED_VALUE"""),68.03)</f>
        <v>68.03</v>
      </c>
      <c r="C1570" s="1">
        <f t="shared" si="1"/>
        <v>-1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IFERROR(__xludf.DUMMYFUNCTION("""COMPUTED_VALUE"""),68.8)</f>
        <v>68.8</v>
      </c>
      <c r="C1571" s="1">
        <f t="shared" si="1"/>
        <v>-1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IFERROR(__xludf.DUMMYFUNCTION("""COMPUTED_VALUE"""),68.49)</f>
        <v>68.49</v>
      </c>
      <c r="C1572" s="1">
        <f t="shared" si="1"/>
        <v>-1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IFERROR(__xludf.DUMMYFUNCTION("""COMPUTED_VALUE"""),69.06)</f>
        <v>69.06</v>
      </c>
      <c r="C1573" s="1">
        <f t="shared" si="1"/>
        <v>-1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IFERROR(__xludf.DUMMYFUNCTION("""COMPUTED_VALUE"""),69.1)</f>
        <v>69.1</v>
      </c>
      <c r="C1574" s="1">
        <f t="shared" si="1"/>
        <v>-1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IFERROR(__xludf.DUMMYFUNCTION("""COMPUTED_VALUE"""),68.64)</f>
        <v>68.64</v>
      </c>
      <c r="C1575" s="1">
        <f t="shared" si="1"/>
        <v>-1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IFERROR(__xludf.DUMMYFUNCTION("""COMPUTED_VALUE"""),69.04)</f>
        <v>69.04</v>
      </c>
      <c r="C1576" s="1">
        <f t="shared" si="1"/>
        <v>-1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IFERROR(__xludf.DUMMYFUNCTION("""COMPUTED_VALUE"""),68.22)</f>
        <v>68.22</v>
      </c>
      <c r="C1577" s="1">
        <f t="shared" si="1"/>
        <v>-1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IFERROR(__xludf.DUMMYFUNCTION("""COMPUTED_VALUE"""),68.06)</f>
        <v>68.06</v>
      </c>
      <c r="C1578" s="1">
        <f t="shared" si="1"/>
        <v>-1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IFERROR(__xludf.DUMMYFUNCTION("""COMPUTED_VALUE"""),67.4)</f>
        <v>67.4</v>
      </c>
      <c r="C1579" s="1">
        <f t="shared" si="1"/>
        <v>-1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IFERROR(__xludf.DUMMYFUNCTION("""COMPUTED_VALUE"""),68.8)</f>
        <v>68.8</v>
      </c>
      <c r="C1580" s="1">
        <f t="shared" si="1"/>
        <v>-1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IFERROR(__xludf.DUMMYFUNCTION("""COMPUTED_VALUE"""),69.15)</f>
        <v>69.15</v>
      </c>
      <c r="C1581" s="1">
        <f t="shared" si="1"/>
        <v>-1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IFERROR(__xludf.DUMMYFUNCTION("""COMPUTED_VALUE"""),68.8)</f>
        <v>68.8</v>
      </c>
      <c r="C1582" s="1">
        <f t="shared" si="1"/>
        <v>-1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IFERROR(__xludf.DUMMYFUNCTION("""COMPUTED_VALUE"""),69.06)</f>
        <v>69.06</v>
      </c>
      <c r="C1583" s="1">
        <f t="shared" si="1"/>
        <v>-1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IFERROR(__xludf.DUMMYFUNCTION("""COMPUTED_VALUE"""),69.86)</f>
        <v>69.86</v>
      </c>
      <c r="C1584" s="1">
        <f t="shared" si="1"/>
        <v>-1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IFERROR(__xludf.DUMMYFUNCTION("""COMPUTED_VALUE"""),69.77)</f>
        <v>69.77</v>
      </c>
      <c r="C1585" s="1">
        <f t="shared" si="1"/>
        <v>-1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IFERROR(__xludf.DUMMYFUNCTION("""COMPUTED_VALUE"""),69.21)</f>
        <v>69.21</v>
      </c>
      <c r="C1586" s="1">
        <f t="shared" si="1"/>
        <v>-1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IFERROR(__xludf.DUMMYFUNCTION("""COMPUTED_VALUE"""),68.47)</f>
        <v>68.47</v>
      </c>
      <c r="C1587" s="1">
        <f t="shared" si="1"/>
        <v>-1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IFERROR(__xludf.DUMMYFUNCTION("""COMPUTED_VALUE"""),68.72)</f>
        <v>68.72</v>
      </c>
      <c r="C1588" s="1">
        <f t="shared" si="1"/>
        <v>-1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IFERROR(__xludf.DUMMYFUNCTION("""COMPUTED_VALUE"""),69.47)</f>
        <v>69.47</v>
      </c>
      <c r="C1589" s="1">
        <f t="shared" si="1"/>
        <v>-1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IFERROR(__xludf.DUMMYFUNCTION("""COMPUTED_VALUE"""),69.3)</f>
        <v>69.3</v>
      </c>
      <c r="C1590" s="1">
        <f t="shared" si="1"/>
        <v>-1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IFERROR(__xludf.DUMMYFUNCTION("""COMPUTED_VALUE"""),69.42)</f>
        <v>69.42</v>
      </c>
      <c r="C1591" s="1">
        <f t="shared" si="1"/>
        <v>-1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IFERROR(__xludf.DUMMYFUNCTION("""COMPUTED_VALUE"""),68.91)</f>
        <v>68.91</v>
      </c>
      <c r="C1592" s="1">
        <f t="shared" si="1"/>
        <v>-1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IFERROR(__xludf.DUMMYFUNCTION("""COMPUTED_VALUE"""),66.87)</f>
        <v>66.87</v>
      </c>
      <c r="C1593" s="1">
        <f t="shared" si="1"/>
        <v>-1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IFERROR(__xludf.DUMMYFUNCTION("""COMPUTED_VALUE"""),67.59)</f>
        <v>67.59</v>
      </c>
      <c r="C1594" s="1">
        <f t="shared" si="1"/>
        <v>-1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IFERROR(__xludf.DUMMYFUNCTION("""COMPUTED_VALUE"""),67.0)</f>
        <v>67</v>
      </c>
      <c r="C1595" s="1">
        <f t="shared" si="1"/>
        <v>-1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IFERROR(__xludf.DUMMYFUNCTION("""COMPUTED_VALUE"""),67.19)</f>
        <v>67.19</v>
      </c>
      <c r="C1596" s="1">
        <f t="shared" si="1"/>
        <v>-1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IFERROR(__xludf.DUMMYFUNCTION("""COMPUTED_VALUE"""),67.21)</f>
        <v>67.21</v>
      </c>
      <c r="C1597" s="1">
        <f t="shared" si="1"/>
        <v>-1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IFERROR(__xludf.DUMMYFUNCTION("""COMPUTED_VALUE"""),68.25)</f>
        <v>68.25</v>
      </c>
      <c r="C1598" s="1">
        <f t="shared" si="1"/>
        <v>-1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IFERROR(__xludf.DUMMYFUNCTION("""COMPUTED_VALUE"""),68.95)</f>
        <v>68.95</v>
      </c>
      <c r="C1599" s="1">
        <f t="shared" si="1"/>
        <v>-1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IFERROR(__xludf.DUMMYFUNCTION("""COMPUTED_VALUE"""),68.79)</f>
        <v>68.79</v>
      </c>
      <c r="C1600" s="1">
        <f t="shared" si="1"/>
        <v>-1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IFERROR(__xludf.DUMMYFUNCTION("""COMPUTED_VALUE"""),66.41)</f>
        <v>66.41</v>
      </c>
      <c r="C1601" s="1">
        <f t="shared" si="1"/>
        <v>-1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IFERROR(__xludf.DUMMYFUNCTION("""COMPUTED_VALUE"""),66.85)</f>
        <v>66.85</v>
      </c>
      <c r="C1602" s="1">
        <f t="shared" si="1"/>
        <v>-1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IFERROR(__xludf.DUMMYFUNCTION("""COMPUTED_VALUE"""),64.94)</f>
        <v>64.94</v>
      </c>
      <c r="C1603" s="1">
        <f t="shared" si="1"/>
        <v>-1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IFERROR(__xludf.DUMMYFUNCTION("""COMPUTED_VALUE"""),66.02)</f>
        <v>66.02</v>
      </c>
      <c r="C1604" s="1">
        <f t="shared" si="1"/>
        <v>-1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IFERROR(__xludf.DUMMYFUNCTION("""COMPUTED_VALUE"""),65.1)</f>
        <v>65.1</v>
      </c>
      <c r="C1605" s="1">
        <f t="shared" si="1"/>
        <v>-1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IFERROR(__xludf.DUMMYFUNCTION("""COMPUTED_VALUE"""),63.15)</f>
        <v>63.15</v>
      </c>
      <c r="C1606" s="1">
        <f t="shared" si="1"/>
        <v>-1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IFERROR(__xludf.DUMMYFUNCTION("""COMPUTED_VALUE"""),69.2)</f>
        <v>69.2</v>
      </c>
      <c r="C1607" s="1">
        <f t="shared" si="1"/>
        <v>-1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IFERROR(__xludf.DUMMYFUNCTION("""COMPUTED_VALUE"""),69.86)</f>
        <v>69.86</v>
      </c>
      <c r="C1608" s="1">
        <f t="shared" si="1"/>
        <v>-1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IFERROR(__xludf.DUMMYFUNCTION("""COMPUTED_VALUE"""),69.5)</f>
        <v>69.5</v>
      </c>
      <c r="C1609" s="1">
        <f t="shared" si="1"/>
        <v>-1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IFERROR(__xludf.DUMMYFUNCTION("""COMPUTED_VALUE"""),70.24)</f>
        <v>70.24</v>
      </c>
      <c r="C1610" s="1">
        <f t="shared" si="1"/>
        <v>-1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IFERROR(__xludf.DUMMYFUNCTION("""COMPUTED_VALUE"""),70.48)</f>
        <v>70.48</v>
      </c>
      <c r="C1611" s="1">
        <f t="shared" si="1"/>
        <v>-1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IFERROR(__xludf.DUMMYFUNCTION("""COMPUTED_VALUE"""),70.85)</f>
        <v>70.85</v>
      </c>
      <c r="C1612" s="1">
        <f t="shared" si="1"/>
        <v>-1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IFERROR(__xludf.DUMMYFUNCTION("""COMPUTED_VALUE"""),70.75)</f>
        <v>70.75</v>
      </c>
      <c r="C1613" s="1">
        <f t="shared" si="1"/>
        <v>-1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IFERROR(__xludf.DUMMYFUNCTION("""COMPUTED_VALUE"""),70.78)</f>
        <v>70.78</v>
      </c>
      <c r="C1614" s="1">
        <f t="shared" si="1"/>
        <v>-1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IFERROR(__xludf.DUMMYFUNCTION("""COMPUTED_VALUE"""),70.5)</f>
        <v>70.5</v>
      </c>
      <c r="C1615" s="1">
        <f t="shared" si="1"/>
        <v>-1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IFERROR(__xludf.DUMMYFUNCTION("""COMPUTED_VALUE"""),70.95)</f>
        <v>70.95</v>
      </c>
      <c r="C1616" s="1">
        <f t="shared" si="1"/>
        <v>-1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IFERROR(__xludf.DUMMYFUNCTION("""COMPUTED_VALUE"""),70.87)</f>
        <v>70.87</v>
      </c>
      <c r="C1617" s="1">
        <f t="shared" si="1"/>
        <v>-1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IFERROR(__xludf.DUMMYFUNCTION("""COMPUTED_VALUE"""),71.05)</f>
        <v>71.05</v>
      </c>
      <c r="C1618" s="1">
        <f t="shared" si="1"/>
        <v>-1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IFERROR(__xludf.DUMMYFUNCTION("""COMPUTED_VALUE"""),71.03)</f>
        <v>71.03</v>
      </c>
      <c r="C1619" s="1">
        <f t="shared" si="1"/>
        <v>-1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IFERROR(__xludf.DUMMYFUNCTION("""COMPUTED_VALUE"""),71.28)</f>
        <v>71.28</v>
      </c>
      <c r="C1620" s="1">
        <f t="shared" si="1"/>
        <v>-1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IFERROR(__xludf.DUMMYFUNCTION("""COMPUTED_VALUE"""),71.09)</f>
        <v>71.09</v>
      </c>
      <c r="C1621" s="1">
        <f t="shared" si="1"/>
        <v>-1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IFERROR(__xludf.DUMMYFUNCTION("""COMPUTED_VALUE"""),71.14)</f>
        <v>71.14</v>
      </c>
      <c r="C1622" s="1">
        <f t="shared" si="1"/>
        <v>-1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IFERROR(__xludf.DUMMYFUNCTION("""COMPUTED_VALUE"""),70.53)</f>
        <v>70.53</v>
      </c>
      <c r="C1623" s="1">
        <f t="shared" si="1"/>
        <v>-1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IFERROR(__xludf.DUMMYFUNCTION("""COMPUTED_VALUE"""),70.95)</f>
        <v>70.95</v>
      </c>
      <c r="C1624" s="1">
        <f t="shared" si="1"/>
        <v>-1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IFERROR(__xludf.DUMMYFUNCTION("""COMPUTED_VALUE"""),71.12)</f>
        <v>71.12</v>
      </c>
      <c r="C1625" s="1">
        <f t="shared" si="1"/>
        <v>-1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IFERROR(__xludf.DUMMYFUNCTION("""COMPUTED_VALUE"""),71.3)</f>
        <v>71.3</v>
      </c>
      <c r="C1626" s="1">
        <f t="shared" si="1"/>
        <v>-1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IFERROR(__xludf.DUMMYFUNCTION("""COMPUTED_VALUE"""),70.95)</f>
        <v>70.95</v>
      </c>
      <c r="C1627" s="1">
        <f t="shared" si="1"/>
        <v>-1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IFERROR(__xludf.DUMMYFUNCTION("""COMPUTED_VALUE"""),71.1)</f>
        <v>71.1</v>
      </c>
      <c r="C1628" s="1">
        <f t="shared" si="1"/>
        <v>-1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IFERROR(__xludf.DUMMYFUNCTION("""COMPUTED_VALUE"""),71.46)</f>
        <v>71.46</v>
      </c>
      <c r="C1629" s="1">
        <f t="shared" si="1"/>
        <v>-1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IFERROR(__xludf.DUMMYFUNCTION("""COMPUTED_VALUE"""),71.75)</f>
        <v>71.75</v>
      </c>
      <c r="C1630" s="1">
        <f t="shared" si="1"/>
        <v>-1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IFERROR(__xludf.DUMMYFUNCTION("""COMPUTED_VALUE"""),72.1)</f>
        <v>72.1</v>
      </c>
      <c r="C1631" s="1">
        <f t="shared" si="1"/>
        <v>-1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IFERROR(__xludf.DUMMYFUNCTION("""COMPUTED_VALUE"""),71.96)</f>
        <v>71.96</v>
      </c>
      <c r="C1632" s="1">
        <f t="shared" si="1"/>
        <v>-1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IFERROR(__xludf.DUMMYFUNCTION("""COMPUTED_VALUE"""),71.5)</f>
        <v>71.5</v>
      </c>
      <c r="C1633" s="1">
        <f t="shared" si="1"/>
        <v>-1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IFERROR(__xludf.DUMMYFUNCTION("""COMPUTED_VALUE"""),71.51)</f>
        <v>71.51</v>
      </c>
      <c r="C1634" s="1">
        <f t="shared" si="1"/>
        <v>-1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IFERROR(__xludf.DUMMYFUNCTION("""COMPUTED_VALUE"""),72.46)</f>
        <v>72.46</v>
      </c>
      <c r="C1635" s="1">
        <f t="shared" si="1"/>
        <v>-1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IFERROR(__xludf.DUMMYFUNCTION("""COMPUTED_VALUE"""),73.02)</f>
        <v>73.02</v>
      </c>
      <c r="C1636" s="1">
        <f t="shared" si="1"/>
        <v>-1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IFERROR(__xludf.DUMMYFUNCTION("""COMPUTED_VALUE"""),72.81)</f>
        <v>72.81</v>
      </c>
      <c r="C1637" s="1">
        <f t="shared" si="1"/>
        <v>-1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IFERROR(__xludf.DUMMYFUNCTION("""COMPUTED_VALUE"""),73.14)</f>
        <v>73.14</v>
      </c>
      <c r="C1638" s="1">
        <f t="shared" si="1"/>
        <v>-1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IFERROR(__xludf.DUMMYFUNCTION("""COMPUTED_VALUE"""),73.82)</f>
        <v>73.82</v>
      </c>
      <c r="C1639" s="1">
        <f t="shared" si="1"/>
        <v>-1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IFERROR(__xludf.DUMMYFUNCTION("""COMPUTED_VALUE"""),73.53)</f>
        <v>73.53</v>
      </c>
      <c r="C1640" s="1">
        <f t="shared" si="1"/>
        <v>-1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IFERROR(__xludf.DUMMYFUNCTION("""COMPUTED_VALUE"""),73.84)</f>
        <v>73.84</v>
      </c>
      <c r="C1641" s="1">
        <f t="shared" si="1"/>
        <v>-1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IFERROR(__xludf.DUMMYFUNCTION("""COMPUTED_VALUE"""),74.06)</f>
        <v>74.06</v>
      </c>
      <c r="C1642" s="1">
        <f t="shared" si="1"/>
        <v>-1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IFERROR(__xludf.DUMMYFUNCTION("""COMPUTED_VALUE"""),73.27)</f>
        <v>73.27</v>
      </c>
      <c r="C1643" s="1">
        <f t="shared" si="1"/>
        <v>-1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IFERROR(__xludf.DUMMYFUNCTION("""COMPUTED_VALUE"""),73.62)</f>
        <v>73.62</v>
      </c>
      <c r="C1644" s="1">
        <f t="shared" si="1"/>
        <v>-1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IFERROR(__xludf.DUMMYFUNCTION("""COMPUTED_VALUE"""),73.7)</f>
        <v>73.7</v>
      </c>
      <c r="C1645" s="1">
        <f t="shared" si="1"/>
        <v>-1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IFERROR(__xludf.DUMMYFUNCTION("""COMPUTED_VALUE"""),73.67)</f>
        <v>73.67</v>
      </c>
      <c r="C1646" s="1">
        <f t="shared" si="1"/>
        <v>-1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IFERROR(__xludf.DUMMYFUNCTION("""COMPUTED_VALUE"""),73.84)</f>
        <v>73.84</v>
      </c>
      <c r="C1647" s="1">
        <f t="shared" si="1"/>
        <v>-1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IFERROR(__xludf.DUMMYFUNCTION("""COMPUTED_VALUE"""),73.66)</f>
        <v>73.66</v>
      </c>
      <c r="C1648" s="1">
        <f t="shared" si="1"/>
        <v>-1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IFERROR(__xludf.DUMMYFUNCTION("""COMPUTED_VALUE"""),73.79)</f>
        <v>73.79</v>
      </c>
      <c r="C1649" s="1">
        <f t="shared" si="1"/>
        <v>-1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IFERROR(__xludf.DUMMYFUNCTION("""COMPUTED_VALUE"""),73.52)</f>
        <v>73.52</v>
      </c>
      <c r="C1650" s="1">
        <f t="shared" si="1"/>
        <v>-1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IFERROR(__xludf.DUMMYFUNCTION("""COMPUTED_VALUE"""),73.55)</f>
        <v>73.55</v>
      </c>
      <c r="C1651" s="1">
        <f t="shared" si="1"/>
        <v>-1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IFERROR(__xludf.DUMMYFUNCTION("""COMPUTED_VALUE"""),73.75)</f>
        <v>73.75</v>
      </c>
      <c r="C1652" s="1">
        <f t="shared" si="1"/>
        <v>-1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IFERROR(__xludf.DUMMYFUNCTION("""COMPUTED_VALUE"""),73.73)</f>
        <v>73.73</v>
      </c>
      <c r="C1653" s="1">
        <f t="shared" si="1"/>
        <v>-1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IFERROR(__xludf.DUMMYFUNCTION("""COMPUTED_VALUE"""),73.32)</f>
        <v>73.32</v>
      </c>
      <c r="C1654" s="1">
        <f t="shared" si="1"/>
        <v>-1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IFERROR(__xludf.DUMMYFUNCTION("""COMPUTED_VALUE"""),73.24)</f>
        <v>73.24</v>
      </c>
      <c r="C1655" s="1">
        <f t="shared" si="1"/>
        <v>-1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IFERROR(__xludf.DUMMYFUNCTION("""COMPUTED_VALUE"""),72.97)</f>
        <v>72.97</v>
      </c>
      <c r="C1656" s="1">
        <f t="shared" si="1"/>
        <v>-1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IFERROR(__xludf.DUMMYFUNCTION("""COMPUTED_VALUE"""),73.78)</f>
        <v>73.78</v>
      </c>
      <c r="C1657" s="1">
        <f t="shared" si="1"/>
        <v>-1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IFERROR(__xludf.DUMMYFUNCTION("""COMPUTED_VALUE"""),73.13)</f>
        <v>73.13</v>
      </c>
      <c r="C1658" s="1">
        <f t="shared" si="1"/>
        <v>-1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IFERROR(__xludf.DUMMYFUNCTION("""COMPUTED_VALUE"""),72.94)</f>
        <v>72.94</v>
      </c>
      <c r="C1659" s="1">
        <f t="shared" si="1"/>
        <v>-1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IFERROR(__xludf.DUMMYFUNCTION("""COMPUTED_VALUE"""),73.3)</f>
        <v>73.3</v>
      </c>
      <c r="C1660" s="1">
        <f t="shared" si="1"/>
        <v>-1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IFERROR(__xludf.DUMMYFUNCTION("""COMPUTED_VALUE"""),73.76)</f>
        <v>73.76</v>
      </c>
      <c r="C1661" s="1">
        <f t="shared" si="1"/>
        <v>-1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IFERROR(__xludf.DUMMYFUNCTION("""COMPUTED_VALUE"""),73.34)</f>
        <v>73.34</v>
      </c>
      <c r="C1662" s="1">
        <f t="shared" si="1"/>
        <v>-1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IFERROR(__xludf.DUMMYFUNCTION("""COMPUTED_VALUE"""),73.54)</f>
        <v>73.54</v>
      </c>
      <c r="C1663" s="1">
        <f t="shared" si="1"/>
        <v>-1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IFERROR(__xludf.DUMMYFUNCTION("""COMPUTED_VALUE"""),73.95)</f>
        <v>73.95</v>
      </c>
      <c r="C1664" s="1">
        <f t="shared" si="1"/>
        <v>-1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IFERROR(__xludf.DUMMYFUNCTION("""COMPUTED_VALUE"""),73.8)</f>
        <v>73.8</v>
      </c>
      <c r="C1665" s="1">
        <f t="shared" si="1"/>
        <v>-1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IFERROR(__xludf.DUMMYFUNCTION("""COMPUTED_VALUE"""),73.89)</f>
        <v>73.89</v>
      </c>
      <c r="C1666" s="1">
        <f t="shared" si="1"/>
        <v>-1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IFERROR(__xludf.DUMMYFUNCTION("""COMPUTED_VALUE"""),73.32)</f>
        <v>73.32</v>
      </c>
      <c r="C1667" s="1">
        <f t="shared" si="1"/>
        <v>-1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IFERROR(__xludf.DUMMYFUNCTION("""COMPUTED_VALUE"""),72.89)</f>
        <v>72.89</v>
      </c>
      <c r="C1668" s="1">
        <f t="shared" si="1"/>
        <v>-1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IFERROR(__xludf.DUMMYFUNCTION("""COMPUTED_VALUE"""),72.93)</f>
        <v>72.93</v>
      </c>
      <c r="C1669" s="1">
        <f t="shared" si="1"/>
        <v>-1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IFERROR(__xludf.DUMMYFUNCTION("""COMPUTED_VALUE"""),74.3)</f>
        <v>74.3</v>
      </c>
      <c r="C1670" s="1">
        <f t="shared" si="1"/>
        <v>-1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IFERROR(__xludf.DUMMYFUNCTION("""COMPUTED_VALUE"""),72.81)</f>
        <v>72.81</v>
      </c>
      <c r="C1671" s="1">
        <f t="shared" si="1"/>
        <v>-1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IFERROR(__xludf.DUMMYFUNCTION("""COMPUTED_VALUE"""),72.7)</f>
        <v>72.7</v>
      </c>
      <c r="C1672" s="1">
        <f t="shared" si="1"/>
        <v>-1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IFERROR(__xludf.DUMMYFUNCTION("""COMPUTED_VALUE"""),71.97)</f>
        <v>71.97</v>
      </c>
      <c r="C1673" s="1">
        <f t="shared" si="1"/>
        <v>-1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IFERROR(__xludf.DUMMYFUNCTION("""COMPUTED_VALUE"""),72.23)</f>
        <v>72.23</v>
      </c>
      <c r="C1674" s="1">
        <f t="shared" si="1"/>
        <v>-1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IFERROR(__xludf.DUMMYFUNCTION("""COMPUTED_VALUE"""),71.22)</f>
        <v>71.22</v>
      </c>
      <c r="C1675" s="1">
        <f t="shared" si="1"/>
        <v>-1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IFERROR(__xludf.DUMMYFUNCTION("""COMPUTED_VALUE"""),71.14)</f>
        <v>71.14</v>
      </c>
      <c r="C1676" s="1">
        <f t="shared" si="1"/>
        <v>-1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IFERROR(__xludf.DUMMYFUNCTION("""COMPUTED_VALUE"""),71.4)</f>
        <v>71.4</v>
      </c>
      <c r="C1677" s="1">
        <f t="shared" si="1"/>
        <v>-1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IFERROR(__xludf.DUMMYFUNCTION("""COMPUTED_VALUE"""),71.31)</f>
        <v>71.31</v>
      </c>
      <c r="C1678" s="1">
        <f t="shared" si="1"/>
        <v>-1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IFERROR(__xludf.DUMMYFUNCTION("""COMPUTED_VALUE"""),71.44)</f>
        <v>71.44</v>
      </c>
      <c r="C1679" s="1">
        <f t="shared" si="1"/>
        <v>-1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IFERROR(__xludf.DUMMYFUNCTION("""COMPUTED_VALUE"""),72.84)</f>
        <v>72.84</v>
      </c>
      <c r="C1680" s="1">
        <f t="shared" si="1"/>
        <v>-1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IFERROR(__xludf.DUMMYFUNCTION("""COMPUTED_VALUE"""),72.5)</f>
        <v>72.5</v>
      </c>
      <c r="C1681" s="1">
        <f t="shared" si="1"/>
        <v>-1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IFERROR(__xludf.DUMMYFUNCTION("""COMPUTED_VALUE"""),73.0)</f>
        <v>73</v>
      </c>
      <c r="C1682" s="1">
        <f t="shared" si="1"/>
        <v>-1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IFERROR(__xludf.DUMMYFUNCTION("""COMPUTED_VALUE"""),72.06)</f>
        <v>72.06</v>
      </c>
      <c r="C1683" s="1">
        <f t="shared" si="1"/>
        <v>-1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IFERROR(__xludf.DUMMYFUNCTION("""COMPUTED_VALUE"""),71.83)</f>
        <v>71.83</v>
      </c>
      <c r="C1684" s="1">
        <f t="shared" si="1"/>
        <v>-1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IFERROR(__xludf.DUMMYFUNCTION("""COMPUTED_VALUE"""),70.3)</f>
        <v>70.3</v>
      </c>
      <c r="C1685" s="1">
        <f t="shared" si="1"/>
        <v>-1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IFERROR(__xludf.DUMMYFUNCTION("""COMPUTED_VALUE"""),71.94)</f>
        <v>71.94</v>
      </c>
      <c r="C1686" s="1">
        <f t="shared" si="1"/>
        <v>-1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IFERROR(__xludf.DUMMYFUNCTION("""COMPUTED_VALUE"""),71.46)</f>
        <v>71.46</v>
      </c>
      <c r="C1687" s="1">
        <f t="shared" si="1"/>
        <v>-1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IFERROR(__xludf.DUMMYFUNCTION("""COMPUTED_VALUE"""),71.52)</f>
        <v>71.52</v>
      </c>
      <c r="C1688" s="1">
        <f t="shared" si="1"/>
        <v>-1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IFERROR(__xludf.DUMMYFUNCTION("""COMPUTED_VALUE"""),72.4)</f>
        <v>72.4</v>
      </c>
      <c r="C1689" s="1">
        <f t="shared" si="1"/>
        <v>-1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IFERROR(__xludf.DUMMYFUNCTION("""COMPUTED_VALUE"""),72.87)</f>
        <v>72.87</v>
      </c>
      <c r="C1690" s="1">
        <f t="shared" si="1"/>
        <v>-1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IFERROR(__xludf.DUMMYFUNCTION("""COMPUTED_VALUE"""),72.09)</f>
        <v>72.09</v>
      </c>
      <c r="C1691" s="1">
        <f t="shared" si="1"/>
        <v>-1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IFERROR(__xludf.DUMMYFUNCTION("""COMPUTED_VALUE"""),71.97)</f>
        <v>71.97</v>
      </c>
      <c r="C1692" s="1">
        <f t="shared" si="1"/>
        <v>-1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IFERROR(__xludf.DUMMYFUNCTION("""COMPUTED_VALUE"""),72.19)</f>
        <v>72.19</v>
      </c>
      <c r="C1693" s="1">
        <f t="shared" si="1"/>
        <v>-1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IFERROR(__xludf.DUMMYFUNCTION("""COMPUTED_VALUE"""),72.27)</f>
        <v>72.27</v>
      </c>
      <c r="C1694" s="1">
        <f t="shared" si="1"/>
        <v>-1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IFERROR(__xludf.DUMMYFUNCTION("""COMPUTED_VALUE"""),72.35)</f>
        <v>72.35</v>
      </c>
      <c r="C1695" s="1">
        <f t="shared" si="1"/>
        <v>-1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IFERROR(__xludf.DUMMYFUNCTION("""COMPUTED_VALUE"""),71.62)</f>
        <v>71.62</v>
      </c>
      <c r="C1696" s="1">
        <f t="shared" si="1"/>
        <v>-1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IFERROR(__xludf.DUMMYFUNCTION("""COMPUTED_VALUE"""),72.33)</f>
        <v>72.33</v>
      </c>
      <c r="C1697" s="1">
        <f t="shared" si="1"/>
        <v>-1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IFERROR(__xludf.DUMMYFUNCTION("""COMPUTED_VALUE"""),71.79)</f>
        <v>71.79</v>
      </c>
      <c r="C1698" s="1">
        <f t="shared" si="1"/>
        <v>-1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IFERROR(__xludf.DUMMYFUNCTION("""COMPUTED_VALUE"""),70.73)</f>
        <v>70.73</v>
      </c>
      <c r="C1699" s="1">
        <f t="shared" si="1"/>
        <v>-1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IFERROR(__xludf.DUMMYFUNCTION("""COMPUTED_VALUE"""),72.12)</f>
        <v>72.12</v>
      </c>
      <c r="C1700" s="1">
        <f t="shared" si="1"/>
        <v>-1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IFERROR(__xludf.DUMMYFUNCTION("""COMPUTED_VALUE"""),72.01)</f>
        <v>72.01</v>
      </c>
      <c r="C1701" s="1">
        <f t="shared" si="1"/>
        <v>-1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IFERROR(__xludf.DUMMYFUNCTION("""COMPUTED_VALUE"""),71.75)</f>
        <v>71.75</v>
      </c>
      <c r="C1702" s="1">
        <f t="shared" si="1"/>
        <v>-1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IFERROR(__xludf.DUMMYFUNCTION("""COMPUTED_VALUE"""),71.67)</f>
        <v>71.67</v>
      </c>
      <c r="C1703" s="1">
        <f t="shared" si="1"/>
        <v>-1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IFERROR(__xludf.DUMMYFUNCTION("""COMPUTED_VALUE"""),69.36)</f>
        <v>69.36</v>
      </c>
      <c r="C1704" s="1">
        <f t="shared" si="1"/>
        <v>-1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IFERROR(__xludf.DUMMYFUNCTION("""COMPUTED_VALUE"""),68.7)</f>
        <v>68.7</v>
      </c>
      <c r="C1705" s="1">
        <f t="shared" si="1"/>
        <v>-1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IFERROR(__xludf.DUMMYFUNCTION("""COMPUTED_VALUE"""),67.98)</f>
        <v>67.98</v>
      </c>
      <c r="C1706" s="1">
        <f t="shared" si="1"/>
        <v>-1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IFERROR(__xludf.DUMMYFUNCTION("""COMPUTED_VALUE"""),67.39)</f>
        <v>67.39</v>
      </c>
      <c r="C1707" s="1">
        <f t="shared" si="1"/>
        <v>-1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IFERROR(__xludf.DUMMYFUNCTION("""COMPUTED_VALUE"""),67.46)</f>
        <v>67.46</v>
      </c>
      <c r="C1708" s="1">
        <f t="shared" si="1"/>
        <v>-1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IFERROR(__xludf.DUMMYFUNCTION("""COMPUTED_VALUE"""),68.23)</f>
        <v>68.23</v>
      </c>
      <c r="C1709" s="1">
        <f t="shared" si="1"/>
        <v>-1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IFERROR(__xludf.DUMMYFUNCTION("""COMPUTED_VALUE"""),68.45)</f>
        <v>68.45</v>
      </c>
      <c r="C1710" s="1">
        <f t="shared" si="1"/>
        <v>-1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IFERROR(__xludf.DUMMYFUNCTION("""COMPUTED_VALUE"""),68.22)</f>
        <v>68.22</v>
      </c>
      <c r="C1711" s="1">
        <f t="shared" si="1"/>
        <v>-1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IFERROR(__xludf.DUMMYFUNCTION("""COMPUTED_VALUE"""),68.87)</f>
        <v>68.87</v>
      </c>
      <c r="C1712" s="1">
        <f t="shared" si="1"/>
        <v>-1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IFERROR(__xludf.DUMMYFUNCTION("""COMPUTED_VALUE"""),68.89)</f>
        <v>68.89</v>
      </c>
      <c r="C1713" s="1">
        <f t="shared" si="1"/>
        <v>-1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IFERROR(__xludf.DUMMYFUNCTION("""COMPUTED_VALUE"""),68.73)</f>
        <v>68.73</v>
      </c>
      <c r="C1714" s="1">
        <f t="shared" si="1"/>
        <v>-1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IFERROR(__xludf.DUMMYFUNCTION("""COMPUTED_VALUE"""),68.34)</f>
        <v>68.34</v>
      </c>
      <c r="C1715" s="1">
        <f t="shared" si="1"/>
        <v>-1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IFERROR(__xludf.DUMMYFUNCTION("""COMPUTED_VALUE"""),69.19)</f>
        <v>69.19</v>
      </c>
      <c r="C1716" s="1">
        <f t="shared" si="1"/>
        <v>-1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IFERROR(__xludf.DUMMYFUNCTION("""COMPUTED_VALUE"""),69.36)</f>
        <v>69.36</v>
      </c>
      <c r="C1717" s="1">
        <f t="shared" si="1"/>
        <v>-1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IFERROR(__xludf.DUMMYFUNCTION("""COMPUTED_VALUE"""),69.59)</f>
        <v>69.59</v>
      </c>
      <c r="C1718" s="1">
        <f t="shared" si="1"/>
        <v>-1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IFERROR(__xludf.DUMMYFUNCTION("""COMPUTED_VALUE"""),69.83)</f>
        <v>69.83</v>
      </c>
      <c r="C1719" s="1">
        <f t="shared" si="1"/>
        <v>-1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IFERROR(__xludf.DUMMYFUNCTION("""COMPUTED_VALUE"""),69.99)</f>
        <v>69.99</v>
      </c>
      <c r="C1720" s="1">
        <f t="shared" si="1"/>
        <v>-1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IFERROR(__xludf.DUMMYFUNCTION("""COMPUTED_VALUE"""),70.02)</f>
        <v>70.02</v>
      </c>
      <c r="C1721" s="1">
        <f t="shared" si="1"/>
        <v>-1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IFERROR(__xludf.DUMMYFUNCTION("""COMPUTED_VALUE"""),69.3)</f>
        <v>69.3</v>
      </c>
      <c r="C1722" s="1">
        <f t="shared" si="1"/>
        <v>-1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IFERROR(__xludf.DUMMYFUNCTION("""COMPUTED_VALUE"""),69.45)</f>
        <v>69.45</v>
      </c>
      <c r="C1723" s="1">
        <f t="shared" si="1"/>
        <v>-1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IFERROR(__xludf.DUMMYFUNCTION("""COMPUTED_VALUE"""),69.63)</f>
        <v>69.63</v>
      </c>
      <c r="C1724" s="1">
        <f t="shared" si="1"/>
        <v>-1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IFERROR(__xludf.DUMMYFUNCTION("""COMPUTED_VALUE"""),69.16)</f>
        <v>69.16</v>
      </c>
      <c r="C1725" s="1">
        <f t="shared" si="1"/>
        <v>-1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IFERROR(__xludf.DUMMYFUNCTION("""COMPUTED_VALUE"""),69.78)</f>
        <v>69.78</v>
      </c>
      <c r="C1726" s="1">
        <f t="shared" si="1"/>
        <v>-1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IFERROR(__xludf.DUMMYFUNCTION("""COMPUTED_VALUE"""),69.79)</f>
        <v>69.79</v>
      </c>
      <c r="C1727" s="1">
        <f t="shared" si="1"/>
        <v>-1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IFERROR(__xludf.DUMMYFUNCTION("""COMPUTED_VALUE"""),71.1)</f>
        <v>71.1</v>
      </c>
      <c r="C1728" s="1">
        <f t="shared" si="1"/>
        <v>-1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IFERROR(__xludf.DUMMYFUNCTION("""COMPUTED_VALUE"""),71.39)</f>
        <v>71.39</v>
      </c>
      <c r="C1729" s="1">
        <f t="shared" si="1"/>
        <v>-1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IFERROR(__xludf.DUMMYFUNCTION("""COMPUTED_VALUE"""),71.23)</f>
        <v>71.23</v>
      </c>
      <c r="C1730" s="1">
        <f t="shared" si="1"/>
        <v>-1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IFERROR(__xludf.DUMMYFUNCTION("""COMPUTED_VALUE"""),70.49)</f>
        <v>70.49</v>
      </c>
      <c r="C1731" s="1">
        <f t="shared" si="1"/>
        <v>-1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IFERROR(__xludf.DUMMYFUNCTION("""COMPUTED_VALUE"""),71.42)</f>
        <v>71.42</v>
      </c>
      <c r="C1732" s="1">
        <f t="shared" si="1"/>
        <v>-1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IFERROR(__xludf.DUMMYFUNCTION("""COMPUTED_VALUE"""),71.39)</f>
        <v>71.39</v>
      </c>
      <c r="C1733" s="1">
        <f t="shared" si="1"/>
        <v>-1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IFERROR(__xludf.DUMMYFUNCTION("""COMPUTED_VALUE"""),69.19)</f>
        <v>69.19</v>
      </c>
      <c r="C1734" s="1">
        <f t="shared" si="1"/>
        <v>-1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IFERROR(__xludf.DUMMYFUNCTION("""COMPUTED_VALUE"""),68.54)</f>
        <v>68.54</v>
      </c>
      <c r="C1735" s="1">
        <f t="shared" si="1"/>
        <v>-1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IFERROR(__xludf.DUMMYFUNCTION("""COMPUTED_VALUE"""),69.37)</f>
        <v>69.37</v>
      </c>
      <c r="C1736" s="1">
        <f t="shared" si="1"/>
        <v>-1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IFERROR(__xludf.DUMMYFUNCTION("""COMPUTED_VALUE"""),70.12)</f>
        <v>70.12</v>
      </c>
      <c r="C1737" s="1">
        <f t="shared" si="1"/>
        <v>-1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IFERROR(__xludf.DUMMYFUNCTION("""COMPUTED_VALUE"""),70.83)</f>
        <v>70.83</v>
      </c>
      <c r="C1738" s="1">
        <f t="shared" si="1"/>
        <v>-1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IFERROR(__xludf.DUMMYFUNCTION("""COMPUTED_VALUE"""),71.23)</f>
        <v>71.23</v>
      </c>
      <c r="C1739" s="1">
        <f t="shared" si="1"/>
        <v>-1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IFERROR(__xludf.DUMMYFUNCTION("""COMPUTED_VALUE"""),71.19)</f>
        <v>71.19</v>
      </c>
      <c r="C1740" s="1">
        <f t="shared" si="1"/>
        <v>-1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IFERROR(__xludf.DUMMYFUNCTION("""COMPUTED_VALUE"""),71.37)</f>
        <v>71.37</v>
      </c>
      <c r="C1741" s="1">
        <f t="shared" si="1"/>
        <v>-1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IFERROR(__xludf.DUMMYFUNCTION("""COMPUTED_VALUE"""),70.43)</f>
        <v>70.43</v>
      </c>
      <c r="C1742" s="1">
        <f t="shared" si="1"/>
        <v>-1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IFERROR(__xludf.DUMMYFUNCTION("""COMPUTED_VALUE"""),70.67)</f>
        <v>70.67</v>
      </c>
      <c r="C1743" s="1">
        <f t="shared" si="1"/>
        <v>-1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IFERROR(__xludf.DUMMYFUNCTION("""COMPUTED_VALUE"""),70.88)</f>
        <v>70.88</v>
      </c>
      <c r="C1744" s="1">
        <f t="shared" si="1"/>
        <v>-1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IFERROR(__xludf.DUMMYFUNCTION("""COMPUTED_VALUE"""),69.94)</f>
        <v>69.94</v>
      </c>
      <c r="C1745" s="1">
        <f t="shared" si="1"/>
        <v>-1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IFERROR(__xludf.DUMMYFUNCTION("""COMPUTED_VALUE"""),70.36)</f>
        <v>70.36</v>
      </c>
      <c r="C1746" s="1">
        <f t="shared" si="1"/>
        <v>-1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IFERROR(__xludf.DUMMYFUNCTION("""COMPUTED_VALUE"""),70.6)</f>
        <v>70.6</v>
      </c>
      <c r="C1747" s="1">
        <f t="shared" si="1"/>
        <v>-1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IFERROR(__xludf.DUMMYFUNCTION("""COMPUTED_VALUE"""),70.34)</f>
        <v>70.34</v>
      </c>
      <c r="C1748" s="1">
        <f t="shared" si="1"/>
        <v>-1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IFERROR(__xludf.DUMMYFUNCTION("""COMPUTED_VALUE"""),70.08)</f>
        <v>70.08</v>
      </c>
      <c r="C1749" s="1">
        <f t="shared" si="1"/>
        <v>-1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IFERROR(__xludf.DUMMYFUNCTION("""COMPUTED_VALUE"""),71.67)</f>
        <v>71.67</v>
      </c>
      <c r="C1750" s="1">
        <f t="shared" si="1"/>
        <v>-1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tr">
        <f>IFERROR(__xludf.DUMMYFUNCTION("GOOGLEFINANCE(""JNJ"",""price"",""2010-01-01"",""2016-12-13"",""DAILY"")"),"Date")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IFERROR(__xludf.DUMMYFUNCTION("""COMPUTED_VALUE"""),64.68)</f>
        <v>64.68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IFERROR(__xludf.DUMMYFUNCTION("""COMPUTED_VALUE"""),63.93)</f>
        <v>63.93</v>
      </c>
      <c r="C3" s="1">
        <f t="shared" ref="C3:C1750" si="1">(B3-B2)-1</f>
        <v>-1</v>
      </c>
    </row>
    <row r="4">
      <c r="A4" s="3">
        <f>IFERROR(__xludf.DUMMYFUNCTION("""COMPUTED_VALUE"""),40184.666666666664)</f>
        <v>40184.66667</v>
      </c>
      <c r="B4" s="1">
        <f>IFERROR(__xludf.DUMMYFUNCTION("""COMPUTED_VALUE"""),64.45)</f>
        <v>64.45</v>
      </c>
      <c r="C4" s="1">
        <f t="shared" si="1"/>
        <v>-1</v>
      </c>
    </row>
    <row r="5">
      <c r="A5" s="3">
        <f>IFERROR(__xludf.DUMMYFUNCTION("""COMPUTED_VALUE"""),40185.666666666664)</f>
        <v>40185.66667</v>
      </c>
      <c r="B5" s="1">
        <f>IFERROR(__xludf.DUMMYFUNCTION("""COMPUTED_VALUE"""),63.99)</f>
        <v>63.99</v>
      </c>
      <c r="C5" s="1">
        <f t="shared" si="1"/>
        <v>-1</v>
      </c>
    </row>
    <row r="6">
      <c r="A6" s="3">
        <f>IFERROR(__xludf.DUMMYFUNCTION("""COMPUTED_VALUE"""),40186.666666666664)</f>
        <v>40186.66667</v>
      </c>
      <c r="B6" s="1">
        <f>IFERROR(__xludf.DUMMYFUNCTION("""COMPUTED_VALUE"""),64.21)</f>
        <v>64.21</v>
      </c>
      <c r="C6" s="1">
        <f t="shared" si="1"/>
        <v>-1</v>
      </c>
    </row>
    <row r="7">
      <c r="A7" s="3">
        <f>IFERROR(__xludf.DUMMYFUNCTION("""COMPUTED_VALUE"""),40189.666666666664)</f>
        <v>40189.66667</v>
      </c>
      <c r="B7" s="1">
        <f>IFERROR(__xludf.DUMMYFUNCTION("""COMPUTED_VALUE"""),64.22)</f>
        <v>64.22</v>
      </c>
      <c r="C7" s="1">
        <f t="shared" si="1"/>
        <v>-1</v>
      </c>
    </row>
    <row r="8">
      <c r="A8" s="3">
        <f>IFERROR(__xludf.DUMMYFUNCTION("""COMPUTED_VALUE"""),40190.666666666664)</f>
        <v>40190.66667</v>
      </c>
      <c r="B8" s="1">
        <f>IFERROR(__xludf.DUMMYFUNCTION("""COMPUTED_VALUE"""),64.56)</f>
        <v>64.56</v>
      </c>
      <c r="C8" s="1">
        <f t="shared" si="1"/>
        <v>-1</v>
      </c>
    </row>
    <row r="9">
      <c r="A9" s="3">
        <f>IFERROR(__xludf.DUMMYFUNCTION("""COMPUTED_VALUE"""),40191.666666666664)</f>
        <v>40191.66667</v>
      </c>
      <c r="B9" s="1">
        <f>IFERROR(__xludf.DUMMYFUNCTION("""COMPUTED_VALUE"""),64.97)</f>
        <v>64.97</v>
      </c>
      <c r="C9" s="1">
        <f t="shared" si="1"/>
        <v>-1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IFERROR(__xludf.DUMMYFUNCTION("""COMPUTED_VALUE"""),65.1)</f>
        <v>65.1</v>
      </c>
      <c r="C10" s="1">
        <f t="shared" si="1"/>
        <v>-1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IFERROR(__xludf.DUMMYFUNCTION("""COMPUTED_VALUE"""),64.56)</f>
        <v>64.56</v>
      </c>
      <c r="C11" s="1">
        <f t="shared" si="1"/>
        <v>-1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IFERROR(__xludf.DUMMYFUNCTION("""COMPUTED_VALUE"""),65.35)</f>
        <v>65.35</v>
      </c>
      <c r="C12" s="1">
        <f t="shared" si="1"/>
        <v>-1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IFERROR(__xludf.DUMMYFUNCTION("""COMPUTED_VALUE"""),65.15)</f>
        <v>65.15</v>
      </c>
      <c r="C13" s="1">
        <f t="shared" si="1"/>
        <v>-1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IFERROR(__xludf.DUMMYFUNCTION("""COMPUTED_VALUE"""),63.97)</f>
        <v>63.97</v>
      </c>
      <c r="C14" s="1">
        <f t="shared" si="1"/>
        <v>-1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IFERROR(__xludf.DUMMYFUNCTION("""COMPUTED_VALUE"""),63.2)</f>
        <v>63.2</v>
      </c>
      <c r="C15" s="1">
        <f t="shared" si="1"/>
        <v>-1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IFERROR(__xludf.DUMMYFUNCTION("""COMPUTED_VALUE"""),63.22)</f>
        <v>63.22</v>
      </c>
      <c r="C16" s="1">
        <f t="shared" si="1"/>
        <v>-1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IFERROR(__xludf.DUMMYFUNCTION("""COMPUTED_VALUE"""),62.79)</f>
        <v>62.79</v>
      </c>
      <c r="C17" s="1">
        <f t="shared" si="1"/>
        <v>-1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IFERROR(__xludf.DUMMYFUNCTION("""COMPUTED_VALUE"""),63.44)</f>
        <v>63.44</v>
      </c>
      <c r="C18" s="1">
        <f t="shared" si="1"/>
        <v>-1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IFERROR(__xludf.DUMMYFUNCTION("""COMPUTED_VALUE"""),63.8)</f>
        <v>63.8</v>
      </c>
      <c r="C19" s="1">
        <f t="shared" si="1"/>
        <v>-1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IFERROR(__xludf.DUMMYFUNCTION("""COMPUTED_VALUE"""),62.86)</f>
        <v>62.86</v>
      </c>
      <c r="C20" s="1">
        <f t="shared" si="1"/>
        <v>-1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IFERROR(__xludf.DUMMYFUNCTION("""COMPUTED_VALUE"""),63.09)</f>
        <v>63.09</v>
      </c>
      <c r="C21" s="1">
        <f t="shared" si="1"/>
        <v>-1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IFERROR(__xludf.DUMMYFUNCTION("""COMPUTED_VALUE"""),63.99)</f>
        <v>63.99</v>
      </c>
      <c r="C22" s="1">
        <f t="shared" si="1"/>
        <v>-1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IFERROR(__xludf.DUMMYFUNCTION("""COMPUTED_VALUE"""),63.63)</f>
        <v>63.63</v>
      </c>
      <c r="C23" s="1">
        <f t="shared" si="1"/>
        <v>-1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IFERROR(__xludf.DUMMYFUNCTION("""COMPUTED_VALUE"""),62.64)</f>
        <v>62.64</v>
      </c>
      <c r="C24" s="1">
        <f t="shared" si="1"/>
        <v>-1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IFERROR(__xludf.DUMMYFUNCTION("""COMPUTED_VALUE"""),62.64)</f>
        <v>62.64</v>
      </c>
      <c r="C25" s="1">
        <f t="shared" si="1"/>
        <v>-1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IFERROR(__xludf.DUMMYFUNCTION("""COMPUTED_VALUE"""),62.37)</f>
        <v>62.37</v>
      </c>
      <c r="C26" s="1">
        <f t="shared" si="1"/>
        <v>-1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IFERROR(__xludf.DUMMYFUNCTION("""COMPUTED_VALUE"""),62.76)</f>
        <v>62.76</v>
      </c>
      <c r="C27" s="1">
        <f t="shared" si="1"/>
        <v>-1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IFERROR(__xludf.DUMMYFUNCTION("""COMPUTED_VALUE"""),62.73)</f>
        <v>62.73</v>
      </c>
      <c r="C28" s="1">
        <f t="shared" si="1"/>
        <v>-1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IFERROR(__xludf.DUMMYFUNCTION("""COMPUTED_VALUE"""),62.91)</f>
        <v>62.91</v>
      </c>
      <c r="C29" s="1">
        <f t="shared" si="1"/>
        <v>-1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IFERROR(__xludf.DUMMYFUNCTION("""COMPUTED_VALUE"""),62.72)</f>
        <v>62.72</v>
      </c>
      <c r="C30" s="1">
        <f t="shared" si="1"/>
        <v>-1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IFERROR(__xludf.DUMMYFUNCTION("""COMPUTED_VALUE"""),63.61)</f>
        <v>63.61</v>
      </c>
      <c r="C31" s="1">
        <f t="shared" si="1"/>
        <v>-1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IFERROR(__xludf.DUMMYFUNCTION("""COMPUTED_VALUE"""),63.98)</f>
        <v>63.98</v>
      </c>
      <c r="C32" s="1">
        <f t="shared" si="1"/>
        <v>-1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IFERROR(__xludf.DUMMYFUNCTION("""COMPUTED_VALUE"""),64.53)</f>
        <v>64.53</v>
      </c>
      <c r="C33" s="1">
        <f t="shared" si="1"/>
        <v>-1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IFERROR(__xludf.DUMMYFUNCTION("""COMPUTED_VALUE"""),63.81)</f>
        <v>63.81</v>
      </c>
      <c r="C34" s="1">
        <f t="shared" si="1"/>
        <v>-1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IFERROR(__xludf.DUMMYFUNCTION("""COMPUTED_VALUE"""),63.49)</f>
        <v>63.49</v>
      </c>
      <c r="C35" s="1">
        <f t="shared" si="1"/>
        <v>-1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IFERROR(__xludf.DUMMYFUNCTION("""COMPUTED_VALUE"""),63.31)</f>
        <v>63.31</v>
      </c>
      <c r="C36" s="1">
        <f t="shared" si="1"/>
        <v>-1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IFERROR(__xludf.DUMMYFUNCTION("""COMPUTED_VALUE"""),63.45)</f>
        <v>63.45</v>
      </c>
      <c r="C37" s="1">
        <f t="shared" si="1"/>
        <v>-1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IFERROR(__xludf.DUMMYFUNCTION("""COMPUTED_VALUE"""),63.28)</f>
        <v>63.28</v>
      </c>
      <c r="C38" s="1">
        <f t="shared" si="1"/>
        <v>-1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IFERROR(__xludf.DUMMYFUNCTION("""COMPUTED_VALUE"""),63.0)</f>
        <v>63</v>
      </c>
      <c r="C39" s="1">
        <f t="shared" si="1"/>
        <v>-1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IFERROR(__xludf.DUMMYFUNCTION("""COMPUTED_VALUE"""),63.39)</f>
        <v>63.39</v>
      </c>
      <c r="C40" s="1">
        <f t="shared" si="1"/>
        <v>-1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IFERROR(__xludf.DUMMYFUNCTION("""COMPUTED_VALUE"""),63.44)</f>
        <v>63.44</v>
      </c>
      <c r="C41" s="1">
        <f t="shared" si="1"/>
        <v>-1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IFERROR(__xludf.DUMMYFUNCTION("""COMPUTED_VALUE"""),63.4)</f>
        <v>63.4</v>
      </c>
      <c r="C42" s="1">
        <f t="shared" si="1"/>
        <v>-1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IFERROR(__xludf.DUMMYFUNCTION("""COMPUTED_VALUE"""),63.57)</f>
        <v>63.57</v>
      </c>
      <c r="C43" s="1">
        <f t="shared" si="1"/>
        <v>-1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IFERROR(__xludf.DUMMYFUNCTION("""COMPUTED_VALUE"""),64.04)</f>
        <v>64.04</v>
      </c>
      <c r="C44" s="1">
        <f t="shared" si="1"/>
        <v>-1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IFERROR(__xludf.DUMMYFUNCTION("""COMPUTED_VALUE"""),64.2)</f>
        <v>64.2</v>
      </c>
      <c r="C45" s="1">
        <f t="shared" si="1"/>
        <v>-1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IFERROR(__xludf.DUMMYFUNCTION("""COMPUTED_VALUE"""),64.27)</f>
        <v>64.27</v>
      </c>
      <c r="C46" s="1">
        <f t="shared" si="1"/>
        <v>-1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IFERROR(__xludf.DUMMYFUNCTION("""COMPUTED_VALUE"""),64.29)</f>
        <v>64.29</v>
      </c>
      <c r="C47" s="1">
        <f t="shared" si="1"/>
        <v>-1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IFERROR(__xludf.DUMMYFUNCTION("""COMPUTED_VALUE"""),64.22)</f>
        <v>64.22</v>
      </c>
      <c r="C48" s="1">
        <f t="shared" si="1"/>
        <v>-1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IFERROR(__xludf.DUMMYFUNCTION("""COMPUTED_VALUE"""),64.18)</f>
        <v>64.18</v>
      </c>
      <c r="C49" s="1">
        <f t="shared" si="1"/>
        <v>-1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IFERROR(__xludf.DUMMYFUNCTION("""COMPUTED_VALUE"""),64.57)</f>
        <v>64.57</v>
      </c>
      <c r="C50" s="1">
        <f t="shared" si="1"/>
        <v>-1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IFERROR(__xludf.DUMMYFUNCTION("""COMPUTED_VALUE"""),64.53)</f>
        <v>64.53</v>
      </c>
      <c r="C51" s="1">
        <f t="shared" si="1"/>
        <v>-1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IFERROR(__xludf.DUMMYFUNCTION("""COMPUTED_VALUE"""),64.65)</f>
        <v>64.65</v>
      </c>
      <c r="C52" s="1">
        <f t="shared" si="1"/>
        <v>-1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IFERROR(__xludf.DUMMYFUNCTION("""COMPUTED_VALUE"""),65.06)</f>
        <v>65.06</v>
      </c>
      <c r="C53" s="1">
        <f t="shared" si="1"/>
        <v>-1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IFERROR(__xludf.DUMMYFUNCTION("""COMPUTED_VALUE"""),65.11)</f>
        <v>65.11</v>
      </c>
      <c r="C54" s="1">
        <f t="shared" si="1"/>
        <v>-1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IFERROR(__xludf.DUMMYFUNCTION("""COMPUTED_VALUE"""),65.1)</f>
        <v>65.1</v>
      </c>
      <c r="C55" s="1">
        <f t="shared" si="1"/>
        <v>-1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IFERROR(__xludf.DUMMYFUNCTION("""COMPUTED_VALUE"""),65.36)</f>
        <v>65.36</v>
      </c>
      <c r="C56" s="1">
        <f t="shared" si="1"/>
        <v>-1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IFERROR(__xludf.DUMMYFUNCTION("""COMPUTED_VALUE"""),64.75)</f>
        <v>64.75</v>
      </c>
      <c r="C57" s="1">
        <f t="shared" si="1"/>
        <v>-1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IFERROR(__xludf.DUMMYFUNCTION("""COMPUTED_VALUE"""),64.57)</f>
        <v>64.57</v>
      </c>
      <c r="C58" s="1">
        <f t="shared" si="1"/>
        <v>-1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IFERROR(__xludf.DUMMYFUNCTION("""COMPUTED_VALUE"""),64.38)</f>
        <v>64.38</v>
      </c>
      <c r="C59" s="1">
        <f t="shared" si="1"/>
        <v>-1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IFERROR(__xludf.DUMMYFUNCTION("""COMPUTED_VALUE"""),64.82)</f>
        <v>64.82</v>
      </c>
      <c r="C60" s="1">
        <f t="shared" si="1"/>
        <v>-1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IFERROR(__xludf.DUMMYFUNCTION("""COMPUTED_VALUE"""),64.9)</f>
        <v>64.9</v>
      </c>
      <c r="C61" s="1">
        <f t="shared" si="1"/>
        <v>-1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IFERROR(__xludf.DUMMYFUNCTION("""COMPUTED_VALUE"""),65.2)</f>
        <v>65.2</v>
      </c>
      <c r="C62" s="1">
        <f t="shared" si="1"/>
        <v>-1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IFERROR(__xludf.DUMMYFUNCTION("""COMPUTED_VALUE"""),65.77)</f>
        <v>65.77</v>
      </c>
      <c r="C63" s="1">
        <f t="shared" si="1"/>
        <v>-1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IFERROR(__xludf.DUMMYFUNCTION("""COMPUTED_VALUE"""),65.4)</f>
        <v>65.4</v>
      </c>
      <c r="C64" s="1">
        <f t="shared" si="1"/>
        <v>-1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IFERROR(__xludf.DUMMYFUNCTION("""COMPUTED_VALUE"""),65.31)</f>
        <v>65.31</v>
      </c>
      <c r="C65" s="1">
        <f t="shared" si="1"/>
        <v>-1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IFERROR(__xludf.DUMMYFUNCTION("""COMPUTED_VALUE"""),65.22)</f>
        <v>65.22</v>
      </c>
      <c r="C66" s="1">
        <f t="shared" si="1"/>
        <v>-1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IFERROR(__xludf.DUMMYFUNCTION("""COMPUTED_VALUE"""),64.93)</f>
        <v>64.93</v>
      </c>
      <c r="C67" s="1">
        <f t="shared" si="1"/>
        <v>-1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IFERROR(__xludf.DUMMYFUNCTION("""COMPUTED_VALUE"""),65.14)</f>
        <v>65.14</v>
      </c>
      <c r="C68" s="1">
        <f t="shared" si="1"/>
        <v>-1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IFERROR(__xludf.DUMMYFUNCTION("""COMPUTED_VALUE"""),65.11)</f>
        <v>65.11</v>
      </c>
      <c r="C69" s="1">
        <f t="shared" si="1"/>
        <v>-1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IFERROR(__xludf.DUMMYFUNCTION("""COMPUTED_VALUE"""),65.68)</f>
        <v>65.68</v>
      </c>
      <c r="C70" s="1">
        <f t="shared" si="1"/>
        <v>-1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IFERROR(__xludf.DUMMYFUNCTION("""COMPUTED_VALUE"""),65.49)</f>
        <v>65.49</v>
      </c>
      <c r="C71" s="1">
        <f t="shared" si="1"/>
        <v>-1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IFERROR(__xludf.DUMMYFUNCTION("""COMPUTED_VALUE"""),65.51)</f>
        <v>65.51</v>
      </c>
      <c r="C72" s="1">
        <f t="shared" si="1"/>
        <v>-1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IFERROR(__xludf.DUMMYFUNCTION("""COMPUTED_VALUE"""),65.02)</f>
        <v>65.02</v>
      </c>
      <c r="C73" s="1">
        <f t="shared" si="1"/>
        <v>-1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IFERROR(__xludf.DUMMYFUNCTION("""COMPUTED_VALUE"""),66.03)</f>
        <v>66.03</v>
      </c>
      <c r="C74" s="1">
        <f t="shared" si="1"/>
        <v>-1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IFERROR(__xludf.DUMMYFUNCTION("""COMPUTED_VALUE"""),65.99)</f>
        <v>65.99</v>
      </c>
      <c r="C75" s="1">
        <f t="shared" si="1"/>
        <v>-1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IFERROR(__xludf.DUMMYFUNCTION("""COMPUTED_VALUE"""),65.39)</f>
        <v>65.39</v>
      </c>
      <c r="C76" s="1">
        <f t="shared" si="1"/>
        <v>-1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IFERROR(__xludf.DUMMYFUNCTION("""COMPUTED_VALUE"""),64.78)</f>
        <v>64.78</v>
      </c>
      <c r="C77" s="1">
        <f t="shared" si="1"/>
        <v>-1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IFERROR(__xludf.DUMMYFUNCTION("""COMPUTED_VALUE"""),65.04)</f>
        <v>65.04</v>
      </c>
      <c r="C78" s="1">
        <f t="shared" si="1"/>
        <v>-1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IFERROR(__xludf.DUMMYFUNCTION("""COMPUTED_VALUE"""),64.76)</f>
        <v>64.76</v>
      </c>
      <c r="C79" s="1">
        <f t="shared" si="1"/>
        <v>-1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IFERROR(__xludf.DUMMYFUNCTION("""COMPUTED_VALUE"""),64.28)</f>
        <v>64.28</v>
      </c>
      <c r="C80" s="1">
        <f t="shared" si="1"/>
        <v>-1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IFERROR(__xludf.DUMMYFUNCTION("""COMPUTED_VALUE"""),64.62)</f>
        <v>64.62</v>
      </c>
      <c r="C81" s="1">
        <f t="shared" si="1"/>
        <v>-1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IFERROR(__xludf.DUMMYFUNCTION("""COMPUTED_VALUE"""),65.01)</f>
        <v>65.01</v>
      </c>
      <c r="C82" s="1">
        <f t="shared" si="1"/>
        <v>-1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IFERROR(__xludf.DUMMYFUNCTION("""COMPUTED_VALUE"""),64.3)</f>
        <v>64.3</v>
      </c>
      <c r="C83" s="1">
        <f t="shared" si="1"/>
        <v>-1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IFERROR(__xludf.DUMMYFUNCTION("""COMPUTED_VALUE"""),65.33)</f>
        <v>65.33</v>
      </c>
      <c r="C84" s="1">
        <f t="shared" si="1"/>
        <v>-1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IFERROR(__xludf.DUMMYFUNCTION("""COMPUTED_VALUE"""),64.7)</f>
        <v>64.7</v>
      </c>
      <c r="C85" s="1">
        <f t="shared" si="1"/>
        <v>-1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IFERROR(__xludf.DUMMYFUNCTION("""COMPUTED_VALUE"""),65.14)</f>
        <v>65.14</v>
      </c>
      <c r="C86" s="1">
        <f t="shared" si="1"/>
        <v>-1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IFERROR(__xludf.DUMMYFUNCTION("""COMPUTED_VALUE"""),63.4)</f>
        <v>63.4</v>
      </c>
      <c r="C87" s="1">
        <f t="shared" si="1"/>
        <v>-1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IFERROR(__xludf.DUMMYFUNCTION("""COMPUTED_VALUE"""),63.31)</f>
        <v>63.31</v>
      </c>
      <c r="C88" s="1">
        <f t="shared" si="1"/>
        <v>-1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IFERROR(__xludf.DUMMYFUNCTION("""COMPUTED_VALUE"""),64.75)</f>
        <v>64.75</v>
      </c>
      <c r="C89" s="1">
        <f t="shared" si="1"/>
        <v>-1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IFERROR(__xludf.DUMMYFUNCTION("""COMPUTED_VALUE"""),64.67)</f>
        <v>64.67</v>
      </c>
      <c r="C90" s="1">
        <f t="shared" si="1"/>
        <v>-1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IFERROR(__xludf.DUMMYFUNCTION("""COMPUTED_VALUE"""),64.9)</f>
        <v>64.9</v>
      </c>
      <c r="C91" s="1">
        <f t="shared" si="1"/>
        <v>-1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IFERROR(__xludf.DUMMYFUNCTION("""COMPUTED_VALUE"""),64.67)</f>
        <v>64.67</v>
      </c>
      <c r="C92" s="1">
        <f t="shared" si="1"/>
        <v>-1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IFERROR(__xludf.DUMMYFUNCTION("""COMPUTED_VALUE"""),63.97)</f>
        <v>63.97</v>
      </c>
      <c r="C93" s="1">
        <f t="shared" si="1"/>
        <v>-1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IFERROR(__xludf.DUMMYFUNCTION("""COMPUTED_VALUE"""),63.88)</f>
        <v>63.88</v>
      </c>
      <c r="C94" s="1">
        <f t="shared" si="1"/>
        <v>-1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IFERROR(__xludf.DUMMYFUNCTION("""COMPUTED_VALUE"""),62.97)</f>
        <v>62.97</v>
      </c>
      <c r="C95" s="1">
        <f t="shared" si="1"/>
        <v>-1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IFERROR(__xludf.DUMMYFUNCTION("""COMPUTED_VALUE"""),62.22)</f>
        <v>62.22</v>
      </c>
      <c r="C96" s="1">
        <f t="shared" si="1"/>
        <v>-1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IFERROR(__xludf.DUMMYFUNCTION("""COMPUTED_VALUE"""),60.55)</f>
        <v>60.55</v>
      </c>
      <c r="C97" s="1">
        <f t="shared" si="1"/>
        <v>-1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IFERROR(__xludf.DUMMYFUNCTION("""COMPUTED_VALUE"""),60.88)</f>
        <v>60.88</v>
      </c>
      <c r="C98" s="1">
        <f t="shared" si="1"/>
        <v>-1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IFERROR(__xludf.DUMMYFUNCTION("""COMPUTED_VALUE"""),60.57)</f>
        <v>60.57</v>
      </c>
      <c r="C99" s="1">
        <f t="shared" si="1"/>
        <v>-1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IFERROR(__xludf.DUMMYFUNCTION("""COMPUTED_VALUE"""),60.35)</f>
        <v>60.35</v>
      </c>
      <c r="C100" s="1">
        <f t="shared" si="1"/>
        <v>-1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IFERROR(__xludf.DUMMYFUNCTION("""COMPUTED_VALUE"""),59.66)</f>
        <v>59.66</v>
      </c>
      <c r="C101" s="1">
        <f t="shared" si="1"/>
        <v>-1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IFERROR(__xludf.DUMMYFUNCTION("""COMPUTED_VALUE"""),59.03)</f>
        <v>59.03</v>
      </c>
      <c r="C102" s="1">
        <f t="shared" si="1"/>
        <v>-1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IFERROR(__xludf.DUMMYFUNCTION("""COMPUTED_VALUE"""),58.3)</f>
        <v>58.3</v>
      </c>
      <c r="C103" s="1">
        <f t="shared" si="1"/>
        <v>-1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IFERROR(__xludf.DUMMYFUNCTION("""COMPUTED_VALUE"""),58.76)</f>
        <v>58.76</v>
      </c>
      <c r="C104" s="1">
        <f t="shared" si="1"/>
        <v>-1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IFERROR(__xludf.DUMMYFUNCTION("""COMPUTED_VALUE"""),59.73)</f>
        <v>59.73</v>
      </c>
      <c r="C105" s="1">
        <f t="shared" si="1"/>
        <v>-1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IFERROR(__xludf.DUMMYFUNCTION("""COMPUTED_VALUE"""),59.77)</f>
        <v>59.77</v>
      </c>
      <c r="C106" s="1">
        <f t="shared" si="1"/>
        <v>-1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IFERROR(__xludf.DUMMYFUNCTION("""COMPUTED_VALUE"""),58.01)</f>
        <v>58.01</v>
      </c>
      <c r="C107" s="1">
        <f t="shared" si="1"/>
        <v>-1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IFERROR(__xludf.DUMMYFUNCTION("""COMPUTED_VALUE"""),58.0)</f>
        <v>58</v>
      </c>
      <c r="C108" s="1">
        <f t="shared" si="1"/>
        <v>-1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IFERROR(__xludf.DUMMYFUNCTION("""COMPUTED_VALUE"""),58.64)</f>
        <v>58.64</v>
      </c>
      <c r="C109" s="1">
        <f t="shared" si="1"/>
        <v>-1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IFERROR(__xludf.DUMMYFUNCTION("""COMPUTED_VALUE"""),58.17)</f>
        <v>58.17</v>
      </c>
      <c r="C110" s="1">
        <f t="shared" si="1"/>
        <v>-1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IFERROR(__xludf.DUMMYFUNCTION("""COMPUTED_VALUE"""),58.5)</f>
        <v>58.5</v>
      </c>
      <c r="C111" s="1">
        <f t="shared" si="1"/>
        <v>-1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IFERROR(__xludf.DUMMYFUNCTION("""COMPUTED_VALUE"""),58.46)</f>
        <v>58.46</v>
      </c>
      <c r="C112" s="1">
        <f t="shared" si="1"/>
        <v>-1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IFERROR(__xludf.DUMMYFUNCTION("""COMPUTED_VALUE"""),58.42)</f>
        <v>58.42</v>
      </c>
      <c r="C113" s="1">
        <f t="shared" si="1"/>
        <v>-1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IFERROR(__xludf.DUMMYFUNCTION("""COMPUTED_VALUE"""),59.14)</f>
        <v>59.14</v>
      </c>
      <c r="C114" s="1">
        <f t="shared" si="1"/>
        <v>-1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IFERROR(__xludf.DUMMYFUNCTION("""COMPUTED_VALUE"""),59.24)</f>
        <v>59.24</v>
      </c>
      <c r="C115" s="1">
        <f t="shared" si="1"/>
        <v>-1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IFERROR(__xludf.DUMMYFUNCTION("""COMPUTED_VALUE"""),59.18)</f>
        <v>59.18</v>
      </c>
      <c r="C116" s="1">
        <f t="shared" si="1"/>
        <v>-1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IFERROR(__xludf.DUMMYFUNCTION("""COMPUTED_VALUE"""),59.18)</f>
        <v>59.18</v>
      </c>
      <c r="C117" s="1">
        <f t="shared" si="1"/>
        <v>-1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IFERROR(__xludf.DUMMYFUNCTION("""COMPUTED_VALUE"""),59.13)</f>
        <v>59.13</v>
      </c>
      <c r="C118" s="1">
        <f t="shared" si="1"/>
        <v>-1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IFERROR(__xludf.DUMMYFUNCTION("""COMPUTED_VALUE"""),59.16)</f>
        <v>59.16</v>
      </c>
      <c r="C119" s="1">
        <f t="shared" si="1"/>
        <v>-1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IFERROR(__xludf.DUMMYFUNCTION("""COMPUTED_VALUE"""),59.24)</f>
        <v>59.24</v>
      </c>
      <c r="C120" s="1">
        <f t="shared" si="1"/>
        <v>-1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IFERROR(__xludf.DUMMYFUNCTION("""COMPUTED_VALUE"""),59.6)</f>
        <v>59.6</v>
      </c>
      <c r="C121" s="1">
        <f t="shared" si="1"/>
        <v>-1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IFERROR(__xludf.DUMMYFUNCTION("""COMPUTED_VALUE"""),58.7)</f>
        <v>58.7</v>
      </c>
      <c r="C122" s="1">
        <f t="shared" si="1"/>
        <v>-1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IFERROR(__xludf.DUMMYFUNCTION("""COMPUTED_VALUE"""),59.45)</f>
        <v>59.45</v>
      </c>
      <c r="C123" s="1">
        <f t="shared" si="1"/>
        <v>-1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IFERROR(__xludf.DUMMYFUNCTION("""COMPUTED_VALUE"""),59.24)</f>
        <v>59.24</v>
      </c>
      <c r="C124" s="1">
        <f t="shared" si="1"/>
        <v>-1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IFERROR(__xludf.DUMMYFUNCTION("""COMPUTED_VALUE"""),59.06)</f>
        <v>59.06</v>
      </c>
      <c r="C125" s="1">
        <f t="shared" si="1"/>
        <v>-1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IFERROR(__xludf.DUMMYFUNCTION("""COMPUTED_VALUE"""),59.07)</f>
        <v>59.07</v>
      </c>
      <c r="C126" s="1">
        <f t="shared" si="1"/>
        <v>-1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IFERROR(__xludf.DUMMYFUNCTION("""COMPUTED_VALUE"""),59.08)</f>
        <v>59.08</v>
      </c>
      <c r="C127" s="1">
        <f t="shared" si="1"/>
        <v>-1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IFERROR(__xludf.DUMMYFUNCTION("""COMPUTED_VALUE"""),59.08)</f>
        <v>59.08</v>
      </c>
      <c r="C128" s="1">
        <f t="shared" si="1"/>
        <v>-1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IFERROR(__xludf.DUMMYFUNCTION("""COMPUTED_VALUE"""),60.61)</f>
        <v>60.61</v>
      </c>
      <c r="C129" s="1">
        <f t="shared" si="1"/>
        <v>-1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IFERROR(__xludf.DUMMYFUNCTION("""COMPUTED_VALUE"""),61.38)</f>
        <v>61.38</v>
      </c>
      <c r="C130" s="1">
        <f t="shared" si="1"/>
        <v>-1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IFERROR(__xludf.DUMMYFUNCTION("""COMPUTED_VALUE"""),60.54)</f>
        <v>60.54</v>
      </c>
      <c r="C131" s="1">
        <f t="shared" si="1"/>
        <v>-1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IFERROR(__xludf.DUMMYFUNCTION("""COMPUTED_VALUE"""),60.21)</f>
        <v>60.21</v>
      </c>
      <c r="C132" s="1">
        <f t="shared" si="1"/>
        <v>-1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IFERROR(__xludf.DUMMYFUNCTION("""COMPUTED_VALUE"""),60.5)</f>
        <v>60.5</v>
      </c>
      <c r="C133" s="1">
        <f t="shared" si="1"/>
        <v>-1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IFERROR(__xludf.DUMMYFUNCTION("""COMPUTED_VALUE"""),60.62)</f>
        <v>60.62</v>
      </c>
      <c r="C134" s="1">
        <f t="shared" si="1"/>
        <v>-1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IFERROR(__xludf.DUMMYFUNCTION("""COMPUTED_VALUE"""),60.26)</f>
        <v>60.26</v>
      </c>
      <c r="C135" s="1">
        <f t="shared" si="1"/>
        <v>-1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IFERROR(__xludf.DUMMYFUNCTION("""COMPUTED_VALUE"""),59.44)</f>
        <v>59.44</v>
      </c>
      <c r="C136" s="1">
        <f t="shared" si="1"/>
        <v>-1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IFERROR(__xludf.DUMMYFUNCTION("""COMPUTED_VALUE"""),59.57)</f>
        <v>59.57</v>
      </c>
      <c r="C137" s="1">
        <f t="shared" si="1"/>
        <v>-1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IFERROR(__xludf.DUMMYFUNCTION("""COMPUTED_VALUE"""),58.58)</f>
        <v>58.58</v>
      </c>
      <c r="C138" s="1">
        <f t="shared" si="1"/>
        <v>-1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IFERROR(__xludf.DUMMYFUNCTION("""COMPUTED_VALUE"""),57.12)</f>
        <v>57.12</v>
      </c>
      <c r="C139" s="1">
        <f t="shared" si="1"/>
        <v>-1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IFERROR(__xludf.DUMMYFUNCTION("""COMPUTED_VALUE"""),57.02)</f>
        <v>57.02</v>
      </c>
      <c r="C140" s="1">
        <f t="shared" si="1"/>
        <v>-1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IFERROR(__xludf.DUMMYFUNCTION("""COMPUTED_VALUE"""),57.63)</f>
        <v>57.63</v>
      </c>
      <c r="C141" s="1">
        <f t="shared" si="1"/>
        <v>-1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IFERROR(__xludf.DUMMYFUNCTION("""COMPUTED_VALUE"""),57.74)</f>
        <v>57.74</v>
      </c>
      <c r="C142" s="1">
        <f t="shared" si="1"/>
        <v>-1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IFERROR(__xludf.DUMMYFUNCTION("""COMPUTED_VALUE"""),58.1)</f>
        <v>58.1</v>
      </c>
      <c r="C143" s="1">
        <f t="shared" si="1"/>
        <v>-1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IFERROR(__xludf.DUMMYFUNCTION("""COMPUTED_VALUE"""),57.83)</f>
        <v>57.83</v>
      </c>
      <c r="C144" s="1">
        <f t="shared" si="1"/>
        <v>-1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IFERROR(__xludf.DUMMYFUNCTION("""COMPUTED_VALUE"""),57.83)</f>
        <v>57.83</v>
      </c>
      <c r="C145" s="1">
        <f t="shared" si="1"/>
        <v>-1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IFERROR(__xludf.DUMMYFUNCTION("""COMPUTED_VALUE"""),58.09)</f>
        <v>58.09</v>
      </c>
      <c r="C146" s="1">
        <f t="shared" si="1"/>
        <v>-1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IFERROR(__xludf.DUMMYFUNCTION("""COMPUTED_VALUE"""),58.72)</f>
        <v>58.72</v>
      </c>
      <c r="C147" s="1">
        <f t="shared" si="1"/>
        <v>-1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IFERROR(__xludf.DUMMYFUNCTION("""COMPUTED_VALUE"""),59.35)</f>
        <v>59.35</v>
      </c>
      <c r="C148" s="1">
        <f t="shared" si="1"/>
        <v>-1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IFERROR(__xludf.DUMMYFUNCTION("""COMPUTED_VALUE"""),59.74)</f>
        <v>59.74</v>
      </c>
      <c r="C149" s="1">
        <f t="shared" si="1"/>
        <v>-1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IFERROR(__xludf.DUMMYFUNCTION("""COMPUTED_VALUE"""),59.76)</f>
        <v>59.76</v>
      </c>
      <c r="C150" s="1">
        <f t="shared" si="1"/>
        <v>-1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IFERROR(__xludf.DUMMYFUNCTION("""COMPUTED_VALUE"""),59.96)</f>
        <v>59.96</v>
      </c>
      <c r="C151" s="1">
        <f t="shared" si="1"/>
        <v>-1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IFERROR(__xludf.DUMMYFUNCTION("""COMPUTED_VALUE"""),60.05)</f>
        <v>60.05</v>
      </c>
      <c r="C152" s="1">
        <f t="shared" si="1"/>
        <v>-1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IFERROR(__xludf.DUMMYFUNCTION("""COMPUTED_VALUE"""),59.43)</f>
        <v>59.43</v>
      </c>
      <c r="C153" s="1">
        <f t="shared" si="1"/>
        <v>-1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IFERROR(__xludf.DUMMYFUNCTION("""COMPUTED_VALUE"""),58.5)</f>
        <v>58.5</v>
      </c>
      <c r="C154" s="1">
        <f t="shared" si="1"/>
        <v>-1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IFERROR(__xludf.DUMMYFUNCTION("""COMPUTED_VALUE"""),58.52)</f>
        <v>58.52</v>
      </c>
      <c r="C155" s="1">
        <f t="shared" si="1"/>
        <v>-1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IFERROR(__xludf.DUMMYFUNCTION("""COMPUTED_VALUE"""),58.15)</f>
        <v>58.15</v>
      </c>
      <c r="C156" s="1">
        <f t="shared" si="1"/>
        <v>-1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IFERROR(__xludf.DUMMYFUNCTION("""COMPUTED_VALUE"""),58.01)</f>
        <v>58.01</v>
      </c>
      <c r="C157" s="1">
        <f t="shared" si="1"/>
        <v>-1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IFERROR(__xludf.DUMMYFUNCTION("""COMPUTED_VALUE"""),59.22)</f>
        <v>59.22</v>
      </c>
      <c r="C158" s="1">
        <f t="shared" si="1"/>
        <v>-1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IFERROR(__xludf.DUMMYFUNCTION("""COMPUTED_VALUE"""),59.35)</f>
        <v>59.35</v>
      </c>
      <c r="C159" s="1">
        <f t="shared" si="1"/>
        <v>-1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IFERROR(__xludf.DUMMYFUNCTION("""COMPUTED_VALUE"""),58.72)</f>
        <v>58.72</v>
      </c>
      <c r="C160" s="1">
        <f t="shared" si="1"/>
        <v>-1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IFERROR(__xludf.DUMMYFUNCTION("""COMPUTED_VALUE"""),58.74)</f>
        <v>58.74</v>
      </c>
      <c r="C161" s="1">
        <f t="shared" si="1"/>
        <v>-1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IFERROR(__xludf.DUMMYFUNCTION("""COMPUTED_VALUE"""),58.87)</f>
        <v>58.87</v>
      </c>
      <c r="C162" s="1">
        <f t="shared" si="1"/>
        <v>-1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IFERROR(__xludf.DUMMYFUNCTION("""COMPUTED_VALUE"""),58.01)</f>
        <v>58.01</v>
      </c>
      <c r="C163" s="1">
        <f t="shared" si="1"/>
        <v>-1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IFERROR(__xludf.DUMMYFUNCTION("""COMPUTED_VALUE"""),57.98)</f>
        <v>57.98</v>
      </c>
      <c r="C164" s="1">
        <f t="shared" si="1"/>
        <v>-1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IFERROR(__xludf.DUMMYFUNCTION("""COMPUTED_VALUE"""),57.8)</f>
        <v>57.8</v>
      </c>
      <c r="C165" s="1">
        <f t="shared" si="1"/>
        <v>-1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IFERROR(__xludf.DUMMYFUNCTION("""COMPUTED_VALUE"""),57.6)</f>
        <v>57.6</v>
      </c>
      <c r="C166" s="1">
        <f t="shared" si="1"/>
        <v>-1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IFERROR(__xludf.DUMMYFUNCTION("""COMPUTED_VALUE"""),57.3)</f>
        <v>57.3</v>
      </c>
      <c r="C167" s="1">
        <f t="shared" si="1"/>
        <v>-1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IFERROR(__xludf.DUMMYFUNCTION("""COMPUTED_VALUE"""),57.02)</f>
        <v>57.02</v>
      </c>
      <c r="C168" s="1">
        <f t="shared" si="1"/>
        <v>-1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IFERROR(__xludf.DUMMYFUNCTION("""COMPUTED_VALUE"""),58.29)</f>
        <v>58.29</v>
      </c>
      <c r="C169" s="1">
        <f t="shared" si="1"/>
        <v>-1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IFERROR(__xludf.DUMMYFUNCTION("""COMPUTED_VALUE"""),58.61)</f>
        <v>58.61</v>
      </c>
      <c r="C170" s="1">
        <f t="shared" si="1"/>
        <v>-1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IFERROR(__xludf.DUMMYFUNCTION("""COMPUTED_VALUE"""),58.93)</f>
        <v>58.93</v>
      </c>
      <c r="C171" s="1">
        <f t="shared" si="1"/>
        <v>-1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IFERROR(__xludf.DUMMYFUNCTION("""COMPUTED_VALUE"""),58.7)</f>
        <v>58.7</v>
      </c>
      <c r="C172" s="1">
        <f t="shared" si="1"/>
        <v>-1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IFERROR(__xludf.DUMMYFUNCTION("""COMPUTED_VALUE"""),58.85)</f>
        <v>58.85</v>
      </c>
      <c r="C173" s="1">
        <f t="shared" si="1"/>
        <v>-1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IFERROR(__xludf.DUMMYFUNCTION("""COMPUTED_VALUE"""),59.82)</f>
        <v>59.82</v>
      </c>
      <c r="C174" s="1">
        <f t="shared" si="1"/>
        <v>-1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IFERROR(__xludf.DUMMYFUNCTION("""COMPUTED_VALUE"""),59.98)</f>
        <v>59.98</v>
      </c>
      <c r="C175" s="1">
        <f t="shared" si="1"/>
        <v>-1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IFERROR(__xludf.DUMMYFUNCTION("""COMPUTED_VALUE"""),60.32)</f>
        <v>60.32</v>
      </c>
      <c r="C176" s="1">
        <f t="shared" si="1"/>
        <v>-1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IFERROR(__xludf.DUMMYFUNCTION("""COMPUTED_VALUE"""),60.58)</f>
        <v>60.58</v>
      </c>
      <c r="C177" s="1">
        <f t="shared" si="1"/>
        <v>-1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IFERROR(__xludf.DUMMYFUNCTION("""COMPUTED_VALUE"""),61.05)</f>
        <v>61.05</v>
      </c>
      <c r="C178" s="1">
        <f t="shared" si="1"/>
        <v>-1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IFERROR(__xludf.DUMMYFUNCTION("""COMPUTED_VALUE"""),61.29)</f>
        <v>61.29</v>
      </c>
      <c r="C179" s="1">
        <f t="shared" si="1"/>
        <v>-1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IFERROR(__xludf.DUMMYFUNCTION("""COMPUTED_VALUE"""),61.57)</f>
        <v>61.57</v>
      </c>
      <c r="C180" s="1">
        <f t="shared" si="1"/>
        <v>-1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IFERROR(__xludf.DUMMYFUNCTION("""COMPUTED_VALUE"""),62.09)</f>
        <v>62.09</v>
      </c>
      <c r="C181" s="1">
        <f t="shared" si="1"/>
        <v>-1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IFERROR(__xludf.DUMMYFUNCTION("""COMPUTED_VALUE"""),61.94)</f>
        <v>61.94</v>
      </c>
      <c r="C182" s="1">
        <f t="shared" si="1"/>
        <v>-1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IFERROR(__xludf.DUMMYFUNCTION("""COMPUTED_VALUE"""),61.97)</f>
        <v>61.97</v>
      </c>
      <c r="C183" s="1">
        <f t="shared" si="1"/>
        <v>-1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IFERROR(__xludf.DUMMYFUNCTION("""COMPUTED_VALUE"""),61.81)</f>
        <v>61.81</v>
      </c>
      <c r="C184" s="1">
        <f t="shared" si="1"/>
        <v>-1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IFERROR(__xludf.DUMMYFUNCTION("""COMPUTED_VALUE"""),62.14)</f>
        <v>62.14</v>
      </c>
      <c r="C185" s="1">
        <f t="shared" si="1"/>
        <v>-1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IFERROR(__xludf.DUMMYFUNCTION("""COMPUTED_VALUE"""),62.03)</f>
        <v>62.03</v>
      </c>
      <c r="C186" s="1">
        <f t="shared" si="1"/>
        <v>-1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IFERROR(__xludf.DUMMYFUNCTION("""COMPUTED_VALUE"""),62.43)</f>
        <v>62.43</v>
      </c>
      <c r="C187" s="1">
        <f t="shared" si="1"/>
        <v>-1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IFERROR(__xludf.DUMMYFUNCTION("""COMPUTED_VALUE"""),62.31)</f>
        <v>62.31</v>
      </c>
      <c r="C188" s="1">
        <f t="shared" si="1"/>
        <v>-1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IFERROR(__xludf.DUMMYFUNCTION("""COMPUTED_VALUE"""),61.96)</f>
        <v>61.96</v>
      </c>
      <c r="C189" s="1">
        <f t="shared" si="1"/>
        <v>-1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IFERROR(__xludf.DUMMYFUNCTION("""COMPUTED_VALUE"""),61.75)</f>
        <v>61.75</v>
      </c>
      <c r="C190" s="1">
        <f t="shared" si="1"/>
        <v>-1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IFERROR(__xludf.DUMMYFUNCTION("""COMPUTED_VALUE"""),61.67)</f>
        <v>61.67</v>
      </c>
      <c r="C191" s="1">
        <f t="shared" si="1"/>
        <v>-1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IFERROR(__xludf.DUMMYFUNCTION("""COMPUTED_VALUE"""),62.8)</f>
        <v>62.8</v>
      </c>
      <c r="C192" s="1">
        <f t="shared" si="1"/>
        <v>-1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IFERROR(__xludf.DUMMYFUNCTION("""COMPUTED_VALUE"""),63.15)</f>
        <v>63.15</v>
      </c>
      <c r="C193" s="1">
        <f t="shared" si="1"/>
        <v>-1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IFERROR(__xludf.DUMMYFUNCTION("""COMPUTED_VALUE"""),63.22)</f>
        <v>63.22</v>
      </c>
      <c r="C194" s="1">
        <f t="shared" si="1"/>
        <v>-1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IFERROR(__xludf.DUMMYFUNCTION("""COMPUTED_VALUE"""),63.23)</f>
        <v>63.23</v>
      </c>
      <c r="C195" s="1">
        <f t="shared" si="1"/>
        <v>-1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IFERROR(__xludf.DUMMYFUNCTION("""COMPUTED_VALUE"""),63.3)</f>
        <v>63.3</v>
      </c>
      <c r="C196" s="1">
        <f t="shared" si="1"/>
        <v>-1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IFERROR(__xludf.DUMMYFUNCTION("""COMPUTED_VALUE"""),63.29)</f>
        <v>63.29</v>
      </c>
      <c r="C197" s="1">
        <f t="shared" si="1"/>
        <v>-1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IFERROR(__xludf.DUMMYFUNCTION("""COMPUTED_VALUE"""),63.58)</f>
        <v>63.58</v>
      </c>
      <c r="C198" s="1">
        <f t="shared" si="1"/>
        <v>-1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IFERROR(__xludf.DUMMYFUNCTION("""COMPUTED_VALUE"""),63.74)</f>
        <v>63.74</v>
      </c>
      <c r="C199" s="1">
        <f t="shared" si="1"/>
        <v>-1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IFERROR(__xludf.DUMMYFUNCTION("""COMPUTED_VALUE"""),63.57)</f>
        <v>63.57</v>
      </c>
      <c r="C200" s="1">
        <f t="shared" si="1"/>
        <v>-1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IFERROR(__xludf.DUMMYFUNCTION("""COMPUTED_VALUE"""),63.86)</f>
        <v>63.86</v>
      </c>
      <c r="C201" s="1">
        <f t="shared" si="1"/>
        <v>-1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IFERROR(__xludf.DUMMYFUNCTION("""COMPUTED_VALUE"""),63.29)</f>
        <v>63.29</v>
      </c>
      <c r="C202" s="1">
        <f t="shared" si="1"/>
        <v>-1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IFERROR(__xludf.DUMMYFUNCTION("""COMPUTED_VALUE"""),63.6)</f>
        <v>63.6</v>
      </c>
      <c r="C203" s="1">
        <f t="shared" si="1"/>
        <v>-1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IFERROR(__xludf.DUMMYFUNCTION("""COMPUTED_VALUE"""),63.99)</f>
        <v>63.99</v>
      </c>
      <c r="C204" s="1">
        <f t="shared" si="1"/>
        <v>-1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IFERROR(__xludf.DUMMYFUNCTION("""COMPUTED_VALUE"""),63.81)</f>
        <v>63.81</v>
      </c>
      <c r="C205" s="1">
        <f t="shared" si="1"/>
        <v>-1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IFERROR(__xludf.DUMMYFUNCTION("""COMPUTED_VALUE"""),63.98)</f>
        <v>63.98</v>
      </c>
      <c r="C206" s="1">
        <f t="shared" si="1"/>
        <v>-1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IFERROR(__xludf.DUMMYFUNCTION("""COMPUTED_VALUE"""),63.84)</f>
        <v>63.84</v>
      </c>
      <c r="C207" s="1">
        <f t="shared" si="1"/>
        <v>-1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IFERROR(__xludf.DUMMYFUNCTION("""COMPUTED_VALUE"""),63.57)</f>
        <v>63.57</v>
      </c>
      <c r="C208" s="1">
        <f t="shared" si="1"/>
        <v>-1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IFERROR(__xludf.DUMMYFUNCTION("""COMPUTED_VALUE"""),63.56)</f>
        <v>63.56</v>
      </c>
      <c r="C209" s="1">
        <f t="shared" si="1"/>
        <v>-1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IFERROR(__xludf.DUMMYFUNCTION("""COMPUTED_VALUE"""),63.74)</f>
        <v>63.74</v>
      </c>
      <c r="C210" s="1">
        <f t="shared" si="1"/>
        <v>-1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IFERROR(__xludf.DUMMYFUNCTION("""COMPUTED_VALUE"""),63.69)</f>
        <v>63.69</v>
      </c>
      <c r="C211" s="1">
        <f t="shared" si="1"/>
        <v>-1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IFERROR(__xludf.DUMMYFUNCTION("""COMPUTED_VALUE"""),63.88)</f>
        <v>63.88</v>
      </c>
      <c r="C212" s="1">
        <f t="shared" si="1"/>
        <v>-1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IFERROR(__xludf.DUMMYFUNCTION("""COMPUTED_VALUE"""),64.19)</f>
        <v>64.19</v>
      </c>
      <c r="C213" s="1">
        <f t="shared" si="1"/>
        <v>-1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IFERROR(__xludf.DUMMYFUNCTION("""COMPUTED_VALUE"""),64.76)</f>
        <v>64.76</v>
      </c>
      <c r="C214" s="1">
        <f t="shared" si="1"/>
        <v>-1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IFERROR(__xludf.DUMMYFUNCTION("""COMPUTED_VALUE"""),64.65)</f>
        <v>64.65</v>
      </c>
      <c r="C215" s="1">
        <f t="shared" si="1"/>
        <v>-1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IFERROR(__xludf.DUMMYFUNCTION("""COMPUTED_VALUE"""),64.33)</f>
        <v>64.33</v>
      </c>
      <c r="C216" s="1">
        <f t="shared" si="1"/>
        <v>-1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IFERROR(__xludf.DUMMYFUNCTION("""COMPUTED_VALUE"""),64.31)</f>
        <v>64.31</v>
      </c>
      <c r="C217" s="1">
        <f t="shared" si="1"/>
        <v>-1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IFERROR(__xludf.DUMMYFUNCTION("""COMPUTED_VALUE"""),63.95)</f>
        <v>63.95</v>
      </c>
      <c r="C218" s="1">
        <f t="shared" si="1"/>
        <v>-1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IFERROR(__xludf.DUMMYFUNCTION("""COMPUTED_VALUE"""),63.92)</f>
        <v>63.92</v>
      </c>
      <c r="C219" s="1">
        <f t="shared" si="1"/>
        <v>-1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IFERROR(__xludf.DUMMYFUNCTION("""COMPUTED_VALUE"""),63.67)</f>
        <v>63.67</v>
      </c>
      <c r="C220" s="1">
        <f t="shared" si="1"/>
        <v>-1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IFERROR(__xludf.DUMMYFUNCTION("""COMPUTED_VALUE"""),64.14)</f>
        <v>64.14</v>
      </c>
      <c r="C221" s="1">
        <f t="shared" si="1"/>
        <v>-1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IFERROR(__xludf.DUMMYFUNCTION("""COMPUTED_VALUE"""),63.14)</f>
        <v>63.14</v>
      </c>
      <c r="C222" s="1">
        <f t="shared" si="1"/>
        <v>-1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IFERROR(__xludf.DUMMYFUNCTION("""COMPUTED_VALUE"""),63.06)</f>
        <v>63.06</v>
      </c>
      <c r="C223" s="1">
        <f t="shared" si="1"/>
        <v>-1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IFERROR(__xludf.DUMMYFUNCTION("""COMPUTED_VALUE"""),63.83)</f>
        <v>63.83</v>
      </c>
      <c r="C224" s="1">
        <f t="shared" si="1"/>
        <v>-1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IFERROR(__xludf.DUMMYFUNCTION("""COMPUTED_VALUE"""),63.83)</f>
        <v>63.83</v>
      </c>
      <c r="C225" s="1">
        <f t="shared" si="1"/>
        <v>-1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IFERROR(__xludf.DUMMYFUNCTION("""COMPUTED_VALUE"""),63.62)</f>
        <v>63.62</v>
      </c>
      <c r="C226" s="1">
        <f t="shared" si="1"/>
        <v>-1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IFERROR(__xludf.DUMMYFUNCTION("""COMPUTED_VALUE"""),62.87)</f>
        <v>62.87</v>
      </c>
      <c r="C227" s="1">
        <f t="shared" si="1"/>
        <v>-1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IFERROR(__xludf.DUMMYFUNCTION("""COMPUTED_VALUE"""),63.29)</f>
        <v>63.29</v>
      </c>
      <c r="C228" s="1">
        <f t="shared" si="1"/>
        <v>-1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IFERROR(__xludf.DUMMYFUNCTION("""COMPUTED_VALUE"""),62.3)</f>
        <v>62.3</v>
      </c>
      <c r="C229" s="1">
        <f t="shared" si="1"/>
        <v>-1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IFERROR(__xludf.DUMMYFUNCTION("""COMPUTED_VALUE"""),61.91)</f>
        <v>61.91</v>
      </c>
      <c r="C230" s="1">
        <f t="shared" si="1"/>
        <v>-1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IFERROR(__xludf.DUMMYFUNCTION("""COMPUTED_VALUE"""),61.55)</f>
        <v>61.55</v>
      </c>
      <c r="C231" s="1">
        <f t="shared" si="1"/>
        <v>-1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IFERROR(__xludf.DUMMYFUNCTION("""COMPUTED_VALUE"""),62.42)</f>
        <v>62.42</v>
      </c>
      <c r="C232" s="1">
        <f t="shared" si="1"/>
        <v>-1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IFERROR(__xludf.DUMMYFUNCTION("""COMPUTED_VALUE"""),62.6)</f>
        <v>62.6</v>
      </c>
      <c r="C233" s="1">
        <f t="shared" si="1"/>
        <v>-1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IFERROR(__xludf.DUMMYFUNCTION("""COMPUTED_VALUE"""),62.56)</f>
        <v>62.56</v>
      </c>
      <c r="C234" s="1">
        <f t="shared" si="1"/>
        <v>-1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IFERROR(__xludf.DUMMYFUNCTION("""COMPUTED_VALUE"""),62.2)</f>
        <v>62.2</v>
      </c>
      <c r="C235" s="1">
        <f t="shared" si="1"/>
        <v>-1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IFERROR(__xludf.DUMMYFUNCTION("""COMPUTED_VALUE"""),62.31)</f>
        <v>62.31</v>
      </c>
      <c r="C236" s="1">
        <f t="shared" si="1"/>
        <v>-1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IFERROR(__xludf.DUMMYFUNCTION("""COMPUTED_VALUE"""),62.45)</f>
        <v>62.45</v>
      </c>
      <c r="C237" s="1">
        <f t="shared" si="1"/>
        <v>-1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IFERROR(__xludf.DUMMYFUNCTION("""COMPUTED_VALUE"""),62.06)</f>
        <v>62.06</v>
      </c>
      <c r="C238" s="1">
        <f t="shared" si="1"/>
        <v>-1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IFERROR(__xludf.DUMMYFUNCTION("""COMPUTED_VALUE"""),61.91)</f>
        <v>61.91</v>
      </c>
      <c r="C239" s="1">
        <f t="shared" si="1"/>
        <v>-1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IFERROR(__xludf.DUMMYFUNCTION("""COMPUTED_VALUE"""),61.86)</f>
        <v>61.86</v>
      </c>
      <c r="C240" s="1">
        <f t="shared" si="1"/>
        <v>-1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IFERROR(__xludf.DUMMYFUNCTION("""COMPUTED_VALUE"""),62.77)</f>
        <v>62.77</v>
      </c>
      <c r="C241" s="1">
        <f t="shared" si="1"/>
        <v>-1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IFERROR(__xludf.DUMMYFUNCTION("""COMPUTED_VALUE"""),62.57)</f>
        <v>62.57</v>
      </c>
      <c r="C242" s="1">
        <f t="shared" si="1"/>
        <v>-1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IFERROR(__xludf.DUMMYFUNCTION("""COMPUTED_VALUE"""),62.4)</f>
        <v>62.4</v>
      </c>
      <c r="C243" s="1">
        <f t="shared" si="1"/>
        <v>-1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IFERROR(__xludf.DUMMYFUNCTION("""COMPUTED_VALUE"""),62.54)</f>
        <v>62.54</v>
      </c>
      <c r="C244" s="1">
        <f t="shared" si="1"/>
        <v>-1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IFERROR(__xludf.DUMMYFUNCTION("""COMPUTED_VALUE"""),62.49)</f>
        <v>62.49</v>
      </c>
      <c r="C245" s="1">
        <f t="shared" si="1"/>
        <v>-1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IFERROR(__xludf.DUMMYFUNCTION("""COMPUTED_VALUE"""),62.34)</f>
        <v>62.34</v>
      </c>
      <c r="C246" s="1">
        <f t="shared" si="1"/>
        <v>-1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IFERROR(__xludf.DUMMYFUNCTION("""COMPUTED_VALUE"""),62.02)</f>
        <v>62.02</v>
      </c>
      <c r="C247" s="1">
        <f t="shared" si="1"/>
        <v>-1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IFERROR(__xludf.DUMMYFUNCTION("""COMPUTED_VALUE"""),62.25)</f>
        <v>62.25</v>
      </c>
      <c r="C248" s="1">
        <f t="shared" si="1"/>
        <v>-1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IFERROR(__xludf.DUMMYFUNCTION("""COMPUTED_VALUE"""),61.93)</f>
        <v>61.93</v>
      </c>
      <c r="C249" s="1">
        <f t="shared" si="1"/>
        <v>-1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IFERROR(__xludf.DUMMYFUNCTION("""COMPUTED_VALUE"""),62.05)</f>
        <v>62.05</v>
      </c>
      <c r="C250" s="1">
        <f t="shared" si="1"/>
        <v>-1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IFERROR(__xludf.DUMMYFUNCTION("""COMPUTED_VALUE"""),62.13)</f>
        <v>62.13</v>
      </c>
      <c r="C251" s="1">
        <f t="shared" si="1"/>
        <v>-1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IFERROR(__xludf.DUMMYFUNCTION("""COMPUTED_VALUE"""),61.94)</f>
        <v>61.94</v>
      </c>
      <c r="C252" s="1">
        <f t="shared" si="1"/>
        <v>-1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IFERROR(__xludf.DUMMYFUNCTION("""COMPUTED_VALUE"""),61.85)</f>
        <v>61.85</v>
      </c>
      <c r="C253" s="1">
        <f t="shared" si="1"/>
        <v>-1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IFERROR(__xludf.DUMMYFUNCTION("""COMPUTED_VALUE"""),62.82)</f>
        <v>62.82</v>
      </c>
      <c r="C254" s="1">
        <f t="shared" si="1"/>
        <v>-1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IFERROR(__xludf.DUMMYFUNCTION("""COMPUTED_VALUE"""),63.35)</f>
        <v>63.35</v>
      </c>
      <c r="C255" s="1">
        <f t="shared" si="1"/>
        <v>-1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IFERROR(__xludf.DUMMYFUNCTION("""COMPUTED_VALUE"""),63.31)</f>
        <v>63.31</v>
      </c>
      <c r="C256" s="1">
        <f t="shared" si="1"/>
        <v>-1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IFERROR(__xludf.DUMMYFUNCTION("""COMPUTED_VALUE"""),63.21)</f>
        <v>63.21</v>
      </c>
      <c r="C257" s="1">
        <f t="shared" si="1"/>
        <v>-1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IFERROR(__xludf.DUMMYFUNCTION("""COMPUTED_VALUE"""),62.6)</f>
        <v>62.6</v>
      </c>
      <c r="C258" s="1">
        <f t="shared" si="1"/>
        <v>-1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IFERROR(__xludf.DUMMYFUNCTION("""COMPUTED_VALUE"""),62.16)</f>
        <v>62.16</v>
      </c>
      <c r="C259" s="1">
        <f t="shared" si="1"/>
        <v>-1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IFERROR(__xludf.DUMMYFUNCTION("""COMPUTED_VALUE"""),62.27)</f>
        <v>62.27</v>
      </c>
      <c r="C260" s="1">
        <f t="shared" si="1"/>
        <v>-1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IFERROR(__xludf.DUMMYFUNCTION("""COMPUTED_VALUE"""),62.5)</f>
        <v>62.5</v>
      </c>
      <c r="C261" s="1">
        <f t="shared" si="1"/>
        <v>-1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IFERROR(__xludf.DUMMYFUNCTION("""COMPUTED_VALUE"""),62.91)</f>
        <v>62.91</v>
      </c>
      <c r="C262" s="1">
        <f t="shared" si="1"/>
        <v>-1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IFERROR(__xludf.DUMMYFUNCTION("""COMPUTED_VALUE"""),62.55)</f>
        <v>62.55</v>
      </c>
      <c r="C263" s="1">
        <f t="shared" si="1"/>
        <v>-1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IFERROR(__xludf.DUMMYFUNCTION("""COMPUTED_VALUE"""),62.1)</f>
        <v>62.1</v>
      </c>
      <c r="C264" s="1">
        <f t="shared" si="1"/>
        <v>-1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IFERROR(__xludf.DUMMYFUNCTION("""COMPUTED_VALUE"""),62.56)</f>
        <v>62.56</v>
      </c>
      <c r="C265" s="1">
        <f t="shared" si="1"/>
        <v>-1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IFERROR(__xludf.DUMMYFUNCTION("""COMPUTED_VALUE"""),62.86)</f>
        <v>62.86</v>
      </c>
      <c r="C266" s="1">
        <f t="shared" si="1"/>
        <v>-1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IFERROR(__xludf.DUMMYFUNCTION("""COMPUTED_VALUE"""),62.66)</f>
        <v>62.66</v>
      </c>
      <c r="C267" s="1">
        <f t="shared" si="1"/>
        <v>-1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IFERROR(__xludf.DUMMYFUNCTION("""COMPUTED_VALUE"""),62.22)</f>
        <v>62.22</v>
      </c>
      <c r="C268" s="1">
        <f t="shared" si="1"/>
        <v>-1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IFERROR(__xludf.DUMMYFUNCTION("""COMPUTED_VALUE"""),61.08)</f>
        <v>61.08</v>
      </c>
      <c r="C269" s="1">
        <f t="shared" si="1"/>
        <v>-1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IFERROR(__xludf.DUMMYFUNCTION("""COMPUTED_VALUE"""),60.6)</f>
        <v>60.6</v>
      </c>
      <c r="C270" s="1">
        <f t="shared" si="1"/>
        <v>-1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IFERROR(__xludf.DUMMYFUNCTION("""COMPUTED_VALUE"""),60.68)</f>
        <v>60.68</v>
      </c>
      <c r="C271" s="1">
        <f t="shared" si="1"/>
        <v>-1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IFERROR(__xludf.DUMMYFUNCTION("""COMPUTED_VALUE"""),60.01)</f>
        <v>60.01</v>
      </c>
      <c r="C272" s="1">
        <f t="shared" si="1"/>
        <v>-1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IFERROR(__xludf.DUMMYFUNCTION("""COMPUTED_VALUE"""),59.77)</f>
        <v>59.77</v>
      </c>
      <c r="C273" s="1">
        <f t="shared" si="1"/>
        <v>-1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IFERROR(__xludf.DUMMYFUNCTION("""COMPUTED_VALUE"""),60.63)</f>
        <v>60.63</v>
      </c>
      <c r="C274" s="1">
        <f t="shared" si="1"/>
        <v>-1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IFERROR(__xludf.DUMMYFUNCTION("""COMPUTED_VALUE"""),60.62)</f>
        <v>60.62</v>
      </c>
      <c r="C275" s="1">
        <f t="shared" si="1"/>
        <v>-1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IFERROR(__xludf.DUMMYFUNCTION("""COMPUTED_VALUE"""),60.8)</f>
        <v>60.8</v>
      </c>
      <c r="C276" s="1">
        <f t="shared" si="1"/>
        <v>-1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IFERROR(__xludf.DUMMYFUNCTION("""COMPUTED_VALUE"""),60.84)</f>
        <v>60.84</v>
      </c>
      <c r="C277" s="1">
        <f t="shared" si="1"/>
        <v>-1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IFERROR(__xludf.DUMMYFUNCTION("""COMPUTED_VALUE"""),60.87)</f>
        <v>60.87</v>
      </c>
      <c r="C278" s="1">
        <f t="shared" si="1"/>
        <v>-1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IFERROR(__xludf.DUMMYFUNCTION("""COMPUTED_VALUE"""),60.94)</f>
        <v>60.94</v>
      </c>
      <c r="C279" s="1">
        <f t="shared" si="1"/>
        <v>-1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IFERROR(__xludf.DUMMYFUNCTION("""COMPUTED_VALUE"""),60.88)</f>
        <v>60.88</v>
      </c>
      <c r="C280" s="1">
        <f t="shared" si="1"/>
        <v>-1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IFERROR(__xludf.DUMMYFUNCTION("""COMPUTED_VALUE"""),60.93)</f>
        <v>60.93</v>
      </c>
      <c r="C281" s="1">
        <f t="shared" si="1"/>
        <v>-1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IFERROR(__xludf.DUMMYFUNCTION("""COMPUTED_VALUE"""),60.7)</f>
        <v>60.7</v>
      </c>
      <c r="C282" s="1">
        <f t="shared" si="1"/>
        <v>-1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IFERROR(__xludf.DUMMYFUNCTION("""COMPUTED_VALUE"""),60.7)</f>
        <v>60.7</v>
      </c>
      <c r="C283" s="1">
        <f t="shared" si="1"/>
        <v>-1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IFERROR(__xludf.DUMMYFUNCTION("""COMPUTED_VALUE"""),60.62)</f>
        <v>60.62</v>
      </c>
      <c r="C284" s="1">
        <f t="shared" si="1"/>
        <v>-1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IFERROR(__xludf.DUMMYFUNCTION("""COMPUTED_VALUE"""),60.52)</f>
        <v>60.52</v>
      </c>
      <c r="C285" s="1">
        <f t="shared" si="1"/>
        <v>-1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IFERROR(__xludf.DUMMYFUNCTION("""COMPUTED_VALUE"""),60.79)</f>
        <v>60.79</v>
      </c>
      <c r="C286" s="1">
        <f t="shared" si="1"/>
        <v>-1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IFERROR(__xludf.DUMMYFUNCTION("""COMPUTED_VALUE"""),61.11)</f>
        <v>61.11</v>
      </c>
      <c r="C287" s="1">
        <f t="shared" si="1"/>
        <v>-1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IFERROR(__xludf.DUMMYFUNCTION("""COMPUTED_VALUE"""),60.65)</f>
        <v>60.65</v>
      </c>
      <c r="C288" s="1">
        <f t="shared" si="1"/>
        <v>-1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IFERROR(__xludf.DUMMYFUNCTION("""COMPUTED_VALUE"""),60.39)</f>
        <v>60.39</v>
      </c>
      <c r="C289" s="1">
        <f t="shared" si="1"/>
        <v>-1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IFERROR(__xludf.DUMMYFUNCTION("""COMPUTED_VALUE"""),60.25)</f>
        <v>60.25</v>
      </c>
      <c r="C290" s="1">
        <f t="shared" si="1"/>
        <v>-1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IFERROR(__xludf.DUMMYFUNCTION("""COMPUTED_VALUE"""),59.64)</f>
        <v>59.64</v>
      </c>
      <c r="C291" s="1">
        <f t="shared" si="1"/>
        <v>-1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IFERROR(__xludf.DUMMYFUNCTION("""COMPUTED_VALUE"""),61.44)</f>
        <v>61.44</v>
      </c>
      <c r="C292" s="1">
        <f t="shared" si="1"/>
        <v>-1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IFERROR(__xludf.DUMMYFUNCTION("""COMPUTED_VALUE"""),60.7)</f>
        <v>60.7</v>
      </c>
      <c r="C293" s="1">
        <f t="shared" si="1"/>
        <v>-1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IFERROR(__xludf.DUMMYFUNCTION("""COMPUTED_VALUE"""),60.81)</f>
        <v>60.81</v>
      </c>
      <c r="C294" s="1">
        <f t="shared" si="1"/>
        <v>-1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IFERROR(__xludf.DUMMYFUNCTION("""COMPUTED_VALUE"""),61.05)</f>
        <v>61.05</v>
      </c>
      <c r="C295" s="1">
        <f t="shared" si="1"/>
        <v>-1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IFERROR(__xludf.DUMMYFUNCTION("""COMPUTED_VALUE"""),61.06)</f>
        <v>61.06</v>
      </c>
      <c r="C296" s="1">
        <f t="shared" si="1"/>
        <v>-1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IFERROR(__xludf.DUMMYFUNCTION("""COMPUTED_VALUE"""),60.4)</f>
        <v>60.4</v>
      </c>
      <c r="C297" s="1">
        <f t="shared" si="1"/>
        <v>-1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IFERROR(__xludf.DUMMYFUNCTION("""COMPUTED_VALUE"""),60.71)</f>
        <v>60.71</v>
      </c>
      <c r="C298" s="1">
        <f t="shared" si="1"/>
        <v>-1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IFERROR(__xludf.DUMMYFUNCTION("""COMPUTED_VALUE"""),60.4)</f>
        <v>60.4</v>
      </c>
      <c r="C299" s="1">
        <f t="shared" si="1"/>
        <v>-1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IFERROR(__xludf.DUMMYFUNCTION("""COMPUTED_VALUE"""),59.61)</f>
        <v>59.61</v>
      </c>
      <c r="C300" s="1">
        <f t="shared" si="1"/>
        <v>-1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IFERROR(__xludf.DUMMYFUNCTION("""COMPUTED_VALUE"""),59.69)</f>
        <v>59.69</v>
      </c>
      <c r="C301" s="1">
        <f t="shared" si="1"/>
        <v>-1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IFERROR(__xludf.DUMMYFUNCTION("""COMPUTED_VALUE"""),59.13)</f>
        <v>59.13</v>
      </c>
      <c r="C302" s="1">
        <f t="shared" si="1"/>
        <v>-1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IFERROR(__xludf.DUMMYFUNCTION("""COMPUTED_VALUE"""),58.48)</f>
        <v>58.48</v>
      </c>
      <c r="C303" s="1">
        <f t="shared" si="1"/>
        <v>-1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IFERROR(__xludf.DUMMYFUNCTION("""COMPUTED_VALUE"""),57.66)</f>
        <v>57.66</v>
      </c>
      <c r="C304" s="1">
        <f t="shared" si="1"/>
        <v>-1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IFERROR(__xludf.DUMMYFUNCTION("""COMPUTED_VALUE"""),58.13)</f>
        <v>58.13</v>
      </c>
      <c r="C305" s="1">
        <f t="shared" si="1"/>
        <v>-1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IFERROR(__xludf.DUMMYFUNCTION("""COMPUTED_VALUE"""),58.57)</f>
        <v>58.57</v>
      </c>
      <c r="C306" s="1">
        <f t="shared" si="1"/>
        <v>-1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IFERROR(__xludf.DUMMYFUNCTION("""COMPUTED_VALUE"""),58.83)</f>
        <v>58.83</v>
      </c>
      <c r="C307" s="1">
        <f t="shared" si="1"/>
        <v>-1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IFERROR(__xludf.DUMMYFUNCTION("""COMPUTED_VALUE"""),58.79)</f>
        <v>58.79</v>
      </c>
      <c r="C308" s="1">
        <f t="shared" si="1"/>
        <v>-1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IFERROR(__xludf.DUMMYFUNCTION("""COMPUTED_VALUE"""),58.72)</f>
        <v>58.72</v>
      </c>
      <c r="C309" s="1">
        <f t="shared" si="1"/>
        <v>-1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IFERROR(__xludf.DUMMYFUNCTION("""COMPUTED_VALUE"""),59.03)</f>
        <v>59.03</v>
      </c>
      <c r="C310" s="1">
        <f t="shared" si="1"/>
        <v>-1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IFERROR(__xludf.DUMMYFUNCTION("""COMPUTED_VALUE"""),58.98)</f>
        <v>58.98</v>
      </c>
      <c r="C311" s="1">
        <f t="shared" si="1"/>
        <v>-1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IFERROR(__xludf.DUMMYFUNCTION("""COMPUTED_VALUE"""),59.24)</f>
        <v>59.24</v>
      </c>
      <c r="C312" s="1">
        <f t="shared" si="1"/>
        <v>-1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IFERROR(__xludf.DUMMYFUNCTION("""COMPUTED_VALUE"""),59.22)</f>
        <v>59.22</v>
      </c>
      <c r="C313" s="1">
        <f t="shared" si="1"/>
        <v>-1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IFERROR(__xludf.DUMMYFUNCTION("""COMPUTED_VALUE"""),59.38)</f>
        <v>59.38</v>
      </c>
      <c r="C314" s="1">
        <f t="shared" si="1"/>
        <v>-1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IFERROR(__xludf.DUMMYFUNCTION("""COMPUTED_VALUE"""),59.25)</f>
        <v>59.25</v>
      </c>
      <c r="C315" s="1">
        <f t="shared" si="1"/>
        <v>-1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IFERROR(__xludf.DUMMYFUNCTION("""COMPUTED_VALUE"""),59.49)</f>
        <v>59.49</v>
      </c>
      <c r="C316" s="1">
        <f t="shared" si="1"/>
        <v>-1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IFERROR(__xludf.DUMMYFUNCTION("""COMPUTED_VALUE"""),60.15)</f>
        <v>60.15</v>
      </c>
      <c r="C317" s="1">
        <f t="shared" si="1"/>
        <v>-1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IFERROR(__xludf.DUMMYFUNCTION("""COMPUTED_VALUE"""),59.8)</f>
        <v>59.8</v>
      </c>
      <c r="C318" s="1">
        <f t="shared" si="1"/>
        <v>-1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IFERROR(__xludf.DUMMYFUNCTION("""COMPUTED_VALUE"""),59.66)</f>
        <v>59.66</v>
      </c>
      <c r="C319" s="1">
        <f t="shared" si="1"/>
        <v>-1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IFERROR(__xludf.DUMMYFUNCTION("""COMPUTED_VALUE"""),59.48)</f>
        <v>59.48</v>
      </c>
      <c r="C320" s="1">
        <f t="shared" si="1"/>
        <v>-1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IFERROR(__xludf.DUMMYFUNCTION("""COMPUTED_VALUE"""),59.46)</f>
        <v>59.46</v>
      </c>
      <c r="C321" s="1">
        <f t="shared" si="1"/>
        <v>-1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IFERROR(__xludf.DUMMYFUNCTION("""COMPUTED_VALUE"""),59.86)</f>
        <v>59.86</v>
      </c>
      <c r="C322" s="1">
        <f t="shared" si="1"/>
        <v>-1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IFERROR(__xludf.DUMMYFUNCTION("""COMPUTED_VALUE"""),59.94)</f>
        <v>59.94</v>
      </c>
      <c r="C323" s="1">
        <f t="shared" si="1"/>
        <v>-1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IFERROR(__xludf.DUMMYFUNCTION("""COMPUTED_VALUE"""),59.6)</f>
        <v>59.6</v>
      </c>
      <c r="C324" s="1">
        <f t="shared" si="1"/>
        <v>-1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IFERROR(__xludf.DUMMYFUNCTION("""COMPUTED_VALUE"""),60.02)</f>
        <v>60.02</v>
      </c>
      <c r="C325" s="1">
        <f t="shared" si="1"/>
        <v>-1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IFERROR(__xludf.DUMMYFUNCTION("""COMPUTED_VALUE"""),60.56)</f>
        <v>60.56</v>
      </c>
      <c r="C326" s="1">
        <f t="shared" si="1"/>
        <v>-1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IFERROR(__xludf.DUMMYFUNCTION("""COMPUTED_VALUE"""),60.46)</f>
        <v>60.46</v>
      </c>
      <c r="C327" s="1">
        <f t="shared" si="1"/>
        <v>-1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IFERROR(__xludf.DUMMYFUNCTION("""COMPUTED_VALUE"""),62.69)</f>
        <v>62.69</v>
      </c>
      <c r="C328" s="1">
        <f t="shared" si="1"/>
        <v>-1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IFERROR(__xludf.DUMMYFUNCTION("""COMPUTED_VALUE"""),64.39)</f>
        <v>64.39</v>
      </c>
      <c r="C329" s="1">
        <f t="shared" si="1"/>
        <v>-1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IFERROR(__xludf.DUMMYFUNCTION("""COMPUTED_VALUE"""),64.07)</f>
        <v>64.07</v>
      </c>
      <c r="C330" s="1">
        <f t="shared" si="1"/>
        <v>-1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IFERROR(__xludf.DUMMYFUNCTION("""COMPUTED_VALUE"""),64.11)</f>
        <v>64.11</v>
      </c>
      <c r="C331" s="1">
        <f t="shared" si="1"/>
        <v>-1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IFERROR(__xludf.DUMMYFUNCTION("""COMPUTED_VALUE"""),64.95)</f>
        <v>64.95</v>
      </c>
      <c r="C332" s="1">
        <f t="shared" si="1"/>
        <v>-1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IFERROR(__xludf.DUMMYFUNCTION("""COMPUTED_VALUE"""),65.57)</f>
        <v>65.57</v>
      </c>
      <c r="C333" s="1">
        <f t="shared" si="1"/>
        <v>-1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IFERROR(__xludf.DUMMYFUNCTION("""COMPUTED_VALUE"""),65.38)</f>
        <v>65.38</v>
      </c>
      <c r="C334" s="1">
        <f t="shared" si="1"/>
        <v>-1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IFERROR(__xludf.DUMMYFUNCTION("""COMPUTED_VALUE"""),65.72)</f>
        <v>65.72</v>
      </c>
      <c r="C335" s="1">
        <f t="shared" si="1"/>
        <v>-1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IFERROR(__xludf.DUMMYFUNCTION("""COMPUTED_VALUE"""),66.21)</f>
        <v>66.21</v>
      </c>
      <c r="C336" s="1">
        <f t="shared" si="1"/>
        <v>-1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IFERROR(__xludf.DUMMYFUNCTION("""COMPUTED_VALUE"""),66.26)</f>
        <v>66.26</v>
      </c>
      <c r="C337" s="1">
        <f t="shared" si="1"/>
        <v>-1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IFERROR(__xludf.DUMMYFUNCTION("""COMPUTED_VALUE"""),65.67)</f>
        <v>65.67</v>
      </c>
      <c r="C338" s="1">
        <f t="shared" si="1"/>
        <v>-1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IFERROR(__xludf.DUMMYFUNCTION("""COMPUTED_VALUE"""),65.01)</f>
        <v>65.01</v>
      </c>
      <c r="C339" s="1">
        <f t="shared" si="1"/>
        <v>-1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IFERROR(__xludf.DUMMYFUNCTION("""COMPUTED_VALUE"""),65.27)</f>
        <v>65.27</v>
      </c>
      <c r="C340" s="1">
        <f t="shared" si="1"/>
        <v>-1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IFERROR(__xludf.DUMMYFUNCTION("""COMPUTED_VALUE"""),65.63)</f>
        <v>65.63</v>
      </c>
      <c r="C341" s="1">
        <f t="shared" si="1"/>
        <v>-1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IFERROR(__xludf.DUMMYFUNCTION("""COMPUTED_VALUE"""),65.76)</f>
        <v>65.76</v>
      </c>
      <c r="C342" s="1">
        <f t="shared" si="1"/>
        <v>-1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IFERROR(__xludf.DUMMYFUNCTION("""COMPUTED_VALUE"""),66.57)</f>
        <v>66.57</v>
      </c>
      <c r="C343" s="1">
        <f t="shared" si="1"/>
        <v>-1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IFERROR(__xludf.DUMMYFUNCTION("""COMPUTED_VALUE"""),67.19)</f>
        <v>67.19</v>
      </c>
      <c r="C344" s="1">
        <f t="shared" si="1"/>
        <v>-1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IFERROR(__xludf.DUMMYFUNCTION("""COMPUTED_VALUE"""),66.62)</f>
        <v>66.62</v>
      </c>
      <c r="C345" s="1">
        <f t="shared" si="1"/>
        <v>-1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IFERROR(__xludf.DUMMYFUNCTION("""COMPUTED_VALUE"""),66.37)</f>
        <v>66.37</v>
      </c>
      <c r="C346" s="1">
        <f t="shared" si="1"/>
        <v>-1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IFERROR(__xludf.DUMMYFUNCTION("""COMPUTED_VALUE"""),66.4)</f>
        <v>66.4</v>
      </c>
      <c r="C347" s="1">
        <f t="shared" si="1"/>
        <v>-1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IFERROR(__xludf.DUMMYFUNCTION("""COMPUTED_VALUE"""),66.5)</f>
        <v>66.5</v>
      </c>
      <c r="C348" s="1">
        <f t="shared" si="1"/>
        <v>-1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IFERROR(__xludf.DUMMYFUNCTION("""COMPUTED_VALUE"""),66.39)</f>
        <v>66.39</v>
      </c>
      <c r="C349" s="1">
        <f t="shared" si="1"/>
        <v>-1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IFERROR(__xludf.DUMMYFUNCTION("""COMPUTED_VALUE"""),65.69)</f>
        <v>65.69</v>
      </c>
      <c r="C350" s="1">
        <f t="shared" si="1"/>
        <v>-1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IFERROR(__xludf.DUMMYFUNCTION("""COMPUTED_VALUE"""),65.56)</f>
        <v>65.56</v>
      </c>
      <c r="C351" s="1">
        <f t="shared" si="1"/>
        <v>-1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IFERROR(__xludf.DUMMYFUNCTION("""COMPUTED_VALUE"""),65.78)</f>
        <v>65.78</v>
      </c>
      <c r="C352" s="1">
        <f t="shared" si="1"/>
        <v>-1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IFERROR(__xludf.DUMMYFUNCTION("""COMPUTED_VALUE"""),66.29)</f>
        <v>66.29</v>
      </c>
      <c r="C353" s="1">
        <f t="shared" si="1"/>
        <v>-1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IFERROR(__xludf.DUMMYFUNCTION("""COMPUTED_VALUE"""),65.51)</f>
        <v>65.51</v>
      </c>
      <c r="C354" s="1">
        <f t="shared" si="1"/>
        <v>-1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IFERROR(__xludf.DUMMYFUNCTION("""COMPUTED_VALUE"""),66.77)</f>
        <v>66.77</v>
      </c>
      <c r="C355" s="1">
        <f t="shared" si="1"/>
        <v>-1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IFERROR(__xludf.DUMMYFUNCTION("""COMPUTED_VALUE"""),67.29)</f>
        <v>67.29</v>
      </c>
      <c r="C356" s="1">
        <f t="shared" si="1"/>
        <v>-1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IFERROR(__xludf.DUMMYFUNCTION("""COMPUTED_VALUE"""),66.48)</f>
        <v>66.48</v>
      </c>
      <c r="C357" s="1">
        <f t="shared" si="1"/>
        <v>-1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IFERROR(__xludf.DUMMYFUNCTION("""COMPUTED_VALUE"""),66.48)</f>
        <v>66.48</v>
      </c>
      <c r="C358" s="1">
        <f t="shared" si="1"/>
        <v>-1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IFERROR(__xludf.DUMMYFUNCTION("""COMPUTED_VALUE"""),66.09)</f>
        <v>66.09</v>
      </c>
      <c r="C359" s="1">
        <f t="shared" si="1"/>
        <v>-1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IFERROR(__xludf.DUMMYFUNCTION("""COMPUTED_VALUE"""),66.05)</f>
        <v>66.05</v>
      </c>
      <c r="C360" s="1">
        <f t="shared" si="1"/>
        <v>-1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IFERROR(__xludf.DUMMYFUNCTION("""COMPUTED_VALUE"""),65.5)</f>
        <v>65.5</v>
      </c>
      <c r="C361" s="1">
        <f t="shared" si="1"/>
        <v>-1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IFERROR(__xludf.DUMMYFUNCTION("""COMPUTED_VALUE"""),66.14)</f>
        <v>66.14</v>
      </c>
      <c r="C362" s="1">
        <f t="shared" si="1"/>
        <v>-1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IFERROR(__xludf.DUMMYFUNCTION("""COMPUTED_VALUE"""),66.78)</f>
        <v>66.78</v>
      </c>
      <c r="C363" s="1">
        <f t="shared" si="1"/>
        <v>-1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IFERROR(__xludf.DUMMYFUNCTION("""COMPUTED_VALUE"""),66.09)</f>
        <v>66.09</v>
      </c>
      <c r="C364" s="1">
        <f t="shared" si="1"/>
        <v>-1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IFERROR(__xludf.DUMMYFUNCTION("""COMPUTED_VALUE"""),66.59)</f>
        <v>66.59</v>
      </c>
      <c r="C365" s="1">
        <f t="shared" si="1"/>
        <v>-1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IFERROR(__xludf.DUMMYFUNCTION("""COMPUTED_VALUE"""),67.1)</f>
        <v>67.1</v>
      </c>
      <c r="C366" s="1">
        <f t="shared" si="1"/>
        <v>-1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IFERROR(__xludf.DUMMYFUNCTION("""COMPUTED_VALUE"""),66.16)</f>
        <v>66.16</v>
      </c>
      <c r="C367" s="1">
        <f t="shared" si="1"/>
        <v>-1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IFERROR(__xludf.DUMMYFUNCTION("""COMPUTED_VALUE"""),66.32)</f>
        <v>66.32</v>
      </c>
      <c r="C368" s="1">
        <f t="shared" si="1"/>
        <v>-1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IFERROR(__xludf.DUMMYFUNCTION("""COMPUTED_VALUE"""),66.29)</f>
        <v>66.29</v>
      </c>
      <c r="C369" s="1">
        <f t="shared" si="1"/>
        <v>-1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IFERROR(__xludf.DUMMYFUNCTION("""COMPUTED_VALUE"""),66.51)</f>
        <v>66.51</v>
      </c>
      <c r="C370" s="1">
        <f t="shared" si="1"/>
        <v>-1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IFERROR(__xludf.DUMMYFUNCTION("""COMPUTED_VALUE"""),66.49)</f>
        <v>66.49</v>
      </c>
      <c r="C371" s="1">
        <f t="shared" si="1"/>
        <v>-1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IFERROR(__xludf.DUMMYFUNCTION("""COMPUTED_VALUE"""),66.07)</f>
        <v>66.07</v>
      </c>
      <c r="C372" s="1">
        <f t="shared" si="1"/>
        <v>-1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IFERROR(__xludf.DUMMYFUNCTION("""COMPUTED_VALUE"""),65.67)</f>
        <v>65.67</v>
      </c>
      <c r="C373" s="1">
        <f t="shared" si="1"/>
        <v>-1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IFERROR(__xludf.DUMMYFUNCTION("""COMPUTED_VALUE"""),65.06)</f>
        <v>65.06</v>
      </c>
      <c r="C374" s="1">
        <f t="shared" si="1"/>
        <v>-1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IFERROR(__xludf.DUMMYFUNCTION("""COMPUTED_VALUE"""),65.25)</f>
        <v>65.25</v>
      </c>
      <c r="C375" s="1">
        <f t="shared" si="1"/>
        <v>-1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IFERROR(__xludf.DUMMYFUNCTION("""COMPUTED_VALUE"""),65.91)</f>
        <v>65.91</v>
      </c>
      <c r="C376" s="1">
        <f t="shared" si="1"/>
        <v>-1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IFERROR(__xludf.DUMMYFUNCTION("""COMPUTED_VALUE"""),66.31)</f>
        <v>66.31</v>
      </c>
      <c r="C377" s="1">
        <f t="shared" si="1"/>
        <v>-1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IFERROR(__xludf.DUMMYFUNCTION("""COMPUTED_VALUE"""),66.52)</f>
        <v>66.52</v>
      </c>
      <c r="C378" s="1">
        <f t="shared" si="1"/>
        <v>-1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IFERROR(__xludf.DUMMYFUNCTION("""COMPUTED_VALUE"""),67.3)</f>
        <v>67.3</v>
      </c>
      <c r="C379" s="1">
        <f t="shared" si="1"/>
        <v>-1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IFERROR(__xludf.DUMMYFUNCTION("""COMPUTED_VALUE"""),67.62)</f>
        <v>67.62</v>
      </c>
      <c r="C380" s="1">
        <f t="shared" si="1"/>
        <v>-1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IFERROR(__xludf.DUMMYFUNCTION("""COMPUTED_VALUE"""),67.55)</f>
        <v>67.55</v>
      </c>
      <c r="C381" s="1">
        <f t="shared" si="1"/>
        <v>-1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IFERROR(__xludf.DUMMYFUNCTION("""COMPUTED_VALUE"""),67.92)</f>
        <v>67.92</v>
      </c>
      <c r="C382" s="1">
        <f t="shared" si="1"/>
        <v>-1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IFERROR(__xludf.DUMMYFUNCTION("""COMPUTED_VALUE"""),67.57)</f>
        <v>67.57</v>
      </c>
      <c r="C383" s="1">
        <f t="shared" si="1"/>
        <v>-1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IFERROR(__xludf.DUMMYFUNCTION("""COMPUTED_VALUE"""),67.27)</f>
        <v>67.27</v>
      </c>
      <c r="C384" s="1">
        <f t="shared" si="1"/>
        <v>-1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IFERROR(__xludf.DUMMYFUNCTION("""COMPUTED_VALUE"""),67.03)</f>
        <v>67.03</v>
      </c>
      <c r="C385" s="1">
        <f t="shared" si="1"/>
        <v>-1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IFERROR(__xludf.DUMMYFUNCTION("""COMPUTED_VALUE"""),67.63)</f>
        <v>67.63</v>
      </c>
      <c r="C386" s="1">
        <f t="shared" si="1"/>
        <v>-1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IFERROR(__xludf.DUMMYFUNCTION("""COMPUTED_VALUE"""),67.66)</f>
        <v>67.66</v>
      </c>
      <c r="C387" s="1">
        <f t="shared" si="1"/>
        <v>-1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IFERROR(__xludf.DUMMYFUNCTION("""COMPUTED_VALUE"""),67.45)</f>
        <v>67.45</v>
      </c>
      <c r="C388" s="1">
        <f t="shared" si="1"/>
        <v>-1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IFERROR(__xludf.DUMMYFUNCTION("""COMPUTED_VALUE"""),67.09)</f>
        <v>67.09</v>
      </c>
      <c r="C389" s="1">
        <f t="shared" si="1"/>
        <v>-1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IFERROR(__xludf.DUMMYFUNCTION("""COMPUTED_VALUE"""),66.72)</f>
        <v>66.72</v>
      </c>
      <c r="C390" s="1">
        <f t="shared" si="1"/>
        <v>-1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IFERROR(__xludf.DUMMYFUNCTION("""COMPUTED_VALUE"""),66.24)</f>
        <v>66.24</v>
      </c>
      <c r="C391" s="1">
        <f t="shared" si="1"/>
        <v>-1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IFERROR(__xludf.DUMMYFUNCTION("""COMPUTED_VALUE"""),66.47)</f>
        <v>66.47</v>
      </c>
      <c r="C392" s="1">
        <f t="shared" si="1"/>
        <v>-1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IFERROR(__xludf.DUMMYFUNCTION("""COMPUTED_VALUE"""),66.72)</f>
        <v>66.72</v>
      </c>
      <c r="C393" s="1">
        <f t="shared" si="1"/>
        <v>-1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IFERROR(__xludf.DUMMYFUNCTION("""COMPUTED_VALUE"""),66.25)</f>
        <v>66.25</v>
      </c>
      <c r="C394" s="1">
        <f t="shared" si="1"/>
        <v>-1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IFERROR(__xludf.DUMMYFUNCTION("""COMPUTED_VALUE"""),65.92)</f>
        <v>65.92</v>
      </c>
      <c r="C395" s="1">
        <f t="shared" si="1"/>
        <v>-1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IFERROR(__xludf.DUMMYFUNCTION("""COMPUTED_VALUE"""),65.23)</f>
        <v>65.23</v>
      </c>
      <c r="C396" s="1">
        <f t="shared" si="1"/>
        <v>-1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IFERROR(__xludf.DUMMYFUNCTION("""COMPUTED_VALUE"""),65.08)</f>
        <v>65.08</v>
      </c>
      <c r="C397" s="1">
        <f t="shared" si="1"/>
        <v>-1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IFERROR(__xludf.DUMMYFUNCTION("""COMPUTED_VALUE"""),64.79)</f>
        <v>64.79</v>
      </c>
      <c r="C398" s="1">
        <f t="shared" si="1"/>
        <v>-1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IFERROR(__xludf.DUMMYFUNCTION("""COMPUTED_VALUE"""),64.41)</f>
        <v>64.41</v>
      </c>
      <c r="C399" s="1">
        <f t="shared" si="1"/>
        <v>-1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IFERROR(__xludf.DUMMYFUNCTION("""COMPUTED_VALUE"""),63.43)</f>
        <v>63.43</v>
      </c>
      <c r="C400" s="1">
        <f t="shared" si="1"/>
        <v>-1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IFERROR(__xludf.DUMMYFUNCTION("""COMPUTED_VALUE"""),63.41)</f>
        <v>63.41</v>
      </c>
      <c r="C401" s="1">
        <f t="shared" si="1"/>
        <v>-1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IFERROR(__xludf.DUMMYFUNCTION("""COMPUTED_VALUE"""),61.84)</f>
        <v>61.84</v>
      </c>
      <c r="C402" s="1">
        <f t="shared" si="1"/>
        <v>-1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IFERROR(__xludf.DUMMYFUNCTION("""COMPUTED_VALUE"""),62.71)</f>
        <v>62.71</v>
      </c>
      <c r="C403" s="1">
        <f t="shared" si="1"/>
        <v>-1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IFERROR(__xludf.DUMMYFUNCTION("""COMPUTED_VALUE"""),61.12)</f>
        <v>61.12</v>
      </c>
      <c r="C404" s="1">
        <f t="shared" si="1"/>
        <v>-1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IFERROR(__xludf.DUMMYFUNCTION("""COMPUTED_VALUE"""),62.2)</f>
        <v>62.2</v>
      </c>
      <c r="C405" s="1">
        <f t="shared" si="1"/>
        <v>-1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IFERROR(__xludf.DUMMYFUNCTION("""COMPUTED_VALUE"""),60.2)</f>
        <v>60.2</v>
      </c>
      <c r="C406" s="1">
        <f t="shared" si="1"/>
        <v>-1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IFERROR(__xludf.DUMMYFUNCTION("""COMPUTED_VALUE"""),63.44)</f>
        <v>63.44</v>
      </c>
      <c r="C407" s="1">
        <f t="shared" si="1"/>
        <v>-1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IFERROR(__xludf.DUMMYFUNCTION("""COMPUTED_VALUE"""),63.36)</f>
        <v>63.36</v>
      </c>
      <c r="C408" s="1">
        <f t="shared" si="1"/>
        <v>-1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IFERROR(__xludf.DUMMYFUNCTION("""COMPUTED_VALUE"""),64.59)</f>
        <v>64.59</v>
      </c>
      <c r="C409" s="1">
        <f t="shared" si="1"/>
        <v>-1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IFERROR(__xludf.DUMMYFUNCTION("""COMPUTED_VALUE"""),64.36)</f>
        <v>64.36</v>
      </c>
      <c r="C410" s="1">
        <f t="shared" si="1"/>
        <v>-1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IFERROR(__xludf.DUMMYFUNCTION("""COMPUTED_VALUE"""),64.26)</f>
        <v>64.26</v>
      </c>
      <c r="C411" s="1">
        <f t="shared" si="1"/>
        <v>-1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IFERROR(__xludf.DUMMYFUNCTION("""COMPUTED_VALUE"""),63.16)</f>
        <v>63.16</v>
      </c>
      <c r="C412" s="1">
        <f t="shared" si="1"/>
        <v>-1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IFERROR(__xludf.DUMMYFUNCTION("""COMPUTED_VALUE"""),63.14)</f>
        <v>63.14</v>
      </c>
      <c r="C413" s="1">
        <f t="shared" si="1"/>
        <v>-1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IFERROR(__xludf.DUMMYFUNCTION("""COMPUTED_VALUE"""),63.29)</f>
        <v>63.29</v>
      </c>
      <c r="C414" s="1">
        <f t="shared" si="1"/>
        <v>-1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IFERROR(__xludf.DUMMYFUNCTION("""COMPUTED_VALUE"""),64.97)</f>
        <v>64.97</v>
      </c>
      <c r="C415" s="1">
        <f t="shared" si="1"/>
        <v>-1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IFERROR(__xludf.DUMMYFUNCTION("""COMPUTED_VALUE"""),65.53)</f>
        <v>65.53</v>
      </c>
      <c r="C416" s="1">
        <f t="shared" si="1"/>
        <v>-1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IFERROR(__xludf.DUMMYFUNCTION("""COMPUTED_VALUE"""),64.55)</f>
        <v>64.55</v>
      </c>
      <c r="C417" s="1">
        <f t="shared" si="1"/>
        <v>-1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IFERROR(__xludf.DUMMYFUNCTION("""COMPUTED_VALUE"""),64.28)</f>
        <v>64.28</v>
      </c>
      <c r="C418" s="1">
        <f t="shared" si="1"/>
        <v>-1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IFERROR(__xludf.DUMMYFUNCTION("""COMPUTED_VALUE"""),65.86)</f>
        <v>65.86</v>
      </c>
      <c r="C419" s="1">
        <f t="shared" si="1"/>
        <v>-1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IFERROR(__xludf.DUMMYFUNCTION("""COMPUTED_VALUE"""),65.77)</f>
        <v>65.77</v>
      </c>
      <c r="C420" s="1">
        <f t="shared" si="1"/>
        <v>-1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IFERROR(__xludf.DUMMYFUNCTION("""COMPUTED_VALUE"""),65.8)</f>
        <v>65.8</v>
      </c>
      <c r="C421" s="1">
        <f t="shared" si="1"/>
        <v>-1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IFERROR(__xludf.DUMMYFUNCTION("""COMPUTED_VALUE"""),65.33)</f>
        <v>65.33</v>
      </c>
      <c r="C422" s="1">
        <f t="shared" si="1"/>
        <v>-1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IFERROR(__xludf.DUMMYFUNCTION("""COMPUTED_VALUE"""),64.07)</f>
        <v>64.07</v>
      </c>
      <c r="C423" s="1">
        <f t="shared" si="1"/>
        <v>-1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IFERROR(__xludf.DUMMYFUNCTION("""COMPUTED_VALUE"""),64.64)</f>
        <v>64.64</v>
      </c>
      <c r="C424" s="1">
        <f t="shared" si="1"/>
        <v>-1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IFERROR(__xludf.DUMMYFUNCTION("""COMPUTED_VALUE"""),65.43)</f>
        <v>65.43</v>
      </c>
      <c r="C425" s="1">
        <f t="shared" si="1"/>
        <v>-1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IFERROR(__xludf.DUMMYFUNCTION("""COMPUTED_VALUE"""),64.95)</f>
        <v>64.95</v>
      </c>
      <c r="C426" s="1">
        <f t="shared" si="1"/>
        <v>-1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IFERROR(__xludf.DUMMYFUNCTION("""COMPUTED_VALUE"""),63.64)</f>
        <v>63.64</v>
      </c>
      <c r="C427" s="1">
        <f t="shared" si="1"/>
        <v>-1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IFERROR(__xludf.DUMMYFUNCTION("""COMPUTED_VALUE"""),63.59)</f>
        <v>63.59</v>
      </c>
      <c r="C428" s="1">
        <f t="shared" si="1"/>
        <v>-1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IFERROR(__xludf.DUMMYFUNCTION("""COMPUTED_VALUE"""),63.61)</f>
        <v>63.61</v>
      </c>
      <c r="C429" s="1">
        <f t="shared" si="1"/>
        <v>-1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IFERROR(__xludf.DUMMYFUNCTION("""COMPUTED_VALUE"""),63.73)</f>
        <v>63.73</v>
      </c>
      <c r="C430" s="1">
        <f t="shared" si="1"/>
        <v>-1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IFERROR(__xludf.DUMMYFUNCTION("""COMPUTED_VALUE"""),64.4)</f>
        <v>64.4</v>
      </c>
      <c r="C431" s="1">
        <f t="shared" si="1"/>
        <v>-1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IFERROR(__xludf.DUMMYFUNCTION("""COMPUTED_VALUE"""),64.59)</f>
        <v>64.59</v>
      </c>
      <c r="C432" s="1">
        <f t="shared" si="1"/>
        <v>-1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IFERROR(__xludf.DUMMYFUNCTION("""COMPUTED_VALUE"""),64.14)</f>
        <v>64.14</v>
      </c>
      <c r="C433" s="1">
        <f t="shared" si="1"/>
        <v>-1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IFERROR(__xludf.DUMMYFUNCTION("""COMPUTED_VALUE"""),64.22)</f>
        <v>64.22</v>
      </c>
      <c r="C434" s="1">
        <f t="shared" si="1"/>
        <v>-1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IFERROR(__xludf.DUMMYFUNCTION("""COMPUTED_VALUE"""),63.13)</f>
        <v>63.13</v>
      </c>
      <c r="C435" s="1">
        <f t="shared" si="1"/>
        <v>-1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IFERROR(__xludf.DUMMYFUNCTION("""COMPUTED_VALUE"""),61.92)</f>
        <v>61.92</v>
      </c>
      <c r="C436" s="1">
        <f t="shared" si="1"/>
        <v>-1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IFERROR(__xludf.DUMMYFUNCTION("""COMPUTED_VALUE"""),61.59)</f>
        <v>61.59</v>
      </c>
      <c r="C437" s="1">
        <f t="shared" si="1"/>
        <v>-1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IFERROR(__xludf.DUMMYFUNCTION("""COMPUTED_VALUE"""),62.69)</f>
        <v>62.69</v>
      </c>
      <c r="C438" s="1">
        <f t="shared" si="1"/>
        <v>-1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IFERROR(__xludf.DUMMYFUNCTION("""COMPUTED_VALUE"""),63.82)</f>
        <v>63.82</v>
      </c>
      <c r="C439" s="1">
        <f t="shared" si="1"/>
        <v>-1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IFERROR(__xludf.DUMMYFUNCTION("""COMPUTED_VALUE"""),63.25)</f>
        <v>63.25</v>
      </c>
      <c r="C440" s="1">
        <f t="shared" si="1"/>
        <v>-1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IFERROR(__xludf.DUMMYFUNCTION("""COMPUTED_VALUE"""),63.9)</f>
        <v>63.9</v>
      </c>
      <c r="C441" s="1">
        <f t="shared" si="1"/>
        <v>-1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IFERROR(__xludf.DUMMYFUNCTION("""COMPUTED_VALUE"""),63.69)</f>
        <v>63.69</v>
      </c>
      <c r="C442" s="1">
        <f t="shared" si="1"/>
        <v>-1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IFERROR(__xludf.DUMMYFUNCTION("""COMPUTED_VALUE"""),62.08)</f>
        <v>62.08</v>
      </c>
      <c r="C443" s="1">
        <f t="shared" si="1"/>
        <v>-1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IFERROR(__xludf.DUMMYFUNCTION("""COMPUTED_VALUE"""),62.17)</f>
        <v>62.17</v>
      </c>
      <c r="C444" s="1">
        <f t="shared" si="1"/>
        <v>-1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IFERROR(__xludf.DUMMYFUNCTION("""COMPUTED_VALUE"""),62.35)</f>
        <v>62.35</v>
      </c>
      <c r="C445" s="1">
        <f t="shared" si="1"/>
        <v>-1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IFERROR(__xludf.DUMMYFUNCTION("""COMPUTED_VALUE"""),62.81)</f>
        <v>62.81</v>
      </c>
      <c r="C446" s="1">
        <f t="shared" si="1"/>
        <v>-1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IFERROR(__xludf.DUMMYFUNCTION("""COMPUTED_VALUE"""),63.13)</f>
        <v>63.13</v>
      </c>
      <c r="C447" s="1">
        <f t="shared" si="1"/>
        <v>-1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IFERROR(__xludf.DUMMYFUNCTION("""COMPUTED_VALUE"""),64.43)</f>
        <v>64.43</v>
      </c>
      <c r="C448" s="1">
        <f t="shared" si="1"/>
        <v>-1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IFERROR(__xludf.DUMMYFUNCTION("""COMPUTED_VALUE"""),63.96)</f>
        <v>63.96</v>
      </c>
      <c r="C449" s="1">
        <f t="shared" si="1"/>
        <v>-1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IFERROR(__xludf.DUMMYFUNCTION("""COMPUTED_VALUE"""),64.33)</f>
        <v>64.33</v>
      </c>
      <c r="C450" s="1">
        <f t="shared" si="1"/>
        <v>-1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IFERROR(__xludf.DUMMYFUNCTION("""COMPUTED_VALUE"""),64.23)</f>
        <v>64.23</v>
      </c>
      <c r="C451" s="1">
        <f t="shared" si="1"/>
        <v>-1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IFERROR(__xludf.DUMMYFUNCTION("""COMPUTED_VALUE"""),64.72)</f>
        <v>64.72</v>
      </c>
      <c r="C452" s="1">
        <f t="shared" si="1"/>
        <v>-1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IFERROR(__xludf.DUMMYFUNCTION("""COMPUTED_VALUE"""),63.79)</f>
        <v>63.79</v>
      </c>
      <c r="C453" s="1">
        <f t="shared" si="1"/>
        <v>-1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IFERROR(__xludf.DUMMYFUNCTION("""COMPUTED_VALUE"""),64.42)</f>
        <v>64.42</v>
      </c>
      <c r="C454" s="1">
        <f t="shared" si="1"/>
        <v>-1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IFERROR(__xludf.DUMMYFUNCTION("""COMPUTED_VALUE"""),62.64)</f>
        <v>62.64</v>
      </c>
      <c r="C455" s="1">
        <f t="shared" si="1"/>
        <v>-1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IFERROR(__xludf.DUMMYFUNCTION("""COMPUTED_VALUE"""),62.53)</f>
        <v>62.53</v>
      </c>
      <c r="C456" s="1">
        <f t="shared" si="1"/>
        <v>-1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IFERROR(__xludf.DUMMYFUNCTION("""COMPUTED_VALUE"""),63.78)</f>
        <v>63.78</v>
      </c>
      <c r="C457" s="1">
        <f t="shared" si="1"/>
        <v>-1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IFERROR(__xludf.DUMMYFUNCTION("""COMPUTED_VALUE"""),64.73)</f>
        <v>64.73</v>
      </c>
      <c r="C458" s="1">
        <f t="shared" si="1"/>
        <v>-1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IFERROR(__xludf.DUMMYFUNCTION("""COMPUTED_VALUE"""),63.69)</f>
        <v>63.69</v>
      </c>
      <c r="C459" s="1">
        <f t="shared" si="1"/>
        <v>-1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IFERROR(__xludf.DUMMYFUNCTION("""COMPUTED_VALUE"""),64.49)</f>
        <v>64.49</v>
      </c>
      <c r="C460" s="1">
        <f t="shared" si="1"/>
        <v>-1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IFERROR(__xludf.DUMMYFUNCTION("""COMPUTED_VALUE"""),65.3)</f>
        <v>65.3</v>
      </c>
      <c r="C461" s="1">
        <f t="shared" si="1"/>
        <v>-1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IFERROR(__xludf.DUMMYFUNCTION("""COMPUTED_VALUE"""),65.6)</f>
        <v>65.6</v>
      </c>
      <c r="C462" s="1">
        <f t="shared" si="1"/>
        <v>-1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IFERROR(__xludf.DUMMYFUNCTION("""COMPUTED_VALUE"""),64.39)</f>
        <v>64.39</v>
      </c>
      <c r="C463" s="1">
        <f t="shared" si="1"/>
        <v>-1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IFERROR(__xludf.DUMMYFUNCTION("""COMPUTED_VALUE"""),63.38)</f>
        <v>63.38</v>
      </c>
      <c r="C464" s="1">
        <f t="shared" si="1"/>
        <v>-1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IFERROR(__xludf.DUMMYFUNCTION("""COMPUTED_VALUE"""),63.64)</f>
        <v>63.64</v>
      </c>
      <c r="C465" s="1">
        <f t="shared" si="1"/>
        <v>-1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IFERROR(__xludf.DUMMYFUNCTION("""COMPUTED_VALUE"""),64.34)</f>
        <v>64.34</v>
      </c>
      <c r="C466" s="1">
        <f t="shared" si="1"/>
        <v>-1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IFERROR(__xludf.DUMMYFUNCTION("""COMPUTED_VALUE"""),64.12)</f>
        <v>64.12</v>
      </c>
      <c r="C467" s="1">
        <f t="shared" si="1"/>
        <v>-1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IFERROR(__xludf.DUMMYFUNCTION("""COMPUTED_VALUE"""),64.0)</f>
        <v>64</v>
      </c>
      <c r="C468" s="1">
        <f t="shared" si="1"/>
        <v>-1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IFERROR(__xludf.DUMMYFUNCTION("""COMPUTED_VALUE"""),64.86)</f>
        <v>64.86</v>
      </c>
      <c r="C469" s="1">
        <f t="shared" si="1"/>
        <v>-1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IFERROR(__xludf.DUMMYFUNCTION("""COMPUTED_VALUE"""),63.53)</f>
        <v>63.53</v>
      </c>
      <c r="C470" s="1">
        <f t="shared" si="1"/>
        <v>-1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IFERROR(__xludf.DUMMYFUNCTION("""COMPUTED_VALUE"""),64.12)</f>
        <v>64.12</v>
      </c>
      <c r="C471" s="1">
        <f t="shared" si="1"/>
        <v>-1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IFERROR(__xludf.DUMMYFUNCTION("""COMPUTED_VALUE"""),65.25)</f>
        <v>65.25</v>
      </c>
      <c r="C472" s="1">
        <f t="shared" si="1"/>
        <v>-1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IFERROR(__xludf.DUMMYFUNCTION("""COMPUTED_VALUE"""),64.91)</f>
        <v>64.91</v>
      </c>
      <c r="C473" s="1">
        <f t="shared" si="1"/>
        <v>-1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IFERROR(__xludf.DUMMYFUNCTION("""COMPUTED_VALUE"""),64.99)</f>
        <v>64.99</v>
      </c>
      <c r="C474" s="1">
        <f t="shared" si="1"/>
        <v>-1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IFERROR(__xludf.DUMMYFUNCTION("""COMPUTED_VALUE"""),64.4)</f>
        <v>64.4</v>
      </c>
      <c r="C475" s="1">
        <f t="shared" si="1"/>
        <v>-1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IFERROR(__xludf.DUMMYFUNCTION("""COMPUTED_VALUE"""),63.94)</f>
        <v>63.94</v>
      </c>
      <c r="C476" s="1">
        <f t="shared" si="1"/>
        <v>-1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IFERROR(__xludf.DUMMYFUNCTION("""COMPUTED_VALUE"""),63.85)</f>
        <v>63.85</v>
      </c>
      <c r="C477" s="1">
        <f t="shared" si="1"/>
        <v>-1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IFERROR(__xludf.DUMMYFUNCTION("""COMPUTED_VALUE"""),62.94)</f>
        <v>62.94</v>
      </c>
      <c r="C478" s="1">
        <f t="shared" si="1"/>
        <v>-1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IFERROR(__xludf.DUMMYFUNCTION("""COMPUTED_VALUE"""),62.9)</f>
        <v>62.9</v>
      </c>
      <c r="C479" s="1">
        <f t="shared" si="1"/>
        <v>-1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IFERROR(__xludf.DUMMYFUNCTION("""COMPUTED_VALUE"""),61.99)</f>
        <v>61.99</v>
      </c>
      <c r="C480" s="1">
        <f t="shared" si="1"/>
        <v>-1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IFERROR(__xludf.DUMMYFUNCTION("""COMPUTED_VALUE"""),61.27)</f>
        <v>61.27</v>
      </c>
      <c r="C481" s="1">
        <f t="shared" si="1"/>
        <v>-1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IFERROR(__xludf.DUMMYFUNCTION("""COMPUTED_VALUE"""),62.37)</f>
        <v>62.37</v>
      </c>
      <c r="C482" s="1">
        <f t="shared" si="1"/>
        <v>-1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IFERROR(__xludf.DUMMYFUNCTION("""COMPUTED_VALUE"""),62.78)</f>
        <v>62.78</v>
      </c>
      <c r="C483" s="1">
        <f t="shared" si="1"/>
        <v>-1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IFERROR(__xludf.DUMMYFUNCTION("""COMPUTED_VALUE"""),64.72)</f>
        <v>64.72</v>
      </c>
      <c r="C484" s="1">
        <f t="shared" si="1"/>
        <v>-1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IFERROR(__xludf.DUMMYFUNCTION("""COMPUTED_VALUE"""),64.45)</f>
        <v>64.45</v>
      </c>
      <c r="C485" s="1">
        <f t="shared" si="1"/>
        <v>-1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IFERROR(__xludf.DUMMYFUNCTION("""COMPUTED_VALUE"""),63.47)</f>
        <v>63.47</v>
      </c>
      <c r="C486" s="1">
        <f t="shared" si="1"/>
        <v>-1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IFERROR(__xludf.DUMMYFUNCTION("""COMPUTED_VALUE"""),63.36)</f>
        <v>63.36</v>
      </c>
      <c r="C487" s="1">
        <f t="shared" si="1"/>
        <v>-1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IFERROR(__xludf.DUMMYFUNCTION("""COMPUTED_VALUE"""),63.49)</f>
        <v>63.49</v>
      </c>
      <c r="C488" s="1">
        <f t="shared" si="1"/>
        <v>-1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IFERROR(__xludf.DUMMYFUNCTION("""COMPUTED_VALUE"""),64.45)</f>
        <v>64.45</v>
      </c>
      <c r="C489" s="1">
        <f t="shared" si="1"/>
        <v>-1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IFERROR(__xludf.DUMMYFUNCTION("""COMPUTED_VALUE"""),63.78)</f>
        <v>63.78</v>
      </c>
      <c r="C490" s="1">
        <f t="shared" si="1"/>
        <v>-1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IFERROR(__xludf.DUMMYFUNCTION("""COMPUTED_VALUE"""),64.53)</f>
        <v>64.53</v>
      </c>
      <c r="C491" s="1">
        <f t="shared" si="1"/>
        <v>-1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IFERROR(__xludf.DUMMYFUNCTION("""COMPUTED_VALUE"""),63.51)</f>
        <v>63.51</v>
      </c>
      <c r="C492" s="1">
        <f t="shared" si="1"/>
        <v>-1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IFERROR(__xludf.DUMMYFUNCTION("""COMPUTED_VALUE"""),63.36)</f>
        <v>63.36</v>
      </c>
      <c r="C493" s="1">
        <f t="shared" si="1"/>
        <v>-1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IFERROR(__xludf.DUMMYFUNCTION("""COMPUTED_VALUE"""),63.18)</f>
        <v>63.18</v>
      </c>
      <c r="C494" s="1">
        <f t="shared" si="1"/>
        <v>-1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IFERROR(__xludf.DUMMYFUNCTION("""COMPUTED_VALUE"""),64.0)</f>
        <v>64</v>
      </c>
      <c r="C495" s="1">
        <f t="shared" si="1"/>
        <v>-1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IFERROR(__xludf.DUMMYFUNCTION("""COMPUTED_VALUE"""),64.3)</f>
        <v>64.3</v>
      </c>
      <c r="C496" s="1">
        <f t="shared" si="1"/>
        <v>-1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IFERROR(__xludf.DUMMYFUNCTION("""COMPUTED_VALUE"""),63.53)</f>
        <v>63.53</v>
      </c>
      <c r="C497" s="1">
        <f t="shared" si="1"/>
        <v>-1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IFERROR(__xludf.DUMMYFUNCTION("""COMPUTED_VALUE"""),64.52)</f>
        <v>64.52</v>
      </c>
      <c r="C498" s="1">
        <f t="shared" si="1"/>
        <v>-1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IFERROR(__xludf.DUMMYFUNCTION("""COMPUTED_VALUE"""),64.96)</f>
        <v>64.96</v>
      </c>
      <c r="C499" s="1">
        <f t="shared" si="1"/>
        <v>-1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IFERROR(__xludf.DUMMYFUNCTION("""COMPUTED_VALUE"""),65.18)</f>
        <v>65.18</v>
      </c>
      <c r="C500" s="1">
        <f t="shared" si="1"/>
        <v>-1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IFERROR(__xludf.DUMMYFUNCTION("""COMPUTED_VALUE"""),65.98)</f>
        <v>65.98</v>
      </c>
      <c r="C501" s="1">
        <f t="shared" si="1"/>
        <v>-1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IFERROR(__xludf.DUMMYFUNCTION("""COMPUTED_VALUE"""),66.02)</f>
        <v>66.02</v>
      </c>
      <c r="C502" s="1">
        <f t="shared" si="1"/>
        <v>-1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IFERROR(__xludf.DUMMYFUNCTION("""COMPUTED_VALUE"""),65.45)</f>
        <v>65.45</v>
      </c>
      <c r="C503" s="1">
        <f t="shared" si="1"/>
        <v>-1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IFERROR(__xludf.DUMMYFUNCTION("""COMPUTED_VALUE"""),65.88)</f>
        <v>65.88</v>
      </c>
      <c r="C504" s="1">
        <f t="shared" si="1"/>
        <v>-1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IFERROR(__xludf.DUMMYFUNCTION("""COMPUTED_VALUE"""),65.58)</f>
        <v>65.58</v>
      </c>
      <c r="C505" s="1">
        <f t="shared" si="1"/>
        <v>-1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IFERROR(__xludf.DUMMYFUNCTION("""COMPUTED_VALUE"""),65.88)</f>
        <v>65.88</v>
      </c>
      <c r="C506" s="1">
        <f t="shared" si="1"/>
        <v>-1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IFERROR(__xludf.DUMMYFUNCTION("""COMPUTED_VALUE"""),65.48)</f>
        <v>65.48</v>
      </c>
      <c r="C507" s="1">
        <f t="shared" si="1"/>
        <v>-1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IFERROR(__xludf.DUMMYFUNCTION("""COMPUTED_VALUE"""),65.4)</f>
        <v>65.4</v>
      </c>
      <c r="C508" s="1">
        <f t="shared" si="1"/>
        <v>-1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IFERROR(__xludf.DUMMYFUNCTION("""COMPUTED_VALUE"""),64.83)</f>
        <v>64.83</v>
      </c>
      <c r="C509" s="1">
        <f t="shared" si="1"/>
        <v>-1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IFERROR(__xludf.DUMMYFUNCTION("""COMPUTED_VALUE"""),64.93)</f>
        <v>64.93</v>
      </c>
      <c r="C510" s="1">
        <f t="shared" si="1"/>
        <v>-1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IFERROR(__xludf.DUMMYFUNCTION("""COMPUTED_VALUE"""),65.2)</f>
        <v>65.2</v>
      </c>
      <c r="C511" s="1">
        <f t="shared" si="1"/>
        <v>-1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IFERROR(__xludf.DUMMYFUNCTION("""COMPUTED_VALUE"""),65.13)</f>
        <v>65.13</v>
      </c>
      <c r="C512" s="1">
        <f t="shared" si="1"/>
        <v>-1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IFERROR(__xludf.DUMMYFUNCTION("""COMPUTED_VALUE"""),65.23)</f>
        <v>65.23</v>
      </c>
      <c r="C513" s="1">
        <f t="shared" si="1"/>
        <v>-1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IFERROR(__xludf.DUMMYFUNCTION("""COMPUTED_VALUE"""),65.26)</f>
        <v>65.26</v>
      </c>
      <c r="C514" s="1">
        <f t="shared" si="1"/>
        <v>-1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IFERROR(__xludf.DUMMYFUNCTION("""COMPUTED_VALUE"""),65.12)</f>
        <v>65.12</v>
      </c>
      <c r="C515" s="1">
        <f t="shared" si="1"/>
        <v>-1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IFERROR(__xludf.DUMMYFUNCTION("""COMPUTED_VALUE"""),65.28)</f>
        <v>65.28</v>
      </c>
      <c r="C516" s="1">
        <f t="shared" si="1"/>
        <v>-1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IFERROR(__xludf.DUMMYFUNCTION("""COMPUTED_VALUE"""),65.19)</f>
        <v>65.19</v>
      </c>
      <c r="C517" s="1">
        <f t="shared" si="1"/>
        <v>-1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IFERROR(__xludf.DUMMYFUNCTION("""COMPUTED_VALUE"""),65.27)</f>
        <v>65.27</v>
      </c>
      <c r="C518" s="1">
        <f t="shared" si="1"/>
        <v>-1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IFERROR(__xludf.DUMMYFUNCTION("""COMPUTED_VALUE"""),65.0)</f>
        <v>65</v>
      </c>
      <c r="C519" s="1">
        <f t="shared" si="1"/>
        <v>-1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IFERROR(__xludf.DUMMYFUNCTION("""COMPUTED_VALUE"""),65.0)</f>
        <v>65</v>
      </c>
      <c r="C520" s="1">
        <f t="shared" si="1"/>
        <v>-1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IFERROR(__xludf.DUMMYFUNCTION("""COMPUTED_VALUE"""),65.22)</f>
        <v>65.22</v>
      </c>
      <c r="C521" s="1">
        <f t="shared" si="1"/>
        <v>-1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IFERROR(__xludf.DUMMYFUNCTION("""COMPUTED_VALUE"""),65.7)</f>
        <v>65.7</v>
      </c>
      <c r="C522" s="1">
        <f t="shared" si="1"/>
        <v>-1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IFERROR(__xludf.DUMMYFUNCTION("""COMPUTED_VALUE"""),65.56)</f>
        <v>65.56</v>
      </c>
      <c r="C523" s="1">
        <f t="shared" si="1"/>
        <v>-1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IFERROR(__xludf.DUMMYFUNCTION("""COMPUTED_VALUE"""),65.71)</f>
        <v>65.71</v>
      </c>
      <c r="C524" s="1">
        <f t="shared" si="1"/>
        <v>-1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IFERROR(__xludf.DUMMYFUNCTION("""COMPUTED_VALUE"""),65.91)</f>
        <v>65.91</v>
      </c>
      <c r="C525" s="1">
        <f t="shared" si="1"/>
        <v>-1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IFERROR(__xludf.DUMMYFUNCTION("""COMPUTED_VALUE"""),65.69)</f>
        <v>65.69</v>
      </c>
      <c r="C526" s="1">
        <f t="shared" si="1"/>
        <v>-1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IFERROR(__xludf.DUMMYFUNCTION("""COMPUTED_VALUE"""),65.59)</f>
        <v>65.59</v>
      </c>
      <c r="C527" s="1">
        <f t="shared" si="1"/>
        <v>-1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IFERROR(__xludf.DUMMYFUNCTION("""COMPUTED_VALUE"""),65.64)</f>
        <v>65.64</v>
      </c>
      <c r="C528" s="1">
        <f t="shared" si="1"/>
        <v>-1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IFERROR(__xludf.DUMMYFUNCTION("""COMPUTED_VALUE"""),65.19)</f>
        <v>65.19</v>
      </c>
      <c r="C529" s="1">
        <f t="shared" si="1"/>
        <v>-1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IFERROR(__xludf.DUMMYFUNCTION("""COMPUTED_VALUE"""),65.26)</f>
        <v>65.26</v>
      </c>
      <c r="C530" s="1">
        <f t="shared" si="1"/>
        <v>-1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IFERROR(__xludf.DUMMYFUNCTION("""COMPUTED_VALUE"""),65.24)</f>
        <v>65.24</v>
      </c>
      <c r="C531" s="1">
        <f t="shared" si="1"/>
        <v>-1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IFERROR(__xludf.DUMMYFUNCTION("""COMPUTED_VALUE"""),64.89)</f>
        <v>64.89</v>
      </c>
      <c r="C532" s="1">
        <f t="shared" si="1"/>
        <v>-1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IFERROR(__xludf.DUMMYFUNCTION("""COMPUTED_VALUE"""),64.6)</f>
        <v>64.6</v>
      </c>
      <c r="C533" s="1">
        <f t="shared" si="1"/>
        <v>-1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IFERROR(__xludf.DUMMYFUNCTION("""COMPUTED_VALUE"""),64.68)</f>
        <v>64.68</v>
      </c>
      <c r="C534" s="1">
        <f t="shared" si="1"/>
        <v>-1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IFERROR(__xludf.DUMMYFUNCTION("""COMPUTED_VALUE"""),64.61)</f>
        <v>64.61</v>
      </c>
      <c r="C535" s="1">
        <f t="shared" si="1"/>
        <v>-1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IFERROR(__xludf.DUMMYFUNCTION("""COMPUTED_VALUE"""),64.65)</f>
        <v>64.65</v>
      </c>
      <c r="C536" s="1">
        <f t="shared" si="1"/>
        <v>-1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IFERROR(__xludf.DUMMYFUNCTION("""COMPUTED_VALUE"""),64.92)</f>
        <v>64.92</v>
      </c>
      <c r="C537" s="1">
        <f t="shared" si="1"/>
        <v>-1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IFERROR(__xludf.DUMMYFUNCTION("""COMPUTED_VALUE"""),64.99)</f>
        <v>64.99</v>
      </c>
      <c r="C538" s="1">
        <f t="shared" si="1"/>
        <v>-1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IFERROR(__xludf.DUMMYFUNCTION("""COMPUTED_VALUE"""),65.04)</f>
        <v>65.04</v>
      </c>
      <c r="C539" s="1">
        <f t="shared" si="1"/>
        <v>-1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IFERROR(__xludf.DUMMYFUNCTION("""COMPUTED_VALUE"""),65.0)</f>
        <v>65</v>
      </c>
      <c r="C540" s="1">
        <f t="shared" si="1"/>
        <v>-1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IFERROR(__xludf.DUMMYFUNCTION("""COMPUTED_VALUE"""),65.1)</f>
        <v>65.1</v>
      </c>
      <c r="C541" s="1">
        <f t="shared" si="1"/>
        <v>-1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IFERROR(__xludf.DUMMYFUNCTION("""COMPUTED_VALUE"""),64.46)</f>
        <v>64.46</v>
      </c>
      <c r="C542" s="1">
        <f t="shared" si="1"/>
        <v>-1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IFERROR(__xludf.DUMMYFUNCTION("""COMPUTED_VALUE"""),64.45)</f>
        <v>64.45</v>
      </c>
      <c r="C543" s="1">
        <f t="shared" si="1"/>
        <v>-1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IFERROR(__xludf.DUMMYFUNCTION("""COMPUTED_VALUE"""),65.18)</f>
        <v>65.18</v>
      </c>
      <c r="C544" s="1">
        <f t="shared" si="1"/>
        <v>-1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IFERROR(__xludf.DUMMYFUNCTION("""COMPUTED_VALUE"""),65.08)</f>
        <v>65.08</v>
      </c>
      <c r="C545" s="1">
        <f t="shared" si="1"/>
        <v>-1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IFERROR(__xludf.DUMMYFUNCTION("""COMPUTED_VALUE"""),64.83)</f>
        <v>64.83</v>
      </c>
      <c r="C546" s="1">
        <f t="shared" si="1"/>
        <v>-1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IFERROR(__xludf.DUMMYFUNCTION("""COMPUTED_VALUE"""),64.77)</f>
        <v>64.77</v>
      </c>
      <c r="C547" s="1">
        <f t="shared" si="1"/>
        <v>-1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IFERROR(__xludf.DUMMYFUNCTION("""COMPUTED_VALUE"""),64.91)</f>
        <v>64.91</v>
      </c>
      <c r="C548" s="1">
        <f t="shared" si="1"/>
        <v>-1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IFERROR(__xludf.DUMMYFUNCTION("""COMPUTED_VALUE"""),64.35)</f>
        <v>64.35</v>
      </c>
      <c r="C549" s="1">
        <f t="shared" si="1"/>
        <v>-1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IFERROR(__xludf.DUMMYFUNCTION("""COMPUTED_VALUE"""),64.3)</f>
        <v>64.3</v>
      </c>
      <c r="C550" s="1">
        <f t="shared" si="1"/>
        <v>-1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IFERROR(__xludf.DUMMYFUNCTION("""COMPUTED_VALUE"""),64.85)</f>
        <v>64.85</v>
      </c>
      <c r="C551" s="1">
        <f t="shared" si="1"/>
        <v>-1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IFERROR(__xludf.DUMMYFUNCTION("""COMPUTED_VALUE"""),64.74)</f>
        <v>64.74</v>
      </c>
      <c r="C552" s="1">
        <f t="shared" si="1"/>
        <v>-1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IFERROR(__xludf.DUMMYFUNCTION("""COMPUTED_VALUE"""),65.1)</f>
        <v>65.1</v>
      </c>
      <c r="C553" s="1">
        <f t="shared" si="1"/>
        <v>-1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IFERROR(__xludf.DUMMYFUNCTION("""COMPUTED_VALUE"""),65.33)</f>
        <v>65.33</v>
      </c>
      <c r="C554" s="1">
        <f t="shared" si="1"/>
        <v>-1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IFERROR(__xludf.DUMMYFUNCTION("""COMPUTED_VALUE"""),65.08)</f>
        <v>65.08</v>
      </c>
      <c r="C555" s="1">
        <f t="shared" si="1"/>
        <v>-1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IFERROR(__xludf.DUMMYFUNCTION("""COMPUTED_VALUE"""),65.07)</f>
        <v>65.07</v>
      </c>
      <c r="C556" s="1">
        <f t="shared" si="1"/>
        <v>-1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IFERROR(__xludf.DUMMYFUNCTION("""COMPUTED_VALUE"""),65.12)</f>
        <v>65.12</v>
      </c>
      <c r="C557" s="1">
        <f t="shared" si="1"/>
        <v>-1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IFERROR(__xludf.DUMMYFUNCTION("""COMPUTED_VALUE"""),65.21)</f>
        <v>65.21</v>
      </c>
      <c r="C558" s="1">
        <f t="shared" si="1"/>
        <v>-1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IFERROR(__xludf.DUMMYFUNCTION("""COMPUTED_VALUE"""),64.96)</f>
        <v>64.96</v>
      </c>
      <c r="C559" s="1">
        <f t="shared" si="1"/>
        <v>-1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IFERROR(__xludf.DUMMYFUNCTION("""COMPUTED_VALUE"""),64.76)</f>
        <v>64.76</v>
      </c>
      <c r="C560" s="1">
        <f t="shared" si="1"/>
        <v>-1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IFERROR(__xludf.DUMMYFUNCTION("""COMPUTED_VALUE"""),64.46)</f>
        <v>64.46</v>
      </c>
      <c r="C561" s="1">
        <f t="shared" si="1"/>
        <v>-1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IFERROR(__xludf.DUMMYFUNCTION("""COMPUTED_VALUE"""),64.55)</f>
        <v>64.55</v>
      </c>
      <c r="C562" s="1">
        <f t="shared" si="1"/>
        <v>-1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IFERROR(__xludf.DUMMYFUNCTION("""COMPUTED_VALUE"""),65.17)</f>
        <v>65.17</v>
      </c>
      <c r="C563" s="1">
        <f t="shared" si="1"/>
        <v>-1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IFERROR(__xludf.DUMMYFUNCTION("""COMPUTED_VALUE"""),65.4)</f>
        <v>65.4</v>
      </c>
      <c r="C564" s="1">
        <f t="shared" si="1"/>
        <v>-1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IFERROR(__xludf.DUMMYFUNCTION("""COMPUTED_VALUE"""),65.62)</f>
        <v>65.62</v>
      </c>
      <c r="C565" s="1">
        <f t="shared" si="1"/>
        <v>-1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IFERROR(__xludf.DUMMYFUNCTION("""COMPUTED_VALUE"""),65.54)</f>
        <v>65.54</v>
      </c>
      <c r="C566" s="1">
        <f t="shared" si="1"/>
        <v>-1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IFERROR(__xludf.DUMMYFUNCTION("""COMPUTED_VALUE"""),65.96)</f>
        <v>65.96</v>
      </c>
      <c r="C567" s="1">
        <f t="shared" si="1"/>
        <v>-1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IFERROR(__xludf.DUMMYFUNCTION("""COMPUTED_VALUE"""),66.21)</f>
        <v>66.21</v>
      </c>
      <c r="C568" s="1">
        <f t="shared" si="1"/>
        <v>-1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IFERROR(__xludf.DUMMYFUNCTION("""COMPUTED_VALUE"""),65.88)</f>
        <v>65.88</v>
      </c>
      <c r="C569" s="1">
        <f t="shared" si="1"/>
        <v>-1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IFERROR(__xludf.DUMMYFUNCTION("""COMPUTED_VALUE"""),65.39)</f>
        <v>65.39</v>
      </c>
      <c r="C570" s="1">
        <f t="shared" si="1"/>
        <v>-1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IFERROR(__xludf.DUMMYFUNCTION("""COMPUTED_VALUE"""),65.34)</f>
        <v>65.34</v>
      </c>
      <c r="C571" s="1">
        <f t="shared" si="1"/>
        <v>-1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IFERROR(__xludf.DUMMYFUNCTION("""COMPUTED_VALUE"""),64.92)</f>
        <v>64.92</v>
      </c>
      <c r="C572" s="1">
        <f t="shared" si="1"/>
        <v>-1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IFERROR(__xludf.DUMMYFUNCTION("""COMPUTED_VALUE"""),64.2)</f>
        <v>64.2</v>
      </c>
      <c r="C573" s="1">
        <f t="shared" si="1"/>
        <v>-1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IFERROR(__xludf.DUMMYFUNCTION("""COMPUTED_VALUE"""),64.13)</f>
        <v>64.13</v>
      </c>
      <c r="C574" s="1">
        <f t="shared" si="1"/>
        <v>-1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IFERROR(__xludf.DUMMYFUNCTION("""COMPUTED_VALUE"""),64.15)</f>
        <v>64.15</v>
      </c>
      <c r="C575" s="1">
        <f t="shared" si="1"/>
        <v>-1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IFERROR(__xludf.DUMMYFUNCTION("""COMPUTED_VALUE"""),63.54)</f>
        <v>63.54</v>
      </c>
      <c r="C576" s="1">
        <f t="shared" si="1"/>
        <v>-1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IFERROR(__xludf.DUMMYFUNCTION("""COMPUTED_VALUE"""),63.98)</f>
        <v>63.98</v>
      </c>
      <c r="C577" s="1">
        <f t="shared" si="1"/>
        <v>-1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IFERROR(__xludf.DUMMYFUNCTION("""COMPUTED_VALUE"""),64.22)</f>
        <v>64.22</v>
      </c>
      <c r="C578" s="1">
        <f t="shared" si="1"/>
        <v>-1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IFERROR(__xludf.DUMMYFUNCTION("""COMPUTED_VALUE"""),63.26)</f>
        <v>63.26</v>
      </c>
      <c r="C579" s="1">
        <f t="shared" si="1"/>
        <v>-1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IFERROR(__xludf.DUMMYFUNCTION("""COMPUTED_VALUE"""),63.03)</f>
        <v>63.03</v>
      </c>
      <c r="C580" s="1">
        <f t="shared" si="1"/>
        <v>-1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IFERROR(__xludf.DUMMYFUNCTION("""COMPUTED_VALUE"""),63.71)</f>
        <v>63.71</v>
      </c>
      <c r="C581" s="1">
        <f t="shared" si="1"/>
        <v>-1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IFERROR(__xludf.DUMMYFUNCTION("""COMPUTED_VALUE"""),63.37)</f>
        <v>63.37</v>
      </c>
      <c r="C582" s="1">
        <f t="shared" si="1"/>
        <v>-1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IFERROR(__xludf.DUMMYFUNCTION("""COMPUTED_VALUE"""),63.77)</f>
        <v>63.77</v>
      </c>
      <c r="C583" s="1">
        <f t="shared" si="1"/>
        <v>-1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IFERROR(__xludf.DUMMYFUNCTION("""COMPUTED_VALUE"""),64.43)</f>
        <v>64.43</v>
      </c>
      <c r="C584" s="1">
        <f t="shared" si="1"/>
        <v>-1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IFERROR(__xludf.DUMMYFUNCTION("""COMPUTED_VALUE"""),64.75)</f>
        <v>64.75</v>
      </c>
      <c r="C585" s="1">
        <f t="shared" si="1"/>
        <v>-1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IFERROR(__xludf.DUMMYFUNCTION("""COMPUTED_VALUE"""),64.84)</f>
        <v>64.84</v>
      </c>
      <c r="C586" s="1">
        <f t="shared" si="1"/>
        <v>-1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IFERROR(__xludf.DUMMYFUNCTION("""COMPUTED_VALUE"""),65.1)</f>
        <v>65.1</v>
      </c>
      <c r="C587" s="1">
        <f t="shared" si="1"/>
        <v>-1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IFERROR(__xludf.DUMMYFUNCTION("""COMPUTED_VALUE"""),65.22)</f>
        <v>65.22</v>
      </c>
      <c r="C588" s="1">
        <f t="shared" si="1"/>
        <v>-1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IFERROR(__xludf.DUMMYFUNCTION("""COMPUTED_VALUE"""),65.33)</f>
        <v>65.33</v>
      </c>
      <c r="C589" s="1">
        <f t="shared" si="1"/>
        <v>-1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IFERROR(__xludf.DUMMYFUNCTION("""COMPUTED_VALUE"""),65.34)</f>
        <v>65.34</v>
      </c>
      <c r="C590" s="1">
        <f t="shared" si="1"/>
        <v>-1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IFERROR(__xludf.DUMMYFUNCTION("""COMPUTED_VALUE"""),64.74)</f>
        <v>64.74</v>
      </c>
      <c r="C591" s="1">
        <f t="shared" si="1"/>
        <v>-1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IFERROR(__xludf.DUMMYFUNCTION("""COMPUTED_VALUE"""),64.8)</f>
        <v>64.8</v>
      </c>
      <c r="C592" s="1">
        <f t="shared" si="1"/>
        <v>-1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IFERROR(__xludf.DUMMYFUNCTION("""COMPUTED_VALUE"""),64.98)</f>
        <v>64.98</v>
      </c>
      <c r="C593" s="1">
        <f t="shared" si="1"/>
        <v>-1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IFERROR(__xludf.DUMMYFUNCTION("""COMPUTED_VALUE"""),64.28)</f>
        <v>64.28</v>
      </c>
      <c r="C594" s="1">
        <f t="shared" si="1"/>
        <v>-1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IFERROR(__xludf.DUMMYFUNCTION("""COMPUTED_VALUE"""),64.57)</f>
        <v>64.57</v>
      </c>
      <c r="C595" s="1">
        <f t="shared" si="1"/>
        <v>-1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IFERROR(__xludf.DUMMYFUNCTION("""COMPUTED_VALUE"""),64.34)</f>
        <v>64.34</v>
      </c>
      <c r="C596" s="1">
        <f t="shared" si="1"/>
        <v>-1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IFERROR(__xludf.DUMMYFUNCTION("""COMPUTED_VALUE"""),63.93)</f>
        <v>63.93</v>
      </c>
      <c r="C597" s="1">
        <f t="shared" si="1"/>
        <v>-1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IFERROR(__xludf.DUMMYFUNCTION("""COMPUTED_VALUE"""),63.61)</f>
        <v>63.61</v>
      </c>
      <c r="C598" s="1">
        <f t="shared" si="1"/>
        <v>-1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IFERROR(__xludf.DUMMYFUNCTION("""COMPUTED_VALUE"""),63.71)</f>
        <v>63.71</v>
      </c>
      <c r="C599" s="1">
        <f t="shared" si="1"/>
        <v>-1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IFERROR(__xludf.DUMMYFUNCTION("""COMPUTED_VALUE"""),63.55)</f>
        <v>63.55</v>
      </c>
      <c r="C600" s="1">
        <f t="shared" si="1"/>
        <v>-1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IFERROR(__xludf.DUMMYFUNCTION("""COMPUTED_VALUE"""),63.35)</f>
        <v>63.35</v>
      </c>
      <c r="C601" s="1">
        <f t="shared" si="1"/>
        <v>-1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IFERROR(__xludf.DUMMYFUNCTION("""COMPUTED_VALUE"""),63.47)</f>
        <v>63.47</v>
      </c>
      <c r="C602" s="1">
        <f t="shared" si="1"/>
        <v>-1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IFERROR(__xludf.DUMMYFUNCTION("""COMPUTED_VALUE"""),63.52)</f>
        <v>63.52</v>
      </c>
      <c r="C603" s="1">
        <f t="shared" si="1"/>
        <v>-1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IFERROR(__xludf.DUMMYFUNCTION("""COMPUTED_VALUE"""),63.52)</f>
        <v>63.52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IFERROR(__xludf.DUMMYFUNCTION("""COMPUTED_VALUE"""),63.1)</f>
        <v>63.1</v>
      </c>
      <c r="C605" s="1">
        <f t="shared" si="1"/>
        <v>-1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IFERROR(__xludf.DUMMYFUNCTION("""COMPUTED_VALUE"""),62.51)</f>
        <v>62.51</v>
      </c>
      <c r="C606" s="1">
        <f t="shared" si="1"/>
        <v>-1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IFERROR(__xludf.DUMMYFUNCTION("""COMPUTED_VALUE"""),62.59)</f>
        <v>62.59</v>
      </c>
      <c r="C607" s="1">
        <f t="shared" si="1"/>
        <v>-1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IFERROR(__xludf.DUMMYFUNCTION("""COMPUTED_VALUE"""),62.21)</f>
        <v>62.21</v>
      </c>
      <c r="C608" s="1">
        <f t="shared" si="1"/>
        <v>-1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IFERROR(__xludf.DUMMYFUNCTION("""COMPUTED_VALUE"""),62.43)</f>
        <v>62.43</v>
      </c>
      <c r="C609" s="1">
        <f t="shared" si="1"/>
        <v>-1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IFERROR(__xludf.DUMMYFUNCTION("""COMPUTED_VALUE"""),61.78)</f>
        <v>61.78</v>
      </c>
      <c r="C610" s="1">
        <f t="shared" si="1"/>
        <v>-1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IFERROR(__xludf.DUMMYFUNCTION("""COMPUTED_VALUE"""),62.34)</f>
        <v>62.34</v>
      </c>
      <c r="C611" s="1">
        <f t="shared" si="1"/>
        <v>-1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IFERROR(__xludf.DUMMYFUNCTION("""COMPUTED_VALUE"""),62.21)</f>
        <v>62.21</v>
      </c>
      <c r="C612" s="1">
        <f t="shared" si="1"/>
        <v>-1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IFERROR(__xludf.DUMMYFUNCTION("""COMPUTED_VALUE"""),62.8)</f>
        <v>62.8</v>
      </c>
      <c r="C613" s="1">
        <f t="shared" si="1"/>
        <v>-1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IFERROR(__xludf.DUMMYFUNCTION("""COMPUTED_VALUE"""),62.8)</f>
        <v>62.8</v>
      </c>
      <c r="C614" s="1">
        <f t="shared" si="1"/>
        <v>-1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IFERROR(__xludf.DUMMYFUNCTION("""COMPUTED_VALUE"""),62.98)</f>
        <v>62.98</v>
      </c>
      <c r="C615" s="1">
        <f t="shared" si="1"/>
        <v>-1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IFERROR(__xludf.DUMMYFUNCTION("""COMPUTED_VALUE"""),62.12)</f>
        <v>62.12</v>
      </c>
      <c r="C616" s="1">
        <f t="shared" si="1"/>
        <v>-1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IFERROR(__xludf.DUMMYFUNCTION("""COMPUTED_VALUE"""),63.08)</f>
        <v>63.08</v>
      </c>
      <c r="C617" s="1">
        <f t="shared" si="1"/>
        <v>-1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IFERROR(__xludf.DUMMYFUNCTION("""COMPUTED_VALUE"""),64.45)</f>
        <v>64.45</v>
      </c>
      <c r="C618" s="1">
        <f t="shared" si="1"/>
        <v>-1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IFERROR(__xludf.DUMMYFUNCTION("""COMPUTED_VALUE"""),65.45)</f>
        <v>65.45</v>
      </c>
      <c r="C619" s="1">
        <f t="shared" si="1"/>
        <v>-1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IFERROR(__xludf.DUMMYFUNCTION("""COMPUTED_VALUE"""),66.01)</f>
        <v>66.01</v>
      </c>
      <c r="C620" s="1">
        <f t="shared" si="1"/>
        <v>-1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IFERROR(__xludf.DUMMYFUNCTION("""COMPUTED_VALUE"""),66.3)</f>
        <v>66.3</v>
      </c>
      <c r="C621" s="1">
        <f t="shared" si="1"/>
        <v>-1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IFERROR(__xludf.DUMMYFUNCTION("""COMPUTED_VALUE"""),66.72)</f>
        <v>66.72</v>
      </c>
      <c r="C622" s="1">
        <f t="shared" si="1"/>
        <v>-1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IFERROR(__xludf.DUMMYFUNCTION("""COMPUTED_VALUE"""),67.0)</f>
        <v>67</v>
      </c>
      <c r="C623" s="1">
        <f t="shared" si="1"/>
        <v>-1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IFERROR(__xludf.DUMMYFUNCTION("""COMPUTED_VALUE"""),66.39)</f>
        <v>66.39</v>
      </c>
      <c r="C624" s="1">
        <f t="shared" si="1"/>
        <v>-1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IFERROR(__xludf.DUMMYFUNCTION("""COMPUTED_VALUE"""),66.63)</f>
        <v>66.63</v>
      </c>
      <c r="C625" s="1">
        <f t="shared" si="1"/>
        <v>-1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IFERROR(__xludf.DUMMYFUNCTION("""COMPUTED_VALUE"""),66.5)</f>
        <v>66.5</v>
      </c>
      <c r="C626" s="1">
        <f t="shared" si="1"/>
        <v>-1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IFERROR(__xludf.DUMMYFUNCTION("""COMPUTED_VALUE"""),66.42)</f>
        <v>66.42</v>
      </c>
      <c r="C627" s="1">
        <f t="shared" si="1"/>
        <v>-1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IFERROR(__xludf.DUMMYFUNCTION("""COMPUTED_VALUE"""),66.84)</f>
        <v>66.84</v>
      </c>
      <c r="C628" s="1">
        <f t="shared" si="1"/>
        <v>-1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IFERROR(__xludf.DUMMYFUNCTION("""COMPUTED_VALUE"""),66.94)</f>
        <v>66.94</v>
      </c>
      <c r="C629" s="1">
        <f t="shared" si="1"/>
        <v>-1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IFERROR(__xludf.DUMMYFUNCTION("""COMPUTED_VALUE"""),67.56)</f>
        <v>67.56</v>
      </c>
      <c r="C630" s="1">
        <f t="shared" si="1"/>
        <v>-1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IFERROR(__xludf.DUMMYFUNCTION("""COMPUTED_VALUE"""),68.0)</f>
        <v>68</v>
      </c>
      <c r="C631" s="1">
        <f t="shared" si="1"/>
        <v>-1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IFERROR(__xludf.DUMMYFUNCTION("""COMPUTED_VALUE"""),68.04)</f>
        <v>68.04</v>
      </c>
      <c r="C632" s="1">
        <f t="shared" si="1"/>
        <v>-1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IFERROR(__xludf.DUMMYFUNCTION("""COMPUTED_VALUE"""),67.78)</f>
        <v>67.78</v>
      </c>
      <c r="C633" s="1">
        <f t="shared" si="1"/>
        <v>-1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IFERROR(__xludf.DUMMYFUNCTION("""COMPUTED_VALUE"""),67.64)</f>
        <v>67.64</v>
      </c>
      <c r="C634" s="1">
        <f t="shared" si="1"/>
        <v>-1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IFERROR(__xludf.DUMMYFUNCTION("""COMPUTED_VALUE"""),67.78)</f>
        <v>67.78</v>
      </c>
      <c r="C635" s="1">
        <f t="shared" si="1"/>
        <v>-1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IFERROR(__xludf.DUMMYFUNCTION("""COMPUTED_VALUE"""),67.88)</f>
        <v>67.88</v>
      </c>
      <c r="C636" s="1">
        <f t="shared" si="1"/>
        <v>-1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IFERROR(__xludf.DUMMYFUNCTION("""COMPUTED_VALUE"""),67.9)</f>
        <v>67.9</v>
      </c>
      <c r="C637" s="1">
        <f t="shared" si="1"/>
        <v>-1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IFERROR(__xludf.DUMMYFUNCTION("""COMPUTED_VALUE"""),67.71)</f>
        <v>67.71</v>
      </c>
      <c r="C638" s="1">
        <f t="shared" si="1"/>
        <v>-1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IFERROR(__xludf.DUMMYFUNCTION("""COMPUTED_VALUE"""),68.61)</f>
        <v>68.61</v>
      </c>
      <c r="C639" s="1">
        <f t="shared" si="1"/>
        <v>-1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IFERROR(__xludf.DUMMYFUNCTION("""COMPUTED_VALUE"""),68.45)</f>
        <v>68.45</v>
      </c>
      <c r="C640" s="1">
        <f t="shared" si="1"/>
        <v>-1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IFERROR(__xludf.DUMMYFUNCTION("""COMPUTED_VALUE"""),69.0)</f>
        <v>69</v>
      </c>
      <c r="C641" s="1">
        <f t="shared" si="1"/>
        <v>-1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IFERROR(__xludf.DUMMYFUNCTION("""COMPUTED_VALUE"""),69.37)</f>
        <v>69.37</v>
      </c>
      <c r="C642" s="1">
        <f t="shared" si="1"/>
        <v>-1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IFERROR(__xludf.DUMMYFUNCTION("""COMPUTED_VALUE"""),69.53)</f>
        <v>69.53</v>
      </c>
      <c r="C643" s="1">
        <f t="shared" si="1"/>
        <v>-1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IFERROR(__xludf.DUMMYFUNCTION("""COMPUTED_VALUE"""),68.63)</f>
        <v>68.63</v>
      </c>
      <c r="C644" s="1">
        <f t="shared" si="1"/>
        <v>-1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IFERROR(__xludf.DUMMYFUNCTION("""COMPUTED_VALUE"""),68.11)</f>
        <v>68.11</v>
      </c>
      <c r="C645" s="1">
        <f t="shared" si="1"/>
        <v>-1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IFERROR(__xludf.DUMMYFUNCTION("""COMPUTED_VALUE"""),67.35)</f>
        <v>67.35</v>
      </c>
      <c r="C646" s="1">
        <f t="shared" si="1"/>
        <v>-1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IFERROR(__xludf.DUMMYFUNCTION("""COMPUTED_VALUE"""),67.53)</f>
        <v>67.53</v>
      </c>
      <c r="C647" s="1">
        <f t="shared" si="1"/>
        <v>-1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IFERROR(__xludf.DUMMYFUNCTION("""COMPUTED_VALUE"""),68.74)</f>
        <v>68.74</v>
      </c>
      <c r="C648" s="1">
        <f t="shared" si="1"/>
        <v>-1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IFERROR(__xludf.DUMMYFUNCTION("""COMPUTED_VALUE"""),69.52)</f>
        <v>69.52</v>
      </c>
      <c r="C649" s="1">
        <f t="shared" si="1"/>
        <v>-1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IFERROR(__xludf.DUMMYFUNCTION("""COMPUTED_VALUE"""),69.45)</f>
        <v>69.45</v>
      </c>
      <c r="C650" s="1">
        <f t="shared" si="1"/>
        <v>-1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IFERROR(__xludf.DUMMYFUNCTION("""COMPUTED_VALUE"""),69.22)</f>
        <v>69.22</v>
      </c>
      <c r="C651" s="1">
        <f t="shared" si="1"/>
        <v>-1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IFERROR(__xludf.DUMMYFUNCTION("""COMPUTED_VALUE"""),69.38)</f>
        <v>69.38</v>
      </c>
      <c r="C652" s="1">
        <f t="shared" si="1"/>
        <v>-1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IFERROR(__xludf.DUMMYFUNCTION("""COMPUTED_VALUE"""),68.45)</f>
        <v>68.45</v>
      </c>
      <c r="C653" s="1">
        <f t="shared" si="1"/>
        <v>-1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IFERROR(__xludf.DUMMYFUNCTION("""COMPUTED_VALUE"""),69.12)</f>
        <v>69.12</v>
      </c>
      <c r="C654" s="1">
        <f t="shared" si="1"/>
        <v>-1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IFERROR(__xludf.DUMMYFUNCTION("""COMPUTED_VALUE"""),68.84)</f>
        <v>68.84</v>
      </c>
      <c r="C655" s="1">
        <f t="shared" si="1"/>
        <v>-1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IFERROR(__xludf.DUMMYFUNCTION("""COMPUTED_VALUE"""),68.29)</f>
        <v>68.29</v>
      </c>
      <c r="C656" s="1">
        <f t="shared" si="1"/>
        <v>-1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IFERROR(__xludf.DUMMYFUNCTION("""COMPUTED_VALUE"""),68.35)</f>
        <v>68.35</v>
      </c>
      <c r="C657" s="1">
        <f t="shared" si="1"/>
        <v>-1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IFERROR(__xludf.DUMMYFUNCTION("""COMPUTED_VALUE"""),68.32)</f>
        <v>68.32</v>
      </c>
      <c r="C658" s="1">
        <f t="shared" si="1"/>
        <v>-1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IFERROR(__xludf.DUMMYFUNCTION("""COMPUTED_VALUE"""),68.64)</f>
        <v>68.64</v>
      </c>
      <c r="C659" s="1">
        <f t="shared" si="1"/>
        <v>-1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IFERROR(__xludf.DUMMYFUNCTION("""COMPUTED_VALUE"""),68.46)</f>
        <v>68.46</v>
      </c>
      <c r="C660" s="1">
        <f t="shared" si="1"/>
        <v>-1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IFERROR(__xludf.DUMMYFUNCTION("""COMPUTED_VALUE"""),68.64)</f>
        <v>68.64</v>
      </c>
      <c r="C661" s="1">
        <f t="shared" si="1"/>
        <v>-1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IFERROR(__xludf.DUMMYFUNCTION("""COMPUTED_VALUE"""),68.35)</f>
        <v>68.35</v>
      </c>
      <c r="C662" s="1">
        <f t="shared" si="1"/>
        <v>-1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IFERROR(__xludf.DUMMYFUNCTION("""COMPUTED_VALUE"""),68.2)</f>
        <v>68.2</v>
      </c>
      <c r="C663" s="1">
        <f t="shared" si="1"/>
        <v>-1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IFERROR(__xludf.DUMMYFUNCTION("""COMPUTED_VALUE"""),67.8)</f>
        <v>67.8</v>
      </c>
      <c r="C664" s="1">
        <f t="shared" si="1"/>
        <v>-1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IFERROR(__xludf.DUMMYFUNCTION("""COMPUTED_VALUE"""),67.7)</f>
        <v>67.7</v>
      </c>
      <c r="C665" s="1">
        <f t="shared" si="1"/>
        <v>-1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IFERROR(__xludf.DUMMYFUNCTION("""COMPUTED_VALUE"""),67.78)</f>
        <v>67.78</v>
      </c>
      <c r="C666" s="1">
        <f t="shared" si="1"/>
        <v>-1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IFERROR(__xludf.DUMMYFUNCTION("""COMPUTED_VALUE"""),67.75)</f>
        <v>67.75</v>
      </c>
      <c r="C667" s="1">
        <f t="shared" si="1"/>
        <v>-1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IFERROR(__xludf.DUMMYFUNCTION("""COMPUTED_VALUE"""),67.74)</f>
        <v>67.74</v>
      </c>
      <c r="C668" s="1">
        <f t="shared" si="1"/>
        <v>-1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IFERROR(__xludf.DUMMYFUNCTION("""COMPUTED_VALUE"""),67.6)</f>
        <v>67.6</v>
      </c>
      <c r="C669" s="1">
        <f t="shared" si="1"/>
        <v>-1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IFERROR(__xludf.DUMMYFUNCTION("""COMPUTED_VALUE"""),67.49)</f>
        <v>67.49</v>
      </c>
      <c r="C670" s="1">
        <f t="shared" si="1"/>
        <v>-1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IFERROR(__xludf.DUMMYFUNCTION("""COMPUTED_VALUE"""),67.51)</f>
        <v>67.51</v>
      </c>
      <c r="C671" s="1">
        <f t="shared" si="1"/>
        <v>-1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IFERROR(__xludf.DUMMYFUNCTION("""COMPUTED_VALUE"""),67.37)</f>
        <v>67.37</v>
      </c>
      <c r="C672" s="1">
        <f t="shared" si="1"/>
        <v>-1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IFERROR(__xludf.DUMMYFUNCTION("""COMPUTED_VALUE"""),67.21)</f>
        <v>67.21</v>
      </c>
      <c r="C673" s="1">
        <f t="shared" si="1"/>
        <v>-1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IFERROR(__xludf.DUMMYFUNCTION("""COMPUTED_VALUE"""),67.43)</f>
        <v>67.43</v>
      </c>
      <c r="C674" s="1">
        <f t="shared" si="1"/>
        <v>-1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IFERROR(__xludf.DUMMYFUNCTION("""COMPUTED_VALUE"""),67.26)</f>
        <v>67.26</v>
      </c>
      <c r="C675" s="1">
        <f t="shared" si="1"/>
        <v>-1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IFERROR(__xludf.DUMMYFUNCTION("""COMPUTED_VALUE"""),67.27)</f>
        <v>67.27</v>
      </c>
      <c r="C676" s="1">
        <f t="shared" si="1"/>
        <v>-1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IFERROR(__xludf.DUMMYFUNCTION("""COMPUTED_VALUE"""),67.84)</f>
        <v>67.84</v>
      </c>
      <c r="C677" s="1">
        <f t="shared" si="1"/>
        <v>-1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IFERROR(__xludf.DUMMYFUNCTION("""COMPUTED_VALUE"""),67.88)</f>
        <v>67.88</v>
      </c>
      <c r="C678" s="1">
        <f t="shared" si="1"/>
        <v>-1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IFERROR(__xludf.DUMMYFUNCTION("""COMPUTED_VALUE"""),68.18)</f>
        <v>68.18</v>
      </c>
      <c r="C679" s="1">
        <f t="shared" si="1"/>
        <v>-1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IFERROR(__xludf.DUMMYFUNCTION("""COMPUTED_VALUE"""),68.2)</f>
        <v>68.2</v>
      </c>
      <c r="C680" s="1">
        <f t="shared" si="1"/>
        <v>-1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IFERROR(__xludf.DUMMYFUNCTION("""COMPUTED_VALUE"""),68.15)</f>
        <v>68.15</v>
      </c>
      <c r="C681" s="1">
        <f t="shared" si="1"/>
        <v>-1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IFERROR(__xludf.DUMMYFUNCTION("""COMPUTED_VALUE"""),68.99)</f>
        <v>68.99</v>
      </c>
      <c r="C682" s="1">
        <f t="shared" si="1"/>
        <v>-1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IFERROR(__xludf.DUMMYFUNCTION("""COMPUTED_VALUE"""),68.47)</f>
        <v>68.47</v>
      </c>
      <c r="C683" s="1">
        <f t="shared" si="1"/>
        <v>-1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IFERROR(__xludf.DUMMYFUNCTION("""COMPUTED_VALUE"""),68.25)</f>
        <v>68.25</v>
      </c>
      <c r="C684" s="1">
        <f t="shared" si="1"/>
        <v>-1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IFERROR(__xludf.DUMMYFUNCTION("""COMPUTED_VALUE"""),68.55)</f>
        <v>68.55</v>
      </c>
      <c r="C685" s="1">
        <f t="shared" si="1"/>
        <v>-1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IFERROR(__xludf.DUMMYFUNCTION("""COMPUTED_VALUE"""),68.6)</f>
        <v>68.6</v>
      </c>
      <c r="C686" s="1">
        <f t="shared" si="1"/>
        <v>-1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IFERROR(__xludf.DUMMYFUNCTION("""COMPUTED_VALUE"""),68.9)</f>
        <v>68.9</v>
      </c>
      <c r="C687" s="1">
        <f t="shared" si="1"/>
        <v>-1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IFERROR(__xludf.DUMMYFUNCTION("""COMPUTED_VALUE"""),69.06)</f>
        <v>69.06</v>
      </c>
      <c r="C688" s="1">
        <f t="shared" si="1"/>
        <v>-1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IFERROR(__xludf.DUMMYFUNCTION("""COMPUTED_VALUE"""),69.0)</f>
        <v>69</v>
      </c>
      <c r="C689" s="1">
        <f t="shared" si="1"/>
        <v>-1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IFERROR(__xludf.DUMMYFUNCTION("""COMPUTED_VALUE"""),69.32)</f>
        <v>69.32</v>
      </c>
      <c r="C690" s="1">
        <f t="shared" si="1"/>
        <v>-1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IFERROR(__xludf.DUMMYFUNCTION("""COMPUTED_VALUE"""),69.0)</f>
        <v>69</v>
      </c>
      <c r="C691" s="1">
        <f t="shared" si="1"/>
        <v>-1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IFERROR(__xludf.DUMMYFUNCTION("""COMPUTED_VALUE"""),69.01)</f>
        <v>69.01</v>
      </c>
      <c r="C692" s="1">
        <f t="shared" si="1"/>
        <v>-1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IFERROR(__xludf.DUMMYFUNCTION("""COMPUTED_VALUE"""),68.91)</f>
        <v>68.91</v>
      </c>
      <c r="C693" s="1">
        <f t="shared" si="1"/>
        <v>-1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IFERROR(__xludf.DUMMYFUNCTION("""COMPUTED_VALUE"""),69.13)</f>
        <v>69.13</v>
      </c>
      <c r="C694" s="1">
        <f t="shared" si="1"/>
        <v>-1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IFERROR(__xludf.DUMMYFUNCTION("""COMPUTED_VALUE"""),68.96)</f>
        <v>68.96</v>
      </c>
      <c r="C695" s="1">
        <f t="shared" si="1"/>
        <v>-1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IFERROR(__xludf.DUMMYFUNCTION("""COMPUTED_VALUE"""),69.0)</f>
        <v>69</v>
      </c>
      <c r="C696" s="1">
        <f t="shared" si="1"/>
        <v>-1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IFERROR(__xludf.DUMMYFUNCTION("""COMPUTED_VALUE"""),69.27)</f>
        <v>69.27</v>
      </c>
      <c r="C697" s="1">
        <f t="shared" si="1"/>
        <v>-1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IFERROR(__xludf.DUMMYFUNCTION("""COMPUTED_VALUE"""),69.65)</f>
        <v>69.65</v>
      </c>
      <c r="C698" s="1">
        <f t="shared" si="1"/>
        <v>-1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IFERROR(__xludf.DUMMYFUNCTION("""COMPUTED_VALUE"""),69.44)</f>
        <v>69.44</v>
      </c>
      <c r="C699" s="1">
        <f t="shared" si="1"/>
        <v>-1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IFERROR(__xludf.DUMMYFUNCTION("""COMPUTED_VALUE"""),68.41)</f>
        <v>68.41</v>
      </c>
      <c r="C700" s="1">
        <f t="shared" si="1"/>
        <v>-1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IFERROR(__xludf.DUMMYFUNCTION("""COMPUTED_VALUE"""),68.22)</f>
        <v>68.22</v>
      </c>
      <c r="C701" s="1">
        <f t="shared" si="1"/>
        <v>-1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IFERROR(__xludf.DUMMYFUNCTION("""COMPUTED_VALUE"""),67.97)</f>
        <v>67.97</v>
      </c>
      <c r="C702" s="1">
        <f t="shared" si="1"/>
        <v>-1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IFERROR(__xludf.DUMMYFUNCTION("""COMPUTED_VALUE"""),67.97)</f>
        <v>67.97</v>
      </c>
      <c r="C703" s="1">
        <f t="shared" si="1"/>
        <v>-1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IFERROR(__xludf.DUMMYFUNCTION("""COMPUTED_VALUE"""),68.6)</f>
        <v>68.6</v>
      </c>
      <c r="C704" s="1">
        <f t="shared" si="1"/>
        <v>-1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IFERROR(__xludf.DUMMYFUNCTION("""COMPUTED_VALUE"""),69.55)</f>
        <v>69.55</v>
      </c>
      <c r="C705" s="1">
        <f t="shared" si="1"/>
        <v>-1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IFERROR(__xludf.DUMMYFUNCTION("""COMPUTED_VALUE"""),71.0)</f>
        <v>71</v>
      </c>
      <c r="C706" s="1">
        <f t="shared" si="1"/>
        <v>-1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IFERROR(__xludf.DUMMYFUNCTION("""COMPUTED_VALUE"""),72.52)</f>
        <v>72.52</v>
      </c>
      <c r="C707" s="1">
        <f t="shared" si="1"/>
        <v>-1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IFERROR(__xludf.DUMMYFUNCTION("""COMPUTED_VALUE"""),71.86)</f>
        <v>71.86</v>
      </c>
      <c r="C708" s="1">
        <f t="shared" si="1"/>
        <v>-1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IFERROR(__xludf.DUMMYFUNCTION("""COMPUTED_VALUE"""),71.78)</f>
        <v>71.78</v>
      </c>
      <c r="C709" s="1">
        <f t="shared" si="1"/>
        <v>-1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IFERROR(__xludf.DUMMYFUNCTION("""COMPUTED_VALUE"""),70.89)</f>
        <v>70.89</v>
      </c>
      <c r="C710" s="1">
        <f t="shared" si="1"/>
        <v>-1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IFERROR(__xludf.DUMMYFUNCTION("""COMPUTED_VALUE"""),70.74)</f>
        <v>70.74</v>
      </c>
      <c r="C711" s="1">
        <f t="shared" si="1"/>
        <v>-1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IFERROR(__xludf.DUMMYFUNCTION("""COMPUTED_VALUE"""),71.14)</f>
        <v>71.14</v>
      </c>
      <c r="C712" s="1">
        <f t="shared" si="1"/>
        <v>-1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IFERROR(__xludf.DUMMYFUNCTION("""COMPUTED_VALUE"""),70.9)</f>
        <v>70.9</v>
      </c>
      <c r="C713" s="1">
        <f t="shared" si="1"/>
        <v>-1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IFERROR(__xludf.DUMMYFUNCTION("""COMPUTED_VALUE"""),70.82)</f>
        <v>70.82</v>
      </c>
      <c r="C714" s="1">
        <f t="shared" si="1"/>
        <v>-1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IFERROR(__xludf.DUMMYFUNCTION("""COMPUTED_VALUE"""),71.5)</f>
        <v>71.5</v>
      </c>
      <c r="C715" s="1">
        <f t="shared" si="1"/>
        <v>-1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IFERROR(__xludf.DUMMYFUNCTION("""COMPUTED_VALUE"""),70.9)</f>
        <v>70.9</v>
      </c>
      <c r="C716" s="1">
        <f t="shared" si="1"/>
        <v>-1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IFERROR(__xludf.DUMMYFUNCTION("""COMPUTED_VALUE"""),70.79)</f>
        <v>70.79</v>
      </c>
      <c r="C717" s="1">
        <f t="shared" si="1"/>
        <v>-1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IFERROR(__xludf.DUMMYFUNCTION("""COMPUTED_VALUE"""),71.01)</f>
        <v>71.01</v>
      </c>
      <c r="C718" s="1">
        <f t="shared" si="1"/>
        <v>-1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IFERROR(__xludf.DUMMYFUNCTION("""COMPUTED_VALUE"""),70.34)</f>
        <v>70.34</v>
      </c>
      <c r="C719" s="1">
        <f t="shared" si="1"/>
        <v>-1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IFERROR(__xludf.DUMMYFUNCTION("""COMPUTED_VALUE"""),69.65)</f>
        <v>69.65</v>
      </c>
      <c r="C720" s="1">
        <f t="shared" si="1"/>
        <v>-1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IFERROR(__xludf.DUMMYFUNCTION("""COMPUTED_VALUE"""),69.87)</f>
        <v>69.87</v>
      </c>
      <c r="C721" s="1">
        <f t="shared" si="1"/>
        <v>-1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IFERROR(__xludf.DUMMYFUNCTION("""COMPUTED_VALUE"""),69.68)</f>
        <v>69.68</v>
      </c>
      <c r="C722" s="1">
        <f t="shared" si="1"/>
        <v>-1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IFERROR(__xludf.DUMMYFUNCTION("""COMPUTED_VALUE"""),69.51)</f>
        <v>69.51</v>
      </c>
      <c r="C723" s="1">
        <f t="shared" si="1"/>
        <v>-1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IFERROR(__xludf.DUMMYFUNCTION("""COMPUTED_VALUE"""),69.27)</f>
        <v>69.27</v>
      </c>
      <c r="C724" s="1">
        <f t="shared" si="1"/>
        <v>-1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IFERROR(__xludf.DUMMYFUNCTION("""COMPUTED_VALUE"""),69.07)</f>
        <v>69.07</v>
      </c>
      <c r="C725" s="1">
        <f t="shared" si="1"/>
        <v>-1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IFERROR(__xludf.DUMMYFUNCTION("""COMPUTED_VALUE"""),69.19)</f>
        <v>69.19</v>
      </c>
      <c r="C726" s="1">
        <f t="shared" si="1"/>
        <v>-1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IFERROR(__xludf.DUMMYFUNCTION("""COMPUTED_VALUE"""),69.25)</f>
        <v>69.25</v>
      </c>
      <c r="C727" s="1">
        <f t="shared" si="1"/>
        <v>-1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IFERROR(__xludf.DUMMYFUNCTION("""COMPUTED_VALUE"""),69.67)</f>
        <v>69.67</v>
      </c>
      <c r="C728" s="1">
        <f t="shared" si="1"/>
        <v>-1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IFERROR(__xludf.DUMMYFUNCTION("""COMPUTED_VALUE"""),69.59)</f>
        <v>69.59</v>
      </c>
      <c r="C729" s="1">
        <f t="shared" si="1"/>
        <v>-1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IFERROR(__xludf.DUMMYFUNCTION("""COMPUTED_VALUE"""),69.56)</f>
        <v>69.56</v>
      </c>
      <c r="C730" s="1">
        <f t="shared" si="1"/>
        <v>-1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IFERROR(__xludf.DUMMYFUNCTION("""COMPUTED_VALUE"""),69.09)</f>
        <v>69.09</v>
      </c>
      <c r="C731" s="1">
        <f t="shared" si="1"/>
        <v>-1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IFERROR(__xludf.DUMMYFUNCTION("""COMPUTED_VALUE"""),68.81)</f>
        <v>68.81</v>
      </c>
      <c r="C732" s="1">
        <f t="shared" si="1"/>
        <v>-1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IFERROR(__xludf.DUMMYFUNCTION("""COMPUTED_VALUE"""),69.29)</f>
        <v>69.29</v>
      </c>
      <c r="C733" s="1">
        <f t="shared" si="1"/>
        <v>-1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IFERROR(__xludf.DUMMYFUNCTION("""COMPUTED_VALUE"""),69.22)</f>
        <v>69.22</v>
      </c>
      <c r="C734" s="1">
        <f t="shared" si="1"/>
        <v>-1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IFERROR(__xludf.DUMMYFUNCTION("""COMPUTED_VALUE"""),69.73)</f>
        <v>69.73</v>
      </c>
      <c r="C735" s="1">
        <f t="shared" si="1"/>
        <v>-1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IFERROR(__xludf.DUMMYFUNCTION("""COMPUTED_VALUE"""),69.65)</f>
        <v>69.65</v>
      </c>
      <c r="C736" s="1">
        <f t="shared" si="1"/>
        <v>-1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IFERROR(__xludf.DUMMYFUNCTION("""COMPUTED_VALUE"""),69.86)</f>
        <v>69.86</v>
      </c>
      <c r="C737" s="1">
        <f t="shared" si="1"/>
        <v>-1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IFERROR(__xludf.DUMMYFUNCTION("""COMPUTED_VALUE"""),69.97)</f>
        <v>69.97</v>
      </c>
      <c r="C738" s="1">
        <f t="shared" si="1"/>
        <v>-1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IFERROR(__xludf.DUMMYFUNCTION("""COMPUTED_VALUE"""),70.05)</f>
        <v>70.05</v>
      </c>
      <c r="C739" s="1">
        <f t="shared" si="1"/>
        <v>-1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IFERROR(__xludf.DUMMYFUNCTION("""COMPUTED_VALUE"""),70.45)</f>
        <v>70.45</v>
      </c>
      <c r="C740" s="1">
        <f t="shared" si="1"/>
        <v>-1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IFERROR(__xludf.DUMMYFUNCTION("""COMPUTED_VALUE"""),70.6)</f>
        <v>70.6</v>
      </c>
      <c r="C741" s="1">
        <f t="shared" si="1"/>
        <v>-1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IFERROR(__xludf.DUMMYFUNCTION("""COMPUTED_VALUE"""),71.1)</f>
        <v>71.1</v>
      </c>
      <c r="C742" s="1">
        <f t="shared" si="1"/>
        <v>-1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IFERROR(__xludf.DUMMYFUNCTION("""COMPUTED_VALUE"""),70.96)</f>
        <v>70.96</v>
      </c>
      <c r="C743" s="1">
        <f t="shared" si="1"/>
        <v>-1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IFERROR(__xludf.DUMMYFUNCTION("""COMPUTED_VALUE"""),70.75)</f>
        <v>70.75</v>
      </c>
      <c r="C744" s="1">
        <f t="shared" si="1"/>
        <v>-1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IFERROR(__xludf.DUMMYFUNCTION("""COMPUTED_VALUE"""),70.69)</f>
        <v>70.69</v>
      </c>
      <c r="C745" s="1">
        <f t="shared" si="1"/>
        <v>-1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IFERROR(__xludf.DUMMYFUNCTION("""COMPUTED_VALUE"""),70.94)</f>
        <v>70.94</v>
      </c>
      <c r="C746" s="1">
        <f t="shared" si="1"/>
        <v>-1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IFERROR(__xludf.DUMMYFUNCTION("""COMPUTED_VALUE"""),70.95)</f>
        <v>70.95</v>
      </c>
      <c r="C747" s="1">
        <f t="shared" si="1"/>
        <v>-1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IFERROR(__xludf.DUMMYFUNCTION("""COMPUTED_VALUE"""),70.63)</f>
        <v>70.63</v>
      </c>
      <c r="C748" s="1">
        <f t="shared" si="1"/>
        <v>-1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IFERROR(__xludf.DUMMYFUNCTION("""COMPUTED_VALUE"""),70.75)</f>
        <v>70.75</v>
      </c>
      <c r="C749" s="1">
        <f t="shared" si="1"/>
        <v>-1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IFERROR(__xludf.DUMMYFUNCTION("""COMPUTED_VALUE"""),70.27)</f>
        <v>70.27</v>
      </c>
      <c r="C750" s="1">
        <f t="shared" si="1"/>
        <v>-1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IFERROR(__xludf.DUMMYFUNCTION("""COMPUTED_VALUE"""),70.02)</f>
        <v>70.02</v>
      </c>
      <c r="C751" s="1">
        <f t="shared" si="1"/>
        <v>-1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IFERROR(__xludf.DUMMYFUNCTION("""COMPUTED_VALUE"""),70.17)</f>
        <v>70.17</v>
      </c>
      <c r="C752" s="1">
        <f t="shared" si="1"/>
        <v>-1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IFERROR(__xludf.DUMMYFUNCTION("""COMPUTED_VALUE"""),70.09)</f>
        <v>70.09</v>
      </c>
      <c r="C753" s="1">
        <f t="shared" si="1"/>
        <v>-1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IFERROR(__xludf.DUMMYFUNCTION("""COMPUTED_VALUE"""),69.48)</f>
        <v>69.48</v>
      </c>
      <c r="C754" s="1">
        <f t="shared" si="1"/>
        <v>-1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IFERROR(__xludf.DUMMYFUNCTION("""COMPUTED_VALUE"""),70.1)</f>
        <v>70.1</v>
      </c>
      <c r="C755" s="1">
        <f t="shared" si="1"/>
        <v>-1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IFERROR(__xludf.DUMMYFUNCTION("""COMPUTED_VALUE"""),70.84)</f>
        <v>70.84</v>
      </c>
      <c r="C756" s="1">
        <f t="shared" si="1"/>
        <v>-1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IFERROR(__xludf.DUMMYFUNCTION("""COMPUTED_VALUE"""),70.74)</f>
        <v>70.74</v>
      </c>
      <c r="C757" s="1">
        <f t="shared" si="1"/>
        <v>-1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IFERROR(__xludf.DUMMYFUNCTION("""COMPUTED_VALUE"""),71.55)</f>
        <v>71.55</v>
      </c>
      <c r="C758" s="1">
        <f t="shared" si="1"/>
        <v>-1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IFERROR(__xludf.DUMMYFUNCTION("""COMPUTED_VALUE"""),71.4)</f>
        <v>71.4</v>
      </c>
      <c r="C759" s="1">
        <f t="shared" si="1"/>
        <v>-1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IFERROR(__xludf.DUMMYFUNCTION("""COMPUTED_VALUE"""),71.41)</f>
        <v>71.41</v>
      </c>
      <c r="C760" s="1">
        <f t="shared" si="1"/>
        <v>-1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IFERROR(__xludf.DUMMYFUNCTION("""COMPUTED_VALUE"""),71.73)</f>
        <v>71.73</v>
      </c>
      <c r="C761" s="1">
        <f t="shared" si="1"/>
        <v>-1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IFERROR(__xludf.DUMMYFUNCTION("""COMPUTED_VALUE"""),72.19)</f>
        <v>72.19</v>
      </c>
      <c r="C762" s="1">
        <f t="shared" si="1"/>
        <v>-1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IFERROR(__xludf.DUMMYFUNCTION("""COMPUTED_VALUE"""),72.35)</f>
        <v>72.35</v>
      </c>
      <c r="C763" s="1">
        <f t="shared" si="1"/>
        <v>-1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IFERROR(__xludf.DUMMYFUNCTION("""COMPUTED_VALUE"""),72.56)</f>
        <v>72.56</v>
      </c>
      <c r="C764" s="1">
        <f t="shared" si="1"/>
        <v>-1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IFERROR(__xludf.DUMMYFUNCTION("""COMPUTED_VALUE"""),72.37)</f>
        <v>72.37</v>
      </c>
      <c r="C765" s="1">
        <f t="shared" si="1"/>
        <v>-1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IFERROR(__xludf.DUMMYFUNCTION("""COMPUTED_VALUE"""),72.58)</f>
        <v>72.58</v>
      </c>
      <c r="C766" s="1">
        <f t="shared" si="1"/>
        <v>-1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IFERROR(__xludf.DUMMYFUNCTION("""COMPUTED_VALUE"""),72.9)</f>
        <v>72.9</v>
      </c>
      <c r="C767" s="1">
        <f t="shared" si="1"/>
        <v>-1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IFERROR(__xludf.DUMMYFUNCTION("""COMPUTED_VALUE"""),73.23)</f>
        <v>73.23</v>
      </c>
      <c r="C768" s="1">
        <f t="shared" si="1"/>
        <v>-1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IFERROR(__xludf.DUMMYFUNCTION("""COMPUTED_VALUE"""),72.69)</f>
        <v>72.69</v>
      </c>
      <c r="C769" s="1">
        <f t="shared" si="1"/>
        <v>-1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IFERROR(__xludf.DUMMYFUNCTION("""COMPUTED_VALUE"""),72.85)</f>
        <v>72.85</v>
      </c>
      <c r="C770" s="1">
        <f t="shared" si="1"/>
        <v>-1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IFERROR(__xludf.DUMMYFUNCTION("""COMPUTED_VALUE"""),73.1)</f>
        <v>73.1</v>
      </c>
      <c r="C771" s="1">
        <f t="shared" si="1"/>
        <v>-1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IFERROR(__xludf.DUMMYFUNCTION("""COMPUTED_VALUE"""),73.92)</f>
        <v>73.92</v>
      </c>
      <c r="C772" s="1">
        <f t="shared" si="1"/>
        <v>-1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IFERROR(__xludf.DUMMYFUNCTION("""COMPUTED_VALUE"""),73.62)</f>
        <v>73.62</v>
      </c>
      <c r="C773" s="1">
        <f t="shared" si="1"/>
        <v>-1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IFERROR(__xludf.DUMMYFUNCTION("""COMPUTED_VALUE"""),74.41)</f>
        <v>74.41</v>
      </c>
      <c r="C774" s="1">
        <f t="shared" si="1"/>
        <v>-1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IFERROR(__xludf.DUMMYFUNCTION("""COMPUTED_VALUE"""),74.09)</f>
        <v>74.09</v>
      </c>
      <c r="C775" s="1">
        <f t="shared" si="1"/>
        <v>-1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IFERROR(__xludf.DUMMYFUNCTION("""COMPUTED_VALUE"""),73.92)</f>
        <v>73.92</v>
      </c>
      <c r="C776" s="1">
        <f t="shared" si="1"/>
        <v>-1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IFERROR(__xludf.DUMMYFUNCTION("""COMPUTED_VALUE"""),74.18)</f>
        <v>74.18</v>
      </c>
      <c r="C777" s="1">
        <f t="shared" si="1"/>
        <v>-1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IFERROR(__xludf.DUMMYFUNCTION("""COMPUTED_VALUE"""),74.11)</f>
        <v>74.11</v>
      </c>
      <c r="C778" s="1">
        <f t="shared" si="1"/>
        <v>-1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IFERROR(__xludf.DUMMYFUNCTION("""COMPUTED_VALUE"""),74.66)</f>
        <v>74.66</v>
      </c>
      <c r="C779" s="1">
        <f t="shared" si="1"/>
        <v>-1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IFERROR(__xludf.DUMMYFUNCTION("""COMPUTED_VALUE"""),75.39)</f>
        <v>75.39</v>
      </c>
      <c r="C780" s="1">
        <f t="shared" si="1"/>
        <v>-1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IFERROR(__xludf.DUMMYFUNCTION("""COMPUTED_VALUE"""),75.06)</f>
        <v>75.06</v>
      </c>
      <c r="C781" s="1">
        <f t="shared" si="1"/>
        <v>-1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IFERROR(__xludf.DUMMYFUNCTION("""COMPUTED_VALUE"""),75.48)</f>
        <v>75.48</v>
      </c>
      <c r="C782" s="1">
        <f t="shared" si="1"/>
        <v>-1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IFERROR(__xludf.DUMMYFUNCTION("""COMPUTED_VALUE"""),75.41)</f>
        <v>75.41</v>
      </c>
      <c r="C783" s="1">
        <f t="shared" si="1"/>
        <v>-1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IFERROR(__xludf.DUMMYFUNCTION("""COMPUTED_VALUE"""),75.8)</f>
        <v>75.8</v>
      </c>
      <c r="C784" s="1">
        <f t="shared" si="1"/>
        <v>-1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IFERROR(__xludf.DUMMYFUNCTION("""COMPUTED_VALUE"""),75.66)</f>
        <v>75.66</v>
      </c>
      <c r="C785" s="1">
        <f t="shared" si="1"/>
        <v>-1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IFERROR(__xludf.DUMMYFUNCTION("""COMPUTED_VALUE"""),75.81)</f>
        <v>75.81</v>
      </c>
      <c r="C786" s="1">
        <f t="shared" si="1"/>
        <v>-1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IFERROR(__xludf.DUMMYFUNCTION("""COMPUTED_VALUE"""),76.16)</f>
        <v>76.16</v>
      </c>
      <c r="C787" s="1">
        <f t="shared" si="1"/>
        <v>-1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IFERROR(__xludf.DUMMYFUNCTION("""COMPUTED_VALUE"""),76.96)</f>
        <v>76.96</v>
      </c>
      <c r="C788" s="1">
        <f t="shared" si="1"/>
        <v>-1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IFERROR(__xludf.DUMMYFUNCTION("""COMPUTED_VALUE"""),76.65)</f>
        <v>76.65</v>
      </c>
      <c r="C789" s="1">
        <f t="shared" si="1"/>
        <v>-1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IFERROR(__xludf.DUMMYFUNCTION("""COMPUTED_VALUE"""),76.87)</f>
        <v>76.87</v>
      </c>
      <c r="C790" s="1">
        <f t="shared" si="1"/>
        <v>-1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IFERROR(__xludf.DUMMYFUNCTION("""COMPUTED_VALUE"""),76.25)</f>
        <v>76.25</v>
      </c>
      <c r="C791" s="1">
        <f t="shared" si="1"/>
        <v>-1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IFERROR(__xludf.DUMMYFUNCTION("""COMPUTED_VALUE"""),75.57)</f>
        <v>75.57</v>
      </c>
      <c r="C792" s="1">
        <f t="shared" si="1"/>
        <v>-1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IFERROR(__xludf.DUMMYFUNCTION("""COMPUTED_VALUE"""),75.75)</f>
        <v>75.75</v>
      </c>
      <c r="C793" s="1">
        <f t="shared" si="1"/>
        <v>-1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IFERROR(__xludf.DUMMYFUNCTION("""COMPUTED_VALUE"""),76.32)</f>
        <v>76.32</v>
      </c>
      <c r="C794" s="1">
        <f t="shared" si="1"/>
        <v>-1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IFERROR(__xludf.DUMMYFUNCTION("""COMPUTED_VALUE"""),76.11)</f>
        <v>76.11</v>
      </c>
      <c r="C795" s="1">
        <f t="shared" si="1"/>
        <v>-1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IFERROR(__xludf.DUMMYFUNCTION("""COMPUTED_VALUE"""),76.7)</f>
        <v>76.7</v>
      </c>
      <c r="C796" s="1">
        <f t="shared" si="1"/>
        <v>-1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IFERROR(__xludf.DUMMYFUNCTION("""COMPUTED_VALUE"""),77.2)</f>
        <v>77.2</v>
      </c>
      <c r="C797" s="1">
        <f t="shared" si="1"/>
        <v>-1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IFERROR(__xludf.DUMMYFUNCTION("""COMPUTED_VALUE"""),77.66)</f>
        <v>77.66</v>
      </c>
      <c r="C798" s="1">
        <f t="shared" si="1"/>
        <v>-1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IFERROR(__xludf.DUMMYFUNCTION("""COMPUTED_VALUE"""),77.39)</f>
        <v>77.39</v>
      </c>
      <c r="C799" s="1">
        <f t="shared" si="1"/>
        <v>-1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IFERROR(__xludf.DUMMYFUNCTION("""COMPUTED_VALUE"""),77.75)</f>
        <v>77.75</v>
      </c>
      <c r="C800" s="1">
        <f t="shared" si="1"/>
        <v>-1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IFERROR(__xludf.DUMMYFUNCTION("""COMPUTED_VALUE"""),78.19)</f>
        <v>78.19</v>
      </c>
      <c r="C801" s="1">
        <f t="shared" si="1"/>
        <v>-1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IFERROR(__xludf.DUMMYFUNCTION("""COMPUTED_VALUE"""),78.44)</f>
        <v>78.44</v>
      </c>
      <c r="C802" s="1">
        <f t="shared" si="1"/>
        <v>-1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IFERROR(__xludf.DUMMYFUNCTION("""COMPUTED_VALUE"""),78.56)</f>
        <v>78.56</v>
      </c>
      <c r="C803" s="1">
        <f t="shared" si="1"/>
        <v>-1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IFERROR(__xludf.DUMMYFUNCTION("""COMPUTED_VALUE"""),78.55)</f>
        <v>78.55</v>
      </c>
      <c r="C804" s="1">
        <f t="shared" si="1"/>
        <v>-1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IFERROR(__xludf.DUMMYFUNCTION("""COMPUTED_VALUE"""),79.1)</f>
        <v>79.1</v>
      </c>
      <c r="C805" s="1">
        <f t="shared" si="1"/>
        <v>-1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IFERROR(__xludf.DUMMYFUNCTION("""COMPUTED_VALUE"""),79.19)</f>
        <v>79.19</v>
      </c>
      <c r="C806" s="1">
        <f t="shared" si="1"/>
        <v>-1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IFERROR(__xludf.DUMMYFUNCTION("""COMPUTED_VALUE"""),78.81)</f>
        <v>78.81</v>
      </c>
      <c r="C807" s="1">
        <f t="shared" si="1"/>
        <v>-1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IFERROR(__xludf.DUMMYFUNCTION("""COMPUTED_VALUE"""),78.86)</f>
        <v>78.86</v>
      </c>
      <c r="C808" s="1">
        <f t="shared" si="1"/>
        <v>-1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IFERROR(__xludf.DUMMYFUNCTION("""COMPUTED_VALUE"""),79.45)</f>
        <v>79.45</v>
      </c>
      <c r="C809" s="1">
        <f t="shared" si="1"/>
        <v>-1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IFERROR(__xludf.DUMMYFUNCTION("""COMPUTED_VALUE"""),79.01)</f>
        <v>79.01</v>
      </c>
      <c r="C810" s="1">
        <f t="shared" si="1"/>
        <v>-1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IFERROR(__xludf.DUMMYFUNCTION("""COMPUTED_VALUE"""),79.74)</f>
        <v>79.74</v>
      </c>
      <c r="C811" s="1">
        <f t="shared" si="1"/>
        <v>-1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IFERROR(__xludf.DUMMYFUNCTION("""COMPUTED_VALUE"""),79.68)</f>
        <v>79.68</v>
      </c>
      <c r="C812" s="1">
        <f t="shared" si="1"/>
        <v>-1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IFERROR(__xludf.DUMMYFUNCTION("""COMPUTED_VALUE"""),80.85)</f>
        <v>80.85</v>
      </c>
      <c r="C813" s="1">
        <f t="shared" si="1"/>
        <v>-1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IFERROR(__xludf.DUMMYFUNCTION("""COMPUTED_VALUE"""),81.27)</f>
        <v>81.27</v>
      </c>
      <c r="C814" s="1">
        <f t="shared" si="1"/>
        <v>-1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IFERROR(__xludf.DUMMYFUNCTION("""COMPUTED_VALUE"""),81.53)</f>
        <v>81.53</v>
      </c>
      <c r="C815" s="1">
        <f t="shared" si="1"/>
        <v>-1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IFERROR(__xludf.DUMMYFUNCTION("""COMPUTED_VALUE"""),81.93)</f>
        <v>81.93</v>
      </c>
      <c r="C816" s="1">
        <f t="shared" si="1"/>
        <v>-1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IFERROR(__xludf.DUMMYFUNCTION("""COMPUTED_VALUE"""),82.69)</f>
        <v>82.69</v>
      </c>
      <c r="C817" s="1">
        <f t="shared" si="1"/>
        <v>-1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IFERROR(__xludf.DUMMYFUNCTION("""COMPUTED_VALUE"""),82.07)</f>
        <v>82.07</v>
      </c>
      <c r="C818" s="1">
        <f t="shared" si="1"/>
        <v>-1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IFERROR(__xludf.DUMMYFUNCTION("""COMPUTED_VALUE"""),82.41)</f>
        <v>82.41</v>
      </c>
      <c r="C819" s="1">
        <f t="shared" si="1"/>
        <v>-1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IFERROR(__xludf.DUMMYFUNCTION("""COMPUTED_VALUE"""),82.04)</f>
        <v>82.04</v>
      </c>
      <c r="C820" s="1">
        <f t="shared" si="1"/>
        <v>-1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IFERROR(__xludf.DUMMYFUNCTION("""COMPUTED_VALUE"""),81.11)</f>
        <v>81.11</v>
      </c>
      <c r="C821" s="1">
        <f t="shared" si="1"/>
        <v>-1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IFERROR(__xludf.DUMMYFUNCTION("""COMPUTED_VALUE"""),81.52)</f>
        <v>81.52</v>
      </c>
      <c r="C822" s="1">
        <f t="shared" si="1"/>
        <v>-1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IFERROR(__xludf.DUMMYFUNCTION("""COMPUTED_VALUE"""),82.02)</f>
        <v>82.02</v>
      </c>
      <c r="C823" s="1">
        <f t="shared" si="1"/>
        <v>-1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IFERROR(__xludf.DUMMYFUNCTION("""COMPUTED_VALUE"""),82.32)</f>
        <v>82.32</v>
      </c>
      <c r="C824" s="1">
        <f t="shared" si="1"/>
        <v>-1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IFERROR(__xludf.DUMMYFUNCTION("""COMPUTED_VALUE"""),82.74)</f>
        <v>82.74</v>
      </c>
      <c r="C825" s="1">
        <f t="shared" si="1"/>
        <v>-1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IFERROR(__xludf.DUMMYFUNCTION("""COMPUTED_VALUE"""),81.71)</f>
        <v>81.71</v>
      </c>
      <c r="C826" s="1">
        <f t="shared" si="1"/>
        <v>-1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IFERROR(__xludf.DUMMYFUNCTION("""COMPUTED_VALUE"""),83.44)</f>
        <v>83.44</v>
      </c>
      <c r="C827" s="1">
        <f t="shared" si="1"/>
        <v>-1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IFERROR(__xludf.DUMMYFUNCTION("""COMPUTED_VALUE"""),83.9)</f>
        <v>83.9</v>
      </c>
      <c r="C828" s="1">
        <f t="shared" si="1"/>
        <v>-1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IFERROR(__xludf.DUMMYFUNCTION("""COMPUTED_VALUE"""),83.18)</f>
        <v>83.18</v>
      </c>
      <c r="C829" s="1">
        <f t="shared" si="1"/>
        <v>-1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IFERROR(__xludf.DUMMYFUNCTION("""COMPUTED_VALUE"""),84.49)</f>
        <v>84.49</v>
      </c>
      <c r="C830" s="1">
        <f t="shared" si="1"/>
        <v>-1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IFERROR(__xludf.DUMMYFUNCTION("""COMPUTED_VALUE"""),84.83)</f>
        <v>84.83</v>
      </c>
      <c r="C831" s="1">
        <f t="shared" si="1"/>
        <v>-1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IFERROR(__xludf.DUMMYFUNCTION("""COMPUTED_VALUE"""),85.45)</f>
        <v>85.45</v>
      </c>
      <c r="C832" s="1">
        <f t="shared" si="1"/>
        <v>-1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IFERROR(__xludf.DUMMYFUNCTION("""COMPUTED_VALUE"""),84.39)</f>
        <v>84.39</v>
      </c>
      <c r="C833" s="1">
        <f t="shared" si="1"/>
        <v>-1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IFERROR(__xludf.DUMMYFUNCTION("""COMPUTED_VALUE"""),85.22)</f>
        <v>85.22</v>
      </c>
      <c r="C834" s="1">
        <f t="shared" si="1"/>
        <v>-1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IFERROR(__xludf.DUMMYFUNCTION("""COMPUTED_VALUE"""),85.12)</f>
        <v>85.12</v>
      </c>
      <c r="C835" s="1">
        <f t="shared" si="1"/>
        <v>-1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IFERROR(__xludf.DUMMYFUNCTION("""COMPUTED_VALUE"""),85.58)</f>
        <v>85.58</v>
      </c>
      <c r="C836" s="1">
        <f t="shared" si="1"/>
        <v>-1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IFERROR(__xludf.DUMMYFUNCTION("""COMPUTED_VALUE"""),85.23)</f>
        <v>85.23</v>
      </c>
      <c r="C837" s="1">
        <f t="shared" si="1"/>
        <v>-1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IFERROR(__xludf.DUMMYFUNCTION("""COMPUTED_VALUE"""),84.23)</f>
        <v>84.23</v>
      </c>
      <c r="C838" s="1">
        <f t="shared" si="1"/>
        <v>-1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IFERROR(__xludf.DUMMYFUNCTION("""COMPUTED_VALUE"""),85.16)</f>
        <v>85.16</v>
      </c>
      <c r="C839" s="1">
        <f t="shared" si="1"/>
        <v>-1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IFERROR(__xludf.DUMMYFUNCTION("""COMPUTED_VALUE"""),85.75)</f>
        <v>85.75</v>
      </c>
      <c r="C840" s="1">
        <f t="shared" si="1"/>
        <v>-1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IFERROR(__xludf.DUMMYFUNCTION("""COMPUTED_VALUE"""),84.68)</f>
        <v>84.68</v>
      </c>
      <c r="C841" s="1">
        <f t="shared" si="1"/>
        <v>-1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IFERROR(__xludf.DUMMYFUNCTION("""COMPUTED_VALUE"""),85.53)</f>
        <v>85.53</v>
      </c>
      <c r="C842" s="1">
        <f t="shared" si="1"/>
        <v>-1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IFERROR(__xludf.DUMMYFUNCTION("""COMPUTED_VALUE"""),85.46)</f>
        <v>85.46</v>
      </c>
      <c r="C843" s="1">
        <f t="shared" si="1"/>
        <v>-1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IFERROR(__xludf.DUMMYFUNCTION("""COMPUTED_VALUE"""),85.15)</f>
        <v>85.15</v>
      </c>
      <c r="C844" s="1">
        <f t="shared" si="1"/>
        <v>-1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IFERROR(__xludf.DUMMYFUNCTION("""COMPUTED_VALUE"""),85.76)</f>
        <v>85.76</v>
      </c>
      <c r="C845" s="1">
        <f t="shared" si="1"/>
        <v>-1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IFERROR(__xludf.DUMMYFUNCTION("""COMPUTED_VALUE"""),85.85)</f>
        <v>85.85</v>
      </c>
      <c r="C846" s="1">
        <f t="shared" si="1"/>
        <v>-1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IFERROR(__xludf.DUMMYFUNCTION("""COMPUTED_VALUE"""),86.97)</f>
        <v>86.97</v>
      </c>
      <c r="C847" s="1">
        <f t="shared" si="1"/>
        <v>-1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IFERROR(__xludf.DUMMYFUNCTION("""COMPUTED_VALUE"""),87.64)</f>
        <v>87.64</v>
      </c>
      <c r="C848" s="1">
        <f t="shared" si="1"/>
        <v>-1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IFERROR(__xludf.DUMMYFUNCTION("""COMPUTED_VALUE"""),87.45)</f>
        <v>87.45</v>
      </c>
      <c r="C849" s="1">
        <f t="shared" si="1"/>
        <v>-1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IFERROR(__xludf.DUMMYFUNCTION("""COMPUTED_VALUE"""),88.09)</f>
        <v>88.09</v>
      </c>
      <c r="C850" s="1">
        <f t="shared" si="1"/>
        <v>-1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IFERROR(__xludf.DUMMYFUNCTION("""COMPUTED_VALUE"""),88.01)</f>
        <v>88.01</v>
      </c>
      <c r="C851" s="1">
        <f t="shared" si="1"/>
        <v>-1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IFERROR(__xludf.DUMMYFUNCTION("""COMPUTED_VALUE"""),88.59)</f>
        <v>88.59</v>
      </c>
      <c r="C852" s="1">
        <f t="shared" si="1"/>
        <v>-1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IFERROR(__xludf.DUMMYFUNCTION("""COMPUTED_VALUE"""),88.46)</f>
        <v>88.46</v>
      </c>
      <c r="C853" s="1">
        <f t="shared" si="1"/>
        <v>-1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IFERROR(__xludf.DUMMYFUNCTION("""COMPUTED_VALUE"""),87.21)</f>
        <v>87.21</v>
      </c>
      <c r="C854" s="1">
        <f t="shared" si="1"/>
        <v>-1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IFERROR(__xludf.DUMMYFUNCTION("""COMPUTED_VALUE"""),86.82)</f>
        <v>86.82</v>
      </c>
      <c r="C855" s="1">
        <f t="shared" si="1"/>
        <v>-1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IFERROR(__xludf.DUMMYFUNCTION("""COMPUTED_VALUE"""),87.61)</f>
        <v>87.61</v>
      </c>
      <c r="C856" s="1">
        <f t="shared" si="1"/>
        <v>-1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IFERROR(__xludf.DUMMYFUNCTION("""COMPUTED_VALUE"""),85.65)</f>
        <v>85.65</v>
      </c>
      <c r="C857" s="1">
        <f t="shared" si="1"/>
        <v>-1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IFERROR(__xludf.DUMMYFUNCTION("""COMPUTED_VALUE"""),85.99)</f>
        <v>85.99</v>
      </c>
      <c r="C858" s="1">
        <f t="shared" si="1"/>
        <v>-1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IFERROR(__xludf.DUMMYFUNCTION("""COMPUTED_VALUE"""),84.18)</f>
        <v>84.18</v>
      </c>
      <c r="C859" s="1">
        <f t="shared" si="1"/>
        <v>-1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IFERROR(__xludf.DUMMYFUNCTION("""COMPUTED_VALUE"""),84.71)</f>
        <v>84.71</v>
      </c>
      <c r="C860" s="1">
        <f t="shared" si="1"/>
        <v>-1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IFERROR(__xludf.DUMMYFUNCTION("""COMPUTED_VALUE"""),84.1)</f>
        <v>84.1</v>
      </c>
      <c r="C861" s="1">
        <f t="shared" si="1"/>
        <v>-1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IFERROR(__xludf.DUMMYFUNCTION("""COMPUTED_VALUE"""),83.68)</f>
        <v>83.68</v>
      </c>
      <c r="C862" s="1">
        <f t="shared" si="1"/>
        <v>-1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IFERROR(__xludf.DUMMYFUNCTION("""COMPUTED_VALUE"""),84.46)</f>
        <v>84.46</v>
      </c>
      <c r="C863" s="1">
        <f t="shared" si="1"/>
        <v>-1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IFERROR(__xludf.DUMMYFUNCTION("""COMPUTED_VALUE"""),84.91)</f>
        <v>84.91</v>
      </c>
      <c r="C864" s="1">
        <f t="shared" si="1"/>
        <v>-1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IFERROR(__xludf.DUMMYFUNCTION("""COMPUTED_VALUE"""),85.14)</f>
        <v>85.14</v>
      </c>
      <c r="C865" s="1">
        <f t="shared" si="1"/>
        <v>-1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IFERROR(__xludf.DUMMYFUNCTION("""COMPUTED_VALUE"""),84.69)</f>
        <v>84.69</v>
      </c>
      <c r="C866" s="1">
        <f t="shared" si="1"/>
        <v>-1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IFERROR(__xludf.DUMMYFUNCTION("""COMPUTED_VALUE"""),83.74)</f>
        <v>83.74</v>
      </c>
      <c r="C867" s="1">
        <f t="shared" si="1"/>
        <v>-1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IFERROR(__xludf.DUMMYFUNCTION("""COMPUTED_VALUE"""),84.91)</f>
        <v>84.91</v>
      </c>
      <c r="C868" s="1">
        <f t="shared" si="1"/>
        <v>-1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IFERROR(__xludf.DUMMYFUNCTION("""COMPUTED_VALUE"""),84.91)</f>
        <v>84.91</v>
      </c>
      <c r="C869" s="1">
        <f t="shared" si="1"/>
        <v>-1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IFERROR(__xludf.DUMMYFUNCTION("""COMPUTED_VALUE"""),85.63)</f>
        <v>85.63</v>
      </c>
      <c r="C870" s="1">
        <f t="shared" si="1"/>
        <v>-1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IFERROR(__xludf.DUMMYFUNCTION("""COMPUTED_VALUE"""),86.36)</f>
        <v>86.36</v>
      </c>
      <c r="C871" s="1">
        <f t="shared" si="1"/>
        <v>-1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IFERROR(__xludf.DUMMYFUNCTION("""COMPUTED_VALUE"""),84.86)</f>
        <v>84.86</v>
      </c>
      <c r="C872" s="1">
        <f t="shared" si="1"/>
        <v>-1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IFERROR(__xludf.DUMMYFUNCTION("""COMPUTED_VALUE"""),82.62)</f>
        <v>82.62</v>
      </c>
      <c r="C873" s="1">
        <f t="shared" si="1"/>
        <v>-1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IFERROR(__xludf.DUMMYFUNCTION("""COMPUTED_VALUE"""),83.2)</f>
        <v>83.2</v>
      </c>
      <c r="C874" s="1">
        <f t="shared" si="1"/>
        <v>-1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IFERROR(__xludf.DUMMYFUNCTION("""COMPUTED_VALUE"""),84.61)</f>
        <v>84.61</v>
      </c>
      <c r="C875" s="1">
        <f t="shared" si="1"/>
        <v>-1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IFERROR(__xludf.DUMMYFUNCTION("""COMPUTED_VALUE"""),85.35)</f>
        <v>85.35</v>
      </c>
      <c r="C876" s="1">
        <f t="shared" si="1"/>
        <v>-1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IFERROR(__xludf.DUMMYFUNCTION("""COMPUTED_VALUE"""),86.99)</f>
        <v>86.99</v>
      </c>
      <c r="C877" s="1">
        <f t="shared" si="1"/>
        <v>-1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IFERROR(__xludf.DUMMYFUNCTION("""COMPUTED_VALUE"""),86.71)</f>
        <v>86.71</v>
      </c>
      <c r="C878" s="1">
        <f t="shared" si="1"/>
        <v>-1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IFERROR(__xludf.DUMMYFUNCTION("""COMPUTED_VALUE"""),85.86)</f>
        <v>85.86</v>
      </c>
      <c r="C879" s="1">
        <f t="shared" si="1"/>
        <v>-1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IFERROR(__xludf.DUMMYFUNCTION("""COMPUTED_VALUE"""),86.63)</f>
        <v>86.63</v>
      </c>
      <c r="C880" s="1">
        <f t="shared" si="1"/>
        <v>-1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IFERROR(__xludf.DUMMYFUNCTION("""COMPUTED_VALUE"""),86.57)</f>
        <v>86.57</v>
      </c>
      <c r="C881" s="1">
        <f t="shared" si="1"/>
        <v>-1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IFERROR(__xludf.DUMMYFUNCTION("""COMPUTED_VALUE"""),86.78)</f>
        <v>86.78</v>
      </c>
      <c r="C882" s="1">
        <f t="shared" si="1"/>
        <v>-1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IFERROR(__xludf.DUMMYFUNCTION("""COMPUTED_VALUE"""),87.87)</f>
        <v>87.87</v>
      </c>
      <c r="C883" s="1">
        <f t="shared" si="1"/>
        <v>-1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IFERROR(__xludf.DUMMYFUNCTION("""COMPUTED_VALUE"""),88.59)</f>
        <v>88.59</v>
      </c>
      <c r="C884" s="1">
        <f t="shared" si="1"/>
        <v>-1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IFERROR(__xludf.DUMMYFUNCTION("""COMPUTED_VALUE"""),88.88)</f>
        <v>88.88</v>
      </c>
      <c r="C885" s="1">
        <f t="shared" si="1"/>
        <v>-1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IFERROR(__xludf.DUMMYFUNCTION("""COMPUTED_VALUE"""),89.24)</f>
        <v>89.24</v>
      </c>
      <c r="C886" s="1">
        <f t="shared" si="1"/>
        <v>-1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IFERROR(__xludf.DUMMYFUNCTION("""COMPUTED_VALUE"""),89.67)</f>
        <v>89.67</v>
      </c>
      <c r="C887" s="1">
        <f t="shared" si="1"/>
        <v>-1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IFERROR(__xludf.DUMMYFUNCTION("""COMPUTED_VALUE"""),89.99)</f>
        <v>89.99</v>
      </c>
      <c r="C888" s="1">
        <f t="shared" si="1"/>
        <v>-1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IFERROR(__xludf.DUMMYFUNCTION("""COMPUTED_VALUE"""),90.4)</f>
        <v>90.4</v>
      </c>
      <c r="C889" s="1">
        <f t="shared" si="1"/>
        <v>-1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IFERROR(__xludf.DUMMYFUNCTION("""COMPUTED_VALUE"""),90.4)</f>
        <v>90.4</v>
      </c>
      <c r="C890" s="1">
        <f t="shared" si="1"/>
        <v>-1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IFERROR(__xludf.DUMMYFUNCTION("""COMPUTED_VALUE"""),90.13)</f>
        <v>90.13</v>
      </c>
      <c r="C891" s="1">
        <f t="shared" si="1"/>
        <v>-1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IFERROR(__xludf.DUMMYFUNCTION("""COMPUTED_VALUE"""),90.17)</f>
        <v>90.17</v>
      </c>
      <c r="C892" s="1">
        <f t="shared" si="1"/>
        <v>-1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IFERROR(__xludf.DUMMYFUNCTION("""COMPUTED_VALUE"""),92.23)</f>
        <v>92.23</v>
      </c>
      <c r="C893" s="1">
        <f t="shared" si="1"/>
        <v>-1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IFERROR(__xludf.DUMMYFUNCTION("""COMPUTED_VALUE"""),92.28)</f>
        <v>92.28</v>
      </c>
      <c r="C894" s="1">
        <f t="shared" si="1"/>
        <v>-1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IFERROR(__xludf.DUMMYFUNCTION("""COMPUTED_VALUE"""),92.42)</f>
        <v>92.42</v>
      </c>
      <c r="C895" s="1">
        <f t="shared" si="1"/>
        <v>-1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IFERROR(__xludf.DUMMYFUNCTION("""COMPUTED_VALUE"""),92.36)</f>
        <v>92.36</v>
      </c>
      <c r="C896" s="1">
        <f t="shared" si="1"/>
        <v>-1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IFERROR(__xludf.DUMMYFUNCTION("""COMPUTED_VALUE"""),92.57)</f>
        <v>92.57</v>
      </c>
      <c r="C897" s="1">
        <f t="shared" si="1"/>
        <v>-1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IFERROR(__xludf.DUMMYFUNCTION("""COMPUTED_VALUE"""),92.83)</f>
        <v>92.83</v>
      </c>
      <c r="C898" s="1">
        <f t="shared" si="1"/>
        <v>-1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IFERROR(__xludf.DUMMYFUNCTION("""COMPUTED_VALUE"""),93.21)</f>
        <v>93.21</v>
      </c>
      <c r="C899" s="1">
        <f t="shared" si="1"/>
        <v>-1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IFERROR(__xludf.DUMMYFUNCTION("""COMPUTED_VALUE"""),93.17)</f>
        <v>93.17</v>
      </c>
      <c r="C900" s="1">
        <f t="shared" si="1"/>
        <v>-1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IFERROR(__xludf.DUMMYFUNCTION("""COMPUTED_VALUE"""),93.5)</f>
        <v>93.5</v>
      </c>
      <c r="C901" s="1">
        <f t="shared" si="1"/>
        <v>-1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IFERROR(__xludf.DUMMYFUNCTION("""COMPUTED_VALUE"""),93.77)</f>
        <v>93.77</v>
      </c>
      <c r="C902" s="1">
        <f t="shared" si="1"/>
        <v>-1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IFERROR(__xludf.DUMMYFUNCTION("""COMPUTED_VALUE"""),94.39)</f>
        <v>94.39</v>
      </c>
      <c r="C903" s="1">
        <f t="shared" si="1"/>
        <v>-1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IFERROR(__xludf.DUMMYFUNCTION("""COMPUTED_VALUE"""),93.8)</f>
        <v>93.8</v>
      </c>
      <c r="C904" s="1">
        <f t="shared" si="1"/>
        <v>-1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IFERROR(__xludf.DUMMYFUNCTION("""COMPUTED_VALUE"""),93.81)</f>
        <v>93.81</v>
      </c>
      <c r="C905" s="1">
        <f t="shared" si="1"/>
        <v>-1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IFERROR(__xludf.DUMMYFUNCTION("""COMPUTED_VALUE"""),93.66)</f>
        <v>93.66</v>
      </c>
      <c r="C906" s="1">
        <f t="shared" si="1"/>
        <v>-1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IFERROR(__xludf.DUMMYFUNCTION("""COMPUTED_VALUE"""),93.34)</f>
        <v>93.34</v>
      </c>
      <c r="C907" s="1">
        <f t="shared" si="1"/>
        <v>-1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IFERROR(__xludf.DUMMYFUNCTION("""COMPUTED_VALUE"""),92.36)</f>
        <v>92.36</v>
      </c>
      <c r="C908" s="1">
        <f t="shared" si="1"/>
        <v>-1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IFERROR(__xludf.DUMMYFUNCTION("""COMPUTED_VALUE"""),92.0)</f>
        <v>92</v>
      </c>
      <c r="C909" s="1">
        <f t="shared" si="1"/>
        <v>-1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IFERROR(__xludf.DUMMYFUNCTION("""COMPUTED_VALUE"""),93.01)</f>
        <v>93.01</v>
      </c>
      <c r="C910" s="1">
        <f t="shared" si="1"/>
        <v>-1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IFERROR(__xludf.DUMMYFUNCTION("""COMPUTED_VALUE"""),90.7)</f>
        <v>90.7</v>
      </c>
      <c r="C911" s="1">
        <f t="shared" si="1"/>
        <v>-1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IFERROR(__xludf.DUMMYFUNCTION("""COMPUTED_VALUE"""),89.55)</f>
        <v>89.55</v>
      </c>
      <c r="C912" s="1">
        <f t="shared" si="1"/>
        <v>-1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IFERROR(__xludf.DUMMYFUNCTION("""COMPUTED_VALUE"""),89.37)</f>
        <v>89.37</v>
      </c>
      <c r="C913" s="1">
        <f t="shared" si="1"/>
        <v>-1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IFERROR(__xludf.DUMMYFUNCTION("""COMPUTED_VALUE"""),90.45)</f>
        <v>90.45</v>
      </c>
      <c r="C914" s="1">
        <f t="shared" si="1"/>
        <v>-1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IFERROR(__xludf.DUMMYFUNCTION("""COMPUTED_VALUE"""),89.73)</f>
        <v>89.73</v>
      </c>
      <c r="C915" s="1">
        <f t="shared" si="1"/>
        <v>-1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IFERROR(__xludf.DUMMYFUNCTION("""COMPUTED_VALUE"""),88.8)</f>
        <v>88.8</v>
      </c>
      <c r="C916" s="1">
        <f t="shared" si="1"/>
        <v>-1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IFERROR(__xludf.DUMMYFUNCTION("""COMPUTED_VALUE"""),88.26)</f>
        <v>88.26</v>
      </c>
      <c r="C917" s="1">
        <f t="shared" si="1"/>
        <v>-1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IFERROR(__xludf.DUMMYFUNCTION("""COMPUTED_VALUE"""),88.41)</f>
        <v>88.41</v>
      </c>
      <c r="C918" s="1">
        <f t="shared" si="1"/>
        <v>-1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IFERROR(__xludf.DUMMYFUNCTION("""COMPUTED_VALUE"""),87.53)</f>
        <v>87.53</v>
      </c>
      <c r="C919" s="1">
        <f t="shared" si="1"/>
        <v>-1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IFERROR(__xludf.DUMMYFUNCTION("""COMPUTED_VALUE"""),86.17)</f>
        <v>86.17</v>
      </c>
      <c r="C920" s="1">
        <f t="shared" si="1"/>
        <v>-1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IFERROR(__xludf.DUMMYFUNCTION("""COMPUTED_VALUE"""),86.53)</f>
        <v>86.53</v>
      </c>
      <c r="C921" s="1">
        <f t="shared" si="1"/>
        <v>-1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IFERROR(__xludf.DUMMYFUNCTION("""COMPUTED_VALUE"""),86.57)</f>
        <v>86.57</v>
      </c>
      <c r="C922" s="1">
        <f t="shared" si="1"/>
        <v>-1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IFERROR(__xludf.DUMMYFUNCTION("""COMPUTED_VALUE"""),86.41)</f>
        <v>86.41</v>
      </c>
      <c r="C923" s="1">
        <f t="shared" si="1"/>
        <v>-1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IFERROR(__xludf.DUMMYFUNCTION("""COMPUTED_VALUE"""),86.42)</f>
        <v>86.42</v>
      </c>
      <c r="C924" s="1">
        <f t="shared" si="1"/>
        <v>-1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IFERROR(__xludf.DUMMYFUNCTION("""COMPUTED_VALUE"""),86.9)</f>
        <v>86.9</v>
      </c>
      <c r="C925" s="1">
        <f t="shared" si="1"/>
        <v>-1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IFERROR(__xludf.DUMMYFUNCTION("""COMPUTED_VALUE"""),87.04)</f>
        <v>87.04</v>
      </c>
      <c r="C926" s="1">
        <f t="shared" si="1"/>
        <v>-1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IFERROR(__xludf.DUMMYFUNCTION("""COMPUTED_VALUE"""),87.16)</f>
        <v>87.16</v>
      </c>
      <c r="C927" s="1">
        <f t="shared" si="1"/>
        <v>-1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IFERROR(__xludf.DUMMYFUNCTION("""COMPUTED_VALUE"""),87.56)</f>
        <v>87.56</v>
      </c>
      <c r="C928" s="1">
        <f t="shared" si="1"/>
        <v>-1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IFERROR(__xludf.DUMMYFUNCTION("""COMPUTED_VALUE"""),88.53)</f>
        <v>88.53</v>
      </c>
      <c r="C929" s="1">
        <f t="shared" si="1"/>
        <v>-1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IFERROR(__xludf.DUMMYFUNCTION("""COMPUTED_VALUE"""),89.23)</f>
        <v>89.23</v>
      </c>
      <c r="C930" s="1">
        <f t="shared" si="1"/>
        <v>-1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IFERROR(__xludf.DUMMYFUNCTION("""COMPUTED_VALUE"""),89.01)</f>
        <v>89.01</v>
      </c>
      <c r="C931" s="1">
        <f t="shared" si="1"/>
        <v>-1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IFERROR(__xludf.DUMMYFUNCTION("""COMPUTED_VALUE"""),88.57)</f>
        <v>88.57</v>
      </c>
      <c r="C932" s="1">
        <f t="shared" si="1"/>
        <v>-1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IFERROR(__xludf.DUMMYFUNCTION("""COMPUTED_VALUE"""),89.03)</f>
        <v>89.03</v>
      </c>
      <c r="C933" s="1">
        <f t="shared" si="1"/>
        <v>-1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IFERROR(__xludf.DUMMYFUNCTION("""COMPUTED_VALUE"""),89.06)</f>
        <v>89.06</v>
      </c>
      <c r="C934" s="1">
        <f t="shared" si="1"/>
        <v>-1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IFERROR(__xludf.DUMMYFUNCTION("""COMPUTED_VALUE"""),89.91)</f>
        <v>89.91</v>
      </c>
      <c r="C935" s="1">
        <f t="shared" si="1"/>
        <v>-1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IFERROR(__xludf.DUMMYFUNCTION("""COMPUTED_VALUE"""),90.07)</f>
        <v>90.07</v>
      </c>
      <c r="C936" s="1">
        <f t="shared" si="1"/>
        <v>-1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IFERROR(__xludf.DUMMYFUNCTION("""COMPUTED_VALUE"""),89.68)</f>
        <v>89.68</v>
      </c>
      <c r="C937" s="1">
        <f t="shared" si="1"/>
        <v>-1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IFERROR(__xludf.DUMMYFUNCTION("""COMPUTED_VALUE"""),89.09)</f>
        <v>89.09</v>
      </c>
      <c r="C938" s="1">
        <f t="shared" si="1"/>
        <v>-1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IFERROR(__xludf.DUMMYFUNCTION("""COMPUTED_VALUE"""),88.22)</f>
        <v>88.22</v>
      </c>
      <c r="C939" s="1">
        <f t="shared" si="1"/>
        <v>-1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IFERROR(__xludf.DUMMYFUNCTION("""COMPUTED_VALUE"""),87.08)</f>
        <v>87.08</v>
      </c>
      <c r="C940" s="1">
        <f t="shared" si="1"/>
        <v>-1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IFERROR(__xludf.DUMMYFUNCTION("""COMPUTED_VALUE"""),87.07)</f>
        <v>87.07</v>
      </c>
      <c r="C941" s="1">
        <f t="shared" si="1"/>
        <v>-1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IFERROR(__xludf.DUMMYFUNCTION("""COMPUTED_VALUE"""),86.73)</f>
        <v>86.73</v>
      </c>
      <c r="C942" s="1">
        <f t="shared" si="1"/>
        <v>-1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IFERROR(__xludf.DUMMYFUNCTION("""COMPUTED_VALUE"""),86.69)</f>
        <v>86.69</v>
      </c>
      <c r="C943" s="1">
        <f t="shared" si="1"/>
        <v>-1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IFERROR(__xludf.DUMMYFUNCTION("""COMPUTED_VALUE"""),87.47)</f>
        <v>87.47</v>
      </c>
      <c r="C944" s="1">
        <f t="shared" si="1"/>
        <v>-1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IFERROR(__xludf.DUMMYFUNCTION("""COMPUTED_VALUE"""),87.29)</f>
        <v>87.29</v>
      </c>
      <c r="C945" s="1">
        <f t="shared" si="1"/>
        <v>-1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IFERROR(__xludf.DUMMYFUNCTION("""COMPUTED_VALUE"""),86.58)</f>
        <v>86.58</v>
      </c>
      <c r="C946" s="1">
        <f t="shared" si="1"/>
        <v>-1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IFERROR(__xludf.DUMMYFUNCTION("""COMPUTED_VALUE"""),87.31)</f>
        <v>87.31</v>
      </c>
      <c r="C947" s="1">
        <f t="shared" si="1"/>
        <v>-1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IFERROR(__xludf.DUMMYFUNCTION("""COMPUTED_VALUE"""),86.59)</f>
        <v>86.59</v>
      </c>
      <c r="C948" s="1">
        <f t="shared" si="1"/>
        <v>-1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IFERROR(__xludf.DUMMYFUNCTION("""COMPUTED_VALUE"""),85.61)</f>
        <v>85.61</v>
      </c>
      <c r="C949" s="1">
        <f t="shared" si="1"/>
        <v>-1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IFERROR(__xludf.DUMMYFUNCTION("""COMPUTED_VALUE"""),85.96)</f>
        <v>85.96</v>
      </c>
      <c r="C950" s="1">
        <f t="shared" si="1"/>
        <v>-1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IFERROR(__xludf.DUMMYFUNCTION("""COMPUTED_VALUE"""),87.78)</f>
        <v>87.78</v>
      </c>
      <c r="C951" s="1">
        <f t="shared" si="1"/>
        <v>-1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IFERROR(__xludf.DUMMYFUNCTION("""COMPUTED_VALUE"""),89.45)</f>
        <v>89.45</v>
      </c>
      <c r="C952" s="1">
        <f t="shared" si="1"/>
        <v>-1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IFERROR(__xludf.DUMMYFUNCTION("""COMPUTED_VALUE"""),89.8)</f>
        <v>89.8</v>
      </c>
      <c r="C953" s="1">
        <f t="shared" si="1"/>
        <v>-1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IFERROR(__xludf.DUMMYFUNCTION("""COMPUTED_VALUE"""),89.93)</f>
        <v>89.93</v>
      </c>
      <c r="C954" s="1">
        <f t="shared" si="1"/>
        <v>-1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IFERROR(__xludf.DUMMYFUNCTION("""COMPUTED_VALUE"""),91.11)</f>
        <v>91.11</v>
      </c>
      <c r="C955" s="1">
        <f t="shared" si="1"/>
        <v>-1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IFERROR(__xludf.DUMMYFUNCTION("""COMPUTED_VALUE"""),91.97)</f>
        <v>91.97</v>
      </c>
      <c r="C956" s="1">
        <f t="shared" si="1"/>
        <v>-1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IFERROR(__xludf.DUMMYFUNCTION("""COMPUTED_VALUE"""),91.63)</f>
        <v>91.63</v>
      </c>
      <c r="C957" s="1">
        <f t="shared" si="1"/>
        <v>-1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IFERROR(__xludf.DUMMYFUNCTION("""COMPUTED_VALUE"""),91.2)</f>
        <v>91.2</v>
      </c>
      <c r="C958" s="1">
        <f t="shared" si="1"/>
        <v>-1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IFERROR(__xludf.DUMMYFUNCTION("""COMPUTED_VALUE"""),92.36)</f>
        <v>92.36</v>
      </c>
      <c r="C959" s="1">
        <f t="shared" si="1"/>
        <v>-1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IFERROR(__xludf.DUMMYFUNCTION("""COMPUTED_VALUE"""),92.1)</f>
        <v>92.1</v>
      </c>
      <c r="C960" s="1">
        <f t="shared" si="1"/>
        <v>-1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IFERROR(__xludf.DUMMYFUNCTION("""COMPUTED_VALUE"""),92.35)</f>
        <v>92.35</v>
      </c>
      <c r="C961" s="1">
        <f t="shared" si="1"/>
        <v>-1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IFERROR(__xludf.DUMMYFUNCTION("""COMPUTED_VALUE"""),92.09)</f>
        <v>92.09</v>
      </c>
      <c r="C962" s="1">
        <f t="shared" si="1"/>
        <v>-1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IFERROR(__xludf.DUMMYFUNCTION("""COMPUTED_VALUE"""),92.39)</f>
        <v>92.39</v>
      </c>
      <c r="C963" s="1">
        <f t="shared" si="1"/>
        <v>-1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IFERROR(__xludf.DUMMYFUNCTION("""COMPUTED_VALUE"""),93.14)</f>
        <v>93.14</v>
      </c>
      <c r="C964" s="1">
        <f t="shared" si="1"/>
        <v>-1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IFERROR(__xludf.DUMMYFUNCTION("""COMPUTED_VALUE"""),92.79)</f>
        <v>92.79</v>
      </c>
      <c r="C965" s="1">
        <f t="shared" si="1"/>
        <v>-1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IFERROR(__xludf.DUMMYFUNCTION("""COMPUTED_VALUE"""),92.61)</f>
        <v>92.61</v>
      </c>
      <c r="C966" s="1">
        <f t="shared" si="1"/>
        <v>-1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IFERROR(__xludf.DUMMYFUNCTION("""COMPUTED_VALUE"""),93.37)</f>
        <v>93.37</v>
      </c>
      <c r="C967" s="1">
        <f t="shared" si="1"/>
        <v>-1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IFERROR(__xludf.DUMMYFUNCTION("""COMPUTED_VALUE"""),93.03)</f>
        <v>93.03</v>
      </c>
      <c r="C968" s="1">
        <f t="shared" si="1"/>
        <v>-1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IFERROR(__xludf.DUMMYFUNCTION("""COMPUTED_VALUE"""),92.81)</f>
        <v>92.81</v>
      </c>
      <c r="C969" s="1">
        <f t="shared" si="1"/>
        <v>-1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IFERROR(__xludf.DUMMYFUNCTION("""COMPUTED_VALUE"""),93.04)</f>
        <v>93.04</v>
      </c>
      <c r="C970" s="1">
        <f t="shared" si="1"/>
        <v>-1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IFERROR(__xludf.DUMMYFUNCTION("""COMPUTED_VALUE"""),92.69)</f>
        <v>92.69</v>
      </c>
      <c r="C971" s="1">
        <f t="shared" si="1"/>
        <v>-1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IFERROR(__xludf.DUMMYFUNCTION("""COMPUTED_VALUE"""),94.05)</f>
        <v>94.05</v>
      </c>
      <c r="C972" s="1">
        <f t="shared" si="1"/>
        <v>-1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IFERROR(__xludf.DUMMYFUNCTION("""COMPUTED_VALUE"""),94.29)</f>
        <v>94.29</v>
      </c>
      <c r="C973" s="1">
        <f t="shared" si="1"/>
        <v>-1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IFERROR(__xludf.DUMMYFUNCTION("""COMPUTED_VALUE"""),93.56)</f>
        <v>93.56</v>
      </c>
      <c r="C974" s="1">
        <f t="shared" si="1"/>
        <v>-1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IFERROR(__xludf.DUMMYFUNCTION("""COMPUTED_VALUE"""),93.34)</f>
        <v>93.34</v>
      </c>
      <c r="C975" s="1">
        <f t="shared" si="1"/>
        <v>-1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IFERROR(__xludf.DUMMYFUNCTION("""COMPUTED_VALUE"""),93.92)</f>
        <v>93.92</v>
      </c>
      <c r="C976" s="1">
        <f t="shared" si="1"/>
        <v>-1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IFERROR(__xludf.DUMMYFUNCTION("""COMPUTED_VALUE"""),94.39)</f>
        <v>94.39</v>
      </c>
      <c r="C977" s="1">
        <f t="shared" si="1"/>
        <v>-1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IFERROR(__xludf.DUMMYFUNCTION("""COMPUTED_VALUE"""),94.3)</f>
        <v>94.3</v>
      </c>
      <c r="C978" s="1">
        <f t="shared" si="1"/>
        <v>-1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IFERROR(__xludf.DUMMYFUNCTION("""COMPUTED_VALUE"""),94.86)</f>
        <v>94.86</v>
      </c>
      <c r="C979" s="1">
        <f t="shared" si="1"/>
        <v>-1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IFERROR(__xludf.DUMMYFUNCTION("""COMPUTED_VALUE"""),95.15)</f>
        <v>95.15</v>
      </c>
      <c r="C980" s="1">
        <f t="shared" si="1"/>
        <v>-1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IFERROR(__xludf.DUMMYFUNCTION("""COMPUTED_VALUE"""),95.2)</f>
        <v>95.2</v>
      </c>
      <c r="C981" s="1">
        <f t="shared" si="1"/>
        <v>-1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IFERROR(__xludf.DUMMYFUNCTION("""COMPUTED_VALUE"""),95.25)</f>
        <v>95.25</v>
      </c>
      <c r="C982" s="1">
        <f t="shared" si="1"/>
        <v>-1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IFERROR(__xludf.DUMMYFUNCTION("""COMPUTED_VALUE"""),95.63)</f>
        <v>95.63</v>
      </c>
      <c r="C983" s="1">
        <f t="shared" si="1"/>
        <v>-1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IFERROR(__xludf.DUMMYFUNCTION("""COMPUTED_VALUE"""),95.06)</f>
        <v>95.06</v>
      </c>
      <c r="C984" s="1">
        <f t="shared" si="1"/>
        <v>-1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IFERROR(__xludf.DUMMYFUNCTION("""COMPUTED_VALUE"""),94.98)</f>
        <v>94.98</v>
      </c>
      <c r="C985" s="1">
        <f t="shared" si="1"/>
        <v>-1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IFERROR(__xludf.DUMMYFUNCTION("""COMPUTED_VALUE"""),94.66)</f>
        <v>94.66</v>
      </c>
      <c r="C986" s="1">
        <f t="shared" si="1"/>
        <v>-1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IFERROR(__xludf.DUMMYFUNCTION("""COMPUTED_VALUE"""),94.28)</f>
        <v>94.28</v>
      </c>
      <c r="C987" s="1">
        <f t="shared" si="1"/>
        <v>-1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IFERROR(__xludf.DUMMYFUNCTION("""COMPUTED_VALUE"""),93.97)</f>
        <v>93.97</v>
      </c>
      <c r="C988" s="1">
        <f t="shared" si="1"/>
        <v>-1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IFERROR(__xludf.DUMMYFUNCTION("""COMPUTED_VALUE"""),93.63)</f>
        <v>93.63</v>
      </c>
      <c r="C989" s="1">
        <f t="shared" si="1"/>
        <v>-1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IFERROR(__xludf.DUMMYFUNCTION("""COMPUTED_VALUE"""),92.97)</f>
        <v>92.97</v>
      </c>
      <c r="C990" s="1">
        <f t="shared" si="1"/>
        <v>-1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IFERROR(__xludf.DUMMYFUNCTION("""COMPUTED_VALUE"""),94.44)</f>
        <v>94.44</v>
      </c>
      <c r="C991" s="1">
        <f t="shared" si="1"/>
        <v>-1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IFERROR(__xludf.DUMMYFUNCTION("""COMPUTED_VALUE"""),94.44)</f>
        <v>94.44</v>
      </c>
      <c r="C992" s="1">
        <f t="shared" si="1"/>
        <v>-1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IFERROR(__xludf.DUMMYFUNCTION("""COMPUTED_VALUE"""),94.14)</f>
        <v>94.14</v>
      </c>
      <c r="C993" s="1">
        <f t="shared" si="1"/>
        <v>-1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IFERROR(__xludf.DUMMYFUNCTION("""COMPUTED_VALUE"""),93.11)</f>
        <v>93.11</v>
      </c>
      <c r="C994" s="1">
        <f t="shared" si="1"/>
        <v>-1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IFERROR(__xludf.DUMMYFUNCTION("""COMPUTED_VALUE"""),91.16)</f>
        <v>91.16</v>
      </c>
      <c r="C995" s="1">
        <f t="shared" si="1"/>
        <v>-1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IFERROR(__xludf.DUMMYFUNCTION("""COMPUTED_VALUE"""),91.35)</f>
        <v>91.35</v>
      </c>
      <c r="C996" s="1">
        <f t="shared" si="1"/>
        <v>-1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IFERROR(__xludf.DUMMYFUNCTION("""COMPUTED_VALUE"""),91.37)</f>
        <v>91.37</v>
      </c>
      <c r="C997" s="1">
        <f t="shared" si="1"/>
        <v>-1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IFERROR(__xludf.DUMMYFUNCTION("""COMPUTED_VALUE"""),90.66)</f>
        <v>90.66</v>
      </c>
      <c r="C998" s="1">
        <f t="shared" si="1"/>
        <v>-1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IFERROR(__xludf.DUMMYFUNCTION("""COMPUTED_VALUE"""),92.64)</f>
        <v>92.64</v>
      </c>
      <c r="C999" s="1">
        <f t="shared" si="1"/>
        <v>-1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IFERROR(__xludf.DUMMYFUNCTION("""COMPUTED_VALUE"""),91.98)</f>
        <v>91.98</v>
      </c>
      <c r="C1000" s="1">
        <f t="shared" si="1"/>
        <v>-1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IFERROR(__xludf.DUMMYFUNCTION("""COMPUTED_VALUE"""),92.09)</f>
        <v>92.09</v>
      </c>
      <c r="C1001" s="1">
        <f t="shared" si="1"/>
        <v>-1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IFERROR(__xludf.DUMMYFUNCTION("""COMPUTED_VALUE"""),92.03)</f>
        <v>92.03</v>
      </c>
      <c r="C1002" s="1">
        <f t="shared" si="1"/>
        <v>-1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IFERROR(__xludf.DUMMYFUNCTION("""COMPUTED_VALUE"""),92.06)</f>
        <v>92.06</v>
      </c>
      <c r="C1003" s="1">
        <f t="shared" si="1"/>
        <v>-1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IFERROR(__xludf.DUMMYFUNCTION("""COMPUTED_VALUE"""),92.54)</f>
        <v>92.54</v>
      </c>
      <c r="C1004" s="1">
        <f t="shared" si="1"/>
        <v>-1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IFERROR(__xludf.DUMMYFUNCTION("""COMPUTED_VALUE"""),92.35)</f>
        <v>92.35</v>
      </c>
      <c r="C1005" s="1">
        <f t="shared" si="1"/>
        <v>-1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IFERROR(__xludf.DUMMYFUNCTION("""COMPUTED_VALUE"""),92.3)</f>
        <v>92.3</v>
      </c>
      <c r="C1006" s="1">
        <f t="shared" si="1"/>
        <v>-1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IFERROR(__xludf.DUMMYFUNCTION("""COMPUTED_VALUE"""),91.59)</f>
        <v>91.59</v>
      </c>
      <c r="C1007" s="1">
        <f t="shared" si="1"/>
        <v>-1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IFERROR(__xludf.DUMMYFUNCTION("""COMPUTED_VALUE"""),91.03)</f>
        <v>91.03</v>
      </c>
      <c r="C1008" s="1">
        <f t="shared" si="1"/>
        <v>-1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IFERROR(__xludf.DUMMYFUNCTION("""COMPUTED_VALUE"""),91.85)</f>
        <v>91.85</v>
      </c>
      <c r="C1009" s="1">
        <f t="shared" si="1"/>
        <v>-1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IFERROR(__xludf.DUMMYFUNCTION("""COMPUTED_VALUE"""),92.33)</f>
        <v>92.33</v>
      </c>
      <c r="C1010" s="1">
        <f t="shared" si="1"/>
        <v>-1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IFERROR(__xludf.DUMMYFUNCTION("""COMPUTED_VALUE"""),94.29)</f>
        <v>94.29</v>
      </c>
      <c r="C1011" s="1">
        <f t="shared" si="1"/>
        <v>-1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IFERROR(__xludf.DUMMYFUNCTION("""COMPUTED_VALUE"""),94.16)</f>
        <v>94.16</v>
      </c>
      <c r="C1012" s="1">
        <f t="shared" si="1"/>
        <v>-1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IFERROR(__xludf.DUMMYFUNCTION("""COMPUTED_VALUE"""),94.73)</f>
        <v>94.73</v>
      </c>
      <c r="C1013" s="1">
        <f t="shared" si="1"/>
        <v>-1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IFERROR(__xludf.DUMMYFUNCTION("""COMPUTED_VALUE"""),94.74)</f>
        <v>94.74</v>
      </c>
      <c r="C1014" s="1">
        <f t="shared" si="1"/>
        <v>-1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IFERROR(__xludf.DUMMYFUNCTION("""COMPUTED_VALUE"""),94.5)</f>
        <v>94.5</v>
      </c>
      <c r="C1015" s="1">
        <f t="shared" si="1"/>
        <v>-1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IFERROR(__xludf.DUMMYFUNCTION("""COMPUTED_VALUE"""),94.72)</f>
        <v>94.72</v>
      </c>
      <c r="C1016" s="1">
        <f t="shared" si="1"/>
        <v>-1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IFERROR(__xludf.DUMMYFUNCTION("""COMPUTED_VALUE"""),94.8)</f>
        <v>94.8</v>
      </c>
      <c r="C1017" s="1">
        <f t="shared" si="1"/>
        <v>-1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IFERROR(__xludf.DUMMYFUNCTION("""COMPUTED_VALUE"""),94.64)</f>
        <v>94.64</v>
      </c>
      <c r="C1018" s="1">
        <f t="shared" si="1"/>
        <v>-1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IFERROR(__xludf.DUMMYFUNCTION("""COMPUTED_VALUE"""),95.06)</f>
        <v>95.06</v>
      </c>
      <c r="C1019" s="1">
        <f t="shared" si="1"/>
        <v>-1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IFERROR(__xludf.DUMMYFUNCTION("""COMPUTED_VALUE"""),94.03)</f>
        <v>94.03</v>
      </c>
      <c r="C1020" s="1">
        <f t="shared" si="1"/>
        <v>-1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IFERROR(__xludf.DUMMYFUNCTION("""COMPUTED_VALUE"""),94.32)</f>
        <v>94.32</v>
      </c>
      <c r="C1021" s="1">
        <f t="shared" si="1"/>
        <v>-1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IFERROR(__xludf.DUMMYFUNCTION("""COMPUTED_VALUE"""),92.74)</f>
        <v>92.74</v>
      </c>
      <c r="C1022" s="1">
        <f t="shared" si="1"/>
        <v>-1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IFERROR(__xludf.DUMMYFUNCTION("""COMPUTED_VALUE"""),90.61)</f>
        <v>90.61</v>
      </c>
      <c r="C1023" s="1">
        <f t="shared" si="1"/>
        <v>-1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IFERROR(__xludf.DUMMYFUNCTION("""COMPUTED_VALUE"""),89.94)</f>
        <v>89.94</v>
      </c>
      <c r="C1024" s="1">
        <f t="shared" si="1"/>
        <v>-1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IFERROR(__xludf.DUMMYFUNCTION("""COMPUTED_VALUE"""),90.1)</f>
        <v>90.1</v>
      </c>
      <c r="C1025" s="1">
        <f t="shared" si="1"/>
        <v>-1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IFERROR(__xludf.DUMMYFUNCTION("""COMPUTED_VALUE"""),88.9)</f>
        <v>88.9</v>
      </c>
      <c r="C1026" s="1">
        <f t="shared" si="1"/>
        <v>-1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IFERROR(__xludf.DUMMYFUNCTION("""COMPUTED_VALUE"""),89.5)</f>
        <v>89.5</v>
      </c>
      <c r="C1027" s="1">
        <f t="shared" si="1"/>
        <v>-1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IFERROR(__xludf.DUMMYFUNCTION("""COMPUTED_VALUE"""),88.47)</f>
        <v>88.47</v>
      </c>
      <c r="C1028" s="1">
        <f t="shared" si="1"/>
        <v>-1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IFERROR(__xludf.DUMMYFUNCTION("""COMPUTED_VALUE"""),86.78)</f>
        <v>86.78</v>
      </c>
      <c r="C1029" s="1">
        <f t="shared" si="1"/>
        <v>-1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IFERROR(__xludf.DUMMYFUNCTION("""COMPUTED_VALUE"""),86.62)</f>
        <v>86.62</v>
      </c>
      <c r="C1030" s="1">
        <f t="shared" si="1"/>
        <v>-1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IFERROR(__xludf.DUMMYFUNCTION("""COMPUTED_VALUE"""),87.28)</f>
        <v>87.28</v>
      </c>
      <c r="C1031" s="1">
        <f t="shared" si="1"/>
        <v>-1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IFERROR(__xludf.DUMMYFUNCTION("""COMPUTED_VALUE"""),88.75)</f>
        <v>88.75</v>
      </c>
      <c r="C1032" s="1">
        <f t="shared" si="1"/>
        <v>-1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IFERROR(__xludf.DUMMYFUNCTION("""COMPUTED_VALUE"""),90.04)</f>
        <v>90.04</v>
      </c>
      <c r="C1033" s="1">
        <f t="shared" si="1"/>
        <v>-1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IFERROR(__xludf.DUMMYFUNCTION("""COMPUTED_VALUE"""),91.07)</f>
        <v>91.07</v>
      </c>
      <c r="C1034" s="1">
        <f t="shared" si="1"/>
        <v>-1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IFERROR(__xludf.DUMMYFUNCTION("""COMPUTED_VALUE"""),92.97)</f>
        <v>92.97</v>
      </c>
      <c r="C1035" s="1">
        <f t="shared" si="1"/>
        <v>-1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IFERROR(__xludf.DUMMYFUNCTION("""COMPUTED_VALUE"""),92.42)</f>
        <v>92.42</v>
      </c>
      <c r="C1036" s="1">
        <f t="shared" si="1"/>
        <v>-1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IFERROR(__xludf.DUMMYFUNCTION("""COMPUTED_VALUE"""),92.56)</f>
        <v>92.56</v>
      </c>
      <c r="C1037" s="1">
        <f t="shared" si="1"/>
        <v>-1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IFERROR(__xludf.DUMMYFUNCTION("""COMPUTED_VALUE"""),92.76)</f>
        <v>92.76</v>
      </c>
      <c r="C1038" s="1">
        <f t="shared" si="1"/>
        <v>-1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IFERROR(__xludf.DUMMYFUNCTION("""COMPUTED_VALUE"""),92.17)</f>
        <v>92.17</v>
      </c>
      <c r="C1039" s="1">
        <f t="shared" si="1"/>
        <v>-1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IFERROR(__xludf.DUMMYFUNCTION("""COMPUTED_VALUE"""),91.64)</f>
        <v>91.64</v>
      </c>
      <c r="C1040" s="1">
        <f t="shared" si="1"/>
        <v>-1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IFERROR(__xludf.DUMMYFUNCTION("""COMPUTED_VALUE"""),92.38)</f>
        <v>92.38</v>
      </c>
      <c r="C1041" s="1">
        <f t="shared" si="1"/>
        <v>-1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IFERROR(__xludf.DUMMYFUNCTION("""COMPUTED_VALUE"""),91.52)</f>
        <v>91.52</v>
      </c>
      <c r="C1042" s="1">
        <f t="shared" si="1"/>
        <v>-1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IFERROR(__xludf.DUMMYFUNCTION("""COMPUTED_VALUE"""),91.11)</f>
        <v>91.11</v>
      </c>
      <c r="C1043" s="1">
        <f t="shared" si="1"/>
        <v>-1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IFERROR(__xludf.DUMMYFUNCTION("""COMPUTED_VALUE"""),91.11)</f>
        <v>91.11</v>
      </c>
      <c r="C1044" s="1">
        <f t="shared" si="1"/>
        <v>-1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IFERROR(__xludf.DUMMYFUNCTION("""COMPUTED_VALUE"""),91.11)</f>
        <v>91.11</v>
      </c>
      <c r="C1045" s="1">
        <f t="shared" si="1"/>
        <v>-1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IFERROR(__xludf.DUMMYFUNCTION("""COMPUTED_VALUE"""),91.36)</f>
        <v>91.36</v>
      </c>
      <c r="C1046" s="1">
        <f t="shared" si="1"/>
        <v>-1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IFERROR(__xludf.DUMMYFUNCTION("""COMPUTED_VALUE"""),92.12)</f>
        <v>92.12</v>
      </c>
      <c r="C1047" s="1">
        <f t="shared" si="1"/>
        <v>-1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IFERROR(__xludf.DUMMYFUNCTION("""COMPUTED_VALUE"""),91.56)</f>
        <v>91.56</v>
      </c>
      <c r="C1048" s="1">
        <f t="shared" si="1"/>
        <v>-1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IFERROR(__xludf.DUMMYFUNCTION("""COMPUTED_VALUE"""),93.34)</f>
        <v>93.34</v>
      </c>
      <c r="C1049" s="1">
        <f t="shared" si="1"/>
        <v>-1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IFERROR(__xludf.DUMMYFUNCTION("""COMPUTED_VALUE"""),92.59)</f>
        <v>92.59</v>
      </c>
      <c r="C1050" s="1">
        <f t="shared" si="1"/>
        <v>-1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IFERROR(__xludf.DUMMYFUNCTION("""COMPUTED_VALUE"""),92.89)</f>
        <v>92.89</v>
      </c>
      <c r="C1051" s="1">
        <f t="shared" si="1"/>
        <v>-1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IFERROR(__xludf.DUMMYFUNCTION("""COMPUTED_VALUE"""),93.32)</f>
        <v>93.32</v>
      </c>
      <c r="C1052" s="1">
        <f t="shared" si="1"/>
        <v>-1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IFERROR(__xludf.DUMMYFUNCTION("""COMPUTED_VALUE"""),93.45)</f>
        <v>93.45</v>
      </c>
      <c r="C1053" s="1">
        <f t="shared" si="1"/>
        <v>-1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IFERROR(__xludf.DUMMYFUNCTION("""COMPUTED_VALUE"""),93.49)</f>
        <v>93.49</v>
      </c>
      <c r="C1054" s="1">
        <f t="shared" si="1"/>
        <v>-1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IFERROR(__xludf.DUMMYFUNCTION("""COMPUTED_VALUE"""),93.6)</f>
        <v>93.6</v>
      </c>
      <c r="C1055" s="1">
        <f t="shared" si="1"/>
        <v>-1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IFERROR(__xludf.DUMMYFUNCTION("""COMPUTED_VALUE"""),93.0)</f>
        <v>93</v>
      </c>
      <c r="C1056" s="1">
        <f t="shared" si="1"/>
        <v>-1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IFERROR(__xludf.DUMMYFUNCTION("""COMPUTED_VALUE"""),92.81)</f>
        <v>92.81</v>
      </c>
      <c r="C1057" s="1">
        <f t="shared" si="1"/>
        <v>-1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IFERROR(__xludf.DUMMYFUNCTION("""COMPUTED_VALUE"""),93.93)</f>
        <v>93.93</v>
      </c>
      <c r="C1058" s="1">
        <f t="shared" si="1"/>
        <v>-1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IFERROR(__xludf.DUMMYFUNCTION("""COMPUTED_VALUE"""),93.94)</f>
        <v>93.94</v>
      </c>
      <c r="C1059" s="1">
        <f t="shared" si="1"/>
        <v>-1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IFERROR(__xludf.DUMMYFUNCTION("""COMPUTED_VALUE"""),93.59)</f>
        <v>93.59</v>
      </c>
      <c r="C1060" s="1">
        <f t="shared" si="1"/>
        <v>-1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IFERROR(__xludf.DUMMYFUNCTION("""COMPUTED_VALUE"""),94.12)</f>
        <v>94.12</v>
      </c>
      <c r="C1061" s="1">
        <f t="shared" si="1"/>
        <v>-1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IFERROR(__xludf.DUMMYFUNCTION("""COMPUTED_VALUE"""),95.93)</f>
        <v>95.93</v>
      </c>
      <c r="C1062" s="1">
        <f t="shared" si="1"/>
        <v>-1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IFERROR(__xludf.DUMMYFUNCTION("""COMPUTED_VALUE"""),95.2)</f>
        <v>95.2</v>
      </c>
      <c r="C1063" s="1">
        <f t="shared" si="1"/>
        <v>-1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IFERROR(__xludf.DUMMYFUNCTION("""COMPUTED_VALUE"""),97.38)</f>
        <v>97.38</v>
      </c>
      <c r="C1064" s="1">
        <f t="shared" si="1"/>
        <v>-1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IFERROR(__xludf.DUMMYFUNCTION("""COMPUTED_VALUE"""),97.05)</f>
        <v>97.05</v>
      </c>
      <c r="C1065" s="1">
        <f t="shared" si="1"/>
        <v>-1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IFERROR(__xludf.DUMMYFUNCTION("""COMPUTED_VALUE"""),97.28)</f>
        <v>97.28</v>
      </c>
      <c r="C1066" s="1">
        <f t="shared" si="1"/>
        <v>-1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IFERROR(__xludf.DUMMYFUNCTION("""COMPUTED_VALUE"""),97.44)</f>
        <v>97.44</v>
      </c>
      <c r="C1067" s="1">
        <f t="shared" si="1"/>
        <v>-1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IFERROR(__xludf.DUMMYFUNCTION("""COMPUTED_VALUE"""),98.23)</f>
        <v>98.23</v>
      </c>
      <c r="C1068" s="1">
        <f t="shared" si="1"/>
        <v>-1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IFERROR(__xludf.DUMMYFUNCTION("""COMPUTED_VALUE"""),97.94)</f>
        <v>97.94</v>
      </c>
      <c r="C1069" s="1">
        <f t="shared" si="1"/>
        <v>-1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IFERROR(__xludf.DUMMYFUNCTION("""COMPUTED_VALUE"""),98.23)</f>
        <v>98.23</v>
      </c>
      <c r="C1070" s="1">
        <f t="shared" si="1"/>
        <v>-1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IFERROR(__xludf.DUMMYFUNCTION("""COMPUTED_VALUE"""),98.26)</f>
        <v>98.26</v>
      </c>
      <c r="C1071" s="1">
        <f t="shared" si="1"/>
        <v>-1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IFERROR(__xludf.DUMMYFUNCTION("""COMPUTED_VALUE"""),98.42)</f>
        <v>98.42</v>
      </c>
      <c r="C1072" s="1">
        <f t="shared" si="1"/>
        <v>-1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IFERROR(__xludf.DUMMYFUNCTION("""COMPUTED_VALUE"""),97.89)</f>
        <v>97.89</v>
      </c>
      <c r="C1073" s="1">
        <f t="shared" si="1"/>
        <v>-1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IFERROR(__xludf.DUMMYFUNCTION("""COMPUTED_VALUE"""),98.06)</f>
        <v>98.06</v>
      </c>
      <c r="C1074" s="1">
        <f t="shared" si="1"/>
        <v>-1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IFERROR(__xludf.DUMMYFUNCTION("""COMPUTED_VALUE"""),98.95)</f>
        <v>98.95</v>
      </c>
      <c r="C1075" s="1">
        <f t="shared" si="1"/>
        <v>-1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IFERROR(__xludf.DUMMYFUNCTION("""COMPUTED_VALUE"""),96.54)</f>
        <v>96.54</v>
      </c>
      <c r="C1076" s="1">
        <f t="shared" si="1"/>
        <v>-1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IFERROR(__xludf.DUMMYFUNCTION("""COMPUTED_VALUE"""),96.87)</f>
        <v>96.87</v>
      </c>
      <c r="C1077" s="1">
        <f t="shared" si="1"/>
        <v>-1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IFERROR(__xludf.DUMMYFUNCTION("""COMPUTED_VALUE"""),97.14)</f>
        <v>97.14</v>
      </c>
      <c r="C1078" s="1">
        <f t="shared" si="1"/>
        <v>-1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IFERROR(__xludf.DUMMYFUNCTION("""COMPUTED_VALUE"""),99.2)</f>
        <v>99.2</v>
      </c>
      <c r="C1079" s="1">
        <f t="shared" si="1"/>
        <v>-1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IFERROR(__xludf.DUMMYFUNCTION("""COMPUTED_VALUE"""),98.75)</f>
        <v>98.75</v>
      </c>
      <c r="C1080" s="1">
        <f t="shared" si="1"/>
        <v>-1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IFERROR(__xludf.DUMMYFUNCTION("""COMPUTED_VALUE"""),98.96)</f>
        <v>98.96</v>
      </c>
      <c r="C1081" s="1">
        <f t="shared" si="1"/>
        <v>-1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IFERROR(__xludf.DUMMYFUNCTION("""COMPUTED_VALUE"""),100.0)</f>
        <v>100</v>
      </c>
      <c r="C1082" s="1">
        <f t="shared" si="1"/>
        <v>-1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IFERROR(__xludf.DUMMYFUNCTION("""COMPUTED_VALUE"""),100.18)</f>
        <v>100.18</v>
      </c>
      <c r="C1083" s="1">
        <f t="shared" si="1"/>
        <v>-1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IFERROR(__xludf.DUMMYFUNCTION("""COMPUTED_VALUE"""),100.22)</f>
        <v>100.22</v>
      </c>
      <c r="C1084" s="1">
        <f t="shared" si="1"/>
        <v>-1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IFERROR(__xludf.DUMMYFUNCTION("""COMPUTED_VALUE"""),99.96)</f>
        <v>99.96</v>
      </c>
      <c r="C1085" s="1">
        <f t="shared" si="1"/>
        <v>-1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IFERROR(__xludf.DUMMYFUNCTION("""COMPUTED_VALUE"""),99.79)</f>
        <v>99.79</v>
      </c>
      <c r="C1086" s="1">
        <f t="shared" si="1"/>
        <v>-1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IFERROR(__xludf.DUMMYFUNCTION("""COMPUTED_VALUE"""),101.34)</f>
        <v>101.34</v>
      </c>
      <c r="C1087" s="1">
        <f t="shared" si="1"/>
        <v>-1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IFERROR(__xludf.DUMMYFUNCTION("""COMPUTED_VALUE"""),101.03)</f>
        <v>101.03</v>
      </c>
      <c r="C1088" s="1">
        <f t="shared" si="1"/>
        <v>-1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IFERROR(__xludf.DUMMYFUNCTION("""COMPUTED_VALUE"""),101.29)</f>
        <v>101.29</v>
      </c>
      <c r="C1089" s="1">
        <f t="shared" si="1"/>
        <v>-1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IFERROR(__xludf.DUMMYFUNCTION("""COMPUTED_VALUE"""),100.53)</f>
        <v>100.53</v>
      </c>
      <c r="C1090" s="1">
        <f t="shared" si="1"/>
        <v>-1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IFERROR(__xludf.DUMMYFUNCTION("""COMPUTED_VALUE"""),99.31)</f>
        <v>99.31</v>
      </c>
      <c r="C1091" s="1">
        <f t="shared" si="1"/>
        <v>-1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IFERROR(__xludf.DUMMYFUNCTION("""COMPUTED_VALUE"""),100.0)</f>
        <v>100</v>
      </c>
      <c r="C1092" s="1">
        <f t="shared" si="1"/>
        <v>-1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IFERROR(__xludf.DUMMYFUNCTION("""COMPUTED_VALUE"""),99.51)</f>
        <v>99.51</v>
      </c>
      <c r="C1093" s="1">
        <f t="shared" si="1"/>
        <v>-1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IFERROR(__xludf.DUMMYFUNCTION("""COMPUTED_VALUE"""),100.91)</f>
        <v>100.91</v>
      </c>
      <c r="C1094" s="1">
        <f t="shared" si="1"/>
        <v>-1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IFERROR(__xludf.DUMMYFUNCTION("""COMPUTED_VALUE"""),100.5)</f>
        <v>100.5</v>
      </c>
      <c r="C1095" s="1">
        <f t="shared" si="1"/>
        <v>-1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IFERROR(__xludf.DUMMYFUNCTION("""COMPUTED_VALUE"""),100.91)</f>
        <v>100.91</v>
      </c>
      <c r="C1096" s="1">
        <f t="shared" si="1"/>
        <v>-1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IFERROR(__xludf.DUMMYFUNCTION("""COMPUTED_VALUE"""),100.52)</f>
        <v>100.52</v>
      </c>
      <c r="C1097" s="1">
        <f t="shared" si="1"/>
        <v>-1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IFERROR(__xludf.DUMMYFUNCTION("""COMPUTED_VALUE"""),101.02)</f>
        <v>101.02</v>
      </c>
      <c r="C1098" s="1">
        <f t="shared" si="1"/>
        <v>-1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IFERROR(__xludf.DUMMYFUNCTION("""COMPUTED_VALUE"""),100.87)</f>
        <v>100.87</v>
      </c>
      <c r="C1099" s="1">
        <f t="shared" si="1"/>
        <v>-1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IFERROR(__xludf.DUMMYFUNCTION("""COMPUTED_VALUE"""),100.69)</f>
        <v>100.69</v>
      </c>
      <c r="C1100" s="1">
        <f t="shared" si="1"/>
        <v>-1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IFERROR(__xludf.DUMMYFUNCTION("""COMPUTED_VALUE"""),100.58)</f>
        <v>100.58</v>
      </c>
      <c r="C1101" s="1">
        <f t="shared" si="1"/>
        <v>-1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IFERROR(__xludf.DUMMYFUNCTION("""COMPUTED_VALUE"""),100.64)</f>
        <v>100.64</v>
      </c>
      <c r="C1102" s="1">
        <f t="shared" si="1"/>
        <v>-1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IFERROR(__xludf.DUMMYFUNCTION("""COMPUTED_VALUE"""),100.25)</f>
        <v>100.25</v>
      </c>
      <c r="C1103" s="1">
        <f t="shared" si="1"/>
        <v>-1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IFERROR(__xludf.DUMMYFUNCTION("""COMPUTED_VALUE"""),101.14)</f>
        <v>101.14</v>
      </c>
      <c r="C1104" s="1">
        <f t="shared" si="1"/>
        <v>-1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IFERROR(__xludf.DUMMYFUNCTION("""COMPUTED_VALUE"""),100.96)</f>
        <v>100.96</v>
      </c>
      <c r="C1105" s="1">
        <f t="shared" si="1"/>
        <v>-1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IFERROR(__xludf.DUMMYFUNCTION("""COMPUTED_VALUE"""),100.98)</f>
        <v>100.98</v>
      </c>
      <c r="C1106" s="1">
        <f t="shared" si="1"/>
        <v>-1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IFERROR(__xludf.DUMMYFUNCTION("""COMPUTED_VALUE"""),100.81)</f>
        <v>100.81</v>
      </c>
      <c r="C1107" s="1">
        <f t="shared" si="1"/>
        <v>-1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IFERROR(__xludf.DUMMYFUNCTION("""COMPUTED_VALUE"""),100.3)</f>
        <v>100.3</v>
      </c>
      <c r="C1108" s="1">
        <f t="shared" si="1"/>
        <v>-1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IFERROR(__xludf.DUMMYFUNCTION("""COMPUTED_VALUE"""),100.76)</f>
        <v>100.76</v>
      </c>
      <c r="C1109" s="1">
        <f t="shared" si="1"/>
        <v>-1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IFERROR(__xludf.DUMMYFUNCTION("""COMPUTED_VALUE"""),101.46)</f>
        <v>101.46</v>
      </c>
      <c r="C1110" s="1">
        <f t="shared" si="1"/>
        <v>-1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IFERROR(__xludf.DUMMYFUNCTION("""COMPUTED_VALUE"""),102.17)</f>
        <v>102.17</v>
      </c>
      <c r="C1111" s="1">
        <f t="shared" si="1"/>
        <v>-1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IFERROR(__xludf.DUMMYFUNCTION("""COMPUTED_VALUE"""),102.46)</f>
        <v>102.46</v>
      </c>
      <c r="C1112" s="1">
        <f t="shared" si="1"/>
        <v>-1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IFERROR(__xludf.DUMMYFUNCTION("""COMPUTED_VALUE"""),102.68)</f>
        <v>102.68</v>
      </c>
      <c r="C1113" s="1">
        <f t="shared" si="1"/>
        <v>-1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IFERROR(__xludf.DUMMYFUNCTION("""COMPUTED_VALUE"""),103.22)</f>
        <v>103.22</v>
      </c>
      <c r="C1114" s="1">
        <f t="shared" si="1"/>
        <v>-1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IFERROR(__xludf.DUMMYFUNCTION("""COMPUTED_VALUE"""),103.18)</f>
        <v>103.18</v>
      </c>
      <c r="C1115" s="1">
        <f t="shared" si="1"/>
        <v>-1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IFERROR(__xludf.DUMMYFUNCTION("""COMPUTED_VALUE"""),103.22)</f>
        <v>103.22</v>
      </c>
      <c r="C1116" s="1">
        <f t="shared" si="1"/>
        <v>-1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IFERROR(__xludf.DUMMYFUNCTION("""COMPUTED_VALUE"""),104.1)</f>
        <v>104.1</v>
      </c>
      <c r="C1117" s="1">
        <f t="shared" si="1"/>
        <v>-1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IFERROR(__xludf.DUMMYFUNCTION("""COMPUTED_VALUE"""),103.32)</f>
        <v>103.32</v>
      </c>
      <c r="C1118" s="1">
        <f t="shared" si="1"/>
        <v>-1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IFERROR(__xludf.DUMMYFUNCTION("""COMPUTED_VALUE"""),102.53)</f>
        <v>102.53</v>
      </c>
      <c r="C1119" s="1">
        <f t="shared" si="1"/>
        <v>-1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IFERROR(__xludf.DUMMYFUNCTION("""COMPUTED_VALUE"""),102.53)</f>
        <v>102.53</v>
      </c>
      <c r="C1120" s="1">
        <f t="shared" si="1"/>
        <v>-1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IFERROR(__xludf.DUMMYFUNCTION("""COMPUTED_VALUE"""),102.45)</f>
        <v>102.45</v>
      </c>
      <c r="C1121" s="1">
        <f t="shared" si="1"/>
        <v>-1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IFERROR(__xludf.DUMMYFUNCTION("""COMPUTED_VALUE"""),101.93)</f>
        <v>101.93</v>
      </c>
      <c r="C1122" s="1">
        <f t="shared" si="1"/>
        <v>-1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IFERROR(__xludf.DUMMYFUNCTION("""COMPUTED_VALUE"""),102.81)</f>
        <v>102.81</v>
      </c>
      <c r="C1123" s="1">
        <f t="shared" si="1"/>
        <v>-1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IFERROR(__xludf.DUMMYFUNCTION("""COMPUTED_VALUE"""),103.81)</f>
        <v>103.81</v>
      </c>
      <c r="C1124" s="1">
        <f t="shared" si="1"/>
        <v>-1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IFERROR(__xludf.DUMMYFUNCTION("""COMPUTED_VALUE"""),105.27)</f>
        <v>105.27</v>
      </c>
      <c r="C1125" s="1">
        <f t="shared" si="1"/>
        <v>-1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IFERROR(__xludf.DUMMYFUNCTION("""COMPUTED_VALUE"""),104.75)</f>
        <v>104.75</v>
      </c>
      <c r="C1126" s="1">
        <f t="shared" si="1"/>
        <v>-1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IFERROR(__xludf.DUMMYFUNCTION("""COMPUTED_VALUE"""),104.59)</f>
        <v>104.59</v>
      </c>
      <c r="C1127" s="1">
        <f t="shared" si="1"/>
        <v>-1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IFERROR(__xludf.DUMMYFUNCTION("""COMPUTED_VALUE"""),105.76)</f>
        <v>105.76</v>
      </c>
      <c r="C1128" s="1">
        <f t="shared" si="1"/>
        <v>-1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IFERROR(__xludf.DUMMYFUNCTION("""COMPUTED_VALUE"""),105.65)</f>
        <v>105.65</v>
      </c>
      <c r="C1129" s="1">
        <f t="shared" si="1"/>
        <v>-1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IFERROR(__xludf.DUMMYFUNCTION("""COMPUTED_VALUE"""),104.99)</f>
        <v>104.99</v>
      </c>
      <c r="C1130" s="1">
        <f t="shared" si="1"/>
        <v>-1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IFERROR(__xludf.DUMMYFUNCTION("""COMPUTED_VALUE"""),104.62)</f>
        <v>104.62</v>
      </c>
      <c r="C1131" s="1">
        <f t="shared" si="1"/>
        <v>-1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IFERROR(__xludf.DUMMYFUNCTION("""COMPUTED_VALUE"""),105.87)</f>
        <v>105.87</v>
      </c>
      <c r="C1132" s="1">
        <f t="shared" si="1"/>
        <v>-1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IFERROR(__xludf.DUMMYFUNCTION("""COMPUTED_VALUE"""),105.86)</f>
        <v>105.86</v>
      </c>
      <c r="C1133" s="1">
        <f t="shared" si="1"/>
        <v>-1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IFERROR(__xludf.DUMMYFUNCTION("""COMPUTED_VALUE"""),105.42)</f>
        <v>105.42</v>
      </c>
      <c r="C1134" s="1">
        <f t="shared" si="1"/>
        <v>-1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IFERROR(__xludf.DUMMYFUNCTION("""COMPUTED_VALUE"""),106.47)</f>
        <v>106.47</v>
      </c>
      <c r="C1135" s="1">
        <f t="shared" si="1"/>
        <v>-1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IFERROR(__xludf.DUMMYFUNCTION("""COMPUTED_VALUE"""),105.72)</f>
        <v>105.72</v>
      </c>
      <c r="C1136" s="1">
        <f t="shared" si="1"/>
        <v>-1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IFERROR(__xludf.DUMMYFUNCTION("""COMPUTED_VALUE"""),106.04)</f>
        <v>106.04</v>
      </c>
      <c r="C1137" s="1">
        <f t="shared" si="1"/>
        <v>-1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IFERROR(__xludf.DUMMYFUNCTION("""COMPUTED_VALUE"""),105.8)</f>
        <v>105.8</v>
      </c>
      <c r="C1138" s="1">
        <f t="shared" si="1"/>
        <v>-1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IFERROR(__xludf.DUMMYFUNCTION("""COMPUTED_VALUE"""),105.1)</f>
        <v>105.1</v>
      </c>
      <c r="C1139" s="1">
        <f t="shared" si="1"/>
        <v>-1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IFERROR(__xludf.DUMMYFUNCTION("""COMPUTED_VALUE"""),105.38)</f>
        <v>105.38</v>
      </c>
      <c r="C1140" s="1">
        <f t="shared" si="1"/>
        <v>-1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IFERROR(__xludf.DUMMYFUNCTION("""COMPUTED_VALUE"""),103.28)</f>
        <v>103.28</v>
      </c>
      <c r="C1141" s="1">
        <f t="shared" si="1"/>
        <v>-1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IFERROR(__xludf.DUMMYFUNCTION("""COMPUTED_VALUE"""),102.22)</f>
        <v>102.22</v>
      </c>
      <c r="C1142" s="1">
        <f t="shared" si="1"/>
        <v>-1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IFERROR(__xludf.DUMMYFUNCTION("""COMPUTED_VALUE"""),100.37)</f>
        <v>100.37</v>
      </c>
      <c r="C1143" s="1">
        <f t="shared" si="1"/>
        <v>-1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IFERROR(__xludf.DUMMYFUNCTION("""COMPUTED_VALUE"""),101.8)</f>
        <v>101.8</v>
      </c>
      <c r="C1144" s="1">
        <f t="shared" si="1"/>
        <v>-1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IFERROR(__xludf.DUMMYFUNCTION("""COMPUTED_VALUE"""),101.27)</f>
        <v>101.27</v>
      </c>
      <c r="C1145" s="1">
        <f t="shared" si="1"/>
        <v>-1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IFERROR(__xludf.DUMMYFUNCTION("""COMPUTED_VALUE"""),102.47)</f>
        <v>102.47</v>
      </c>
      <c r="C1146" s="1">
        <f t="shared" si="1"/>
        <v>-1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IFERROR(__xludf.DUMMYFUNCTION("""COMPUTED_VALUE"""),102.19)</f>
        <v>102.19</v>
      </c>
      <c r="C1147" s="1">
        <f t="shared" si="1"/>
        <v>-1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IFERROR(__xludf.DUMMYFUNCTION("""COMPUTED_VALUE"""),102.2)</f>
        <v>102.2</v>
      </c>
      <c r="C1148" s="1">
        <f t="shared" si="1"/>
        <v>-1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IFERROR(__xludf.DUMMYFUNCTION("""COMPUTED_VALUE"""),102.11)</f>
        <v>102.11</v>
      </c>
      <c r="C1149" s="1">
        <f t="shared" si="1"/>
        <v>-1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IFERROR(__xludf.DUMMYFUNCTION("""COMPUTED_VALUE"""),102.11)</f>
        <v>102.11</v>
      </c>
      <c r="C1150" s="1">
        <f t="shared" si="1"/>
        <v>-1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IFERROR(__xludf.DUMMYFUNCTION("""COMPUTED_VALUE"""),101.96)</f>
        <v>101.96</v>
      </c>
      <c r="C1151" s="1">
        <f t="shared" si="1"/>
        <v>-1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IFERROR(__xludf.DUMMYFUNCTION("""COMPUTED_VALUE"""),102.3)</f>
        <v>102.3</v>
      </c>
      <c r="C1152" s="1">
        <f t="shared" si="1"/>
        <v>-1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IFERROR(__xludf.DUMMYFUNCTION("""COMPUTED_VALUE"""),100.09)</f>
        <v>100.09</v>
      </c>
      <c r="C1153" s="1">
        <f t="shared" si="1"/>
        <v>-1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IFERROR(__xludf.DUMMYFUNCTION("""COMPUTED_VALUE"""),99.9)</f>
        <v>99.9</v>
      </c>
      <c r="C1154" s="1">
        <f t="shared" si="1"/>
        <v>-1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IFERROR(__xludf.DUMMYFUNCTION("""COMPUTED_VALUE"""),100.16)</f>
        <v>100.16</v>
      </c>
      <c r="C1155" s="1">
        <f t="shared" si="1"/>
        <v>-1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IFERROR(__xludf.DUMMYFUNCTION("""COMPUTED_VALUE"""),99.82)</f>
        <v>99.82</v>
      </c>
      <c r="C1156" s="1">
        <f t="shared" si="1"/>
        <v>-1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IFERROR(__xludf.DUMMYFUNCTION("""COMPUTED_VALUE"""),100.71)</f>
        <v>100.71</v>
      </c>
      <c r="C1157" s="1">
        <f t="shared" si="1"/>
        <v>-1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IFERROR(__xludf.DUMMYFUNCTION("""COMPUTED_VALUE"""),99.93)</f>
        <v>99.93</v>
      </c>
      <c r="C1158" s="1">
        <f t="shared" si="1"/>
        <v>-1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IFERROR(__xludf.DUMMYFUNCTION("""COMPUTED_VALUE"""),101.08)</f>
        <v>101.08</v>
      </c>
      <c r="C1159" s="1">
        <f t="shared" si="1"/>
        <v>-1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IFERROR(__xludf.DUMMYFUNCTION("""COMPUTED_VALUE"""),101.16)</f>
        <v>101.16</v>
      </c>
      <c r="C1160" s="1">
        <f t="shared" si="1"/>
        <v>-1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IFERROR(__xludf.DUMMYFUNCTION("""COMPUTED_VALUE"""),100.63)</f>
        <v>100.63</v>
      </c>
      <c r="C1161" s="1">
        <f t="shared" si="1"/>
        <v>-1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IFERROR(__xludf.DUMMYFUNCTION("""COMPUTED_VALUE"""),101.74)</f>
        <v>101.74</v>
      </c>
      <c r="C1162" s="1">
        <f t="shared" si="1"/>
        <v>-1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IFERROR(__xludf.DUMMYFUNCTION("""COMPUTED_VALUE"""),102.02)</f>
        <v>102.02</v>
      </c>
      <c r="C1163" s="1">
        <f t="shared" si="1"/>
        <v>-1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IFERROR(__xludf.DUMMYFUNCTION("""COMPUTED_VALUE"""),101.17)</f>
        <v>101.17</v>
      </c>
      <c r="C1164" s="1">
        <f t="shared" si="1"/>
        <v>-1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IFERROR(__xludf.DUMMYFUNCTION("""COMPUTED_VALUE"""),102.7)</f>
        <v>102.7</v>
      </c>
      <c r="C1165" s="1">
        <f t="shared" si="1"/>
        <v>-1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IFERROR(__xludf.DUMMYFUNCTION("""COMPUTED_VALUE"""),102.96)</f>
        <v>102.96</v>
      </c>
      <c r="C1166" s="1">
        <f t="shared" si="1"/>
        <v>-1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IFERROR(__xludf.DUMMYFUNCTION("""COMPUTED_VALUE"""),103.21)</f>
        <v>103.21</v>
      </c>
      <c r="C1167" s="1">
        <f t="shared" si="1"/>
        <v>-1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IFERROR(__xludf.DUMMYFUNCTION("""COMPUTED_VALUE"""),104.19)</f>
        <v>104.19</v>
      </c>
      <c r="C1168" s="1">
        <f t="shared" si="1"/>
        <v>-1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IFERROR(__xludf.DUMMYFUNCTION("""COMPUTED_VALUE"""),103.1)</f>
        <v>103.1</v>
      </c>
      <c r="C1169" s="1">
        <f t="shared" si="1"/>
        <v>-1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IFERROR(__xludf.DUMMYFUNCTION("""COMPUTED_VALUE"""),103.23)</f>
        <v>103.23</v>
      </c>
      <c r="C1170" s="1">
        <f t="shared" si="1"/>
        <v>-1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IFERROR(__xludf.DUMMYFUNCTION("""COMPUTED_VALUE"""),103.44)</f>
        <v>103.44</v>
      </c>
      <c r="C1171" s="1">
        <f t="shared" si="1"/>
        <v>-1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IFERROR(__xludf.DUMMYFUNCTION("""COMPUTED_VALUE"""),103.22)</f>
        <v>103.22</v>
      </c>
      <c r="C1172" s="1">
        <f t="shared" si="1"/>
        <v>-1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IFERROR(__xludf.DUMMYFUNCTION("""COMPUTED_VALUE"""),102.95)</f>
        <v>102.95</v>
      </c>
      <c r="C1173" s="1">
        <f t="shared" si="1"/>
        <v>-1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IFERROR(__xludf.DUMMYFUNCTION("""COMPUTED_VALUE"""),103.73)</f>
        <v>103.73</v>
      </c>
      <c r="C1174" s="1">
        <f t="shared" si="1"/>
        <v>-1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IFERROR(__xludf.DUMMYFUNCTION("""COMPUTED_VALUE"""),103.36)</f>
        <v>103.36</v>
      </c>
      <c r="C1175" s="1">
        <f t="shared" si="1"/>
        <v>-1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IFERROR(__xludf.DUMMYFUNCTION("""COMPUTED_VALUE"""),103.76)</f>
        <v>103.76</v>
      </c>
      <c r="C1176" s="1">
        <f t="shared" si="1"/>
        <v>-1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IFERROR(__xludf.DUMMYFUNCTION("""COMPUTED_VALUE"""),103.84)</f>
        <v>103.84</v>
      </c>
      <c r="C1177" s="1">
        <f t="shared" si="1"/>
        <v>-1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IFERROR(__xludf.DUMMYFUNCTION("""COMPUTED_VALUE"""),104.42)</f>
        <v>104.42</v>
      </c>
      <c r="C1178" s="1">
        <f t="shared" si="1"/>
        <v>-1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IFERROR(__xludf.DUMMYFUNCTION("""COMPUTED_VALUE"""),104.05)</f>
        <v>104.05</v>
      </c>
      <c r="C1179" s="1">
        <f t="shared" si="1"/>
        <v>-1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IFERROR(__xludf.DUMMYFUNCTION("""COMPUTED_VALUE"""),103.8)</f>
        <v>103.8</v>
      </c>
      <c r="C1180" s="1">
        <f t="shared" si="1"/>
        <v>-1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IFERROR(__xludf.DUMMYFUNCTION("""COMPUTED_VALUE"""),104.99)</f>
        <v>104.99</v>
      </c>
      <c r="C1181" s="1">
        <f t="shared" si="1"/>
        <v>-1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IFERROR(__xludf.DUMMYFUNCTION("""COMPUTED_VALUE"""),104.55)</f>
        <v>104.55</v>
      </c>
      <c r="C1182" s="1">
        <f t="shared" si="1"/>
        <v>-1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IFERROR(__xludf.DUMMYFUNCTION("""COMPUTED_VALUE"""),104.58)</f>
        <v>104.58</v>
      </c>
      <c r="C1183" s="1">
        <f t="shared" si="1"/>
        <v>-1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IFERROR(__xludf.DUMMYFUNCTION("""COMPUTED_VALUE"""),104.72)</f>
        <v>104.72</v>
      </c>
      <c r="C1184" s="1">
        <f t="shared" si="1"/>
        <v>-1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IFERROR(__xludf.DUMMYFUNCTION("""COMPUTED_VALUE"""),105.88)</f>
        <v>105.88</v>
      </c>
      <c r="C1185" s="1">
        <f t="shared" si="1"/>
        <v>-1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IFERROR(__xludf.DUMMYFUNCTION("""COMPUTED_VALUE"""),106.19)</f>
        <v>106.19</v>
      </c>
      <c r="C1186" s="1">
        <f t="shared" si="1"/>
        <v>-1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IFERROR(__xludf.DUMMYFUNCTION("""COMPUTED_VALUE"""),107.35)</f>
        <v>107.35</v>
      </c>
      <c r="C1187" s="1">
        <f t="shared" si="1"/>
        <v>-1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IFERROR(__xludf.DUMMYFUNCTION("""COMPUTED_VALUE"""),107.99)</f>
        <v>107.99</v>
      </c>
      <c r="C1188" s="1">
        <f t="shared" si="1"/>
        <v>-1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IFERROR(__xludf.DUMMYFUNCTION("""COMPUTED_VALUE"""),107.88)</f>
        <v>107.88</v>
      </c>
      <c r="C1189" s="1">
        <f t="shared" si="1"/>
        <v>-1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IFERROR(__xludf.DUMMYFUNCTION("""COMPUTED_VALUE"""),107.46)</f>
        <v>107.46</v>
      </c>
      <c r="C1190" s="1">
        <f t="shared" si="1"/>
        <v>-1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IFERROR(__xludf.DUMMYFUNCTION("""COMPUTED_VALUE"""),108.64)</f>
        <v>108.64</v>
      </c>
      <c r="C1191" s="1">
        <f t="shared" si="1"/>
        <v>-1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IFERROR(__xludf.DUMMYFUNCTION("""COMPUTED_VALUE"""),107.1)</f>
        <v>107.1</v>
      </c>
      <c r="C1192" s="1">
        <f t="shared" si="1"/>
        <v>-1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IFERROR(__xludf.DUMMYFUNCTION("""COMPUTED_VALUE"""),107.1)</f>
        <v>107.1</v>
      </c>
      <c r="C1193" s="1">
        <f t="shared" si="1"/>
        <v>-1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IFERROR(__xludf.DUMMYFUNCTION("""COMPUTED_VALUE"""),106.54)</f>
        <v>106.54</v>
      </c>
      <c r="C1194" s="1">
        <f t="shared" si="1"/>
        <v>-1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IFERROR(__xludf.DUMMYFUNCTION("""COMPUTED_VALUE"""),106.59)</f>
        <v>106.59</v>
      </c>
      <c r="C1195" s="1">
        <f t="shared" si="1"/>
        <v>-1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IFERROR(__xludf.DUMMYFUNCTION("""COMPUTED_VALUE"""),104.3)</f>
        <v>104.3</v>
      </c>
      <c r="C1196" s="1">
        <f t="shared" si="1"/>
        <v>-1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IFERROR(__xludf.DUMMYFUNCTION("""COMPUTED_VALUE"""),103.85)</f>
        <v>103.85</v>
      </c>
      <c r="C1197" s="1">
        <f t="shared" si="1"/>
        <v>-1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IFERROR(__xludf.DUMMYFUNCTION("""COMPUTED_VALUE"""),105.13)</f>
        <v>105.13</v>
      </c>
      <c r="C1198" s="1">
        <f t="shared" si="1"/>
        <v>-1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IFERROR(__xludf.DUMMYFUNCTION("""COMPUTED_VALUE"""),104.86)</f>
        <v>104.86</v>
      </c>
      <c r="C1199" s="1">
        <f t="shared" si="1"/>
        <v>-1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IFERROR(__xludf.DUMMYFUNCTION("""COMPUTED_VALUE"""),102.39)</f>
        <v>102.39</v>
      </c>
      <c r="C1200" s="1">
        <f t="shared" si="1"/>
        <v>-1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IFERROR(__xludf.DUMMYFUNCTION("""COMPUTED_VALUE"""),104.91)</f>
        <v>104.91</v>
      </c>
      <c r="C1201" s="1">
        <f t="shared" si="1"/>
        <v>-1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IFERROR(__xludf.DUMMYFUNCTION("""COMPUTED_VALUE"""),102.08)</f>
        <v>102.08</v>
      </c>
      <c r="C1202" s="1">
        <f t="shared" si="1"/>
        <v>-1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IFERROR(__xludf.DUMMYFUNCTION("""COMPUTED_VALUE"""),101.23)</f>
        <v>101.23</v>
      </c>
      <c r="C1203" s="1">
        <f t="shared" si="1"/>
        <v>-1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IFERROR(__xludf.DUMMYFUNCTION("""COMPUTED_VALUE"""),99.12)</f>
        <v>99.12</v>
      </c>
      <c r="C1204" s="1">
        <f t="shared" si="1"/>
        <v>-1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IFERROR(__xludf.DUMMYFUNCTION("""COMPUTED_VALUE"""),97.01)</f>
        <v>97.01</v>
      </c>
      <c r="C1205" s="1">
        <f t="shared" si="1"/>
        <v>-1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IFERROR(__xludf.DUMMYFUNCTION("""COMPUTED_VALUE"""),98.21)</f>
        <v>98.21</v>
      </c>
      <c r="C1206" s="1">
        <f t="shared" si="1"/>
        <v>-1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IFERROR(__xludf.DUMMYFUNCTION("""COMPUTED_VALUE"""),96.78)</f>
        <v>96.78</v>
      </c>
      <c r="C1207" s="1">
        <f t="shared" si="1"/>
        <v>-1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IFERROR(__xludf.DUMMYFUNCTION("""COMPUTED_VALUE"""),98.7)</f>
        <v>98.7</v>
      </c>
      <c r="C1208" s="1">
        <f t="shared" si="1"/>
        <v>-1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IFERROR(__xludf.DUMMYFUNCTION("""COMPUTED_VALUE"""),99.2)</f>
        <v>99.2</v>
      </c>
      <c r="C1209" s="1">
        <f t="shared" si="1"/>
        <v>-1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IFERROR(__xludf.DUMMYFUNCTION("""COMPUTED_VALUE"""),100.36)</f>
        <v>100.36</v>
      </c>
      <c r="C1210" s="1">
        <f t="shared" si="1"/>
        <v>-1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IFERROR(__xludf.DUMMYFUNCTION("""COMPUTED_VALUE"""),101.22)</f>
        <v>101.22</v>
      </c>
      <c r="C1211" s="1">
        <f t="shared" si="1"/>
        <v>-1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IFERROR(__xludf.DUMMYFUNCTION("""COMPUTED_VALUE"""),102.63)</f>
        <v>102.63</v>
      </c>
      <c r="C1212" s="1">
        <f t="shared" si="1"/>
        <v>-1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IFERROR(__xludf.DUMMYFUNCTION("""COMPUTED_VALUE"""),103.13)</f>
        <v>103.13</v>
      </c>
      <c r="C1213" s="1">
        <f t="shared" si="1"/>
        <v>-1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IFERROR(__xludf.DUMMYFUNCTION("""COMPUTED_VALUE"""),104.07)</f>
        <v>104.07</v>
      </c>
      <c r="C1214" s="1">
        <f t="shared" si="1"/>
        <v>-1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IFERROR(__xludf.DUMMYFUNCTION("""COMPUTED_VALUE"""),104.79)</f>
        <v>104.79</v>
      </c>
      <c r="C1215" s="1">
        <f t="shared" si="1"/>
        <v>-1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IFERROR(__xludf.DUMMYFUNCTION("""COMPUTED_VALUE"""),105.56)</f>
        <v>105.56</v>
      </c>
      <c r="C1216" s="1">
        <f t="shared" si="1"/>
        <v>-1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IFERROR(__xludf.DUMMYFUNCTION("""COMPUTED_VALUE"""),107.04)</f>
        <v>107.04</v>
      </c>
      <c r="C1217" s="1">
        <f t="shared" si="1"/>
        <v>-1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IFERROR(__xludf.DUMMYFUNCTION("""COMPUTED_VALUE"""),107.78)</f>
        <v>107.78</v>
      </c>
      <c r="C1218" s="1">
        <f t="shared" si="1"/>
        <v>-1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IFERROR(__xludf.DUMMYFUNCTION("""COMPUTED_VALUE"""),107.46)</f>
        <v>107.46</v>
      </c>
      <c r="C1219" s="1">
        <f t="shared" si="1"/>
        <v>-1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IFERROR(__xludf.DUMMYFUNCTION("""COMPUTED_VALUE"""),108.62)</f>
        <v>108.62</v>
      </c>
      <c r="C1220" s="1">
        <f t="shared" si="1"/>
        <v>-1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IFERROR(__xludf.DUMMYFUNCTION("""COMPUTED_VALUE"""),108.82)</f>
        <v>108.82</v>
      </c>
      <c r="C1221" s="1">
        <f t="shared" si="1"/>
        <v>-1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IFERROR(__xludf.DUMMYFUNCTION("""COMPUTED_VALUE"""),109.01)</f>
        <v>109.01</v>
      </c>
      <c r="C1222" s="1">
        <f t="shared" si="1"/>
        <v>-1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IFERROR(__xludf.DUMMYFUNCTION("""COMPUTED_VALUE"""),108.2)</f>
        <v>108.2</v>
      </c>
      <c r="C1223" s="1">
        <f t="shared" si="1"/>
        <v>-1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IFERROR(__xludf.DUMMYFUNCTION("""COMPUTED_VALUE"""),108.82)</f>
        <v>108.82</v>
      </c>
      <c r="C1224" s="1">
        <f t="shared" si="1"/>
        <v>-1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IFERROR(__xludf.DUMMYFUNCTION("""COMPUTED_VALUE"""),108.91)</f>
        <v>108.91</v>
      </c>
      <c r="C1225" s="1">
        <f t="shared" si="1"/>
        <v>-1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IFERROR(__xludf.DUMMYFUNCTION("""COMPUTED_VALUE"""),108.75)</f>
        <v>108.75</v>
      </c>
      <c r="C1226" s="1">
        <f t="shared" si="1"/>
        <v>-1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IFERROR(__xludf.DUMMYFUNCTION("""COMPUTED_VALUE"""),109.07)</f>
        <v>109.07</v>
      </c>
      <c r="C1227" s="1">
        <f t="shared" si="1"/>
        <v>-1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IFERROR(__xludf.DUMMYFUNCTION("""COMPUTED_VALUE"""),108.16)</f>
        <v>108.16</v>
      </c>
      <c r="C1228" s="1">
        <f t="shared" si="1"/>
        <v>-1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IFERROR(__xludf.DUMMYFUNCTION("""COMPUTED_VALUE"""),108.3)</f>
        <v>108.3</v>
      </c>
      <c r="C1229" s="1">
        <f t="shared" si="1"/>
        <v>-1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IFERROR(__xludf.DUMMYFUNCTION("""COMPUTED_VALUE"""),108.83)</f>
        <v>108.83</v>
      </c>
      <c r="C1230" s="1">
        <f t="shared" si="1"/>
        <v>-1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IFERROR(__xludf.DUMMYFUNCTION("""COMPUTED_VALUE"""),108.76)</f>
        <v>108.76</v>
      </c>
      <c r="C1231" s="1">
        <f t="shared" si="1"/>
        <v>-1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IFERROR(__xludf.DUMMYFUNCTION("""COMPUTED_VALUE"""),108.18)</f>
        <v>108.18</v>
      </c>
      <c r="C1232" s="1">
        <f t="shared" si="1"/>
        <v>-1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IFERROR(__xludf.DUMMYFUNCTION("""COMPUTED_VALUE"""),107.86)</f>
        <v>107.86</v>
      </c>
      <c r="C1233" s="1">
        <f t="shared" si="1"/>
        <v>-1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IFERROR(__xludf.DUMMYFUNCTION("""COMPUTED_VALUE"""),106.88)</f>
        <v>106.88</v>
      </c>
      <c r="C1234" s="1">
        <f t="shared" si="1"/>
        <v>-1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IFERROR(__xludf.DUMMYFUNCTION("""COMPUTED_VALUE"""),106.7)</f>
        <v>106.7</v>
      </c>
      <c r="C1235" s="1">
        <f t="shared" si="1"/>
        <v>-1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IFERROR(__xludf.DUMMYFUNCTION("""COMPUTED_VALUE"""),107.21)</f>
        <v>107.21</v>
      </c>
      <c r="C1236" s="1">
        <f t="shared" si="1"/>
        <v>-1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IFERROR(__xludf.DUMMYFUNCTION("""COMPUTED_VALUE"""),108.25)</f>
        <v>108.25</v>
      </c>
      <c r="C1237" s="1">
        <f t="shared" si="1"/>
        <v>-1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IFERROR(__xludf.DUMMYFUNCTION("""COMPUTED_VALUE"""),108.03)</f>
        <v>108.03</v>
      </c>
      <c r="C1238" s="1">
        <f t="shared" si="1"/>
        <v>-1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IFERROR(__xludf.DUMMYFUNCTION("""COMPUTED_VALUE"""),108.51)</f>
        <v>108.51</v>
      </c>
      <c r="C1239" s="1">
        <f t="shared" si="1"/>
        <v>-1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IFERROR(__xludf.DUMMYFUNCTION("""COMPUTED_VALUE"""),107.72)</f>
        <v>107.72</v>
      </c>
      <c r="C1240" s="1">
        <f t="shared" si="1"/>
        <v>-1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IFERROR(__xludf.DUMMYFUNCTION("""COMPUTED_VALUE"""),107.56)</f>
        <v>107.56</v>
      </c>
      <c r="C1241" s="1">
        <f t="shared" si="1"/>
        <v>-1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IFERROR(__xludf.DUMMYFUNCTION("""COMPUTED_VALUE"""),108.51)</f>
        <v>108.51</v>
      </c>
      <c r="C1242" s="1">
        <f t="shared" si="1"/>
        <v>-1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IFERROR(__xludf.DUMMYFUNCTION("""COMPUTED_VALUE"""),108.52)</f>
        <v>108.52</v>
      </c>
      <c r="C1243" s="1">
        <f t="shared" si="1"/>
        <v>-1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IFERROR(__xludf.DUMMYFUNCTION("""COMPUTED_VALUE"""),108.05)</f>
        <v>108.05</v>
      </c>
      <c r="C1244" s="1">
        <f t="shared" si="1"/>
        <v>-1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IFERROR(__xludf.DUMMYFUNCTION("""COMPUTED_VALUE"""),106.24)</f>
        <v>106.24</v>
      </c>
      <c r="C1245" s="1">
        <f t="shared" si="1"/>
        <v>-1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IFERROR(__xludf.DUMMYFUNCTION("""COMPUTED_VALUE"""),106.72)</f>
        <v>106.72</v>
      </c>
      <c r="C1246" s="1">
        <f t="shared" si="1"/>
        <v>-1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IFERROR(__xludf.DUMMYFUNCTION("""COMPUTED_VALUE"""),104.43)</f>
        <v>104.43</v>
      </c>
      <c r="C1247" s="1">
        <f t="shared" si="1"/>
        <v>-1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IFERROR(__xludf.DUMMYFUNCTION("""COMPUTED_VALUE"""),103.96)</f>
        <v>103.96</v>
      </c>
      <c r="C1248" s="1">
        <f t="shared" si="1"/>
        <v>-1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IFERROR(__xludf.DUMMYFUNCTION("""COMPUTED_VALUE"""),102.76)</f>
        <v>102.76</v>
      </c>
      <c r="C1249" s="1">
        <f t="shared" si="1"/>
        <v>-1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IFERROR(__xludf.DUMMYFUNCTION("""COMPUTED_VALUE"""),104.07)</f>
        <v>104.07</v>
      </c>
      <c r="C1250" s="1">
        <f t="shared" si="1"/>
        <v>-1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IFERROR(__xludf.DUMMYFUNCTION("""COMPUTED_VALUE"""),106.81)</f>
        <v>106.81</v>
      </c>
      <c r="C1251" s="1">
        <f t="shared" si="1"/>
        <v>-1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IFERROR(__xludf.DUMMYFUNCTION("""COMPUTED_VALUE"""),105.55)</f>
        <v>105.55</v>
      </c>
      <c r="C1252" s="1">
        <f t="shared" si="1"/>
        <v>-1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IFERROR(__xludf.DUMMYFUNCTION("""COMPUTED_VALUE"""),106.74)</f>
        <v>106.74</v>
      </c>
      <c r="C1253" s="1">
        <f t="shared" si="1"/>
        <v>-1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IFERROR(__xludf.DUMMYFUNCTION("""COMPUTED_VALUE"""),104.28)</f>
        <v>104.28</v>
      </c>
      <c r="C1254" s="1">
        <f t="shared" si="1"/>
        <v>-1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IFERROR(__xludf.DUMMYFUNCTION("""COMPUTED_VALUE"""),104.59)</f>
        <v>104.59</v>
      </c>
      <c r="C1255" s="1">
        <f t="shared" si="1"/>
        <v>-1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IFERROR(__xludf.DUMMYFUNCTION("""COMPUTED_VALUE"""),105.06)</f>
        <v>105.06</v>
      </c>
      <c r="C1256" s="1">
        <f t="shared" si="1"/>
        <v>-1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IFERROR(__xludf.DUMMYFUNCTION("""COMPUTED_VALUE"""),105.33)</f>
        <v>105.33</v>
      </c>
      <c r="C1257" s="1">
        <f t="shared" si="1"/>
        <v>-1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IFERROR(__xludf.DUMMYFUNCTION("""COMPUTED_VALUE"""),105.36)</f>
        <v>105.36</v>
      </c>
      <c r="C1258" s="1">
        <f t="shared" si="1"/>
        <v>-1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IFERROR(__xludf.DUMMYFUNCTION("""COMPUTED_VALUE"""),104.57)</f>
        <v>104.57</v>
      </c>
      <c r="C1259" s="1">
        <f t="shared" si="1"/>
        <v>-1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IFERROR(__xludf.DUMMYFUNCTION("""COMPUTED_VALUE"""),104.52)</f>
        <v>104.52</v>
      </c>
      <c r="C1260" s="1">
        <f t="shared" si="1"/>
        <v>-1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IFERROR(__xludf.DUMMYFUNCTION("""COMPUTED_VALUE"""),103.79)</f>
        <v>103.79</v>
      </c>
      <c r="C1261" s="1">
        <f t="shared" si="1"/>
        <v>-1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IFERROR(__xludf.DUMMYFUNCTION("""COMPUTED_VALUE"""),103.28)</f>
        <v>103.28</v>
      </c>
      <c r="C1262" s="1">
        <f t="shared" si="1"/>
        <v>-1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IFERROR(__xludf.DUMMYFUNCTION("""COMPUTED_VALUE"""),105.56)</f>
        <v>105.56</v>
      </c>
      <c r="C1263" s="1">
        <f t="shared" si="1"/>
        <v>-1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IFERROR(__xludf.DUMMYFUNCTION("""COMPUTED_VALUE"""),106.39)</f>
        <v>106.39</v>
      </c>
      <c r="C1264" s="1">
        <f t="shared" si="1"/>
        <v>-1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IFERROR(__xludf.DUMMYFUNCTION("""COMPUTED_VALUE"""),104.94)</f>
        <v>104.94</v>
      </c>
      <c r="C1265" s="1">
        <f t="shared" si="1"/>
        <v>-1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IFERROR(__xludf.DUMMYFUNCTION("""COMPUTED_VALUE"""),104.58)</f>
        <v>104.58</v>
      </c>
      <c r="C1266" s="1">
        <f t="shared" si="1"/>
        <v>-1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IFERROR(__xludf.DUMMYFUNCTION("""COMPUTED_VALUE"""),104.76)</f>
        <v>104.76</v>
      </c>
      <c r="C1267" s="1">
        <f t="shared" si="1"/>
        <v>-1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IFERROR(__xludf.DUMMYFUNCTION("""COMPUTED_VALUE"""),104.0)</f>
        <v>104</v>
      </c>
      <c r="C1268" s="1">
        <f t="shared" si="1"/>
        <v>-1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IFERROR(__xludf.DUMMYFUNCTION("""COMPUTED_VALUE"""),102.49)</f>
        <v>102.49</v>
      </c>
      <c r="C1269" s="1">
        <f t="shared" si="1"/>
        <v>-1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IFERROR(__xludf.DUMMYFUNCTION("""COMPUTED_VALUE"""),104.04)</f>
        <v>104.04</v>
      </c>
      <c r="C1270" s="1">
        <f t="shared" si="1"/>
        <v>-1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IFERROR(__xludf.DUMMYFUNCTION("""COMPUTED_VALUE"""),101.29)</f>
        <v>101.29</v>
      </c>
      <c r="C1271" s="1">
        <f t="shared" si="1"/>
        <v>-1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IFERROR(__xludf.DUMMYFUNCTION("""COMPUTED_VALUE"""),101.9)</f>
        <v>101.9</v>
      </c>
      <c r="C1272" s="1">
        <f t="shared" si="1"/>
        <v>-1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IFERROR(__xludf.DUMMYFUNCTION("""COMPUTED_VALUE"""),103.76)</f>
        <v>103.76</v>
      </c>
      <c r="C1273" s="1">
        <f t="shared" si="1"/>
        <v>-1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IFERROR(__xludf.DUMMYFUNCTION("""COMPUTED_VALUE"""),102.2)</f>
        <v>102.2</v>
      </c>
      <c r="C1274" s="1">
        <f t="shared" si="1"/>
        <v>-1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IFERROR(__xludf.DUMMYFUNCTION("""COMPUTED_VALUE"""),102.26)</f>
        <v>102.26</v>
      </c>
      <c r="C1275" s="1">
        <f t="shared" si="1"/>
        <v>-1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IFERROR(__xludf.DUMMYFUNCTION("""COMPUTED_VALUE"""),102.09)</f>
        <v>102.09</v>
      </c>
      <c r="C1276" s="1">
        <f t="shared" si="1"/>
        <v>-1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IFERROR(__xludf.DUMMYFUNCTION("""COMPUTED_VALUE"""),101.48)</f>
        <v>101.48</v>
      </c>
      <c r="C1277" s="1">
        <f t="shared" si="1"/>
        <v>-1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IFERROR(__xludf.DUMMYFUNCTION("""COMPUTED_VALUE"""),102.38)</f>
        <v>102.38</v>
      </c>
      <c r="C1278" s="1">
        <f t="shared" si="1"/>
        <v>-1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IFERROR(__xludf.DUMMYFUNCTION("""COMPUTED_VALUE"""),100.14)</f>
        <v>100.14</v>
      </c>
      <c r="C1279" s="1">
        <f t="shared" si="1"/>
        <v>-1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IFERROR(__xludf.DUMMYFUNCTION("""COMPUTED_VALUE"""),100.83)</f>
        <v>100.83</v>
      </c>
      <c r="C1280" s="1">
        <f t="shared" si="1"/>
        <v>-1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IFERROR(__xludf.DUMMYFUNCTION("""COMPUTED_VALUE"""),102.46)</f>
        <v>102.46</v>
      </c>
      <c r="C1281" s="1">
        <f t="shared" si="1"/>
        <v>-1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IFERROR(__xludf.DUMMYFUNCTION("""COMPUTED_VALUE"""),101.36)</f>
        <v>101.36</v>
      </c>
      <c r="C1282" s="1">
        <f t="shared" si="1"/>
        <v>-1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IFERROR(__xludf.DUMMYFUNCTION("""COMPUTED_VALUE"""),102.46)</f>
        <v>102.46</v>
      </c>
      <c r="C1283" s="1">
        <f t="shared" si="1"/>
        <v>-1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IFERROR(__xludf.DUMMYFUNCTION("""COMPUTED_VALUE"""),101.1)</f>
        <v>101.1</v>
      </c>
      <c r="C1284" s="1">
        <f t="shared" si="1"/>
        <v>-1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IFERROR(__xludf.DUMMYFUNCTION("""COMPUTED_VALUE"""),99.78)</f>
        <v>99.78</v>
      </c>
      <c r="C1285" s="1">
        <f t="shared" si="1"/>
        <v>-1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IFERROR(__xludf.DUMMYFUNCTION("""COMPUTED_VALUE"""),100.35)</f>
        <v>100.35</v>
      </c>
      <c r="C1286" s="1">
        <f t="shared" si="1"/>
        <v>-1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IFERROR(__xludf.DUMMYFUNCTION("""COMPUTED_VALUE"""),100.38)</f>
        <v>100.38</v>
      </c>
      <c r="C1287" s="1">
        <f t="shared" si="1"/>
        <v>-1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IFERROR(__xludf.DUMMYFUNCTION("""COMPUTED_VALUE"""),98.44)</f>
        <v>98.44</v>
      </c>
      <c r="C1288" s="1">
        <f t="shared" si="1"/>
        <v>-1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IFERROR(__xludf.DUMMYFUNCTION("""COMPUTED_VALUE"""),99.62)</f>
        <v>99.62</v>
      </c>
      <c r="C1289" s="1">
        <f t="shared" si="1"/>
        <v>-1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IFERROR(__xludf.DUMMYFUNCTION("""COMPUTED_VALUE"""),100.44)</f>
        <v>100.44</v>
      </c>
      <c r="C1290" s="1">
        <f t="shared" si="1"/>
        <v>-1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IFERROR(__xludf.DUMMYFUNCTION("""COMPUTED_VALUE"""),99.96)</f>
        <v>99.96</v>
      </c>
      <c r="C1291" s="1">
        <f t="shared" si="1"/>
        <v>-1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IFERROR(__xludf.DUMMYFUNCTION("""COMPUTED_VALUE"""),100.7)</f>
        <v>100.7</v>
      </c>
      <c r="C1292" s="1">
        <f t="shared" si="1"/>
        <v>-1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IFERROR(__xludf.DUMMYFUNCTION("""COMPUTED_VALUE"""),100.26)</f>
        <v>100.26</v>
      </c>
      <c r="C1293" s="1">
        <f t="shared" si="1"/>
        <v>-1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IFERROR(__xludf.DUMMYFUNCTION("""COMPUTED_VALUE"""),100.18)</f>
        <v>100.18</v>
      </c>
      <c r="C1294" s="1">
        <f t="shared" si="1"/>
        <v>-1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IFERROR(__xludf.DUMMYFUNCTION("""COMPUTED_VALUE"""),100.7)</f>
        <v>100.7</v>
      </c>
      <c r="C1295" s="1">
        <f t="shared" si="1"/>
        <v>-1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IFERROR(__xludf.DUMMYFUNCTION("""COMPUTED_VALUE"""),101.21)</f>
        <v>101.21</v>
      </c>
      <c r="C1296" s="1">
        <f t="shared" si="1"/>
        <v>-1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IFERROR(__xludf.DUMMYFUNCTION("""COMPUTED_VALUE"""),102.8)</f>
        <v>102.8</v>
      </c>
      <c r="C1297" s="1">
        <f t="shared" si="1"/>
        <v>-1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IFERROR(__xludf.DUMMYFUNCTION("""COMPUTED_VALUE"""),102.51)</f>
        <v>102.51</v>
      </c>
      <c r="C1298" s="1">
        <f t="shared" si="1"/>
        <v>-1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IFERROR(__xludf.DUMMYFUNCTION("""COMPUTED_VALUE"""),103.22)</f>
        <v>103.22</v>
      </c>
      <c r="C1299" s="1">
        <f t="shared" si="1"/>
        <v>-1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IFERROR(__xludf.DUMMYFUNCTION("""COMPUTED_VALUE"""),102.34)</f>
        <v>102.34</v>
      </c>
      <c r="C1300" s="1">
        <f t="shared" si="1"/>
        <v>-1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IFERROR(__xludf.DUMMYFUNCTION("""COMPUTED_VALUE"""),101.65)</f>
        <v>101.65</v>
      </c>
      <c r="C1301" s="1">
        <f t="shared" si="1"/>
        <v>-1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IFERROR(__xludf.DUMMYFUNCTION("""COMPUTED_VALUE"""),102.52)</f>
        <v>102.52</v>
      </c>
      <c r="C1302" s="1">
        <f t="shared" si="1"/>
        <v>-1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IFERROR(__xludf.DUMMYFUNCTION("""COMPUTED_VALUE"""),100.11)</f>
        <v>100.11</v>
      </c>
      <c r="C1303" s="1">
        <f t="shared" si="1"/>
        <v>-1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IFERROR(__xludf.DUMMYFUNCTION("""COMPUTED_VALUE"""),100.66)</f>
        <v>100.66</v>
      </c>
      <c r="C1304" s="1">
        <f t="shared" si="1"/>
        <v>-1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IFERROR(__xludf.DUMMYFUNCTION("""COMPUTED_VALUE"""),99.53)</f>
        <v>99.53</v>
      </c>
      <c r="C1305" s="1">
        <f t="shared" si="1"/>
        <v>-1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IFERROR(__xludf.DUMMYFUNCTION("""COMPUTED_VALUE"""),98.32)</f>
        <v>98.32</v>
      </c>
      <c r="C1306" s="1">
        <f t="shared" si="1"/>
        <v>-1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IFERROR(__xludf.DUMMYFUNCTION("""COMPUTED_VALUE"""),99.83)</f>
        <v>99.83</v>
      </c>
      <c r="C1307" s="1">
        <f t="shared" si="1"/>
        <v>-1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IFERROR(__xludf.DUMMYFUNCTION("""COMPUTED_VALUE"""),99.21)</f>
        <v>99.21</v>
      </c>
      <c r="C1308" s="1">
        <f t="shared" si="1"/>
        <v>-1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IFERROR(__xludf.DUMMYFUNCTION("""COMPUTED_VALUE"""),101.06)</f>
        <v>101.06</v>
      </c>
      <c r="C1309" s="1">
        <f t="shared" si="1"/>
        <v>-1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IFERROR(__xludf.DUMMYFUNCTION("""COMPUTED_VALUE"""),99.89)</f>
        <v>99.89</v>
      </c>
      <c r="C1310" s="1">
        <f t="shared" si="1"/>
        <v>-1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IFERROR(__xludf.DUMMYFUNCTION("""COMPUTED_VALUE"""),101.46)</f>
        <v>101.46</v>
      </c>
      <c r="C1311" s="1">
        <f t="shared" si="1"/>
        <v>-1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IFERROR(__xludf.DUMMYFUNCTION("""COMPUTED_VALUE"""),101.69)</f>
        <v>101.69</v>
      </c>
      <c r="C1312" s="1">
        <f t="shared" si="1"/>
        <v>-1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IFERROR(__xludf.DUMMYFUNCTION("""COMPUTED_VALUE"""),102.4)</f>
        <v>102.4</v>
      </c>
      <c r="C1313" s="1">
        <f t="shared" si="1"/>
        <v>-1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IFERROR(__xludf.DUMMYFUNCTION("""COMPUTED_VALUE"""),102.98)</f>
        <v>102.98</v>
      </c>
      <c r="C1314" s="1">
        <f t="shared" si="1"/>
        <v>-1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IFERROR(__xludf.DUMMYFUNCTION("""COMPUTED_VALUE"""),101.96)</f>
        <v>101.96</v>
      </c>
      <c r="C1315" s="1">
        <f t="shared" si="1"/>
        <v>-1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IFERROR(__xludf.DUMMYFUNCTION("""COMPUTED_VALUE"""),100.34)</f>
        <v>100.34</v>
      </c>
      <c r="C1316" s="1">
        <f t="shared" si="1"/>
        <v>-1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IFERROR(__xludf.DUMMYFUNCTION("""COMPUTED_VALUE"""),100.14)</f>
        <v>100.14</v>
      </c>
      <c r="C1317" s="1">
        <f t="shared" si="1"/>
        <v>-1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IFERROR(__xludf.DUMMYFUNCTION("""COMPUTED_VALUE"""),100.34)</f>
        <v>100.34</v>
      </c>
      <c r="C1318" s="1">
        <f t="shared" si="1"/>
        <v>-1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IFERROR(__xludf.DUMMYFUNCTION("""COMPUTED_VALUE"""),101.55)</f>
        <v>101.55</v>
      </c>
      <c r="C1319" s="1">
        <f t="shared" si="1"/>
        <v>-1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IFERROR(__xludf.DUMMYFUNCTION("""COMPUTED_VALUE"""),100.6)</f>
        <v>100.6</v>
      </c>
      <c r="C1320" s="1">
        <f t="shared" si="1"/>
        <v>-1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IFERROR(__xludf.DUMMYFUNCTION("""COMPUTED_VALUE"""),99.15)</f>
        <v>99.15</v>
      </c>
      <c r="C1321" s="1">
        <f t="shared" si="1"/>
        <v>-1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IFERROR(__xludf.DUMMYFUNCTION("""COMPUTED_VALUE"""),99.64)</f>
        <v>99.64</v>
      </c>
      <c r="C1322" s="1">
        <f t="shared" si="1"/>
        <v>-1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IFERROR(__xludf.DUMMYFUNCTION("""COMPUTED_VALUE"""),99.16)</f>
        <v>99.16</v>
      </c>
      <c r="C1323" s="1">
        <f t="shared" si="1"/>
        <v>-1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IFERROR(__xludf.DUMMYFUNCTION("""COMPUTED_VALUE"""),100.1)</f>
        <v>100.1</v>
      </c>
      <c r="C1324" s="1">
        <f t="shared" si="1"/>
        <v>-1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IFERROR(__xludf.DUMMYFUNCTION("""COMPUTED_VALUE"""),100.16)</f>
        <v>100.16</v>
      </c>
      <c r="C1325" s="1">
        <f t="shared" si="1"/>
        <v>-1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IFERROR(__xludf.DUMMYFUNCTION("""COMPUTED_VALUE"""),101.33)</f>
        <v>101.33</v>
      </c>
      <c r="C1326" s="1">
        <f t="shared" si="1"/>
        <v>-1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IFERROR(__xludf.DUMMYFUNCTION("""COMPUTED_VALUE"""),102.06)</f>
        <v>102.06</v>
      </c>
      <c r="C1327" s="1">
        <f t="shared" si="1"/>
        <v>-1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IFERROR(__xludf.DUMMYFUNCTION("""COMPUTED_VALUE"""),100.55)</f>
        <v>100.55</v>
      </c>
      <c r="C1328" s="1">
        <f t="shared" si="1"/>
        <v>-1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IFERROR(__xludf.DUMMYFUNCTION("""COMPUTED_VALUE"""),100.52)</f>
        <v>100.52</v>
      </c>
      <c r="C1329" s="1">
        <f t="shared" si="1"/>
        <v>-1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IFERROR(__xludf.DUMMYFUNCTION("""COMPUTED_VALUE"""),100.6)</f>
        <v>100.6</v>
      </c>
      <c r="C1330" s="1">
        <f t="shared" si="1"/>
        <v>-1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IFERROR(__xludf.DUMMYFUNCTION("""COMPUTED_VALUE"""),99.79)</f>
        <v>99.79</v>
      </c>
      <c r="C1331" s="1">
        <f t="shared" si="1"/>
        <v>-1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IFERROR(__xludf.DUMMYFUNCTION("""COMPUTED_VALUE"""),99.58)</f>
        <v>99.58</v>
      </c>
      <c r="C1332" s="1">
        <f t="shared" si="1"/>
        <v>-1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IFERROR(__xludf.DUMMYFUNCTION("""COMPUTED_VALUE"""),100.21)</f>
        <v>100.21</v>
      </c>
      <c r="C1333" s="1">
        <f t="shared" si="1"/>
        <v>-1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IFERROR(__xludf.DUMMYFUNCTION("""COMPUTED_VALUE"""),100.3)</f>
        <v>100.3</v>
      </c>
      <c r="C1334" s="1">
        <f t="shared" si="1"/>
        <v>-1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IFERROR(__xludf.DUMMYFUNCTION("""COMPUTED_VALUE"""),100.43)</f>
        <v>100.43</v>
      </c>
      <c r="C1335" s="1">
        <f t="shared" si="1"/>
        <v>-1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IFERROR(__xludf.DUMMYFUNCTION("""COMPUTED_VALUE"""),100.46)</f>
        <v>100.46</v>
      </c>
      <c r="C1336" s="1">
        <f t="shared" si="1"/>
        <v>-1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IFERROR(__xludf.DUMMYFUNCTION("""COMPUTED_VALUE"""),101.08)</f>
        <v>101.08</v>
      </c>
      <c r="C1337" s="1">
        <f t="shared" si="1"/>
        <v>-1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IFERROR(__xludf.DUMMYFUNCTION("""COMPUTED_VALUE"""),100.58)</f>
        <v>100.58</v>
      </c>
      <c r="C1338" s="1">
        <f t="shared" si="1"/>
        <v>-1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IFERROR(__xludf.DUMMYFUNCTION("""COMPUTED_VALUE"""),100.74)</f>
        <v>100.74</v>
      </c>
      <c r="C1339" s="1">
        <f t="shared" si="1"/>
        <v>-1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IFERROR(__xludf.DUMMYFUNCTION("""COMPUTED_VALUE"""),100.39)</f>
        <v>100.39</v>
      </c>
      <c r="C1340" s="1">
        <f t="shared" si="1"/>
        <v>-1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IFERROR(__xludf.DUMMYFUNCTION("""COMPUTED_VALUE"""),99.2)</f>
        <v>99.2</v>
      </c>
      <c r="C1341" s="1">
        <f t="shared" si="1"/>
        <v>-1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IFERROR(__xludf.DUMMYFUNCTION("""COMPUTED_VALUE"""),100.13)</f>
        <v>100.13</v>
      </c>
      <c r="C1342" s="1">
        <f t="shared" si="1"/>
        <v>-1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IFERROR(__xludf.DUMMYFUNCTION("""COMPUTED_VALUE"""),100.35)</f>
        <v>100.35</v>
      </c>
      <c r="C1343" s="1">
        <f t="shared" si="1"/>
        <v>-1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IFERROR(__xludf.DUMMYFUNCTION("""COMPUTED_VALUE"""),99.5)</f>
        <v>99.5</v>
      </c>
      <c r="C1344" s="1">
        <f t="shared" si="1"/>
        <v>-1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IFERROR(__xludf.DUMMYFUNCTION("""COMPUTED_VALUE"""),99.17)</f>
        <v>99.17</v>
      </c>
      <c r="C1345" s="1">
        <f t="shared" si="1"/>
        <v>-1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IFERROR(__xludf.DUMMYFUNCTION("""COMPUTED_VALUE"""),99.66)</f>
        <v>99.66</v>
      </c>
      <c r="C1346" s="1">
        <f t="shared" si="1"/>
        <v>-1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IFERROR(__xludf.DUMMYFUNCTION("""COMPUTED_VALUE"""),101.47)</f>
        <v>101.47</v>
      </c>
      <c r="C1347" s="1">
        <f t="shared" si="1"/>
        <v>-1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IFERROR(__xludf.DUMMYFUNCTION("""COMPUTED_VALUE"""),101.03)</f>
        <v>101.03</v>
      </c>
      <c r="C1348" s="1">
        <f t="shared" si="1"/>
        <v>-1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IFERROR(__xludf.DUMMYFUNCTION("""COMPUTED_VALUE"""),100.47)</f>
        <v>100.47</v>
      </c>
      <c r="C1349" s="1">
        <f t="shared" si="1"/>
        <v>-1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IFERROR(__xludf.DUMMYFUNCTION("""COMPUTED_VALUE"""),100.55)</f>
        <v>100.55</v>
      </c>
      <c r="C1350" s="1">
        <f t="shared" si="1"/>
        <v>-1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IFERROR(__xludf.DUMMYFUNCTION("""COMPUTED_VALUE"""),101.83)</f>
        <v>101.83</v>
      </c>
      <c r="C1351" s="1">
        <f t="shared" si="1"/>
        <v>-1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IFERROR(__xludf.DUMMYFUNCTION("""COMPUTED_VALUE"""),102.3)</f>
        <v>102.3</v>
      </c>
      <c r="C1352" s="1">
        <f t="shared" si="1"/>
        <v>-1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IFERROR(__xludf.DUMMYFUNCTION("""COMPUTED_VALUE"""),103.42)</f>
        <v>103.42</v>
      </c>
      <c r="C1353" s="1">
        <f t="shared" si="1"/>
        <v>-1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IFERROR(__xludf.DUMMYFUNCTION("""COMPUTED_VALUE"""),103.96)</f>
        <v>103.96</v>
      </c>
      <c r="C1354" s="1">
        <f t="shared" si="1"/>
        <v>-1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IFERROR(__xludf.DUMMYFUNCTION("""COMPUTED_VALUE"""),103.6)</f>
        <v>103.6</v>
      </c>
      <c r="C1355" s="1">
        <f t="shared" si="1"/>
        <v>-1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IFERROR(__xludf.DUMMYFUNCTION("""COMPUTED_VALUE"""),102.42)</f>
        <v>102.42</v>
      </c>
      <c r="C1356" s="1">
        <f t="shared" si="1"/>
        <v>-1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IFERROR(__xludf.DUMMYFUNCTION("""COMPUTED_VALUE"""),101.35)</f>
        <v>101.35</v>
      </c>
      <c r="C1357" s="1">
        <f t="shared" si="1"/>
        <v>-1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IFERROR(__xludf.DUMMYFUNCTION("""COMPUTED_VALUE"""),100.82)</f>
        <v>100.82</v>
      </c>
      <c r="C1358" s="1">
        <f t="shared" si="1"/>
        <v>-1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IFERROR(__xludf.DUMMYFUNCTION("""COMPUTED_VALUE"""),101.13)</f>
        <v>101.13</v>
      </c>
      <c r="C1359" s="1">
        <f t="shared" si="1"/>
        <v>-1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IFERROR(__xludf.DUMMYFUNCTION("""COMPUTED_VALUE"""),101.15)</f>
        <v>101.15</v>
      </c>
      <c r="C1360" s="1">
        <f t="shared" si="1"/>
        <v>-1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IFERROR(__xludf.DUMMYFUNCTION("""COMPUTED_VALUE"""),100.14)</f>
        <v>100.14</v>
      </c>
      <c r="C1361" s="1">
        <f t="shared" si="1"/>
        <v>-1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IFERROR(__xludf.DUMMYFUNCTION("""COMPUTED_VALUE"""),100.04)</f>
        <v>100.04</v>
      </c>
      <c r="C1362" s="1">
        <f t="shared" si="1"/>
        <v>-1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IFERROR(__xludf.DUMMYFUNCTION("""COMPUTED_VALUE"""),99.98)</f>
        <v>99.98</v>
      </c>
      <c r="C1363" s="1">
        <f t="shared" si="1"/>
        <v>-1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IFERROR(__xludf.DUMMYFUNCTION("""COMPUTED_VALUE"""),100.09)</f>
        <v>100.09</v>
      </c>
      <c r="C1364" s="1">
        <f t="shared" si="1"/>
        <v>-1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IFERROR(__xludf.DUMMYFUNCTION("""COMPUTED_VALUE"""),99.23)</f>
        <v>99.23</v>
      </c>
      <c r="C1365" s="1">
        <f t="shared" si="1"/>
        <v>-1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IFERROR(__xludf.DUMMYFUNCTION("""COMPUTED_VALUE"""),98.59)</f>
        <v>98.59</v>
      </c>
      <c r="C1366" s="1">
        <f t="shared" si="1"/>
        <v>-1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IFERROR(__xludf.DUMMYFUNCTION("""COMPUTED_VALUE"""),97.96)</f>
        <v>97.96</v>
      </c>
      <c r="C1367" s="1">
        <f t="shared" si="1"/>
        <v>-1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IFERROR(__xludf.DUMMYFUNCTION("""COMPUTED_VALUE"""),98.21)</f>
        <v>98.21</v>
      </c>
      <c r="C1368" s="1">
        <f t="shared" si="1"/>
        <v>-1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IFERROR(__xludf.DUMMYFUNCTION("""COMPUTED_VALUE"""),98.88)</f>
        <v>98.88</v>
      </c>
      <c r="C1369" s="1">
        <f t="shared" si="1"/>
        <v>-1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IFERROR(__xludf.DUMMYFUNCTION("""COMPUTED_VALUE"""),99.24)</f>
        <v>99.24</v>
      </c>
      <c r="C1370" s="1">
        <f t="shared" si="1"/>
        <v>-1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IFERROR(__xludf.DUMMYFUNCTION("""COMPUTED_VALUE"""),98.35)</f>
        <v>98.35</v>
      </c>
      <c r="C1371" s="1">
        <f t="shared" si="1"/>
        <v>-1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IFERROR(__xludf.DUMMYFUNCTION("""COMPUTED_VALUE"""),97.49)</f>
        <v>97.49</v>
      </c>
      <c r="C1372" s="1">
        <f t="shared" si="1"/>
        <v>-1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IFERROR(__xludf.DUMMYFUNCTION("""COMPUTED_VALUE"""),98.36)</f>
        <v>98.36</v>
      </c>
      <c r="C1373" s="1">
        <f t="shared" si="1"/>
        <v>-1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IFERROR(__xludf.DUMMYFUNCTION("""COMPUTED_VALUE"""),98.73)</f>
        <v>98.73</v>
      </c>
      <c r="C1374" s="1">
        <f t="shared" si="1"/>
        <v>-1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IFERROR(__xludf.DUMMYFUNCTION("""COMPUTED_VALUE"""),100.36)</f>
        <v>100.36</v>
      </c>
      <c r="C1375" s="1">
        <f t="shared" si="1"/>
        <v>-1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IFERROR(__xludf.DUMMYFUNCTION("""COMPUTED_VALUE"""),99.86)</f>
        <v>99.86</v>
      </c>
      <c r="C1376" s="1">
        <f t="shared" si="1"/>
        <v>-1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IFERROR(__xludf.DUMMYFUNCTION("""COMPUTED_VALUE"""),100.09)</f>
        <v>100.09</v>
      </c>
      <c r="C1377" s="1">
        <f t="shared" si="1"/>
        <v>-1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IFERROR(__xludf.DUMMYFUNCTION("""COMPUTED_VALUE"""),99.78)</f>
        <v>99.78</v>
      </c>
      <c r="C1378" s="1">
        <f t="shared" si="1"/>
        <v>-1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IFERROR(__xludf.DUMMYFUNCTION("""COMPUTED_VALUE"""),99.33)</f>
        <v>99.33</v>
      </c>
      <c r="C1379" s="1">
        <f t="shared" si="1"/>
        <v>-1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IFERROR(__xludf.DUMMYFUNCTION("""COMPUTED_VALUE"""),99.12)</f>
        <v>99.12</v>
      </c>
      <c r="C1380" s="1">
        <f t="shared" si="1"/>
        <v>-1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IFERROR(__xludf.DUMMYFUNCTION("""COMPUTED_VALUE"""),99.64)</f>
        <v>99.64</v>
      </c>
      <c r="C1381" s="1">
        <f t="shared" si="1"/>
        <v>-1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IFERROR(__xludf.DUMMYFUNCTION("""COMPUTED_VALUE"""),97.68)</f>
        <v>97.68</v>
      </c>
      <c r="C1382" s="1">
        <f t="shared" si="1"/>
        <v>-1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IFERROR(__xludf.DUMMYFUNCTION("""COMPUTED_VALUE"""),97.46)</f>
        <v>97.46</v>
      </c>
      <c r="C1383" s="1">
        <f t="shared" si="1"/>
        <v>-1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IFERROR(__xludf.DUMMYFUNCTION("""COMPUTED_VALUE"""),98.47)</f>
        <v>98.47</v>
      </c>
      <c r="C1384" s="1">
        <f t="shared" si="1"/>
        <v>-1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IFERROR(__xludf.DUMMYFUNCTION("""COMPUTED_VALUE"""),98.44)</f>
        <v>98.44</v>
      </c>
      <c r="C1385" s="1">
        <f t="shared" si="1"/>
        <v>-1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IFERROR(__xludf.DUMMYFUNCTION("""COMPUTED_VALUE"""),98.2)</f>
        <v>98.2</v>
      </c>
      <c r="C1386" s="1">
        <f t="shared" si="1"/>
        <v>-1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IFERROR(__xludf.DUMMYFUNCTION("""COMPUTED_VALUE"""),98.92)</f>
        <v>98.92</v>
      </c>
      <c r="C1387" s="1">
        <f t="shared" si="1"/>
        <v>-1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IFERROR(__xludf.DUMMYFUNCTION("""COMPUTED_VALUE"""),97.77)</f>
        <v>97.77</v>
      </c>
      <c r="C1388" s="1">
        <f t="shared" si="1"/>
        <v>-1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IFERROR(__xludf.DUMMYFUNCTION("""COMPUTED_VALUE"""),98.4)</f>
        <v>98.4</v>
      </c>
      <c r="C1389" s="1">
        <f t="shared" si="1"/>
        <v>-1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IFERROR(__xludf.DUMMYFUNCTION("""COMPUTED_VALUE"""),99.53)</f>
        <v>99.53</v>
      </c>
      <c r="C1390" s="1">
        <f t="shared" si="1"/>
        <v>-1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IFERROR(__xludf.DUMMYFUNCTION("""COMPUTED_VALUE"""),100.27)</f>
        <v>100.27</v>
      </c>
      <c r="C1391" s="1">
        <f t="shared" si="1"/>
        <v>-1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IFERROR(__xludf.DUMMYFUNCTION("""COMPUTED_VALUE"""),99.78)</f>
        <v>99.78</v>
      </c>
      <c r="C1392" s="1">
        <f t="shared" si="1"/>
        <v>-1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IFERROR(__xludf.DUMMYFUNCTION("""COMPUTED_VALUE"""),100.42)</f>
        <v>100.42</v>
      </c>
      <c r="C1393" s="1">
        <f t="shared" si="1"/>
        <v>-1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IFERROR(__xludf.DUMMYFUNCTION("""COMPUTED_VALUE"""),101.11)</f>
        <v>101.11</v>
      </c>
      <c r="C1394" s="1">
        <f t="shared" si="1"/>
        <v>-1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IFERROR(__xludf.DUMMYFUNCTION("""COMPUTED_VALUE"""),100.08)</f>
        <v>100.08</v>
      </c>
      <c r="C1395" s="1">
        <f t="shared" si="1"/>
        <v>-1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IFERROR(__xludf.DUMMYFUNCTION("""COMPUTED_VALUE"""),100.37)</f>
        <v>100.37</v>
      </c>
      <c r="C1396" s="1">
        <f t="shared" si="1"/>
        <v>-1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IFERROR(__xludf.DUMMYFUNCTION("""COMPUTED_VALUE"""),100.34)</f>
        <v>100.34</v>
      </c>
      <c r="C1397" s="1">
        <f t="shared" si="1"/>
        <v>-1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IFERROR(__xludf.DUMMYFUNCTION("""COMPUTED_VALUE"""),100.18)</f>
        <v>100.18</v>
      </c>
      <c r="C1398" s="1">
        <f t="shared" si="1"/>
        <v>-1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IFERROR(__xludf.DUMMYFUNCTION("""COMPUTED_VALUE"""),100.2)</f>
        <v>100.2</v>
      </c>
      <c r="C1399" s="1">
        <f t="shared" si="1"/>
        <v>-1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IFERROR(__xludf.DUMMYFUNCTION("""COMPUTED_VALUE"""),99.15)</f>
        <v>99.15</v>
      </c>
      <c r="C1400" s="1">
        <f t="shared" si="1"/>
        <v>-1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IFERROR(__xludf.DUMMYFUNCTION("""COMPUTED_VALUE"""),98.28)</f>
        <v>98.28</v>
      </c>
      <c r="C1401" s="1">
        <f t="shared" si="1"/>
        <v>-1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IFERROR(__xludf.DUMMYFUNCTION("""COMPUTED_VALUE"""),99.02)</f>
        <v>99.02</v>
      </c>
      <c r="C1402" s="1">
        <f t="shared" si="1"/>
        <v>-1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IFERROR(__xludf.DUMMYFUNCTION("""COMPUTED_VALUE"""),99.73)</f>
        <v>99.73</v>
      </c>
      <c r="C1403" s="1">
        <f t="shared" si="1"/>
        <v>-1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IFERROR(__xludf.DUMMYFUNCTION("""COMPUTED_VALUE"""),99.84)</f>
        <v>99.84</v>
      </c>
      <c r="C1404" s="1">
        <f t="shared" si="1"/>
        <v>-1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IFERROR(__xludf.DUMMYFUNCTION("""COMPUTED_VALUE"""),100.21)</f>
        <v>100.21</v>
      </c>
      <c r="C1405" s="1">
        <f t="shared" si="1"/>
        <v>-1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IFERROR(__xludf.DUMMYFUNCTION("""COMPUTED_VALUE"""),100.02)</f>
        <v>100.02</v>
      </c>
      <c r="C1406" s="1">
        <f t="shared" si="1"/>
        <v>-1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IFERROR(__xludf.DUMMYFUNCTION("""COMPUTED_VALUE"""),99.8)</f>
        <v>99.8</v>
      </c>
      <c r="C1407" s="1">
        <f t="shared" si="1"/>
        <v>-1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IFERROR(__xludf.DUMMYFUNCTION("""COMPUTED_VALUE"""),100.52)</f>
        <v>100.52</v>
      </c>
      <c r="C1408" s="1">
        <f t="shared" si="1"/>
        <v>-1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IFERROR(__xludf.DUMMYFUNCTION("""COMPUTED_VALUE"""),99.07)</f>
        <v>99.07</v>
      </c>
      <c r="C1409" s="1">
        <f t="shared" si="1"/>
        <v>-1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IFERROR(__xludf.DUMMYFUNCTION("""COMPUTED_VALUE"""),98.85)</f>
        <v>98.85</v>
      </c>
      <c r="C1410" s="1">
        <f t="shared" si="1"/>
        <v>-1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IFERROR(__xludf.DUMMYFUNCTION("""COMPUTED_VALUE"""),99.79)</f>
        <v>99.79</v>
      </c>
      <c r="C1411" s="1">
        <f t="shared" si="1"/>
        <v>-1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IFERROR(__xludf.DUMMYFUNCTION("""COMPUTED_VALUE"""),99.01)</f>
        <v>99.01</v>
      </c>
      <c r="C1412" s="1">
        <f t="shared" si="1"/>
        <v>-1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IFERROR(__xludf.DUMMYFUNCTION("""COMPUTED_VALUE"""),98.71)</f>
        <v>98.71</v>
      </c>
      <c r="C1413" s="1">
        <f t="shared" si="1"/>
        <v>-1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IFERROR(__xludf.DUMMYFUNCTION("""COMPUTED_VALUE"""),98.48)</f>
        <v>98.48</v>
      </c>
      <c r="C1414" s="1">
        <f t="shared" si="1"/>
        <v>-1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IFERROR(__xludf.DUMMYFUNCTION("""COMPUTED_VALUE"""),98.81)</f>
        <v>98.81</v>
      </c>
      <c r="C1415" s="1">
        <f t="shared" si="1"/>
        <v>-1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IFERROR(__xludf.DUMMYFUNCTION("""COMPUTED_VALUE"""),99.87)</f>
        <v>99.87</v>
      </c>
      <c r="C1416" s="1">
        <f t="shared" si="1"/>
        <v>-1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IFERROR(__xludf.DUMMYFUNCTION("""COMPUTED_VALUE"""),99.37)</f>
        <v>99.37</v>
      </c>
      <c r="C1417" s="1">
        <f t="shared" si="1"/>
        <v>-1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IFERROR(__xludf.DUMMYFUNCTION("""COMPUTED_VALUE"""),99.31)</f>
        <v>99.31</v>
      </c>
      <c r="C1418" s="1">
        <f t="shared" si="1"/>
        <v>-1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IFERROR(__xludf.DUMMYFUNCTION("""COMPUTED_VALUE"""),98.79)</f>
        <v>98.79</v>
      </c>
      <c r="C1419" s="1">
        <f t="shared" si="1"/>
        <v>-1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IFERROR(__xludf.DUMMYFUNCTION("""COMPUTED_VALUE"""),95.56)</f>
        <v>95.56</v>
      </c>
      <c r="C1420" s="1">
        <f t="shared" si="1"/>
        <v>-1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IFERROR(__xludf.DUMMYFUNCTION("""COMPUTED_VALUE"""),92.82)</f>
        <v>92.82</v>
      </c>
      <c r="C1421" s="1">
        <f t="shared" si="1"/>
        <v>-1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IFERROR(__xludf.DUMMYFUNCTION("""COMPUTED_VALUE"""),90.73)</f>
        <v>90.73</v>
      </c>
      <c r="C1422" s="1">
        <f t="shared" si="1"/>
        <v>-1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IFERROR(__xludf.DUMMYFUNCTION("""COMPUTED_VALUE"""),95.11)</f>
        <v>95.11</v>
      </c>
      <c r="C1423" s="1">
        <f t="shared" si="1"/>
        <v>-1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IFERROR(__xludf.DUMMYFUNCTION("""COMPUTED_VALUE"""),96.22)</f>
        <v>96.22</v>
      </c>
      <c r="C1424" s="1">
        <f t="shared" si="1"/>
        <v>-1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IFERROR(__xludf.DUMMYFUNCTION("""COMPUTED_VALUE"""),95.17)</f>
        <v>95.17</v>
      </c>
      <c r="C1425" s="1">
        <f t="shared" si="1"/>
        <v>-1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IFERROR(__xludf.DUMMYFUNCTION("""COMPUTED_VALUE"""),93.98)</f>
        <v>93.98</v>
      </c>
      <c r="C1426" s="1">
        <f t="shared" si="1"/>
        <v>-1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IFERROR(__xludf.DUMMYFUNCTION("""COMPUTED_VALUE"""),92.09)</f>
        <v>92.09</v>
      </c>
      <c r="C1427" s="1">
        <f t="shared" si="1"/>
        <v>-1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IFERROR(__xludf.DUMMYFUNCTION("""COMPUTED_VALUE"""),93.35)</f>
        <v>93.35</v>
      </c>
      <c r="C1428" s="1">
        <f t="shared" si="1"/>
        <v>-1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IFERROR(__xludf.DUMMYFUNCTION("""COMPUTED_VALUE"""),92.64)</f>
        <v>92.64</v>
      </c>
      <c r="C1429" s="1">
        <f t="shared" si="1"/>
        <v>-1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IFERROR(__xludf.DUMMYFUNCTION("""COMPUTED_VALUE"""),91.31)</f>
        <v>91.31</v>
      </c>
      <c r="C1430" s="1">
        <f t="shared" si="1"/>
        <v>-1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IFERROR(__xludf.DUMMYFUNCTION("""COMPUTED_VALUE"""),93.94)</f>
        <v>93.94</v>
      </c>
      <c r="C1431" s="1">
        <f t="shared" si="1"/>
        <v>-1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IFERROR(__xludf.DUMMYFUNCTION("""COMPUTED_VALUE"""),92.22)</f>
        <v>92.22</v>
      </c>
      <c r="C1432" s="1">
        <f t="shared" si="1"/>
        <v>-1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IFERROR(__xludf.DUMMYFUNCTION("""COMPUTED_VALUE"""),92.72)</f>
        <v>92.72</v>
      </c>
      <c r="C1433" s="1">
        <f t="shared" si="1"/>
        <v>-1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IFERROR(__xludf.DUMMYFUNCTION("""COMPUTED_VALUE"""),92.93)</f>
        <v>92.93</v>
      </c>
      <c r="C1434" s="1">
        <f t="shared" si="1"/>
        <v>-1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IFERROR(__xludf.DUMMYFUNCTION("""COMPUTED_VALUE"""),93.32)</f>
        <v>93.32</v>
      </c>
      <c r="C1435" s="1">
        <f t="shared" si="1"/>
        <v>-1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IFERROR(__xludf.DUMMYFUNCTION("""COMPUTED_VALUE"""),94.4)</f>
        <v>94.4</v>
      </c>
      <c r="C1436" s="1">
        <f t="shared" si="1"/>
        <v>-1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IFERROR(__xludf.DUMMYFUNCTION("""COMPUTED_VALUE"""),94.61)</f>
        <v>94.61</v>
      </c>
      <c r="C1437" s="1">
        <f t="shared" si="1"/>
        <v>-1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IFERROR(__xludf.DUMMYFUNCTION("""COMPUTED_VALUE"""),94.84)</f>
        <v>94.84</v>
      </c>
      <c r="C1438" s="1">
        <f t="shared" si="1"/>
        <v>-1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IFERROR(__xludf.DUMMYFUNCTION("""COMPUTED_VALUE"""),93.39)</f>
        <v>93.39</v>
      </c>
      <c r="C1439" s="1">
        <f t="shared" si="1"/>
        <v>-1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IFERROR(__xludf.DUMMYFUNCTION("""COMPUTED_VALUE"""),93.13)</f>
        <v>93.13</v>
      </c>
      <c r="C1440" s="1">
        <f t="shared" si="1"/>
        <v>-1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IFERROR(__xludf.DUMMYFUNCTION("""COMPUTED_VALUE"""),93.24)</f>
        <v>93.24</v>
      </c>
      <c r="C1441" s="1">
        <f t="shared" si="1"/>
        <v>-1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IFERROR(__xludf.DUMMYFUNCTION("""COMPUTED_VALUE"""),92.99)</f>
        <v>92.99</v>
      </c>
      <c r="C1442" s="1">
        <f t="shared" si="1"/>
        <v>-1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IFERROR(__xludf.DUMMYFUNCTION("""COMPUTED_VALUE"""),92.48)</f>
        <v>92.48</v>
      </c>
      <c r="C1443" s="1">
        <f t="shared" si="1"/>
        <v>-1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IFERROR(__xludf.DUMMYFUNCTION("""COMPUTED_VALUE"""),91.0)</f>
        <v>91</v>
      </c>
      <c r="C1444" s="1">
        <f t="shared" si="1"/>
        <v>-1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IFERROR(__xludf.DUMMYFUNCTION("""COMPUTED_VALUE"""),91.37)</f>
        <v>91.37</v>
      </c>
      <c r="C1445" s="1">
        <f t="shared" si="1"/>
        <v>-1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IFERROR(__xludf.DUMMYFUNCTION("""COMPUTED_VALUE"""),93.04)</f>
        <v>93.04</v>
      </c>
      <c r="C1446" s="1">
        <f t="shared" si="1"/>
        <v>-1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IFERROR(__xludf.DUMMYFUNCTION("""COMPUTED_VALUE"""),93.35)</f>
        <v>93.35</v>
      </c>
      <c r="C1447" s="1">
        <f t="shared" si="1"/>
        <v>-1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IFERROR(__xludf.DUMMYFUNCTION("""COMPUTED_VALUE"""),93.17)</f>
        <v>93.17</v>
      </c>
      <c r="C1448" s="1">
        <f t="shared" si="1"/>
        <v>-1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IFERROR(__xludf.DUMMYFUNCTION("""COMPUTED_VALUE"""),93.93)</f>
        <v>93.93</v>
      </c>
      <c r="C1449" s="1">
        <f t="shared" si="1"/>
        <v>-1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IFERROR(__xludf.DUMMYFUNCTION("""COMPUTED_VALUE"""),94.76)</f>
        <v>94.76</v>
      </c>
      <c r="C1450" s="1">
        <f t="shared" si="1"/>
        <v>-1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IFERROR(__xludf.DUMMYFUNCTION("""COMPUTED_VALUE"""),93.42)</f>
        <v>93.42</v>
      </c>
      <c r="C1451" s="1">
        <f t="shared" si="1"/>
        <v>-1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IFERROR(__xludf.DUMMYFUNCTION("""COMPUTED_VALUE"""),94.98)</f>
        <v>94.98</v>
      </c>
      <c r="C1452" s="1">
        <f t="shared" si="1"/>
        <v>-1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IFERROR(__xludf.DUMMYFUNCTION("""COMPUTED_VALUE"""),95.08)</f>
        <v>95.08</v>
      </c>
      <c r="C1453" s="1">
        <f t="shared" si="1"/>
        <v>-1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IFERROR(__xludf.DUMMYFUNCTION("""COMPUTED_VALUE"""),95.37)</f>
        <v>95.37</v>
      </c>
      <c r="C1454" s="1">
        <f t="shared" si="1"/>
        <v>-1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IFERROR(__xludf.DUMMYFUNCTION("""COMPUTED_VALUE"""),95.99)</f>
        <v>95.99</v>
      </c>
      <c r="C1455" s="1">
        <f t="shared" si="1"/>
        <v>-1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IFERROR(__xludf.DUMMYFUNCTION("""COMPUTED_VALUE"""),95.45)</f>
        <v>95.45</v>
      </c>
      <c r="C1456" s="1">
        <f t="shared" si="1"/>
        <v>-1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IFERROR(__xludf.DUMMYFUNCTION("""COMPUTED_VALUE"""),94.53)</f>
        <v>94.53</v>
      </c>
      <c r="C1457" s="1">
        <f t="shared" si="1"/>
        <v>-1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IFERROR(__xludf.DUMMYFUNCTION("""COMPUTED_VALUE"""),97.15)</f>
        <v>97.15</v>
      </c>
      <c r="C1458" s="1">
        <f t="shared" si="1"/>
        <v>-1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IFERROR(__xludf.DUMMYFUNCTION("""COMPUTED_VALUE"""),98.24)</f>
        <v>98.24</v>
      </c>
      <c r="C1459" s="1">
        <f t="shared" si="1"/>
        <v>-1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IFERROR(__xludf.DUMMYFUNCTION("""COMPUTED_VALUE"""),97.94)</f>
        <v>97.94</v>
      </c>
      <c r="C1460" s="1">
        <f t="shared" si="1"/>
        <v>-1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IFERROR(__xludf.DUMMYFUNCTION("""COMPUTED_VALUE"""),97.59)</f>
        <v>97.59</v>
      </c>
      <c r="C1461" s="1">
        <f t="shared" si="1"/>
        <v>-1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IFERROR(__xludf.DUMMYFUNCTION("""COMPUTED_VALUE"""),97.63)</f>
        <v>97.63</v>
      </c>
      <c r="C1462" s="1">
        <f t="shared" si="1"/>
        <v>-1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IFERROR(__xludf.DUMMYFUNCTION("""COMPUTED_VALUE"""),99.53)</f>
        <v>99.53</v>
      </c>
      <c r="C1463" s="1">
        <f t="shared" si="1"/>
        <v>-1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IFERROR(__xludf.DUMMYFUNCTION("""COMPUTED_VALUE"""),100.31)</f>
        <v>100.31</v>
      </c>
      <c r="C1464" s="1">
        <f t="shared" si="1"/>
        <v>-1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IFERROR(__xludf.DUMMYFUNCTION("""COMPUTED_VALUE"""),99.94)</f>
        <v>99.94</v>
      </c>
      <c r="C1465" s="1">
        <f t="shared" si="1"/>
        <v>-1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IFERROR(__xludf.DUMMYFUNCTION("""COMPUTED_VALUE"""),100.19)</f>
        <v>100.19</v>
      </c>
      <c r="C1466" s="1">
        <f t="shared" si="1"/>
        <v>-1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IFERROR(__xludf.DUMMYFUNCTION("""COMPUTED_VALUE"""),100.48)</f>
        <v>100.48</v>
      </c>
      <c r="C1467" s="1">
        <f t="shared" si="1"/>
        <v>-1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IFERROR(__xludf.DUMMYFUNCTION("""COMPUTED_VALUE"""),101.37)</f>
        <v>101.37</v>
      </c>
      <c r="C1468" s="1">
        <f t="shared" si="1"/>
        <v>-1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IFERROR(__xludf.DUMMYFUNCTION("""COMPUTED_VALUE"""),101.03)</f>
        <v>101.03</v>
      </c>
      <c r="C1469" s="1">
        <f t="shared" si="1"/>
        <v>-1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IFERROR(__xludf.DUMMYFUNCTION("""COMPUTED_VALUE"""),102.17)</f>
        <v>102.17</v>
      </c>
      <c r="C1470" s="1">
        <f t="shared" si="1"/>
        <v>-1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IFERROR(__xludf.DUMMYFUNCTION("""COMPUTED_VALUE"""),101.96)</f>
        <v>101.96</v>
      </c>
      <c r="C1471" s="1">
        <f t="shared" si="1"/>
        <v>-1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IFERROR(__xludf.DUMMYFUNCTION("""COMPUTED_VALUE"""),101.94)</f>
        <v>101.94</v>
      </c>
      <c r="C1472" s="1">
        <f t="shared" si="1"/>
        <v>-1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IFERROR(__xludf.DUMMYFUNCTION("""COMPUTED_VALUE"""),102.33)</f>
        <v>102.33</v>
      </c>
      <c r="C1473" s="1">
        <f t="shared" si="1"/>
        <v>-1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IFERROR(__xludf.DUMMYFUNCTION("""COMPUTED_VALUE"""),101.92)</f>
        <v>101.92</v>
      </c>
      <c r="C1474" s="1">
        <f t="shared" si="1"/>
        <v>-1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IFERROR(__xludf.DUMMYFUNCTION("""COMPUTED_VALUE"""),100.84)</f>
        <v>100.84</v>
      </c>
      <c r="C1475" s="1">
        <f t="shared" si="1"/>
        <v>-1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IFERROR(__xludf.DUMMYFUNCTION("""COMPUTED_VALUE"""),101.45)</f>
        <v>101.45</v>
      </c>
      <c r="C1476" s="1">
        <f t="shared" si="1"/>
        <v>-1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IFERROR(__xludf.DUMMYFUNCTION("""COMPUTED_VALUE"""),101.86)</f>
        <v>101.86</v>
      </c>
      <c r="C1477" s="1">
        <f t="shared" si="1"/>
        <v>-1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IFERROR(__xludf.DUMMYFUNCTION("""COMPUTED_VALUE"""),100.27)</f>
        <v>100.27</v>
      </c>
      <c r="C1478" s="1">
        <f t="shared" si="1"/>
        <v>-1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IFERROR(__xludf.DUMMYFUNCTION("""COMPUTED_VALUE"""),99.88)</f>
        <v>99.88</v>
      </c>
      <c r="C1479" s="1">
        <f t="shared" si="1"/>
        <v>-1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IFERROR(__xludf.DUMMYFUNCTION("""COMPUTED_VALUE"""),101.22)</f>
        <v>101.22</v>
      </c>
      <c r="C1480" s="1">
        <f t="shared" si="1"/>
        <v>-1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IFERROR(__xludf.DUMMYFUNCTION("""COMPUTED_VALUE"""),101.5)</f>
        <v>101.5</v>
      </c>
      <c r="C1481" s="1">
        <f t="shared" si="1"/>
        <v>-1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IFERROR(__xludf.DUMMYFUNCTION("""COMPUTED_VALUE"""),102.67)</f>
        <v>102.67</v>
      </c>
      <c r="C1482" s="1">
        <f t="shared" si="1"/>
        <v>-1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IFERROR(__xludf.DUMMYFUNCTION("""COMPUTED_VALUE"""),102.49)</f>
        <v>102.49</v>
      </c>
      <c r="C1483" s="1">
        <f t="shared" si="1"/>
        <v>-1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IFERROR(__xludf.DUMMYFUNCTION("""COMPUTED_VALUE"""),102.48)</f>
        <v>102.48</v>
      </c>
      <c r="C1484" s="1">
        <f t="shared" si="1"/>
        <v>-1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IFERROR(__xludf.DUMMYFUNCTION("""COMPUTED_VALUE"""),102.77)</f>
        <v>102.77</v>
      </c>
      <c r="C1485" s="1">
        <f t="shared" si="1"/>
        <v>-1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IFERROR(__xludf.DUMMYFUNCTION("""COMPUTED_VALUE"""),102.04)</f>
        <v>102.04</v>
      </c>
      <c r="C1486" s="1">
        <f t="shared" si="1"/>
        <v>-1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IFERROR(__xludf.DUMMYFUNCTION("""COMPUTED_VALUE"""),101.96)</f>
        <v>101.96</v>
      </c>
      <c r="C1487" s="1">
        <f t="shared" si="1"/>
        <v>-1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IFERROR(__xludf.DUMMYFUNCTION("""COMPUTED_VALUE"""),102.37)</f>
        <v>102.37</v>
      </c>
      <c r="C1488" s="1">
        <f t="shared" si="1"/>
        <v>-1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IFERROR(__xludf.DUMMYFUNCTION("""COMPUTED_VALUE"""),101.24)</f>
        <v>101.24</v>
      </c>
      <c r="C1489" s="1">
        <f t="shared" si="1"/>
        <v>-1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IFERROR(__xludf.DUMMYFUNCTION("""COMPUTED_VALUE"""),102.36)</f>
        <v>102.36</v>
      </c>
      <c r="C1490" s="1">
        <f t="shared" si="1"/>
        <v>-1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IFERROR(__xludf.DUMMYFUNCTION("""COMPUTED_VALUE"""),102.05)</f>
        <v>102.05</v>
      </c>
      <c r="C1491" s="1">
        <f t="shared" si="1"/>
        <v>-1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IFERROR(__xludf.DUMMYFUNCTION("""COMPUTED_VALUE"""),100.79)</f>
        <v>100.79</v>
      </c>
      <c r="C1492" s="1">
        <f t="shared" si="1"/>
        <v>-1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IFERROR(__xludf.DUMMYFUNCTION("""COMPUTED_VALUE"""),102.95)</f>
        <v>102.95</v>
      </c>
      <c r="C1493" s="1">
        <f t="shared" si="1"/>
        <v>-1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IFERROR(__xludf.DUMMYFUNCTION("""COMPUTED_VALUE"""),103.32)</f>
        <v>103.32</v>
      </c>
      <c r="C1494" s="1">
        <f t="shared" si="1"/>
        <v>-1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IFERROR(__xludf.DUMMYFUNCTION("""COMPUTED_VALUE"""),102.42)</f>
        <v>102.42</v>
      </c>
      <c r="C1495" s="1">
        <f t="shared" si="1"/>
        <v>-1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IFERROR(__xludf.DUMMYFUNCTION("""COMPUTED_VALUE"""),102.15)</f>
        <v>102.15</v>
      </c>
      <c r="C1496" s="1">
        <f t="shared" si="1"/>
        <v>-1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IFERROR(__xludf.DUMMYFUNCTION("""COMPUTED_VALUE"""),102.64)</f>
        <v>102.64</v>
      </c>
      <c r="C1497" s="1">
        <f t="shared" si="1"/>
        <v>-1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IFERROR(__xludf.DUMMYFUNCTION("""COMPUTED_VALUE"""),101.68)</f>
        <v>101.68</v>
      </c>
      <c r="C1498" s="1">
        <f t="shared" si="1"/>
        <v>-1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IFERROR(__xludf.DUMMYFUNCTION("""COMPUTED_VALUE"""),102.15)</f>
        <v>102.15</v>
      </c>
      <c r="C1499" s="1">
        <f t="shared" si="1"/>
        <v>-1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IFERROR(__xludf.DUMMYFUNCTION("""COMPUTED_VALUE"""),104.13)</f>
        <v>104.13</v>
      </c>
      <c r="C1500" s="1">
        <f t="shared" si="1"/>
        <v>-1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IFERROR(__xludf.DUMMYFUNCTION("""COMPUTED_VALUE"""),105.25)</f>
        <v>105.25</v>
      </c>
      <c r="C1501" s="1">
        <f t="shared" si="1"/>
        <v>-1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IFERROR(__xludf.DUMMYFUNCTION("""COMPUTED_VALUE"""),103.64)</f>
        <v>103.64</v>
      </c>
      <c r="C1502" s="1">
        <f t="shared" si="1"/>
        <v>-1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IFERROR(__xludf.DUMMYFUNCTION("""COMPUTED_VALUE"""),101.95)</f>
        <v>101.95</v>
      </c>
      <c r="C1503" s="1">
        <f t="shared" si="1"/>
        <v>-1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IFERROR(__xludf.DUMMYFUNCTION("""COMPUTED_VALUE"""),101.58)</f>
        <v>101.58</v>
      </c>
      <c r="C1504" s="1">
        <f t="shared" si="1"/>
        <v>-1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IFERROR(__xludf.DUMMYFUNCTION("""COMPUTED_VALUE"""),102.71)</f>
        <v>102.71</v>
      </c>
      <c r="C1505" s="1">
        <f t="shared" si="1"/>
        <v>-1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IFERROR(__xludf.DUMMYFUNCTION("""COMPUTED_VALUE"""),103.49)</f>
        <v>103.49</v>
      </c>
      <c r="C1506" s="1">
        <f t="shared" si="1"/>
        <v>-1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IFERROR(__xludf.DUMMYFUNCTION("""COMPUTED_VALUE"""),103.72)</f>
        <v>103.72</v>
      </c>
      <c r="C1507" s="1">
        <f t="shared" si="1"/>
        <v>-1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IFERROR(__xludf.DUMMYFUNCTION("""COMPUTED_VALUE"""),103.22)</f>
        <v>103.22</v>
      </c>
      <c r="C1508" s="1">
        <f t="shared" si="1"/>
        <v>-1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IFERROR(__xludf.DUMMYFUNCTION("""COMPUTED_VALUE"""),104.03)</f>
        <v>104.03</v>
      </c>
      <c r="C1509" s="1">
        <f t="shared" si="1"/>
        <v>-1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IFERROR(__xludf.DUMMYFUNCTION("""COMPUTED_VALUE"""),103.78)</f>
        <v>103.78</v>
      </c>
      <c r="C1510" s="1">
        <f t="shared" si="1"/>
        <v>-1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IFERROR(__xludf.DUMMYFUNCTION("""COMPUTED_VALUE"""),102.72)</f>
        <v>102.72</v>
      </c>
      <c r="C1511" s="1">
        <f t="shared" si="1"/>
        <v>-1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IFERROR(__xludf.DUMMYFUNCTION("""COMPUTED_VALUE"""),100.48)</f>
        <v>100.48</v>
      </c>
      <c r="C1512" s="1">
        <f t="shared" si="1"/>
        <v>-1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IFERROR(__xludf.DUMMYFUNCTION("""COMPUTED_VALUE"""),100.9)</f>
        <v>100.9</v>
      </c>
      <c r="C1513" s="1">
        <f t="shared" si="1"/>
        <v>-1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IFERROR(__xludf.DUMMYFUNCTION("""COMPUTED_VALUE"""),100.39)</f>
        <v>100.39</v>
      </c>
      <c r="C1514" s="1">
        <f t="shared" si="1"/>
        <v>-1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IFERROR(__xludf.DUMMYFUNCTION("""COMPUTED_VALUE"""),99.22)</f>
        <v>99.22</v>
      </c>
      <c r="C1515" s="1">
        <f t="shared" si="1"/>
        <v>-1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IFERROR(__xludf.DUMMYFUNCTION("""COMPUTED_VALUE"""),98.16)</f>
        <v>98.16</v>
      </c>
      <c r="C1516" s="1">
        <f t="shared" si="1"/>
        <v>-1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IFERROR(__xludf.DUMMYFUNCTION("""COMPUTED_VALUE"""),97.57)</f>
        <v>97.57</v>
      </c>
      <c r="C1517" s="1">
        <f t="shared" si="1"/>
        <v>-1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IFERROR(__xludf.DUMMYFUNCTION("""COMPUTED_VALUE"""),98.24)</f>
        <v>98.24</v>
      </c>
      <c r="C1518" s="1">
        <f t="shared" si="1"/>
        <v>-1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IFERROR(__xludf.DUMMYFUNCTION("""COMPUTED_VALUE"""),97.02)</f>
        <v>97.02</v>
      </c>
      <c r="C1519" s="1">
        <f t="shared" si="1"/>
        <v>-1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IFERROR(__xludf.DUMMYFUNCTION("""COMPUTED_VALUE"""),98.89)</f>
        <v>98.89</v>
      </c>
      <c r="C1520" s="1">
        <f t="shared" si="1"/>
        <v>-1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IFERROR(__xludf.DUMMYFUNCTION("""COMPUTED_VALUE"""),97.0)</f>
        <v>97</v>
      </c>
      <c r="C1521" s="1">
        <f t="shared" si="1"/>
        <v>-1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IFERROR(__xludf.DUMMYFUNCTION("""COMPUTED_VALUE"""),97.5)</f>
        <v>97.5</v>
      </c>
      <c r="C1522" s="1">
        <f t="shared" si="1"/>
        <v>-1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IFERROR(__xludf.DUMMYFUNCTION("""COMPUTED_VALUE"""),95.75)</f>
        <v>95.75</v>
      </c>
      <c r="C1523" s="1">
        <f t="shared" si="1"/>
        <v>-1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IFERROR(__xludf.DUMMYFUNCTION("""COMPUTED_VALUE"""),95.94)</f>
        <v>95.94</v>
      </c>
      <c r="C1524" s="1">
        <f t="shared" si="1"/>
        <v>-1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IFERROR(__xludf.DUMMYFUNCTION("""COMPUTED_VALUE"""),96.75)</f>
        <v>96.75</v>
      </c>
      <c r="C1525" s="1">
        <f t="shared" si="1"/>
        <v>-1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IFERROR(__xludf.DUMMYFUNCTION("""COMPUTED_VALUE"""),96.4)</f>
        <v>96.4</v>
      </c>
      <c r="C1526" s="1">
        <f t="shared" si="1"/>
        <v>-1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IFERROR(__xludf.DUMMYFUNCTION("""COMPUTED_VALUE"""),101.18)</f>
        <v>101.18</v>
      </c>
      <c r="C1527" s="1">
        <f t="shared" si="1"/>
        <v>-1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IFERROR(__xludf.DUMMYFUNCTION("""COMPUTED_VALUE"""),102.16)</f>
        <v>102.16</v>
      </c>
      <c r="C1528" s="1">
        <f t="shared" si="1"/>
        <v>-1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IFERROR(__xludf.DUMMYFUNCTION("""COMPUTED_VALUE"""),102.27)</f>
        <v>102.27</v>
      </c>
      <c r="C1529" s="1">
        <f t="shared" si="1"/>
        <v>-1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IFERROR(__xludf.DUMMYFUNCTION("""COMPUTED_VALUE"""),104.44)</f>
        <v>104.44</v>
      </c>
      <c r="C1530" s="1">
        <f t="shared" si="1"/>
        <v>-1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IFERROR(__xludf.DUMMYFUNCTION("""COMPUTED_VALUE"""),104.37)</f>
        <v>104.37</v>
      </c>
      <c r="C1531" s="1">
        <f t="shared" si="1"/>
        <v>-1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IFERROR(__xludf.DUMMYFUNCTION("""COMPUTED_VALUE"""),103.41)</f>
        <v>103.41</v>
      </c>
      <c r="C1532" s="1">
        <f t="shared" si="1"/>
        <v>-1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IFERROR(__xludf.DUMMYFUNCTION("""COMPUTED_VALUE"""),104.14)</f>
        <v>104.14</v>
      </c>
      <c r="C1533" s="1">
        <f t="shared" si="1"/>
        <v>-1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IFERROR(__xludf.DUMMYFUNCTION("""COMPUTED_VALUE"""),103.9)</f>
        <v>103.9</v>
      </c>
      <c r="C1534" s="1">
        <f t="shared" si="1"/>
        <v>-1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IFERROR(__xludf.DUMMYFUNCTION("""COMPUTED_VALUE"""),100.54)</f>
        <v>100.54</v>
      </c>
      <c r="C1535" s="1">
        <f t="shared" si="1"/>
        <v>-1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IFERROR(__xludf.DUMMYFUNCTION("""COMPUTED_VALUE"""),102.0)</f>
        <v>102</v>
      </c>
      <c r="C1536" s="1">
        <f t="shared" si="1"/>
        <v>-1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IFERROR(__xludf.DUMMYFUNCTION("""COMPUTED_VALUE"""),101.97)</f>
        <v>101.97</v>
      </c>
      <c r="C1537" s="1">
        <f t="shared" si="1"/>
        <v>-1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IFERROR(__xludf.DUMMYFUNCTION("""COMPUTED_VALUE"""),101.73)</f>
        <v>101.73</v>
      </c>
      <c r="C1538" s="1">
        <f t="shared" si="1"/>
        <v>-1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IFERROR(__xludf.DUMMYFUNCTION("""COMPUTED_VALUE"""),101.7)</f>
        <v>101.7</v>
      </c>
      <c r="C1539" s="1">
        <f t="shared" si="1"/>
        <v>-1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IFERROR(__xludf.DUMMYFUNCTION("""COMPUTED_VALUE"""),101.82)</f>
        <v>101.82</v>
      </c>
      <c r="C1540" s="1">
        <f t="shared" si="1"/>
        <v>-1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IFERROR(__xludf.DUMMYFUNCTION("""COMPUTED_VALUE"""),102.32)</f>
        <v>102.32</v>
      </c>
      <c r="C1541" s="1">
        <f t="shared" si="1"/>
        <v>-1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IFERROR(__xludf.DUMMYFUNCTION("""COMPUTED_VALUE"""),102.5)</f>
        <v>102.5</v>
      </c>
      <c r="C1542" s="1">
        <f t="shared" si="1"/>
        <v>-1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IFERROR(__xludf.DUMMYFUNCTION("""COMPUTED_VALUE"""),104.24)</f>
        <v>104.24</v>
      </c>
      <c r="C1543" s="1">
        <f t="shared" si="1"/>
        <v>-1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IFERROR(__xludf.DUMMYFUNCTION("""COMPUTED_VALUE"""),104.16)</f>
        <v>104.16</v>
      </c>
      <c r="C1544" s="1">
        <f t="shared" si="1"/>
        <v>-1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IFERROR(__xludf.DUMMYFUNCTION("""COMPUTED_VALUE"""),104.75)</f>
        <v>104.75</v>
      </c>
      <c r="C1545" s="1">
        <f t="shared" si="1"/>
        <v>-1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IFERROR(__xludf.DUMMYFUNCTION("""COMPUTED_VALUE"""),104.08)</f>
        <v>104.08</v>
      </c>
      <c r="C1546" s="1">
        <f t="shared" si="1"/>
        <v>-1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IFERROR(__xludf.DUMMYFUNCTION("""COMPUTED_VALUE"""),104.96)</f>
        <v>104.96</v>
      </c>
      <c r="C1547" s="1">
        <f t="shared" si="1"/>
        <v>-1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IFERROR(__xludf.DUMMYFUNCTION("""COMPUTED_VALUE"""),106.38)</f>
        <v>106.38</v>
      </c>
      <c r="C1548" s="1">
        <f t="shared" si="1"/>
        <v>-1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IFERROR(__xludf.DUMMYFUNCTION("""COMPUTED_VALUE"""),105.78)</f>
        <v>105.78</v>
      </c>
      <c r="C1549" s="1">
        <f t="shared" si="1"/>
        <v>-1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IFERROR(__xludf.DUMMYFUNCTION("""COMPUTED_VALUE"""),105.21)</f>
        <v>105.21</v>
      </c>
      <c r="C1550" s="1">
        <f t="shared" si="1"/>
        <v>-1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IFERROR(__xludf.DUMMYFUNCTION("""COMPUTED_VALUE"""),107.22)</f>
        <v>107.22</v>
      </c>
      <c r="C1551" s="1">
        <f t="shared" si="1"/>
        <v>-1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IFERROR(__xludf.DUMMYFUNCTION("""COMPUTED_VALUE"""),107.04)</f>
        <v>107.04</v>
      </c>
      <c r="C1552" s="1">
        <f t="shared" si="1"/>
        <v>-1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IFERROR(__xludf.DUMMYFUNCTION("""COMPUTED_VALUE"""),106.65)</f>
        <v>106.65</v>
      </c>
      <c r="C1553" s="1">
        <f t="shared" si="1"/>
        <v>-1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IFERROR(__xludf.DUMMYFUNCTION("""COMPUTED_VALUE"""),106.5)</f>
        <v>106.5</v>
      </c>
      <c r="C1554" s="1">
        <f t="shared" si="1"/>
        <v>-1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IFERROR(__xludf.DUMMYFUNCTION("""COMPUTED_VALUE"""),106.74)</f>
        <v>106.74</v>
      </c>
      <c r="C1555" s="1">
        <f t="shared" si="1"/>
        <v>-1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IFERROR(__xludf.DUMMYFUNCTION("""COMPUTED_VALUE"""),106.22)</f>
        <v>106.22</v>
      </c>
      <c r="C1556" s="1">
        <f t="shared" si="1"/>
        <v>-1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IFERROR(__xludf.DUMMYFUNCTION("""COMPUTED_VALUE"""),106.84)</f>
        <v>106.84</v>
      </c>
      <c r="C1557" s="1">
        <f t="shared" si="1"/>
        <v>-1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IFERROR(__xludf.DUMMYFUNCTION("""COMPUTED_VALUE"""),107.14)</f>
        <v>107.14</v>
      </c>
      <c r="C1558" s="1">
        <f t="shared" si="1"/>
        <v>-1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IFERROR(__xludf.DUMMYFUNCTION("""COMPUTED_VALUE"""),107.71)</f>
        <v>107.71</v>
      </c>
      <c r="C1559" s="1">
        <f t="shared" si="1"/>
        <v>-1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IFERROR(__xludf.DUMMYFUNCTION("""COMPUTED_VALUE"""),107.66)</f>
        <v>107.66</v>
      </c>
      <c r="C1560" s="1">
        <f t="shared" si="1"/>
        <v>-1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IFERROR(__xludf.DUMMYFUNCTION("""COMPUTED_VALUE"""),107.76)</f>
        <v>107.76</v>
      </c>
      <c r="C1561" s="1">
        <f t="shared" si="1"/>
        <v>-1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IFERROR(__xludf.DUMMYFUNCTION("""COMPUTED_VALUE"""),107.41)</f>
        <v>107.41</v>
      </c>
      <c r="C1562" s="1">
        <f t="shared" si="1"/>
        <v>-1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IFERROR(__xludf.DUMMYFUNCTION("""COMPUTED_VALUE"""),106.74)</f>
        <v>106.74</v>
      </c>
      <c r="C1563" s="1">
        <f t="shared" si="1"/>
        <v>-1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IFERROR(__xludf.DUMMYFUNCTION("""COMPUTED_VALUE"""),107.5)</f>
        <v>107.5</v>
      </c>
      <c r="C1564" s="1">
        <f t="shared" si="1"/>
        <v>-1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IFERROR(__xludf.DUMMYFUNCTION("""COMPUTED_VALUE"""),107.28)</f>
        <v>107.28</v>
      </c>
      <c r="C1565" s="1">
        <f t="shared" si="1"/>
        <v>-1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IFERROR(__xludf.DUMMYFUNCTION("""COMPUTED_VALUE"""),107.38)</f>
        <v>107.38</v>
      </c>
      <c r="C1566" s="1">
        <f t="shared" si="1"/>
        <v>-1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IFERROR(__xludf.DUMMYFUNCTION("""COMPUTED_VALUE"""),108.5)</f>
        <v>108.5</v>
      </c>
      <c r="C1567" s="1">
        <f t="shared" si="1"/>
        <v>-1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IFERROR(__xludf.DUMMYFUNCTION("""COMPUTED_VALUE"""),108.31)</f>
        <v>108.31</v>
      </c>
      <c r="C1568" s="1">
        <f t="shared" si="1"/>
        <v>-1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IFERROR(__xludf.DUMMYFUNCTION("""COMPUTED_VALUE"""),108.23)</f>
        <v>108.23</v>
      </c>
      <c r="C1569" s="1">
        <f t="shared" si="1"/>
        <v>-1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IFERROR(__xludf.DUMMYFUNCTION("""COMPUTED_VALUE"""),109.14)</f>
        <v>109.14</v>
      </c>
      <c r="C1570" s="1">
        <f t="shared" si="1"/>
        <v>-1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IFERROR(__xludf.DUMMYFUNCTION("""COMPUTED_VALUE"""),108.98)</f>
        <v>108.98</v>
      </c>
      <c r="C1571" s="1">
        <f t="shared" si="1"/>
        <v>-1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IFERROR(__xludf.DUMMYFUNCTION("""COMPUTED_VALUE"""),108.2)</f>
        <v>108.2</v>
      </c>
      <c r="C1572" s="1">
        <f t="shared" si="1"/>
        <v>-1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IFERROR(__xludf.DUMMYFUNCTION("""COMPUTED_VALUE"""),109.19)</f>
        <v>109.19</v>
      </c>
      <c r="C1573" s="1">
        <f t="shared" si="1"/>
        <v>-1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IFERROR(__xludf.DUMMYFUNCTION("""COMPUTED_VALUE"""),108.59)</f>
        <v>108.59</v>
      </c>
      <c r="C1574" s="1">
        <f t="shared" si="1"/>
        <v>-1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IFERROR(__xludf.DUMMYFUNCTION("""COMPUTED_VALUE"""),108.95)</f>
        <v>108.95</v>
      </c>
      <c r="C1575" s="1">
        <f t="shared" si="1"/>
        <v>-1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IFERROR(__xludf.DUMMYFUNCTION("""COMPUTED_VALUE"""),109.42)</f>
        <v>109.42</v>
      </c>
      <c r="C1576" s="1">
        <f t="shared" si="1"/>
        <v>-1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IFERROR(__xludf.DUMMYFUNCTION("""COMPUTED_VALUE"""),109.27)</f>
        <v>109.27</v>
      </c>
      <c r="C1577" s="1">
        <f t="shared" si="1"/>
        <v>-1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IFERROR(__xludf.DUMMYFUNCTION("""COMPUTED_VALUE"""),109.1)</f>
        <v>109.1</v>
      </c>
      <c r="C1578" s="1">
        <f t="shared" si="1"/>
        <v>-1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IFERROR(__xludf.DUMMYFUNCTION("""COMPUTED_VALUE"""),108.97)</f>
        <v>108.97</v>
      </c>
      <c r="C1579" s="1">
        <f t="shared" si="1"/>
        <v>-1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IFERROR(__xludf.DUMMYFUNCTION("""COMPUTED_VALUE"""),109.6)</f>
        <v>109.6</v>
      </c>
      <c r="C1580" s="1">
        <f t="shared" si="1"/>
        <v>-1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IFERROR(__xludf.DUMMYFUNCTION("""COMPUTED_VALUE"""),109.87)</f>
        <v>109.87</v>
      </c>
      <c r="C1581" s="1">
        <f t="shared" si="1"/>
        <v>-1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IFERROR(__xludf.DUMMYFUNCTION("""COMPUTED_VALUE"""),109.84)</f>
        <v>109.84</v>
      </c>
      <c r="C1582" s="1">
        <f t="shared" si="1"/>
        <v>-1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IFERROR(__xludf.DUMMYFUNCTION("""COMPUTED_VALUE"""),110.18)</f>
        <v>110.18</v>
      </c>
      <c r="C1583" s="1">
        <f t="shared" si="1"/>
        <v>-1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IFERROR(__xludf.DUMMYFUNCTION("""COMPUTED_VALUE"""),110.93)</f>
        <v>110.93</v>
      </c>
      <c r="C1584" s="1">
        <f t="shared" si="1"/>
        <v>-1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IFERROR(__xludf.DUMMYFUNCTION("""COMPUTED_VALUE"""),112.68)</f>
        <v>112.68</v>
      </c>
      <c r="C1585" s="1">
        <f t="shared" si="1"/>
        <v>-1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IFERROR(__xludf.DUMMYFUNCTION("""COMPUTED_VALUE"""),113.58)</f>
        <v>113.58</v>
      </c>
      <c r="C1586" s="1">
        <f t="shared" si="1"/>
        <v>-1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IFERROR(__xludf.DUMMYFUNCTION("""COMPUTED_VALUE"""),113.57)</f>
        <v>113.57</v>
      </c>
      <c r="C1587" s="1">
        <f t="shared" si="1"/>
        <v>-1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IFERROR(__xludf.DUMMYFUNCTION("""COMPUTED_VALUE"""),113.32)</f>
        <v>113.32</v>
      </c>
      <c r="C1588" s="1">
        <f t="shared" si="1"/>
        <v>-1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IFERROR(__xludf.DUMMYFUNCTION("""COMPUTED_VALUE"""),113.51)</f>
        <v>113.51</v>
      </c>
      <c r="C1589" s="1">
        <f t="shared" si="1"/>
        <v>-1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IFERROR(__xludf.DUMMYFUNCTION("""COMPUTED_VALUE"""),112.91)</f>
        <v>112.91</v>
      </c>
      <c r="C1590" s="1">
        <f t="shared" si="1"/>
        <v>-1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IFERROR(__xludf.DUMMYFUNCTION("""COMPUTED_VALUE"""),112.77)</f>
        <v>112.77</v>
      </c>
      <c r="C1591" s="1">
        <f t="shared" si="1"/>
        <v>-1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IFERROR(__xludf.DUMMYFUNCTION("""COMPUTED_VALUE"""),112.48)</f>
        <v>112.48</v>
      </c>
      <c r="C1592" s="1">
        <f t="shared" si="1"/>
        <v>-1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IFERROR(__xludf.DUMMYFUNCTION("""COMPUTED_VALUE"""),112.08)</f>
        <v>112.08</v>
      </c>
      <c r="C1593" s="1">
        <f t="shared" si="1"/>
        <v>-1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IFERROR(__xludf.DUMMYFUNCTION("""COMPUTED_VALUE"""),112.75)</f>
        <v>112.75</v>
      </c>
      <c r="C1594" s="1">
        <f t="shared" si="1"/>
        <v>-1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IFERROR(__xludf.DUMMYFUNCTION("""COMPUTED_VALUE"""),112.69)</f>
        <v>112.69</v>
      </c>
      <c r="C1595" s="1">
        <f t="shared" si="1"/>
        <v>-1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IFERROR(__xludf.DUMMYFUNCTION("""COMPUTED_VALUE"""),112.22)</f>
        <v>112.22</v>
      </c>
      <c r="C1596" s="1">
        <f t="shared" si="1"/>
        <v>-1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IFERROR(__xludf.DUMMYFUNCTION("""COMPUTED_VALUE"""),112.88)</f>
        <v>112.88</v>
      </c>
      <c r="C1597" s="1">
        <f t="shared" si="1"/>
        <v>-1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IFERROR(__xludf.DUMMYFUNCTION("""COMPUTED_VALUE"""),112.74)</f>
        <v>112.74</v>
      </c>
      <c r="C1598" s="1">
        <f t="shared" si="1"/>
        <v>-1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IFERROR(__xludf.DUMMYFUNCTION("""COMPUTED_VALUE"""),113.72)</f>
        <v>113.72</v>
      </c>
      <c r="C1599" s="1">
        <f t="shared" si="1"/>
        <v>-1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IFERROR(__xludf.DUMMYFUNCTION("""COMPUTED_VALUE"""),114.67)</f>
        <v>114.67</v>
      </c>
      <c r="C1600" s="1">
        <f t="shared" si="1"/>
        <v>-1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IFERROR(__xludf.DUMMYFUNCTION("""COMPUTED_VALUE"""),114.37)</f>
        <v>114.37</v>
      </c>
      <c r="C1601" s="1">
        <f t="shared" si="1"/>
        <v>-1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IFERROR(__xludf.DUMMYFUNCTION("""COMPUTED_VALUE"""),114.23)</f>
        <v>114.23</v>
      </c>
      <c r="C1602" s="1">
        <f t="shared" si="1"/>
        <v>-1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IFERROR(__xludf.DUMMYFUNCTION("""COMPUTED_VALUE"""),113.56)</f>
        <v>113.56</v>
      </c>
      <c r="C1603" s="1">
        <f t="shared" si="1"/>
        <v>-1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IFERROR(__xludf.DUMMYFUNCTION("""COMPUTED_VALUE"""),114.44)</f>
        <v>114.44</v>
      </c>
      <c r="C1604" s="1">
        <f t="shared" si="1"/>
        <v>-1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IFERROR(__xludf.DUMMYFUNCTION("""COMPUTED_VALUE"""),113.83)</f>
        <v>113.83</v>
      </c>
      <c r="C1605" s="1">
        <f t="shared" si="1"/>
        <v>-1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IFERROR(__xludf.DUMMYFUNCTION("""COMPUTED_VALUE"""),113.59)</f>
        <v>113.59</v>
      </c>
      <c r="C1606" s="1">
        <f t="shared" si="1"/>
        <v>-1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IFERROR(__xludf.DUMMYFUNCTION("""COMPUTED_VALUE"""),112.85)</f>
        <v>112.85</v>
      </c>
      <c r="C1607" s="1">
        <f t="shared" si="1"/>
        <v>-1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IFERROR(__xludf.DUMMYFUNCTION("""COMPUTED_VALUE"""),112.64)</f>
        <v>112.64</v>
      </c>
      <c r="C1608" s="1">
        <f t="shared" si="1"/>
        <v>-1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IFERROR(__xludf.DUMMYFUNCTION("""COMPUTED_VALUE"""),112.16)</f>
        <v>112.16</v>
      </c>
      <c r="C1609" s="1">
        <f t="shared" si="1"/>
        <v>-1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IFERROR(__xludf.DUMMYFUNCTION("""COMPUTED_VALUE"""),112.69)</f>
        <v>112.69</v>
      </c>
      <c r="C1610" s="1">
        <f t="shared" si="1"/>
        <v>-1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IFERROR(__xludf.DUMMYFUNCTION("""COMPUTED_VALUE"""),113.35)</f>
        <v>113.35</v>
      </c>
      <c r="C1611" s="1">
        <f t="shared" si="1"/>
        <v>-1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IFERROR(__xludf.DUMMYFUNCTION("""COMPUTED_VALUE"""),112.9)</f>
        <v>112.9</v>
      </c>
      <c r="C1612" s="1">
        <f t="shared" si="1"/>
        <v>-1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IFERROR(__xludf.DUMMYFUNCTION("""COMPUTED_VALUE"""),113.06)</f>
        <v>113.06</v>
      </c>
      <c r="C1613" s="1">
        <f t="shared" si="1"/>
        <v>-1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IFERROR(__xludf.DUMMYFUNCTION("""COMPUTED_VALUE"""),112.69)</f>
        <v>112.69</v>
      </c>
      <c r="C1614" s="1">
        <f t="shared" si="1"/>
        <v>-1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IFERROR(__xludf.DUMMYFUNCTION("""COMPUTED_VALUE"""),112.78)</f>
        <v>112.78</v>
      </c>
      <c r="C1615" s="1">
        <f t="shared" si="1"/>
        <v>-1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IFERROR(__xludf.DUMMYFUNCTION("""COMPUTED_VALUE"""),114.49)</f>
        <v>114.49</v>
      </c>
      <c r="C1616" s="1">
        <f t="shared" si="1"/>
        <v>-1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IFERROR(__xludf.DUMMYFUNCTION("""COMPUTED_VALUE"""),114.76)</f>
        <v>114.76</v>
      </c>
      <c r="C1617" s="1">
        <f t="shared" si="1"/>
        <v>-1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IFERROR(__xludf.DUMMYFUNCTION("""COMPUTED_VALUE"""),115.77)</f>
        <v>115.77</v>
      </c>
      <c r="C1618" s="1">
        <f t="shared" si="1"/>
        <v>-1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IFERROR(__xludf.DUMMYFUNCTION("""COMPUTED_VALUE"""),115.73)</f>
        <v>115.73</v>
      </c>
      <c r="C1619" s="1">
        <f t="shared" si="1"/>
        <v>-1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IFERROR(__xludf.DUMMYFUNCTION("""COMPUTED_VALUE"""),115.8)</f>
        <v>115.8</v>
      </c>
      <c r="C1620" s="1">
        <f t="shared" si="1"/>
        <v>-1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IFERROR(__xludf.DUMMYFUNCTION("""COMPUTED_VALUE"""),117.0)</f>
        <v>117</v>
      </c>
      <c r="C1621" s="1">
        <f t="shared" si="1"/>
        <v>-1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IFERROR(__xludf.DUMMYFUNCTION("""COMPUTED_VALUE"""),117.01)</f>
        <v>117.01</v>
      </c>
      <c r="C1622" s="1">
        <f t="shared" si="1"/>
        <v>-1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IFERROR(__xludf.DUMMYFUNCTION("""COMPUTED_VALUE"""),116.79)</f>
        <v>116.79</v>
      </c>
      <c r="C1623" s="1">
        <f t="shared" si="1"/>
        <v>-1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IFERROR(__xludf.DUMMYFUNCTION("""COMPUTED_VALUE"""),117.12)</f>
        <v>117.12</v>
      </c>
      <c r="C1624" s="1">
        <f t="shared" si="1"/>
        <v>-1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IFERROR(__xludf.DUMMYFUNCTION("""COMPUTED_VALUE"""),116.41)</f>
        <v>116.41</v>
      </c>
      <c r="C1625" s="1">
        <f t="shared" si="1"/>
        <v>-1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IFERROR(__xludf.DUMMYFUNCTION("""COMPUTED_VALUE"""),116.64)</f>
        <v>116.64</v>
      </c>
      <c r="C1626" s="1">
        <f t="shared" si="1"/>
        <v>-1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IFERROR(__xludf.DUMMYFUNCTION("""COMPUTED_VALUE"""),115.48)</f>
        <v>115.48</v>
      </c>
      <c r="C1627" s="1">
        <f t="shared" si="1"/>
        <v>-1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IFERROR(__xludf.DUMMYFUNCTION("""COMPUTED_VALUE"""),116.54)</f>
        <v>116.54</v>
      </c>
      <c r="C1628" s="1">
        <f t="shared" si="1"/>
        <v>-1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IFERROR(__xludf.DUMMYFUNCTION("""COMPUTED_VALUE"""),116.18)</f>
        <v>116.18</v>
      </c>
      <c r="C1629" s="1">
        <f t="shared" si="1"/>
        <v>-1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IFERROR(__xludf.DUMMYFUNCTION("""COMPUTED_VALUE"""),116.46)</f>
        <v>116.46</v>
      </c>
      <c r="C1630" s="1">
        <f t="shared" si="1"/>
        <v>-1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IFERROR(__xludf.DUMMYFUNCTION("""COMPUTED_VALUE"""),117.38)</f>
        <v>117.38</v>
      </c>
      <c r="C1631" s="1">
        <f t="shared" si="1"/>
        <v>-1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IFERROR(__xludf.DUMMYFUNCTION("""COMPUTED_VALUE"""),115.63)</f>
        <v>115.63</v>
      </c>
      <c r="C1632" s="1">
        <f t="shared" si="1"/>
        <v>-1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IFERROR(__xludf.DUMMYFUNCTION("""COMPUTED_VALUE"""),116.55)</f>
        <v>116.55</v>
      </c>
      <c r="C1633" s="1">
        <f t="shared" si="1"/>
        <v>-1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IFERROR(__xludf.DUMMYFUNCTION("""COMPUTED_VALUE"""),118.23)</f>
        <v>118.23</v>
      </c>
      <c r="C1634" s="1">
        <f t="shared" si="1"/>
        <v>-1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IFERROR(__xludf.DUMMYFUNCTION("""COMPUTED_VALUE"""),119.33)</f>
        <v>119.33</v>
      </c>
      <c r="C1635" s="1">
        <f t="shared" si="1"/>
        <v>-1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IFERROR(__xludf.DUMMYFUNCTION("""COMPUTED_VALUE"""),121.3)</f>
        <v>121.3</v>
      </c>
      <c r="C1636" s="1">
        <f t="shared" si="1"/>
        <v>-1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IFERROR(__xludf.DUMMYFUNCTION("""COMPUTED_VALUE"""),121.29)</f>
        <v>121.29</v>
      </c>
      <c r="C1637" s="1">
        <f t="shared" si="1"/>
        <v>-1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IFERROR(__xludf.DUMMYFUNCTION("""COMPUTED_VALUE"""),122.27)</f>
        <v>122.27</v>
      </c>
      <c r="C1638" s="1">
        <f t="shared" si="1"/>
        <v>-1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IFERROR(__xludf.DUMMYFUNCTION("""COMPUTED_VALUE"""),122.64)</f>
        <v>122.64</v>
      </c>
      <c r="C1639" s="1">
        <f t="shared" si="1"/>
        <v>-1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IFERROR(__xludf.DUMMYFUNCTION("""COMPUTED_VALUE"""),122.51)</f>
        <v>122.51</v>
      </c>
      <c r="C1640" s="1">
        <f t="shared" si="1"/>
        <v>-1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IFERROR(__xludf.DUMMYFUNCTION("""COMPUTED_VALUE"""),122.85)</f>
        <v>122.85</v>
      </c>
      <c r="C1641" s="1">
        <f t="shared" si="1"/>
        <v>-1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IFERROR(__xludf.DUMMYFUNCTION("""COMPUTED_VALUE"""),122.93)</f>
        <v>122.93</v>
      </c>
      <c r="C1642" s="1">
        <f t="shared" si="1"/>
        <v>-1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IFERROR(__xludf.DUMMYFUNCTION("""COMPUTED_VALUE"""),122.92)</f>
        <v>122.92</v>
      </c>
      <c r="C1643" s="1">
        <f t="shared" si="1"/>
        <v>-1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IFERROR(__xludf.DUMMYFUNCTION("""COMPUTED_VALUE"""),123.0)</f>
        <v>123</v>
      </c>
      <c r="C1644" s="1">
        <f t="shared" si="1"/>
        <v>-1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IFERROR(__xludf.DUMMYFUNCTION("""COMPUTED_VALUE"""),123.18)</f>
        <v>123.18</v>
      </c>
      <c r="C1645" s="1">
        <f t="shared" si="1"/>
        <v>-1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IFERROR(__xludf.DUMMYFUNCTION("""COMPUTED_VALUE"""),123.0)</f>
        <v>123</v>
      </c>
      <c r="C1646" s="1">
        <f t="shared" si="1"/>
        <v>-1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IFERROR(__xludf.DUMMYFUNCTION("""COMPUTED_VALUE"""),123.14)</f>
        <v>123.14</v>
      </c>
      <c r="C1647" s="1">
        <f t="shared" si="1"/>
        <v>-1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IFERROR(__xludf.DUMMYFUNCTION("""COMPUTED_VALUE"""),125.25)</f>
        <v>125.25</v>
      </c>
      <c r="C1648" s="1">
        <f t="shared" si="1"/>
        <v>-1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IFERROR(__xludf.DUMMYFUNCTION("""COMPUTED_VALUE"""),125.14)</f>
        <v>125.14</v>
      </c>
      <c r="C1649" s="1">
        <f t="shared" si="1"/>
        <v>-1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IFERROR(__xludf.DUMMYFUNCTION("""COMPUTED_VALUE"""),125.15)</f>
        <v>125.15</v>
      </c>
      <c r="C1650" s="1">
        <f t="shared" si="1"/>
        <v>-1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IFERROR(__xludf.DUMMYFUNCTION("""COMPUTED_VALUE"""),125.03)</f>
        <v>125.03</v>
      </c>
      <c r="C1651" s="1">
        <f t="shared" si="1"/>
        <v>-1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IFERROR(__xludf.DUMMYFUNCTION("""COMPUTED_VALUE"""),124.89)</f>
        <v>124.89</v>
      </c>
      <c r="C1652" s="1">
        <f t="shared" si="1"/>
        <v>-1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IFERROR(__xludf.DUMMYFUNCTION("""COMPUTED_VALUE"""),125.15)</f>
        <v>125.15</v>
      </c>
      <c r="C1653" s="1">
        <f t="shared" si="1"/>
        <v>-1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IFERROR(__xludf.DUMMYFUNCTION("""COMPUTED_VALUE"""),124.77)</f>
        <v>124.77</v>
      </c>
      <c r="C1654" s="1">
        <f t="shared" si="1"/>
        <v>-1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IFERROR(__xludf.DUMMYFUNCTION("""COMPUTED_VALUE"""),124.46)</f>
        <v>124.46</v>
      </c>
      <c r="C1655" s="1">
        <f t="shared" si="1"/>
        <v>-1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IFERROR(__xludf.DUMMYFUNCTION("""COMPUTED_VALUE"""),125.23)</f>
        <v>125.23</v>
      </c>
      <c r="C1656" s="1">
        <f t="shared" si="1"/>
        <v>-1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IFERROR(__xludf.DUMMYFUNCTION("""COMPUTED_VALUE"""),125.4)</f>
        <v>125.4</v>
      </c>
      <c r="C1657" s="1">
        <f t="shared" si="1"/>
        <v>-1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IFERROR(__xludf.DUMMYFUNCTION("""COMPUTED_VALUE"""),124.85)</f>
        <v>124.85</v>
      </c>
      <c r="C1658" s="1">
        <f t="shared" si="1"/>
        <v>-1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IFERROR(__xludf.DUMMYFUNCTION("""COMPUTED_VALUE"""),123.9)</f>
        <v>123.9</v>
      </c>
      <c r="C1659" s="1">
        <f t="shared" si="1"/>
        <v>-1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IFERROR(__xludf.DUMMYFUNCTION("""COMPUTED_VALUE"""),123.86)</f>
        <v>123.86</v>
      </c>
      <c r="C1660" s="1">
        <f t="shared" si="1"/>
        <v>-1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IFERROR(__xludf.DUMMYFUNCTION("""COMPUTED_VALUE"""),124.24)</f>
        <v>124.24</v>
      </c>
      <c r="C1661" s="1">
        <f t="shared" si="1"/>
        <v>-1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IFERROR(__xludf.DUMMYFUNCTION("""COMPUTED_VALUE"""),123.65)</f>
        <v>123.65</v>
      </c>
      <c r="C1662" s="1">
        <f t="shared" si="1"/>
        <v>-1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IFERROR(__xludf.DUMMYFUNCTION("""COMPUTED_VALUE"""),123.43)</f>
        <v>123.43</v>
      </c>
      <c r="C1663" s="1">
        <f t="shared" si="1"/>
        <v>-1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IFERROR(__xludf.DUMMYFUNCTION("""COMPUTED_VALUE"""),123.36)</f>
        <v>123.36</v>
      </c>
      <c r="C1664" s="1">
        <f t="shared" si="1"/>
        <v>-1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IFERROR(__xludf.DUMMYFUNCTION("""COMPUTED_VALUE"""),123.77)</f>
        <v>123.77</v>
      </c>
      <c r="C1665" s="1">
        <f t="shared" si="1"/>
        <v>-1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IFERROR(__xludf.DUMMYFUNCTION("""COMPUTED_VALUE"""),123.22)</f>
        <v>123.22</v>
      </c>
      <c r="C1666" s="1">
        <f t="shared" si="1"/>
        <v>-1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IFERROR(__xludf.DUMMYFUNCTION("""COMPUTED_VALUE"""),122.31)</f>
        <v>122.31</v>
      </c>
      <c r="C1667" s="1">
        <f t="shared" si="1"/>
        <v>-1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IFERROR(__xludf.DUMMYFUNCTION("""COMPUTED_VALUE"""),120.33)</f>
        <v>120.33</v>
      </c>
      <c r="C1668" s="1">
        <f t="shared" si="1"/>
        <v>-1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IFERROR(__xludf.DUMMYFUNCTION("""COMPUTED_VALUE"""),121.31)</f>
        <v>121.31</v>
      </c>
      <c r="C1669" s="1">
        <f t="shared" si="1"/>
        <v>-1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IFERROR(__xludf.DUMMYFUNCTION("""COMPUTED_VALUE"""),120.72)</f>
        <v>120.72</v>
      </c>
      <c r="C1670" s="1">
        <f t="shared" si="1"/>
        <v>-1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IFERROR(__xludf.DUMMYFUNCTION("""COMPUTED_VALUE"""),119.92)</f>
        <v>119.92</v>
      </c>
      <c r="C1671" s="1">
        <f t="shared" si="1"/>
        <v>-1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IFERROR(__xludf.DUMMYFUNCTION("""COMPUTED_VALUE"""),119.13)</f>
        <v>119.13</v>
      </c>
      <c r="C1672" s="1">
        <f t="shared" si="1"/>
        <v>-1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IFERROR(__xludf.DUMMYFUNCTION("""COMPUTED_VALUE"""),119.44)</f>
        <v>119.44</v>
      </c>
      <c r="C1673" s="1">
        <f t="shared" si="1"/>
        <v>-1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IFERROR(__xludf.DUMMYFUNCTION("""COMPUTED_VALUE"""),118.71)</f>
        <v>118.71</v>
      </c>
      <c r="C1674" s="1">
        <f t="shared" si="1"/>
        <v>-1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IFERROR(__xludf.DUMMYFUNCTION("""COMPUTED_VALUE"""),118.57)</f>
        <v>118.57</v>
      </c>
      <c r="C1675" s="1">
        <f t="shared" si="1"/>
        <v>-1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IFERROR(__xludf.DUMMYFUNCTION("""COMPUTED_VALUE"""),119.04)</f>
        <v>119.04</v>
      </c>
      <c r="C1676" s="1">
        <f t="shared" si="1"/>
        <v>-1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IFERROR(__xludf.DUMMYFUNCTION("""COMPUTED_VALUE"""),119.92)</f>
        <v>119.92</v>
      </c>
      <c r="C1677" s="1">
        <f t="shared" si="1"/>
        <v>-1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IFERROR(__xludf.DUMMYFUNCTION("""COMPUTED_VALUE"""),119.47)</f>
        <v>119.47</v>
      </c>
      <c r="C1678" s="1">
        <f t="shared" si="1"/>
        <v>-1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IFERROR(__xludf.DUMMYFUNCTION("""COMPUTED_VALUE"""),119.34)</f>
        <v>119.34</v>
      </c>
      <c r="C1679" s="1">
        <f t="shared" si="1"/>
        <v>-1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IFERROR(__xludf.DUMMYFUNCTION("""COMPUTED_VALUE"""),119.08)</f>
        <v>119.08</v>
      </c>
      <c r="C1680" s="1">
        <f t="shared" si="1"/>
        <v>-1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IFERROR(__xludf.DUMMYFUNCTION("""COMPUTED_VALUE"""),119.32)</f>
        <v>119.32</v>
      </c>
      <c r="C1681" s="1">
        <f t="shared" si="1"/>
        <v>-1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IFERROR(__xludf.DUMMYFUNCTION("""COMPUTED_VALUE"""),119.75)</f>
        <v>119.75</v>
      </c>
      <c r="C1682" s="1">
        <f t="shared" si="1"/>
        <v>-1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IFERROR(__xludf.DUMMYFUNCTION("""COMPUTED_VALUE"""),119.61)</f>
        <v>119.61</v>
      </c>
      <c r="C1683" s="1">
        <f t="shared" si="1"/>
        <v>-1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IFERROR(__xludf.DUMMYFUNCTION("""COMPUTED_VALUE"""),119.47)</f>
        <v>119.47</v>
      </c>
      <c r="C1684" s="1">
        <f t="shared" si="1"/>
        <v>-1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IFERROR(__xludf.DUMMYFUNCTION("""COMPUTED_VALUE"""),118.23)</f>
        <v>118.23</v>
      </c>
      <c r="C1685" s="1">
        <f t="shared" si="1"/>
        <v>-1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IFERROR(__xludf.DUMMYFUNCTION("""COMPUTED_VALUE"""),119.16)</f>
        <v>119.16</v>
      </c>
      <c r="C1686" s="1">
        <f t="shared" si="1"/>
        <v>-1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IFERROR(__xludf.DUMMYFUNCTION("""COMPUTED_VALUE"""),117.61)</f>
        <v>117.61</v>
      </c>
      <c r="C1687" s="1">
        <f t="shared" si="1"/>
        <v>-1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IFERROR(__xludf.DUMMYFUNCTION("""COMPUTED_VALUE"""),117.86)</f>
        <v>117.86</v>
      </c>
      <c r="C1688" s="1">
        <f t="shared" si="1"/>
        <v>-1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IFERROR(__xludf.DUMMYFUNCTION("""COMPUTED_VALUE"""),118.63)</f>
        <v>118.63</v>
      </c>
      <c r="C1689" s="1">
        <f t="shared" si="1"/>
        <v>-1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IFERROR(__xludf.DUMMYFUNCTION("""COMPUTED_VALUE"""),118.25)</f>
        <v>118.25</v>
      </c>
      <c r="C1690" s="1">
        <f t="shared" si="1"/>
        <v>-1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IFERROR(__xludf.DUMMYFUNCTION("""COMPUTED_VALUE"""),117.66)</f>
        <v>117.66</v>
      </c>
      <c r="C1691" s="1">
        <f t="shared" si="1"/>
        <v>-1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IFERROR(__xludf.DUMMYFUNCTION("""COMPUTED_VALUE"""),117.95)</f>
        <v>117.95</v>
      </c>
      <c r="C1692" s="1">
        <f t="shared" si="1"/>
        <v>-1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IFERROR(__xludf.DUMMYFUNCTION("""COMPUTED_VALUE"""),118.91)</f>
        <v>118.91</v>
      </c>
      <c r="C1693" s="1">
        <f t="shared" si="1"/>
        <v>-1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IFERROR(__xludf.DUMMYFUNCTION("""COMPUTED_VALUE"""),119.46)</f>
        <v>119.46</v>
      </c>
      <c r="C1694" s="1">
        <f t="shared" si="1"/>
        <v>-1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IFERROR(__xludf.DUMMYFUNCTION("""COMPUTED_VALUE"""),118.81)</f>
        <v>118.81</v>
      </c>
      <c r="C1695" s="1">
        <f t="shared" si="1"/>
        <v>-1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IFERROR(__xludf.DUMMYFUNCTION("""COMPUTED_VALUE"""),117.78)</f>
        <v>117.78</v>
      </c>
      <c r="C1696" s="1">
        <f t="shared" si="1"/>
        <v>-1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IFERROR(__xludf.DUMMYFUNCTION("""COMPUTED_VALUE"""),119.22)</f>
        <v>119.22</v>
      </c>
      <c r="C1697" s="1">
        <f t="shared" si="1"/>
        <v>-1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IFERROR(__xludf.DUMMYFUNCTION("""COMPUTED_VALUE"""),119.39)</f>
        <v>119.39</v>
      </c>
      <c r="C1698" s="1">
        <f t="shared" si="1"/>
        <v>-1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IFERROR(__xludf.DUMMYFUNCTION("""COMPUTED_VALUE"""),117.27)</f>
        <v>117.27</v>
      </c>
      <c r="C1699" s="1">
        <f t="shared" si="1"/>
        <v>-1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IFERROR(__xludf.DUMMYFUNCTION("""COMPUTED_VALUE"""),118.13)</f>
        <v>118.13</v>
      </c>
      <c r="C1700" s="1">
        <f t="shared" si="1"/>
        <v>-1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IFERROR(__xludf.DUMMYFUNCTION("""COMPUTED_VALUE"""),118.81)</f>
        <v>118.81</v>
      </c>
      <c r="C1701" s="1">
        <f t="shared" si="1"/>
        <v>-1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IFERROR(__xludf.DUMMYFUNCTION("""COMPUTED_VALUE"""),118.82)</f>
        <v>118.82</v>
      </c>
      <c r="C1702" s="1">
        <f t="shared" si="1"/>
        <v>-1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IFERROR(__xludf.DUMMYFUNCTION("""COMPUTED_VALUE"""),119.18)</f>
        <v>119.18</v>
      </c>
      <c r="C1703" s="1">
        <f t="shared" si="1"/>
        <v>-1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IFERROR(__xludf.DUMMYFUNCTION("""COMPUTED_VALUE"""),118.75)</f>
        <v>118.75</v>
      </c>
      <c r="C1704" s="1">
        <f t="shared" si="1"/>
        <v>-1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IFERROR(__xludf.DUMMYFUNCTION("""COMPUTED_VALUE"""),119.24)</f>
        <v>119.24</v>
      </c>
      <c r="C1705" s="1">
        <f t="shared" si="1"/>
        <v>-1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IFERROR(__xludf.DUMMYFUNCTION("""COMPUTED_VALUE"""),119.8)</f>
        <v>119.8</v>
      </c>
      <c r="C1706" s="1">
        <f t="shared" si="1"/>
        <v>-1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IFERROR(__xludf.DUMMYFUNCTION("""COMPUTED_VALUE"""),117.64)</f>
        <v>117.64</v>
      </c>
      <c r="C1707" s="1">
        <f t="shared" si="1"/>
        <v>-1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IFERROR(__xludf.DUMMYFUNCTION("""COMPUTED_VALUE"""),117.97)</f>
        <v>117.97</v>
      </c>
      <c r="C1708" s="1">
        <f t="shared" si="1"/>
        <v>-1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IFERROR(__xludf.DUMMYFUNCTION("""COMPUTED_VALUE"""),118.26)</f>
        <v>118.26</v>
      </c>
      <c r="C1709" s="1">
        <f t="shared" si="1"/>
        <v>-1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IFERROR(__xludf.DUMMYFUNCTION("""COMPUTED_VALUE"""),117.56)</f>
        <v>117.56</v>
      </c>
      <c r="C1710" s="1">
        <f t="shared" si="1"/>
        <v>-1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IFERROR(__xludf.DUMMYFUNCTION("""COMPUTED_VALUE"""),118.49)</f>
        <v>118.49</v>
      </c>
      <c r="C1711" s="1">
        <f t="shared" si="1"/>
        <v>-1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IFERROR(__xludf.DUMMYFUNCTION("""COMPUTED_VALUE"""),115.41)</f>
        <v>115.41</v>
      </c>
      <c r="C1712" s="1">
        <f t="shared" si="1"/>
        <v>-1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IFERROR(__xludf.DUMMYFUNCTION("""COMPUTED_VALUE"""),114.59)</f>
        <v>114.59</v>
      </c>
      <c r="C1713" s="1">
        <f t="shared" si="1"/>
        <v>-1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IFERROR(__xludf.DUMMYFUNCTION("""COMPUTED_VALUE"""),114.87)</f>
        <v>114.87</v>
      </c>
      <c r="C1714" s="1">
        <f t="shared" si="1"/>
        <v>-1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IFERROR(__xludf.DUMMYFUNCTION("""COMPUTED_VALUE"""),113.44)</f>
        <v>113.44</v>
      </c>
      <c r="C1715" s="1">
        <f t="shared" si="1"/>
        <v>-1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IFERROR(__xludf.DUMMYFUNCTION("""COMPUTED_VALUE"""),113.61)</f>
        <v>113.61</v>
      </c>
      <c r="C1716" s="1">
        <f t="shared" si="1"/>
        <v>-1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IFERROR(__xludf.DUMMYFUNCTION("""COMPUTED_VALUE"""),113.96)</f>
        <v>113.96</v>
      </c>
      <c r="C1717" s="1">
        <f t="shared" si="1"/>
        <v>-1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IFERROR(__xludf.DUMMYFUNCTION("""COMPUTED_VALUE"""),114.56)</f>
        <v>114.56</v>
      </c>
      <c r="C1718" s="1">
        <f t="shared" si="1"/>
        <v>-1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IFERROR(__xludf.DUMMYFUNCTION("""COMPUTED_VALUE"""),115.7)</f>
        <v>115.7</v>
      </c>
      <c r="C1719" s="1">
        <f t="shared" si="1"/>
        <v>-1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IFERROR(__xludf.DUMMYFUNCTION("""COMPUTED_VALUE"""),115.33)</f>
        <v>115.33</v>
      </c>
      <c r="C1720" s="1">
        <f t="shared" si="1"/>
        <v>-1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IFERROR(__xludf.DUMMYFUNCTION("""COMPUTED_VALUE"""),115.99)</f>
        <v>115.99</v>
      </c>
      <c r="C1721" s="1">
        <f t="shared" si="1"/>
        <v>-1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IFERROR(__xludf.DUMMYFUNCTION("""COMPUTED_VALUE"""),115.34)</f>
        <v>115.34</v>
      </c>
      <c r="C1722" s="1">
        <f t="shared" si="1"/>
        <v>-1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IFERROR(__xludf.DUMMYFUNCTION("""COMPUTED_VALUE"""),114.86)</f>
        <v>114.86</v>
      </c>
      <c r="C1723" s="1">
        <f t="shared" si="1"/>
        <v>-1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IFERROR(__xludf.DUMMYFUNCTION("""COMPUTED_VALUE"""),115.03)</f>
        <v>115.03</v>
      </c>
      <c r="C1724" s="1">
        <f t="shared" si="1"/>
        <v>-1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IFERROR(__xludf.DUMMYFUNCTION("""COMPUTED_VALUE"""),115.11)</f>
        <v>115.11</v>
      </c>
      <c r="C1725" s="1">
        <f t="shared" si="1"/>
        <v>-1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IFERROR(__xludf.DUMMYFUNCTION("""COMPUTED_VALUE"""),116.66)</f>
        <v>116.66</v>
      </c>
      <c r="C1726" s="1">
        <f t="shared" si="1"/>
        <v>-1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IFERROR(__xludf.DUMMYFUNCTION("""COMPUTED_VALUE"""),117.05)</f>
        <v>117.05</v>
      </c>
      <c r="C1727" s="1">
        <f t="shared" si="1"/>
        <v>-1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IFERROR(__xludf.DUMMYFUNCTION("""COMPUTED_VALUE"""),120.31)</f>
        <v>120.31</v>
      </c>
      <c r="C1728" s="1">
        <f t="shared" si="1"/>
        <v>-1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IFERROR(__xludf.DUMMYFUNCTION("""COMPUTED_VALUE"""),119.54)</f>
        <v>119.54</v>
      </c>
      <c r="C1729" s="1">
        <f t="shared" si="1"/>
        <v>-1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IFERROR(__xludf.DUMMYFUNCTION("""COMPUTED_VALUE"""),118.47)</f>
        <v>118.47</v>
      </c>
      <c r="C1730" s="1">
        <f t="shared" si="1"/>
        <v>-1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IFERROR(__xludf.DUMMYFUNCTION("""COMPUTED_VALUE"""),116.6)</f>
        <v>116.6</v>
      </c>
      <c r="C1731" s="1">
        <f t="shared" si="1"/>
        <v>-1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IFERROR(__xludf.DUMMYFUNCTION("""COMPUTED_VALUE"""),116.32)</f>
        <v>116.32</v>
      </c>
      <c r="C1732" s="1">
        <f t="shared" si="1"/>
        <v>-1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IFERROR(__xludf.DUMMYFUNCTION("""COMPUTED_VALUE"""),116.36)</f>
        <v>116.36</v>
      </c>
      <c r="C1733" s="1">
        <f t="shared" si="1"/>
        <v>-1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IFERROR(__xludf.DUMMYFUNCTION("""COMPUTED_VALUE"""),116.57)</f>
        <v>116.57</v>
      </c>
      <c r="C1734" s="1">
        <f t="shared" si="1"/>
        <v>-1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IFERROR(__xludf.DUMMYFUNCTION("""COMPUTED_VALUE"""),115.36)</f>
        <v>115.36</v>
      </c>
      <c r="C1735" s="1">
        <f t="shared" si="1"/>
        <v>-1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IFERROR(__xludf.DUMMYFUNCTION("""COMPUTED_VALUE"""),115.0)</f>
        <v>115</v>
      </c>
      <c r="C1736" s="1">
        <f t="shared" si="1"/>
        <v>-1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IFERROR(__xludf.DUMMYFUNCTION("""COMPUTED_VALUE"""),112.74)</f>
        <v>112.74</v>
      </c>
      <c r="C1737" s="1">
        <f t="shared" si="1"/>
        <v>-1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IFERROR(__xludf.DUMMYFUNCTION("""COMPUTED_VALUE"""),113.07)</f>
        <v>113.07</v>
      </c>
      <c r="C1738" s="1">
        <f t="shared" si="1"/>
        <v>-1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IFERROR(__xludf.DUMMYFUNCTION("""COMPUTED_VALUE"""),114.13)</f>
        <v>114.13</v>
      </c>
      <c r="C1739" s="1">
        <f t="shared" si="1"/>
        <v>-1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IFERROR(__xludf.DUMMYFUNCTION("""COMPUTED_VALUE"""),113.13)</f>
        <v>113.13</v>
      </c>
      <c r="C1740" s="1">
        <f t="shared" si="1"/>
        <v>-1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IFERROR(__xludf.DUMMYFUNCTION("""COMPUTED_VALUE"""),112.48)</f>
        <v>112.48</v>
      </c>
      <c r="C1741" s="1">
        <f t="shared" si="1"/>
        <v>-1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IFERROR(__xludf.DUMMYFUNCTION("""COMPUTED_VALUE"""),111.3)</f>
        <v>111.3</v>
      </c>
      <c r="C1742" s="1">
        <f t="shared" si="1"/>
        <v>-1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IFERROR(__xludf.DUMMYFUNCTION("""COMPUTED_VALUE"""),111.38)</f>
        <v>111.38</v>
      </c>
      <c r="C1743" s="1">
        <f t="shared" si="1"/>
        <v>-1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IFERROR(__xludf.DUMMYFUNCTION("""COMPUTED_VALUE"""),111.96)</f>
        <v>111.96</v>
      </c>
      <c r="C1744" s="1">
        <f t="shared" si="1"/>
        <v>-1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IFERROR(__xludf.DUMMYFUNCTION("""COMPUTED_VALUE"""),111.94)</f>
        <v>111.94</v>
      </c>
      <c r="C1745" s="1">
        <f t="shared" si="1"/>
        <v>-1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IFERROR(__xludf.DUMMYFUNCTION("""COMPUTED_VALUE"""),112.06)</f>
        <v>112.06</v>
      </c>
      <c r="C1746" s="1">
        <f t="shared" si="1"/>
        <v>-1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IFERROR(__xludf.DUMMYFUNCTION("""COMPUTED_VALUE"""),111.1)</f>
        <v>111.1</v>
      </c>
      <c r="C1747" s="1">
        <f t="shared" si="1"/>
        <v>-1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IFERROR(__xludf.DUMMYFUNCTION("""COMPUTED_VALUE"""),110.99)</f>
        <v>110.99</v>
      </c>
      <c r="C1748" s="1">
        <f t="shared" si="1"/>
        <v>-1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IFERROR(__xludf.DUMMYFUNCTION("""COMPUTED_VALUE"""),112.26)</f>
        <v>112.26</v>
      </c>
      <c r="C1749" s="1">
        <f t="shared" si="1"/>
        <v>-1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IFERROR(__xludf.DUMMYFUNCTION("""COMPUTED_VALUE"""),115.36)</f>
        <v>115.36</v>
      </c>
      <c r="C1750" s="1">
        <f t="shared" si="1"/>
        <v>-1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tr">
        <f>IFERROR(__xludf.DUMMYFUNCTION("GOOGLEFINANCE(""PG"",""price"",""2010-01-01"",""2016-12-13"",""DAILY"")"),"Date")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IFERROR(__xludf.DUMMYFUNCTION("""COMPUTED_VALUE"""),61.12)</f>
        <v>61.12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IFERROR(__xludf.DUMMYFUNCTION("""COMPUTED_VALUE"""),61.14)</f>
        <v>61.14</v>
      </c>
      <c r="C3" s="1">
        <f t="shared" ref="C3:C1750" si="1">(B3-B2)-1</f>
        <v>-1</v>
      </c>
    </row>
    <row r="4">
      <c r="A4" s="3">
        <f>IFERROR(__xludf.DUMMYFUNCTION("""COMPUTED_VALUE"""),40184.666666666664)</f>
        <v>40184.66667</v>
      </c>
      <c r="B4" s="1">
        <f>IFERROR(__xludf.DUMMYFUNCTION("""COMPUTED_VALUE"""),60.85)</f>
        <v>60.85</v>
      </c>
      <c r="C4" s="1">
        <f t="shared" si="1"/>
        <v>-1</v>
      </c>
    </row>
    <row r="5">
      <c r="A5" s="3">
        <f>IFERROR(__xludf.DUMMYFUNCTION("""COMPUTED_VALUE"""),40185.666666666664)</f>
        <v>40185.66667</v>
      </c>
      <c r="B5" s="1">
        <f>IFERROR(__xludf.DUMMYFUNCTION("""COMPUTED_VALUE"""),60.52)</f>
        <v>60.52</v>
      </c>
      <c r="C5" s="1">
        <f t="shared" si="1"/>
        <v>-1</v>
      </c>
    </row>
    <row r="6">
      <c r="A6" s="3">
        <f>IFERROR(__xludf.DUMMYFUNCTION("""COMPUTED_VALUE"""),40186.666666666664)</f>
        <v>40186.66667</v>
      </c>
      <c r="B6" s="1">
        <f>IFERROR(__xludf.DUMMYFUNCTION("""COMPUTED_VALUE"""),60.44)</f>
        <v>60.44</v>
      </c>
      <c r="C6" s="1">
        <f t="shared" si="1"/>
        <v>-1</v>
      </c>
    </row>
    <row r="7">
      <c r="A7" s="3">
        <f>IFERROR(__xludf.DUMMYFUNCTION("""COMPUTED_VALUE"""),40189.666666666664)</f>
        <v>40189.66667</v>
      </c>
      <c r="B7" s="1">
        <f>IFERROR(__xludf.DUMMYFUNCTION("""COMPUTED_VALUE"""),60.2)</f>
        <v>60.2</v>
      </c>
      <c r="C7" s="1">
        <f t="shared" si="1"/>
        <v>-1</v>
      </c>
    </row>
    <row r="8">
      <c r="A8" s="3">
        <f>IFERROR(__xludf.DUMMYFUNCTION("""COMPUTED_VALUE"""),40190.666666666664)</f>
        <v>40190.66667</v>
      </c>
      <c r="B8" s="1">
        <f>IFERROR(__xludf.DUMMYFUNCTION("""COMPUTED_VALUE"""),60.89)</f>
        <v>60.89</v>
      </c>
      <c r="C8" s="1">
        <f t="shared" si="1"/>
        <v>-1</v>
      </c>
    </row>
    <row r="9">
      <c r="A9" s="3">
        <f>IFERROR(__xludf.DUMMYFUNCTION("""COMPUTED_VALUE"""),40191.666666666664)</f>
        <v>40191.66667</v>
      </c>
      <c r="B9" s="1">
        <f>IFERROR(__xludf.DUMMYFUNCTION("""COMPUTED_VALUE"""),61.52)</f>
        <v>61.52</v>
      </c>
      <c r="C9" s="1">
        <f t="shared" si="1"/>
        <v>-1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IFERROR(__xludf.DUMMYFUNCTION("""COMPUTED_VALUE"""),61.58)</f>
        <v>61.58</v>
      </c>
      <c r="C10" s="1">
        <f t="shared" si="1"/>
        <v>-1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IFERROR(__xludf.DUMMYFUNCTION("""COMPUTED_VALUE"""),60.82)</f>
        <v>60.82</v>
      </c>
      <c r="C11" s="1">
        <f t="shared" si="1"/>
        <v>-1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IFERROR(__xludf.DUMMYFUNCTION("""COMPUTED_VALUE"""),61.72)</f>
        <v>61.72</v>
      </c>
      <c r="C12" s="1">
        <f t="shared" si="1"/>
        <v>-1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IFERROR(__xludf.DUMMYFUNCTION("""COMPUTED_VALUE"""),60.45)</f>
        <v>60.45</v>
      </c>
      <c r="C13" s="1">
        <f t="shared" si="1"/>
        <v>-1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IFERROR(__xludf.DUMMYFUNCTION("""COMPUTED_VALUE"""),59.84)</f>
        <v>59.84</v>
      </c>
      <c r="C14" s="1">
        <f t="shared" si="1"/>
        <v>-1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IFERROR(__xludf.DUMMYFUNCTION("""COMPUTED_VALUE"""),60.31)</f>
        <v>60.31</v>
      </c>
      <c r="C15" s="1">
        <f t="shared" si="1"/>
        <v>-1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IFERROR(__xludf.DUMMYFUNCTION("""COMPUTED_VALUE"""),60.63)</f>
        <v>60.63</v>
      </c>
      <c r="C16" s="1">
        <f t="shared" si="1"/>
        <v>-1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IFERROR(__xludf.DUMMYFUNCTION("""COMPUTED_VALUE"""),60.69)</f>
        <v>60.69</v>
      </c>
      <c r="C17" s="1">
        <f t="shared" si="1"/>
        <v>-1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IFERROR(__xludf.DUMMYFUNCTION("""COMPUTED_VALUE"""),60.81)</f>
        <v>60.81</v>
      </c>
      <c r="C18" s="1">
        <f t="shared" si="1"/>
        <v>-1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IFERROR(__xludf.DUMMYFUNCTION("""COMPUTED_VALUE"""),61.68)</f>
        <v>61.68</v>
      </c>
      <c r="C19" s="1">
        <f t="shared" si="1"/>
        <v>-1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IFERROR(__xludf.DUMMYFUNCTION("""COMPUTED_VALUE"""),61.55)</f>
        <v>61.55</v>
      </c>
      <c r="C20" s="1">
        <f t="shared" si="1"/>
        <v>-1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IFERROR(__xludf.DUMMYFUNCTION("""COMPUTED_VALUE"""),61.99)</f>
        <v>61.99</v>
      </c>
      <c r="C21" s="1">
        <f t="shared" si="1"/>
        <v>-1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IFERROR(__xludf.DUMMYFUNCTION("""COMPUTED_VALUE"""),62.9)</f>
        <v>62.9</v>
      </c>
      <c r="C22" s="1">
        <f t="shared" si="1"/>
        <v>-1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IFERROR(__xludf.DUMMYFUNCTION("""COMPUTED_VALUE"""),62.65)</f>
        <v>62.65</v>
      </c>
      <c r="C23" s="1">
        <f t="shared" si="1"/>
        <v>-1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IFERROR(__xludf.DUMMYFUNCTION("""COMPUTED_VALUE"""),61.4)</f>
        <v>61.4</v>
      </c>
      <c r="C24" s="1">
        <f t="shared" si="1"/>
        <v>-1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IFERROR(__xludf.DUMMYFUNCTION("""COMPUTED_VALUE"""),61.3)</f>
        <v>61.3</v>
      </c>
      <c r="C25" s="1">
        <f t="shared" si="1"/>
        <v>-1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IFERROR(__xludf.DUMMYFUNCTION("""COMPUTED_VALUE"""),61.01)</f>
        <v>61.01</v>
      </c>
      <c r="C26" s="1">
        <f t="shared" si="1"/>
        <v>-1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IFERROR(__xludf.DUMMYFUNCTION("""COMPUTED_VALUE"""),61.76)</f>
        <v>61.76</v>
      </c>
      <c r="C27" s="1">
        <f t="shared" si="1"/>
        <v>-1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IFERROR(__xludf.DUMMYFUNCTION("""COMPUTED_VALUE"""),61.67)</f>
        <v>61.67</v>
      </c>
      <c r="C28" s="1">
        <f t="shared" si="1"/>
        <v>-1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IFERROR(__xludf.DUMMYFUNCTION("""COMPUTED_VALUE"""),61.96)</f>
        <v>61.96</v>
      </c>
      <c r="C29" s="1">
        <f t="shared" si="1"/>
        <v>-1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IFERROR(__xludf.DUMMYFUNCTION("""COMPUTED_VALUE"""),61.76)</f>
        <v>61.76</v>
      </c>
      <c r="C30" s="1">
        <f t="shared" si="1"/>
        <v>-1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IFERROR(__xludf.DUMMYFUNCTION("""COMPUTED_VALUE"""),62.83)</f>
        <v>62.83</v>
      </c>
      <c r="C31" s="1">
        <f t="shared" si="1"/>
        <v>-1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IFERROR(__xludf.DUMMYFUNCTION("""COMPUTED_VALUE"""),62.85)</f>
        <v>62.85</v>
      </c>
      <c r="C32" s="1">
        <f t="shared" si="1"/>
        <v>-1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IFERROR(__xludf.DUMMYFUNCTION("""COMPUTED_VALUE"""),63.39)</f>
        <v>63.39</v>
      </c>
      <c r="C33" s="1">
        <f t="shared" si="1"/>
        <v>-1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IFERROR(__xludf.DUMMYFUNCTION("""COMPUTED_VALUE"""),63.45)</f>
        <v>63.45</v>
      </c>
      <c r="C34" s="1">
        <f t="shared" si="1"/>
        <v>-1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IFERROR(__xludf.DUMMYFUNCTION("""COMPUTED_VALUE"""),63.42)</f>
        <v>63.42</v>
      </c>
      <c r="C35" s="1">
        <f t="shared" si="1"/>
        <v>-1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IFERROR(__xludf.DUMMYFUNCTION("""COMPUTED_VALUE"""),63.21)</f>
        <v>63.21</v>
      </c>
      <c r="C36" s="1">
        <f t="shared" si="1"/>
        <v>-1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IFERROR(__xludf.DUMMYFUNCTION("""COMPUTED_VALUE"""),63.89)</f>
        <v>63.89</v>
      </c>
      <c r="C37" s="1">
        <f t="shared" si="1"/>
        <v>-1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IFERROR(__xludf.DUMMYFUNCTION("""COMPUTED_VALUE"""),63.7)</f>
        <v>63.7</v>
      </c>
      <c r="C38" s="1">
        <f t="shared" si="1"/>
        <v>-1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IFERROR(__xludf.DUMMYFUNCTION("""COMPUTED_VALUE"""),63.28)</f>
        <v>63.28</v>
      </c>
      <c r="C39" s="1">
        <f t="shared" si="1"/>
        <v>-1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IFERROR(__xludf.DUMMYFUNCTION("""COMPUTED_VALUE"""),63.51)</f>
        <v>63.51</v>
      </c>
      <c r="C40" s="1">
        <f t="shared" si="1"/>
        <v>-1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IFERROR(__xludf.DUMMYFUNCTION("""COMPUTED_VALUE"""),63.71)</f>
        <v>63.71</v>
      </c>
      <c r="C41" s="1">
        <f t="shared" si="1"/>
        <v>-1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IFERROR(__xludf.DUMMYFUNCTION("""COMPUTED_VALUE"""),63.55)</f>
        <v>63.55</v>
      </c>
      <c r="C42" s="1">
        <f t="shared" si="1"/>
        <v>-1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IFERROR(__xludf.DUMMYFUNCTION("""COMPUTED_VALUE"""),63.67)</f>
        <v>63.67</v>
      </c>
      <c r="C43" s="1">
        <f t="shared" si="1"/>
        <v>-1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IFERROR(__xludf.DUMMYFUNCTION("""COMPUTED_VALUE"""),63.69)</f>
        <v>63.69</v>
      </c>
      <c r="C44" s="1">
        <f t="shared" si="1"/>
        <v>-1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IFERROR(__xludf.DUMMYFUNCTION("""COMPUTED_VALUE"""),63.19)</f>
        <v>63.19</v>
      </c>
      <c r="C45" s="1">
        <f t="shared" si="1"/>
        <v>-1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IFERROR(__xludf.DUMMYFUNCTION("""COMPUTED_VALUE"""),63.3)</f>
        <v>63.3</v>
      </c>
      <c r="C46" s="1">
        <f t="shared" si="1"/>
        <v>-1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IFERROR(__xludf.DUMMYFUNCTION("""COMPUTED_VALUE"""),63.01)</f>
        <v>63.01</v>
      </c>
      <c r="C47" s="1">
        <f t="shared" si="1"/>
        <v>-1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IFERROR(__xludf.DUMMYFUNCTION("""COMPUTED_VALUE"""),63.17)</f>
        <v>63.17</v>
      </c>
      <c r="C48" s="1">
        <f t="shared" si="1"/>
        <v>-1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IFERROR(__xludf.DUMMYFUNCTION("""COMPUTED_VALUE"""),63.32)</f>
        <v>63.32</v>
      </c>
      <c r="C49" s="1">
        <f t="shared" si="1"/>
        <v>-1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IFERROR(__xludf.DUMMYFUNCTION("""COMPUTED_VALUE"""),63.7)</f>
        <v>63.7</v>
      </c>
      <c r="C50" s="1">
        <f t="shared" si="1"/>
        <v>-1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IFERROR(__xludf.DUMMYFUNCTION("""COMPUTED_VALUE"""),63.53)</f>
        <v>63.53</v>
      </c>
      <c r="C51" s="1">
        <f t="shared" si="1"/>
        <v>-1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IFERROR(__xludf.DUMMYFUNCTION("""COMPUTED_VALUE"""),64.01)</f>
        <v>64.01</v>
      </c>
      <c r="C52" s="1">
        <f t="shared" si="1"/>
        <v>-1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IFERROR(__xludf.DUMMYFUNCTION("""COMPUTED_VALUE"""),63.73)</f>
        <v>63.73</v>
      </c>
      <c r="C53" s="1">
        <f t="shared" si="1"/>
        <v>-1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IFERROR(__xludf.DUMMYFUNCTION("""COMPUTED_VALUE"""),63.84)</f>
        <v>63.84</v>
      </c>
      <c r="C54" s="1">
        <f t="shared" si="1"/>
        <v>-1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IFERROR(__xludf.DUMMYFUNCTION("""COMPUTED_VALUE"""),63.88)</f>
        <v>63.88</v>
      </c>
      <c r="C55" s="1">
        <f t="shared" si="1"/>
        <v>-1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IFERROR(__xludf.DUMMYFUNCTION("""COMPUTED_VALUE"""),64.53)</f>
        <v>64.53</v>
      </c>
      <c r="C56" s="1">
        <f t="shared" si="1"/>
        <v>-1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IFERROR(__xludf.DUMMYFUNCTION("""COMPUTED_VALUE"""),63.61)</f>
        <v>63.61</v>
      </c>
      <c r="C57" s="1">
        <f t="shared" si="1"/>
        <v>-1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IFERROR(__xludf.DUMMYFUNCTION("""COMPUTED_VALUE"""),63.62)</f>
        <v>63.62</v>
      </c>
      <c r="C58" s="1">
        <f t="shared" si="1"/>
        <v>-1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IFERROR(__xludf.DUMMYFUNCTION("""COMPUTED_VALUE"""),63.69)</f>
        <v>63.69</v>
      </c>
      <c r="C59" s="1">
        <f t="shared" si="1"/>
        <v>-1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IFERROR(__xludf.DUMMYFUNCTION("""COMPUTED_VALUE"""),63.73)</f>
        <v>63.73</v>
      </c>
      <c r="C60" s="1">
        <f t="shared" si="1"/>
        <v>-1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IFERROR(__xludf.DUMMYFUNCTION("""COMPUTED_VALUE"""),63.66)</f>
        <v>63.66</v>
      </c>
      <c r="C61" s="1">
        <f t="shared" si="1"/>
        <v>-1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IFERROR(__xludf.DUMMYFUNCTION("""COMPUTED_VALUE"""),63.27)</f>
        <v>63.27</v>
      </c>
      <c r="C62" s="1">
        <f t="shared" si="1"/>
        <v>-1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IFERROR(__xludf.DUMMYFUNCTION("""COMPUTED_VALUE"""),63.36)</f>
        <v>63.36</v>
      </c>
      <c r="C63" s="1">
        <f t="shared" si="1"/>
        <v>-1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IFERROR(__xludf.DUMMYFUNCTION("""COMPUTED_VALUE"""),63.76)</f>
        <v>63.76</v>
      </c>
      <c r="C64" s="1">
        <f t="shared" si="1"/>
        <v>-1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IFERROR(__xludf.DUMMYFUNCTION("""COMPUTED_VALUE"""),63.11)</f>
        <v>63.11</v>
      </c>
      <c r="C65" s="1">
        <f t="shared" si="1"/>
        <v>-1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IFERROR(__xludf.DUMMYFUNCTION("""COMPUTED_VALUE"""),62.5)</f>
        <v>62.5</v>
      </c>
      <c r="C66" s="1">
        <f t="shared" si="1"/>
        <v>-1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IFERROR(__xludf.DUMMYFUNCTION("""COMPUTED_VALUE"""),62.56)</f>
        <v>62.56</v>
      </c>
      <c r="C67" s="1">
        <f t="shared" si="1"/>
        <v>-1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IFERROR(__xludf.DUMMYFUNCTION("""COMPUTED_VALUE"""),62.73)</f>
        <v>62.73</v>
      </c>
      <c r="C68" s="1">
        <f t="shared" si="1"/>
        <v>-1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IFERROR(__xludf.DUMMYFUNCTION("""COMPUTED_VALUE"""),62.7)</f>
        <v>62.7</v>
      </c>
      <c r="C69" s="1">
        <f t="shared" si="1"/>
        <v>-1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IFERROR(__xludf.DUMMYFUNCTION("""COMPUTED_VALUE"""),63.0)</f>
        <v>63</v>
      </c>
      <c r="C70" s="1">
        <f t="shared" si="1"/>
        <v>-1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IFERROR(__xludf.DUMMYFUNCTION("""COMPUTED_VALUE"""),63.19)</f>
        <v>63.19</v>
      </c>
      <c r="C71" s="1">
        <f t="shared" si="1"/>
        <v>-1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IFERROR(__xludf.DUMMYFUNCTION("""COMPUTED_VALUE"""),63.0)</f>
        <v>63</v>
      </c>
      <c r="C72" s="1">
        <f t="shared" si="1"/>
        <v>-1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IFERROR(__xludf.DUMMYFUNCTION("""COMPUTED_VALUE"""),62.85)</f>
        <v>62.85</v>
      </c>
      <c r="C73" s="1">
        <f t="shared" si="1"/>
        <v>-1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IFERROR(__xludf.DUMMYFUNCTION("""COMPUTED_VALUE"""),63.22)</f>
        <v>63.22</v>
      </c>
      <c r="C74" s="1">
        <f t="shared" si="1"/>
        <v>-1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IFERROR(__xludf.DUMMYFUNCTION("""COMPUTED_VALUE"""),63.19)</f>
        <v>63.19</v>
      </c>
      <c r="C75" s="1">
        <f t="shared" si="1"/>
        <v>-1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IFERROR(__xludf.DUMMYFUNCTION("""COMPUTED_VALUE"""),63.63)</f>
        <v>63.63</v>
      </c>
      <c r="C76" s="1">
        <f t="shared" si="1"/>
        <v>-1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IFERROR(__xludf.DUMMYFUNCTION("""COMPUTED_VALUE"""),63.59)</f>
        <v>63.59</v>
      </c>
      <c r="C77" s="1">
        <f t="shared" si="1"/>
        <v>-1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IFERROR(__xludf.DUMMYFUNCTION("""COMPUTED_VALUE"""),63.54)</f>
        <v>63.54</v>
      </c>
      <c r="C78" s="1">
        <f t="shared" si="1"/>
        <v>-1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IFERROR(__xludf.DUMMYFUNCTION("""COMPUTED_VALUE"""),63.94)</f>
        <v>63.94</v>
      </c>
      <c r="C79" s="1">
        <f t="shared" si="1"/>
        <v>-1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IFERROR(__xludf.DUMMYFUNCTION("""COMPUTED_VALUE"""),63.11)</f>
        <v>63.11</v>
      </c>
      <c r="C80" s="1">
        <f t="shared" si="1"/>
        <v>-1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IFERROR(__xludf.DUMMYFUNCTION("""COMPUTED_VALUE"""),63.17)</f>
        <v>63.17</v>
      </c>
      <c r="C81" s="1">
        <f t="shared" si="1"/>
        <v>-1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IFERROR(__xludf.DUMMYFUNCTION("""COMPUTED_VALUE"""),62.2)</f>
        <v>62.2</v>
      </c>
      <c r="C82" s="1">
        <f t="shared" si="1"/>
        <v>-1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IFERROR(__xludf.DUMMYFUNCTION("""COMPUTED_VALUE"""),62.16)</f>
        <v>62.16</v>
      </c>
      <c r="C83" s="1">
        <f t="shared" si="1"/>
        <v>-1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IFERROR(__xludf.DUMMYFUNCTION("""COMPUTED_VALUE"""),62.68)</f>
        <v>62.68</v>
      </c>
      <c r="C84" s="1">
        <f t="shared" si="1"/>
        <v>-1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IFERROR(__xludf.DUMMYFUNCTION("""COMPUTED_VALUE"""),61.71)</f>
        <v>61.71</v>
      </c>
      <c r="C85" s="1">
        <f t="shared" si="1"/>
        <v>-1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IFERROR(__xludf.DUMMYFUNCTION("""COMPUTED_VALUE"""),62.16)</f>
        <v>62.16</v>
      </c>
      <c r="C86" s="1">
        <f t="shared" si="1"/>
        <v>-1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IFERROR(__xludf.DUMMYFUNCTION("""COMPUTED_VALUE"""),60.75)</f>
        <v>60.75</v>
      </c>
      <c r="C87" s="1">
        <f t="shared" si="1"/>
        <v>-1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IFERROR(__xludf.DUMMYFUNCTION("""COMPUTED_VALUE"""),60.31)</f>
        <v>60.31</v>
      </c>
      <c r="C88" s="1">
        <f t="shared" si="1"/>
        <v>-1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IFERROR(__xludf.DUMMYFUNCTION("""COMPUTED_VALUE"""),62.42)</f>
        <v>62.42</v>
      </c>
      <c r="C89" s="1">
        <f t="shared" si="1"/>
        <v>-1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IFERROR(__xludf.DUMMYFUNCTION("""COMPUTED_VALUE"""),62.37)</f>
        <v>62.37</v>
      </c>
      <c r="C90" s="1">
        <f t="shared" si="1"/>
        <v>-1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IFERROR(__xludf.DUMMYFUNCTION("""COMPUTED_VALUE"""),63.02)</f>
        <v>63.02</v>
      </c>
      <c r="C91" s="1">
        <f t="shared" si="1"/>
        <v>-1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IFERROR(__xludf.DUMMYFUNCTION("""COMPUTED_VALUE"""),62.75)</f>
        <v>62.75</v>
      </c>
      <c r="C92" s="1">
        <f t="shared" si="1"/>
        <v>-1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IFERROR(__xludf.DUMMYFUNCTION("""COMPUTED_VALUE"""),62.54)</f>
        <v>62.54</v>
      </c>
      <c r="C93" s="1">
        <f t="shared" si="1"/>
        <v>-1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IFERROR(__xludf.DUMMYFUNCTION("""COMPUTED_VALUE"""),63.38)</f>
        <v>63.38</v>
      </c>
      <c r="C94" s="1">
        <f t="shared" si="1"/>
        <v>-1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IFERROR(__xludf.DUMMYFUNCTION("""COMPUTED_VALUE"""),63.21)</f>
        <v>63.21</v>
      </c>
      <c r="C95" s="1">
        <f t="shared" si="1"/>
        <v>-1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IFERROR(__xludf.DUMMYFUNCTION("""COMPUTED_VALUE"""),63.22)</f>
        <v>63.22</v>
      </c>
      <c r="C96" s="1">
        <f t="shared" si="1"/>
        <v>-1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IFERROR(__xludf.DUMMYFUNCTION("""COMPUTED_VALUE"""),61.61)</f>
        <v>61.61</v>
      </c>
      <c r="C97" s="1">
        <f t="shared" si="1"/>
        <v>-1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IFERROR(__xludf.DUMMYFUNCTION("""COMPUTED_VALUE"""),61.85)</f>
        <v>61.85</v>
      </c>
      <c r="C98" s="1">
        <f t="shared" si="1"/>
        <v>-1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IFERROR(__xludf.DUMMYFUNCTION("""COMPUTED_VALUE"""),61.4)</f>
        <v>61.4</v>
      </c>
      <c r="C99" s="1">
        <f t="shared" si="1"/>
        <v>-1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IFERROR(__xludf.DUMMYFUNCTION("""COMPUTED_VALUE"""),61.05)</f>
        <v>61.05</v>
      </c>
      <c r="C100" s="1">
        <f t="shared" si="1"/>
        <v>-1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IFERROR(__xludf.DUMMYFUNCTION("""COMPUTED_VALUE"""),60.44)</f>
        <v>60.44</v>
      </c>
      <c r="C101" s="1">
        <f t="shared" si="1"/>
        <v>-1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IFERROR(__xludf.DUMMYFUNCTION("""COMPUTED_VALUE"""),60.95)</f>
        <v>60.95</v>
      </c>
      <c r="C102" s="1">
        <f t="shared" si="1"/>
        <v>-1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IFERROR(__xludf.DUMMYFUNCTION("""COMPUTED_VALUE"""),61.09)</f>
        <v>61.09</v>
      </c>
      <c r="C103" s="1">
        <f t="shared" si="1"/>
        <v>-1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IFERROR(__xludf.DUMMYFUNCTION("""COMPUTED_VALUE"""),61.16)</f>
        <v>61.16</v>
      </c>
      <c r="C104" s="1">
        <f t="shared" si="1"/>
        <v>-1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IFERROR(__xludf.DUMMYFUNCTION("""COMPUTED_VALUE"""),61.74)</f>
        <v>61.74</v>
      </c>
      <c r="C105" s="1">
        <f t="shared" si="1"/>
        <v>-1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IFERROR(__xludf.DUMMYFUNCTION("""COMPUTED_VALUE"""),61.8)</f>
        <v>61.8</v>
      </c>
      <c r="C106" s="1">
        <f t="shared" si="1"/>
        <v>-1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IFERROR(__xludf.DUMMYFUNCTION("""COMPUTED_VALUE"""),60.8)</f>
        <v>60.8</v>
      </c>
      <c r="C107" s="1">
        <f t="shared" si="1"/>
        <v>-1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IFERROR(__xludf.DUMMYFUNCTION("""COMPUTED_VALUE"""),60.62)</f>
        <v>60.62</v>
      </c>
      <c r="C108" s="1">
        <f t="shared" si="1"/>
        <v>-1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IFERROR(__xludf.DUMMYFUNCTION("""COMPUTED_VALUE"""),62.14)</f>
        <v>62.14</v>
      </c>
      <c r="C109" s="1">
        <f t="shared" si="1"/>
        <v>-1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IFERROR(__xludf.DUMMYFUNCTION("""COMPUTED_VALUE"""),61.47)</f>
        <v>61.47</v>
      </c>
      <c r="C110" s="1">
        <f t="shared" si="1"/>
        <v>-1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IFERROR(__xludf.DUMMYFUNCTION("""COMPUTED_VALUE"""),61.91)</f>
        <v>61.91</v>
      </c>
      <c r="C111" s="1">
        <f t="shared" si="1"/>
        <v>-1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IFERROR(__xludf.DUMMYFUNCTION("""COMPUTED_VALUE"""),61.01)</f>
        <v>61.01</v>
      </c>
      <c r="C112" s="1">
        <f t="shared" si="1"/>
        <v>-1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IFERROR(__xludf.DUMMYFUNCTION("""COMPUTED_VALUE"""),61.25)</f>
        <v>61.25</v>
      </c>
      <c r="C113" s="1">
        <f t="shared" si="1"/>
        <v>-1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IFERROR(__xludf.DUMMYFUNCTION("""COMPUTED_VALUE"""),61.91)</f>
        <v>61.91</v>
      </c>
      <c r="C114" s="1">
        <f t="shared" si="1"/>
        <v>-1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IFERROR(__xludf.DUMMYFUNCTION("""COMPUTED_VALUE"""),61.19)</f>
        <v>61.19</v>
      </c>
      <c r="C115" s="1">
        <f t="shared" si="1"/>
        <v>-1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IFERROR(__xludf.DUMMYFUNCTION("""COMPUTED_VALUE"""),61.76)</f>
        <v>61.76</v>
      </c>
      <c r="C116" s="1">
        <f t="shared" si="1"/>
        <v>-1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IFERROR(__xludf.DUMMYFUNCTION("""COMPUTED_VALUE"""),61.3)</f>
        <v>61.3</v>
      </c>
      <c r="C117" s="1">
        <f t="shared" si="1"/>
        <v>-1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IFERROR(__xludf.DUMMYFUNCTION("""COMPUTED_VALUE"""),61.1)</f>
        <v>61.1</v>
      </c>
      <c r="C118" s="1">
        <f t="shared" si="1"/>
        <v>-1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IFERROR(__xludf.DUMMYFUNCTION("""COMPUTED_VALUE"""),60.72)</f>
        <v>60.72</v>
      </c>
      <c r="C119" s="1">
        <f t="shared" si="1"/>
        <v>-1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IFERROR(__xludf.DUMMYFUNCTION("""COMPUTED_VALUE"""),61.38)</f>
        <v>61.38</v>
      </c>
      <c r="C120" s="1">
        <f t="shared" si="1"/>
        <v>-1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IFERROR(__xludf.DUMMYFUNCTION("""COMPUTED_VALUE"""),60.87)</f>
        <v>60.87</v>
      </c>
      <c r="C121" s="1">
        <f t="shared" si="1"/>
        <v>-1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IFERROR(__xludf.DUMMYFUNCTION("""COMPUTED_VALUE"""),59.79)</f>
        <v>59.79</v>
      </c>
      <c r="C122" s="1">
        <f t="shared" si="1"/>
        <v>-1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IFERROR(__xludf.DUMMYFUNCTION("""COMPUTED_VALUE"""),60.62)</f>
        <v>60.62</v>
      </c>
      <c r="C123" s="1">
        <f t="shared" si="1"/>
        <v>-1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IFERROR(__xludf.DUMMYFUNCTION("""COMPUTED_VALUE"""),60.32)</f>
        <v>60.32</v>
      </c>
      <c r="C124" s="1">
        <f t="shared" si="1"/>
        <v>-1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IFERROR(__xludf.DUMMYFUNCTION("""COMPUTED_VALUE"""),59.98)</f>
        <v>59.98</v>
      </c>
      <c r="C125" s="1">
        <f t="shared" si="1"/>
        <v>-1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IFERROR(__xludf.DUMMYFUNCTION("""COMPUTED_VALUE"""),59.54)</f>
        <v>59.54</v>
      </c>
      <c r="C126" s="1">
        <f t="shared" si="1"/>
        <v>-1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IFERROR(__xludf.DUMMYFUNCTION("""COMPUTED_VALUE"""),59.38)</f>
        <v>59.38</v>
      </c>
      <c r="C127" s="1">
        <f t="shared" si="1"/>
        <v>-1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IFERROR(__xludf.DUMMYFUNCTION("""COMPUTED_VALUE"""),59.34)</f>
        <v>59.34</v>
      </c>
      <c r="C128" s="1">
        <f t="shared" si="1"/>
        <v>-1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IFERROR(__xludf.DUMMYFUNCTION("""COMPUTED_VALUE"""),60.82)</f>
        <v>60.82</v>
      </c>
      <c r="C129" s="1">
        <f t="shared" si="1"/>
        <v>-1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IFERROR(__xludf.DUMMYFUNCTION("""COMPUTED_VALUE"""),61.95)</f>
        <v>61.95</v>
      </c>
      <c r="C130" s="1">
        <f t="shared" si="1"/>
        <v>-1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IFERROR(__xludf.DUMMYFUNCTION("""COMPUTED_VALUE"""),61.75)</f>
        <v>61.75</v>
      </c>
      <c r="C131" s="1">
        <f t="shared" si="1"/>
        <v>-1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IFERROR(__xludf.DUMMYFUNCTION("""COMPUTED_VALUE"""),62.09)</f>
        <v>62.09</v>
      </c>
      <c r="C132" s="1">
        <f t="shared" si="1"/>
        <v>-1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IFERROR(__xludf.DUMMYFUNCTION("""COMPUTED_VALUE"""),62.39)</f>
        <v>62.39</v>
      </c>
      <c r="C133" s="1">
        <f t="shared" si="1"/>
        <v>-1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IFERROR(__xludf.DUMMYFUNCTION("""COMPUTED_VALUE"""),62.66)</f>
        <v>62.66</v>
      </c>
      <c r="C134" s="1">
        <f t="shared" si="1"/>
        <v>-1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IFERROR(__xludf.DUMMYFUNCTION("""COMPUTED_VALUE"""),62.73)</f>
        <v>62.73</v>
      </c>
      <c r="C135" s="1">
        <f t="shared" si="1"/>
        <v>-1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IFERROR(__xludf.DUMMYFUNCTION("""COMPUTED_VALUE"""),61.99)</f>
        <v>61.99</v>
      </c>
      <c r="C136" s="1">
        <f t="shared" si="1"/>
        <v>-1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IFERROR(__xludf.DUMMYFUNCTION("""COMPUTED_VALUE"""),61.86)</f>
        <v>61.86</v>
      </c>
      <c r="C137" s="1">
        <f t="shared" si="1"/>
        <v>-1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IFERROR(__xludf.DUMMYFUNCTION("""COMPUTED_VALUE"""),62.07)</f>
        <v>62.07</v>
      </c>
      <c r="C138" s="1">
        <f t="shared" si="1"/>
        <v>-1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IFERROR(__xludf.DUMMYFUNCTION("""COMPUTED_VALUE"""),61.11)</f>
        <v>61.11</v>
      </c>
      <c r="C139" s="1">
        <f t="shared" si="1"/>
        <v>-1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IFERROR(__xludf.DUMMYFUNCTION("""COMPUTED_VALUE"""),61.37)</f>
        <v>61.37</v>
      </c>
      <c r="C140" s="1">
        <f t="shared" si="1"/>
        <v>-1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IFERROR(__xludf.DUMMYFUNCTION("""COMPUTED_VALUE"""),61.91)</f>
        <v>61.91</v>
      </c>
      <c r="C141" s="1">
        <f t="shared" si="1"/>
        <v>-1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IFERROR(__xludf.DUMMYFUNCTION("""COMPUTED_VALUE"""),62.52)</f>
        <v>62.52</v>
      </c>
      <c r="C142" s="1">
        <f t="shared" si="1"/>
        <v>-1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IFERROR(__xludf.DUMMYFUNCTION("""COMPUTED_VALUE"""),63.08)</f>
        <v>63.08</v>
      </c>
      <c r="C143" s="1">
        <f t="shared" si="1"/>
        <v>-1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IFERROR(__xludf.DUMMYFUNCTION("""COMPUTED_VALUE"""),62.7)</f>
        <v>62.7</v>
      </c>
      <c r="C144" s="1">
        <f t="shared" si="1"/>
        <v>-1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IFERROR(__xludf.DUMMYFUNCTION("""COMPUTED_VALUE"""),61.67)</f>
        <v>61.67</v>
      </c>
      <c r="C145" s="1">
        <f t="shared" si="1"/>
        <v>-1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IFERROR(__xludf.DUMMYFUNCTION("""COMPUTED_VALUE"""),61.16)</f>
        <v>61.16</v>
      </c>
      <c r="C146" s="1">
        <f t="shared" si="1"/>
        <v>-1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IFERROR(__xludf.DUMMYFUNCTION("""COMPUTED_VALUE"""),62.06)</f>
        <v>62.06</v>
      </c>
      <c r="C147" s="1">
        <f t="shared" si="1"/>
        <v>-1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IFERROR(__xludf.DUMMYFUNCTION("""COMPUTED_VALUE"""),59.94)</f>
        <v>59.94</v>
      </c>
      <c r="C148" s="1">
        <f t="shared" si="1"/>
        <v>-1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IFERROR(__xludf.DUMMYFUNCTION("""COMPUTED_VALUE"""),59.55)</f>
        <v>59.55</v>
      </c>
      <c r="C149" s="1">
        <f t="shared" si="1"/>
        <v>-1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IFERROR(__xludf.DUMMYFUNCTION("""COMPUTED_VALUE"""),59.86)</f>
        <v>59.86</v>
      </c>
      <c r="C150" s="1">
        <f t="shared" si="1"/>
        <v>-1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IFERROR(__xludf.DUMMYFUNCTION("""COMPUTED_VALUE"""),60.02)</f>
        <v>60.02</v>
      </c>
      <c r="C151" s="1">
        <f t="shared" si="1"/>
        <v>-1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IFERROR(__xludf.DUMMYFUNCTION("""COMPUTED_VALUE"""),60.38)</f>
        <v>60.38</v>
      </c>
      <c r="C152" s="1">
        <f t="shared" si="1"/>
        <v>-1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IFERROR(__xludf.DUMMYFUNCTION("""COMPUTED_VALUE"""),60.78)</f>
        <v>60.78</v>
      </c>
      <c r="C153" s="1">
        <f t="shared" si="1"/>
        <v>-1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IFERROR(__xludf.DUMMYFUNCTION("""COMPUTED_VALUE"""),60.27)</f>
        <v>60.27</v>
      </c>
      <c r="C154" s="1">
        <f t="shared" si="1"/>
        <v>-1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IFERROR(__xludf.DUMMYFUNCTION("""COMPUTED_VALUE"""),59.99)</f>
        <v>59.99</v>
      </c>
      <c r="C155" s="1">
        <f t="shared" si="1"/>
        <v>-1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IFERROR(__xludf.DUMMYFUNCTION("""COMPUTED_VALUE"""),59.82)</f>
        <v>59.82</v>
      </c>
      <c r="C156" s="1">
        <f t="shared" si="1"/>
        <v>-1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IFERROR(__xludf.DUMMYFUNCTION("""COMPUTED_VALUE"""),59.77)</f>
        <v>59.77</v>
      </c>
      <c r="C157" s="1">
        <f t="shared" si="1"/>
        <v>-1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IFERROR(__xludf.DUMMYFUNCTION("""COMPUTED_VALUE"""),60.29)</f>
        <v>60.29</v>
      </c>
      <c r="C158" s="1">
        <f t="shared" si="1"/>
        <v>-1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IFERROR(__xludf.DUMMYFUNCTION("""COMPUTED_VALUE"""),60.75)</f>
        <v>60.75</v>
      </c>
      <c r="C159" s="1">
        <f t="shared" si="1"/>
        <v>-1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IFERROR(__xludf.DUMMYFUNCTION("""COMPUTED_VALUE"""),60.19)</f>
        <v>60.19</v>
      </c>
      <c r="C160" s="1">
        <f t="shared" si="1"/>
        <v>-1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IFERROR(__xludf.DUMMYFUNCTION("""COMPUTED_VALUE"""),59.98)</f>
        <v>59.98</v>
      </c>
      <c r="C161" s="1">
        <f t="shared" si="1"/>
        <v>-1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IFERROR(__xludf.DUMMYFUNCTION("""COMPUTED_VALUE"""),60.03)</f>
        <v>60.03</v>
      </c>
      <c r="C162" s="1">
        <f t="shared" si="1"/>
        <v>-1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IFERROR(__xludf.DUMMYFUNCTION("""COMPUTED_VALUE"""),59.66)</f>
        <v>59.66</v>
      </c>
      <c r="C163" s="1">
        <f t="shared" si="1"/>
        <v>-1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IFERROR(__xludf.DUMMYFUNCTION("""COMPUTED_VALUE"""),59.67)</f>
        <v>59.67</v>
      </c>
      <c r="C164" s="1">
        <f t="shared" si="1"/>
        <v>-1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IFERROR(__xludf.DUMMYFUNCTION("""COMPUTED_VALUE"""),59.54)</f>
        <v>59.54</v>
      </c>
      <c r="C165" s="1">
        <f t="shared" si="1"/>
        <v>-1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IFERROR(__xludf.DUMMYFUNCTION("""COMPUTED_VALUE"""),59.8)</f>
        <v>59.8</v>
      </c>
      <c r="C166" s="1">
        <f t="shared" si="1"/>
        <v>-1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IFERROR(__xludf.DUMMYFUNCTION("""COMPUTED_VALUE"""),59.37)</f>
        <v>59.37</v>
      </c>
      <c r="C167" s="1">
        <f t="shared" si="1"/>
        <v>-1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IFERROR(__xludf.DUMMYFUNCTION("""COMPUTED_VALUE"""),59.67)</f>
        <v>59.67</v>
      </c>
      <c r="C168" s="1">
        <f t="shared" si="1"/>
        <v>-1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IFERROR(__xludf.DUMMYFUNCTION("""COMPUTED_VALUE"""),59.8)</f>
        <v>59.8</v>
      </c>
      <c r="C169" s="1">
        <f t="shared" si="1"/>
        <v>-1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IFERROR(__xludf.DUMMYFUNCTION("""COMPUTED_VALUE"""),60.07)</f>
        <v>60.07</v>
      </c>
      <c r="C170" s="1">
        <f t="shared" si="1"/>
        <v>-1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IFERROR(__xludf.DUMMYFUNCTION("""COMPUTED_VALUE"""),60.29)</f>
        <v>60.29</v>
      </c>
      <c r="C171" s="1">
        <f t="shared" si="1"/>
        <v>-1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IFERROR(__xludf.DUMMYFUNCTION("""COMPUTED_VALUE"""),60.14)</f>
        <v>60.14</v>
      </c>
      <c r="C172" s="1">
        <f t="shared" si="1"/>
        <v>-1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IFERROR(__xludf.DUMMYFUNCTION("""COMPUTED_VALUE"""),60.37)</f>
        <v>60.37</v>
      </c>
      <c r="C173" s="1">
        <f t="shared" si="1"/>
        <v>-1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IFERROR(__xludf.DUMMYFUNCTION("""COMPUTED_VALUE"""),60.29)</f>
        <v>60.29</v>
      </c>
      <c r="C174" s="1">
        <f t="shared" si="1"/>
        <v>-1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IFERROR(__xludf.DUMMYFUNCTION("""COMPUTED_VALUE"""),60.4)</f>
        <v>60.4</v>
      </c>
      <c r="C175" s="1">
        <f t="shared" si="1"/>
        <v>-1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IFERROR(__xludf.DUMMYFUNCTION("""COMPUTED_VALUE"""),60.48)</f>
        <v>60.48</v>
      </c>
      <c r="C176" s="1">
        <f t="shared" si="1"/>
        <v>-1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IFERROR(__xludf.DUMMYFUNCTION("""COMPUTED_VALUE"""),60.64)</f>
        <v>60.64</v>
      </c>
      <c r="C177" s="1">
        <f t="shared" si="1"/>
        <v>-1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IFERROR(__xludf.DUMMYFUNCTION("""COMPUTED_VALUE"""),61.11)</f>
        <v>61.11</v>
      </c>
      <c r="C178" s="1">
        <f t="shared" si="1"/>
        <v>-1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IFERROR(__xludf.DUMMYFUNCTION("""COMPUTED_VALUE"""),61.11)</f>
        <v>61.11</v>
      </c>
      <c r="C179" s="1">
        <f t="shared" si="1"/>
        <v>-1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IFERROR(__xludf.DUMMYFUNCTION("""COMPUTED_VALUE"""),60.97)</f>
        <v>60.97</v>
      </c>
      <c r="C180" s="1">
        <f t="shared" si="1"/>
        <v>-1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IFERROR(__xludf.DUMMYFUNCTION("""COMPUTED_VALUE"""),61.43)</f>
        <v>61.43</v>
      </c>
      <c r="C181" s="1">
        <f t="shared" si="1"/>
        <v>-1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IFERROR(__xludf.DUMMYFUNCTION("""COMPUTED_VALUE"""),61.52)</f>
        <v>61.52</v>
      </c>
      <c r="C182" s="1">
        <f t="shared" si="1"/>
        <v>-1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IFERROR(__xludf.DUMMYFUNCTION("""COMPUTED_VALUE"""),61.79)</f>
        <v>61.79</v>
      </c>
      <c r="C183" s="1">
        <f t="shared" si="1"/>
        <v>-1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IFERROR(__xludf.DUMMYFUNCTION("""COMPUTED_VALUE"""),61.22)</f>
        <v>61.22</v>
      </c>
      <c r="C184" s="1">
        <f t="shared" si="1"/>
        <v>-1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IFERROR(__xludf.DUMMYFUNCTION("""COMPUTED_VALUE"""),61.64)</f>
        <v>61.64</v>
      </c>
      <c r="C185" s="1">
        <f t="shared" si="1"/>
        <v>-1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IFERROR(__xludf.DUMMYFUNCTION("""COMPUTED_VALUE"""),61.04)</f>
        <v>61.04</v>
      </c>
      <c r="C186" s="1">
        <f t="shared" si="1"/>
        <v>-1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IFERROR(__xludf.DUMMYFUNCTION("""COMPUTED_VALUE"""),60.62)</f>
        <v>60.62</v>
      </c>
      <c r="C187" s="1">
        <f t="shared" si="1"/>
        <v>-1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IFERROR(__xludf.DUMMYFUNCTION("""COMPUTED_VALUE"""),60.25)</f>
        <v>60.25</v>
      </c>
      <c r="C188" s="1">
        <f t="shared" si="1"/>
        <v>-1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IFERROR(__xludf.DUMMYFUNCTION("""COMPUTED_VALUE"""),59.97)</f>
        <v>59.97</v>
      </c>
      <c r="C189" s="1">
        <f t="shared" si="1"/>
        <v>-1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IFERROR(__xludf.DUMMYFUNCTION("""COMPUTED_VALUE"""),60.16)</f>
        <v>60.16</v>
      </c>
      <c r="C190" s="1">
        <f t="shared" si="1"/>
        <v>-1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IFERROR(__xludf.DUMMYFUNCTION("""COMPUTED_VALUE"""),59.96)</f>
        <v>59.96</v>
      </c>
      <c r="C191" s="1">
        <f t="shared" si="1"/>
        <v>-1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IFERROR(__xludf.DUMMYFUNCTION("""COMPUTED_VALUE"""),60.82)</f>
        <v>60.82</v>
      </c>
      <c r="C192" s="1">
        <f t="shared" si="1"/>
        <v>-1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IFERROR(__xludf.DUMMYFUNCTION("""COMPUTED_VALUE"""),60.79)</f>
        <v>60.79</v>
      </c>
      <c r="C193" s="1">
        <f t="shared" si="1"/>
        <v>-1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IFERROR(__xludf.DUMMYFUNCTION("""COMPUTED_VALUE"""),60.8)</f>
        <v>60.8</v>
      </c>
      <c r="C194" s="1">
        <f t="shared" si="1"/>
        <v>-1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IFERROR(__xludf.DUMMYFUNCTION("""COMPUTED_VALUE"""),61.86)</f>
        <v>61.86</v>
      </c>
      <c r="C195" s="1">
        <f t="shared" si="1"/>
        <v>-1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IFERROR(__xludf.DUMMYFUNCTION("""COMPUTED_VALUE"""),62.14)</f>
        <v>62.14</v>
      </c>
      <c r="C196" s="1">
        <f t="shared" si="1"/>
        <v>-1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IFERROR(__xludf.DUMMYFUNCTION("""COMPUTED_VALUE"""),62.02)</f>
        <v>62.02</v>
      </c>
      <c r="C197" s="1">
        <f t="shared" si="1"/>
        <v>-1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IFERROR(__xludf.DUMMYFUNCTION("""COMPUTED_VALUE"""),62.63)</f>
        <v>62.63</v>
      </c>
      <c r="C198" s="1">
        <f t="shared" si="1"/>
        <v>-1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IFERROR(__xludf.DUMMYFUNCTION("""COMPUTED_VALUE"""),62.8)</f>
        <v>62.8</v>
      </c>
      <c r="C199" s="1">
        <f t="shared" si="1"/>
        <v>-1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IFERROR(__xludf.DUMMYFUNCTION("""COMPUTED_VALUE"""),62.76)</f>
        <v>62.76</v>
      </c>
      <c r="C200" s="1">
        <f t="shared" si="1"/>
        <v>-1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IFERROR(__xludf.DUMMYFUNCTION("""COMPUTED_VALUE"""),63.35)</f>
        <v>63.35</v>
      </c>
      <c r="C201" s="1">
        <f t="shared" si="1"/>
        <v>-1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IFERROR(__xludf.DUMMYFUNCTION("""COMPUTED_VALUE"""),63.18)</f>
        <v>63.18</v>
      </c>
      <c r="C202" s="1">
        <f t="shared" si="1"/>
        <v>-1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IFERROR(__xludf.DUMMYFUNCTION("""COMPUTED_VALUE"""),63.37)</f>
        <v>63.37</v>
      </c>
      <c r="C203" s="1">
        <f t="shared" si="1"/>
        <v>-1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IFERROR(__xludf.DUMMYFUNCTION("""COMPUTED_VALUE"""),63.51)</f>
        <v>63.51</v>
      </c>
      <c r="C204" s="1">
        <f t="shared" si="1"/>
        <v>-1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IFERROR(__xludf.DUMMYFUNCTION("""COMPUTED_VALUE"""),63.4)</f>
        <v>63.4</v>
      </c>
      <c r="C205" s="1">
        <f t="shared" si="1"/>
        <v>-1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IFERROR(__xludf.DUMMYFUNCTION("""COMPUTED_VALUE"""),63.54)</f>
        <v>63.54</v>
      </c>
      <c r="C206" s="1">
        <f t="shared" si="1"/>
        <v>-1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IFERROR(__xludf.DUMMYFUNCTION("""COMPUTED_VALUE"""),62.86)</f>
        <v>62.86</v>
      </c>
      <c r="C207" s="1">
        <f t="shared" si="1"/>
        <v>-1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IFERROR(__xludf.DUMMYFUNCTION("""COMPUTED_VALUE"""),63.08)</f>
        <v>63.08</v>
      </c>
      <c r="C208" s="1">
        <f t="shared" si="1"/>
        <v>-1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IFERROR(__xludf.DUMMYFUNCTION("""COMPUTED_VALUE"""),63.19)</f>
        <v>63.19</v>
      </c>
      <c r="C209" s="1">
        <f t="shared" si="1"/>
        <v>-1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IFERROR(__xludf.DUMMYFUNCTION("""COMPUTED_VALUE"""),63.57)</f>
        <v>63.57</v>
      </c>
      <c r="C210" s="1">
        <f t="shared" si="1"/>
        <v>-1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IFERROR(__xludf.DUMMYFUNCTION("""COMPUTED_VALUE"""),63.62)</f>
        <v>63.62</v>
      </c>
      <c r="C211" s="1">
        <f t="shared" si="1"/>
        <v>-1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IFERROR(__xludf.DUMMYFUNCTION("""COMPUTED_VALUE"""),64.02)</f>
        <v>64.02</v>
      </c>
      <c r="C212" s="1">
        <f t="shared" si="1"/>
        <v>-1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IFERROR(__xludf.DUMMYFUNCTION("""COMPUTED_VALUE"""),64.31)</f>
        <v>64.31</v>
      </c>
      <c r="C213" s="1">
        <f t="shared" si="1"/>
        <v>-1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IFERROR(__xludf.DUMMYFUNCTION("""COMPUTED_VALUE"""),65.0)</f>
        <v>65</v>
      </c>
      <c r="C214" s="1">
        <f t="shared" si="1"/>
        <v>-1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IFERROR(__xludf.DUMMYFUNCTION("""COMPUTED_VALUE"""),65.0)</f>
        <v>65</v>
      </c>
      <c r="C215" s="1">
        <f t="shared" si="1"/>
        <v>-1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IFERROR(__xludf.DUMMYFUNCTION("""COMPUTED_VALUE"""),64.75)</f>
        <v>64.75</v>
      </c>
      <c r="C216" s="1">
        <f t="shared" si="1"/>
        <v>-1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IFERROR(__xludf.DUMMYFUNCTION("""COMPUTED_VALUE"""),64.81)</f>
        <v>64.81</v>
      </c>
      <c r="C217" s="1">
        <f t="shared" si="1"/>
        <v>-1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IFERROR(__xludf.DUMMYFUNCTION("""COMPUTED_VALUE"""),64.57)</f>
        <v>64.57</v>
      </c>
      <c r="C218" s="1">
        <f t="shared" si="1"/>
        <v>-1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IFERROR(__xludf.DUMMYFUNCTION("""COMPUTED_VALUE"""),64.36)</f>
        <v>64.36</v>
      </c>
      <c r="C219" s="1">
        <f t="shared" si="1"/>
        <v>-1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IFERROR(__xludf.DUMMYFUNCTION("""COMPUTED_VALUE"""),64.33)</f>
        <v>64.33</v>
      </c>
      <c r="C220" s="1">
        <f t="shared" si="1"/>
        <v>-1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IFERROR(__xludf.DUMMYFUNCTION("""COMPUTED_VALUE"""),64.29)</f>
        <v>64.29</v>
      </c>
      <c r="C221" s="1">
        <f t="shared" si="1"/>
        <v>-1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IFERROR(__xludf.DUMMYFUNCTION("""COMPUTED_VALUE"""),63.45)</f>
        <v>63.45</v>
      </c>
      <c r="C222" s="1">
        <f t="shared" si="1"/>
        <v>-1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IFERROR(__xludf.DUMMYFUNCTION("""COMPUTED_VALUE"""),63.27)</f>
        <v>63.27</v>
      </c>
      <c r="C223" s="1">
        <f t="shared" si="1"/>
        <v>-1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IFERROR(__xludf.DUMMYFUNCTION("""COMPUTED_VALUE"""),64.02)</f>
        <v>64.02</v>
      </c>
      <c r="C224" s="1">
        <f t="shared" si="1"/>
        <v>-1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IFERROR(__xludf.DUMMYFUNCTION("""COMPUTED_VALUE"""),64.05)</f>
        <v>64.05</v>
      </c>
      <c r="C225" s="1">
        <f t="shared" si="1"/>
        <v>-1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IFERROR(__xludf.DUMMYFUNCTION("""COMPUTED_VALUE"""),63.56)</f>
        <v>63.56</v>
      </c>
      <c r="C226" s="1">
        <f t="shared" si="1"/>
        <v>-1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IFERROR(__xludf.DUMMYFUNCTION("""COMPUTED_VALUE"""),62.61)</f>
        <v>62.61</v>
      </c>
      <c r="C227" s="1">
        <f t="shared" si="1"/>
        <v>-1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IFERROR(__xludf.DUMMYFUNCTION("""COMPUTED_VALUE"""),62.6)</f>
        <v>62.6</v>
      </c>
      <c r="C228" s="1">
        <f t="shared" si="1"/>
        <v>-1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IFERROR(__xludf.DUMMYFUNCTION("""COMPUTED_VALUE"""),62.13)</f>
        <v>62.13</v>
      </c>
      <c r="C229" s="1">
        <f t="shared" si="1"/>
        <v>-1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IFERROR(__xludf.DUMMYFUNCTION("""COMPUTED_VALUE"""),62.13)</f>
        <v>62.13</v>
      </c>
      <c r="C230" s="1">
        <f t="shared" si="1"/>
        <v>-1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IFERROR(__xludf.DUMMYFUNCTION("""COMPUTED_VALUE"""),61.07)</f>
        <v>61.07</v>
      </c>
      <c r="C231" s="1">
        <f t="shared" si="1"/>
        <v>-1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IFERROR(__xludf.DUMMYFUNCTION("""COMPUTED_VALUE"""),62.15)</f>
        <v>62.15</v>
      </c>
      <c r="C232" s="1">
        <f t="shared" si="1"/>
        <v>-1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IFERROR(__xludf.DUMMYFUNCTION("""COMPUTED_VALUE"""),62.36)</f>
        <v>62.36</v>
      </c>
      <c r="C233" s="1">
        <f t="shared" si="1"/>
        <v>-1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IFERROR(__xludf.DUMMYFUNCTION("""COMPUTED_VALUE"""),62.33)</f>
        <v>62.33</v>
      </c>
      <c r="C234" s="1">
        <f t="shared" si="1"/>
        <v>-1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IFERROR(__xludf.DUMMYFUNCTION("""COMPUTED_VALUE"""),62.06)</f>
        <v>62.06</v>
      </c>
      <c r="C235" s="1">
        <f t="shared" si="1"/>
        <v>-1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IFERROR(__xludf.DUMMYFUNCTION("""COMPUTED_VALUE"""),62.15)</f>
        <v>62.15</v>
      </c>
      <c r="C236" s="1">
        <f t="shared" si="1"/>
        <v>-1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IFERROR(__xludf.DUMMYFUNCTION("""COMPUTED_VALUE"""),62.63)</f>
        <v>62.63</v>
      </c>
      <c r="C237" s="1">
        <f t="shared" si="1"/>
        <v>-1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IFERROR(__xludf.DUMMYFUNCTION("""COMPUTED_VALUE"""),62.87)</f>
        <v>62.87</v>
      </c>
      <c r="C238" s="1">
        <f t="shared" si="1"/>
        <v>-1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IFERROR(__xludf.DUMMYFUNCTION("""COMPUTED_VALUE"""),63.2)</f>
        <v>63.2</v>
      </c>
      <c r="C239" s="1">
        <f t="shared" si="1"/>
        <v>-1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IFERROR(__xludf.DUMMYFUNCTION("""COMPUTED_VALUE"""),63.19)</f>
        <v>63.19</v>
      </c>
      <c r="C240" s="1">
        <f t="shared" si="1"/>
        <v>-1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IFERROR(__xludf.DUMMYFUNCTION("""COMPUTED_VALUE"""),63.55)</f>
        <v>63.55</v>
      </c>
      <c r="C241" s="1">
        <f t="shared" si="1"/>
        <v>-1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IFERROR(__xludf.DUMMYFUNCTION("""COMPUTED_VALUE"""),63.64)</f>
        <v>63.64</v>
      </c>
      <c r="C242" s="1">
        <f t="shared" si="1"/>
        <v>-1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IFERROR(__xludf.DUMMYFUNCTION("""COMPUTED_VALUE"""),64.5)</f>
        <v>64.5</v>
      </c>
      <c r="C243" s="1">
        <f t="shared" si="1"/>
        <v>-1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IFERROR(__xludf.DUMMYFUNCTION("""COMPUTED_VALUE"""),64.81)</f>
        <v>64.81</v>
      </c>
      <c r="C244" s="1">
        <f t="shared" si="1"/>
        <v>-1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IFERROR(__xludf.DUMMYFUNCTION("""COMPUTED_VALUE"""),64.97)</f>
        <v>64.97</v>
      </c>
      <c r="C245" s="1">
        <f t="shared" si="1"/>
        <v>-1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IFERROR(__xludf.DUMMYFUNCTION("""COMPUTED_VALUE"""),64.87)</f>
        <v>64.87</v>
      </c>
      <c r="C246" s="1">
        <f t="shared" si="1"/>
        <v>-1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IFERROR(__xludf.DUMMYFUNCTION("""COMPUTED_VALUE"""),64.95)</f>
        <v>64.95</v>
      </c>
      <c r="C247" s="1">
        <f t="shared" si="1"/>
        <v>-1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IFERROR(__xludf.DUMMYFUNCTION("""COMPUTED_VALUE"""),65.24)</f>
        <v>65.24</v>
      </c>
      <c r="C248" s="1">
        <f t="shared" si="1"/>
        <v>-1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IFERROR(__xludf.DUMMYFUNCTION("""COMPUTED_VALUE"""),64.67)</f>
        <v>64.67</v>
      </c>
      <c r="C249" s="1">
        <f t="shared" si="1"/>
        <v>-1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IFERROR(__xludf.DUMMYFUNCTION("""COMPUTED_VALUE"""),64.76)</f>
        <v>64.76</v>
      </c>
      <c r="C250" s="1">
        <f t="shared" si="1"/>
        <v>-1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IFERROR(__xludf.DUMMYFUNCTION("""COMPUTED_VALUE"""),64.4)</f>
        <v>64.4</v>
      </c>
      <c r="C251" s="1">
        <f t="shared" si="1"/>
        <v>-1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IFERROR(__xludf.DUMMYFUNCTION("""COMPUTED_VALUE"""),64.28)</f>
        <v>64.28</v>
      </c>
      <c r="C252" s="1">
        <f t="shared" si="1"/>
        <v>-1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IFERROR(__xludf.DUMMYFUNCTION("""COMPUTED_VALUE"""),64.33)</f>
        <v>64.33</v>
      </c>
      <c r="C253" s="1">
        <f t="shared" si="1"/>
        <v>-1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IFERROR(__xludf.DUMMYFUNCTION("""COMPUTED_VALUE"""),64.77)</f>
        <v>64.77</v>
      </c>
      <c r="C254" s="1">
        <f t="shared" si="1"/>
        <v>-1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IFERROR(__xludf.DUMMYFUNCTION("""COMPUTED_VALUE"""),64.95)</f>
        <v>64.95</v>
      </c>
      <c r="C255" s="1">
        <f t="shared" si="1"/>
        <v>-1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IFERROR(__xludf.DUMMYFUNCTION("""COMPUTED_VALUE"""),64.8)</f>
        <v>64.8</v>
      </c>
      <c r="C256" s="1">
        <f t="shared" si="1"/>
        <v>-1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IFERROR(__xludf.DUMMYFUNCTION("""COMPUTED_VALUE"""),64.69)</f>
        <v>64.69</v>
      </c>
      <c r="C257" s="1">
        <f t="shared" si="1"/>
        <v>-1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IFERROR(__xludf.DUMMYFUNCTION("""COMPUTED_VALUE"""),64.5)</f>
        <v>64.5</v>
      </c>
      <c r="C258" s="1">
        <f t="shared" si="1"/>
        <v>-1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IFERROR(__xludf.DUMMYFUNCTION("""COMPUTED_VALUE"""),64.36)</f>
        <v>64.36</v>
      </c>
      <c r="C259" s="1">
        <f t="shared" si="1"/>
        <v>-1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IFERROR(__xludf.DUMMYFUNCTION("""COMPUTED_VALUE"""),64.04)</f>
        <v>64.04</v>
      </c>
      <c r="C260" s="1">
        <f t="shared" si="1"/>
        <v>-1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IFERROR(__xludf.DUMMYFUNCTION("""COMPUTED_VALUE"""),64.97)</f>
        <v>64.97</v>
      </c>
      <c r="C261" s="1">
        <f t="shared" si="1"/>
        <v>-1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IFERROR(__xludf.DUMMYFUNCTION("""COMPUTED_VALUE"""),65.48)</f>
        <v>65.48</v>
      </c>
      <c r="C262" s="1">
        <f t="shared" si="1"/>
        <v>-1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IFERROR(__xludf.DUMMYFUNCTION("""COMPUTED_VALUE"""),65.53)</f>
        <v>65.53</v>
      </c>
      <c r="C263" s="1">
        <f t="shared" si="1"/>
        <v>-1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IFERROR(__xludf.DUMMYFUNCTION("""COMPUTED_VALUE"""),65.5)</f>
        <v>65.5</v>
      </c>
      <c r="C264" s="1">
        <f t="shared" si="1"/>
        <v>-1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IFERROR(__xludf.DUMMYFUNCTION("""COMPUTED_VALUE"""),65.35)</f>
        <v>65.35</v>
      </c>
      <c r="C265" s="1">
        <f t="shared" si="1"/>
        <v>-1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IFERROR(__xludf.DUMMYFUNCTION("""COMPUTED_VALUE"""),65.8)</f>
        <v>65.8</v>
      </c>
      <c r="C266" s="1">
        <f t="shared" si="1"/>
        <v>-1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IFERROR(__xludf.DUMMYFUNCTION("""COMPUTED_VALUE"""),65.91)</f>
        <v>65.91</v>
      </c>
      <c r="C267" s="1">
        <f t="shared" si="1"/>
        <v>-1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IFERROR(__xludf.DUMMYFUNCTION("""COMPUTED_VALUE"""),66.58)</f>
        <v>66.58</v>
      </c>
      <c r="C268" s="1">
        <f t="shared" si="1"/>
        <v>-1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IFERROR(__xludf.DUMMYFUNCTION("""COMPUTED_VALUE"""),66.7)</f>
        <v>66.7</v>
      </c>
      <c r="C269" s="1">
        <f t="shared" si="1"/>
        <v>-1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IFERROR(__xludf.DUMMYFUNCTION("""COMPUTED_VALUE"""),66.11)</f>
        <v>66.11</v>
      </c>
      <c r="C270" s="1">
        <f t="shared" si="1"/>
        <v>-1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IFERROR(__xludf.DUMMYFUNCTION("""COMPUTED_VALUE"""),64.18)</f>
        <v>64.18</v>
      </c>
      <c r="C271" s="1">
        <f t="shared" si="1"/>
        <v>-1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IFERROR(__xludf.DUMMYFUNCTION("""COMPUTED_VALUE"""),64.2)</f>
        <v>64.2</v>
      </c>
      <c r="C272" s="1">
        <f t="shared" si="1"/>
        <v>-1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IFERROR(__xludf.DUMMYFUNCTION("""COMPUTED_VALUE"""),63.13)</f>
        <v>63.13</v>
      </c>
      <c r="C273" s="1">
        <f t="shared" si="1"/>
        <v>-1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IFERROR(__xludf.DUMMYFUNCTION("""COMPUTED_VALUE"""),62.92)</f>
        <v>62.92</v>
      </c>
      <c r="C274" s="1">
        <f t="shared" si="1"/>
        <v>-1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IFERROR(__xludf.DUMMYFUNCTION("""COMPUTED_VALUE"""),62.79)</f>
        <v>62.79</v>
      </c>
      <c r="C275" s="1">
        <f t="shared" si="1"/>
        <v>-1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IFERROR(__xludf.DUMMYFUNCTION("""COMPUTED_VALUE"""),62.9)</f>
        <v>62.9</v>
      </c>
      <c r="C276" s="1">
        <f t="shared" si="1"/>
        <v>-1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IFERROR(__xludf.DUMMYFUNCTION("""COMPUTED_VALUE"""),63.61)</f>
        <v>63.61</v>
      </c>
      <c r="C277" s="1">
        <f t="shared" si="1"/>
        <v>-1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IFERROR(__xludf.DUMMYFUNCTION("""COMPUTED_VALUE"""),64.55)</f>
        <v>64.55</v>
      </c>
      <c r="C278" s="1">
        <f t="shared" si="1"/>
        <v>-1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IFERROR(__xludf.DUMMYFUNCTION("""COMPUTED_VALUE"""),64.64)</f>
        <v>64.64</v>
      </c>
      <c r="C279" s="1">
        <f t="shared" si="1"/>
        <v>-1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IFERROR(__xludf.DUMMYFUNCTION("""COMPUTED_VALUE"""),64.39)</f>
        <v>64.39</v>
      </c>
      <c r="C280" s="1">
        <f t="shared" si="1"/>
        <v>-1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IFERROR(__xludf.DUMMYFUNCTION("""COMPUTED_VALUE"""),64.58)</f>
        <v>64.58</v>
      </c>
      <c r="C281" s="1">
        <f t="shared" si="1"/>
        <v>-1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IFERROR(__xludf.DUMMYFUNCTION("""COMPUTED_VALUE"""),64.73)</f>
        <v>64.73</v>
      </c>
      <c r="C282" s="1">
        <f t="shared" si="1"/>
        <v>-1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IFERROR(__xludf.DUMMYFUNCTION("""COMPUTED_VALUE"""),64.54)</f>
        <v>64.54</v>
      </c>
      <c r="C283" s="1">
        <f t="shared" si="1"/>
        <v>-1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IFERROR(__xludf.DUMMYFUNCTION("""COMPUTED_VALUE"""),63.92)</f>
        <v>63.92</v>
      </c>
      <c r="C284" s="1">
        <f t="shared" si="1"/>
        <v>-1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IFERROR(__xludf.DUMMYFUNCTION("""COMPUTED_VALUE"""),63.76)</f>
        <v>63.76</v>
      </c>
      <c r="C285" s="1">
        <f t="shared" si="1"/>
        <v>-1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IFERROR(__xludf.DUMMYFUNCTION("""COMPUTED_VALUE"""),64.0)</f>
        <v>64</v>
      </c>
      <c r="C286" s="1">
        <f t="shared" si="1"/>
        <v>-1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IFERROR(__xludf.DUMMYFUNCTION("""COMPUTED_VALUE"""),64.3)</f>
        <v>64.3</v>
      </c>
      <c r="C287" s="1">
        <f t="shared" si="1"/>
        <v>-1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IFERROR(__xludf.DUMMYFUNCTION("""COMPUTED_VALUE"""),64.07)</f>
        <v>64.07</v>
      </c>
      <c r="C288" s="1">
        <f t="shared" si="1"/>
        <v>-1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IFERROR(__xludf.DUMMYFUNCTION("""COMPUTED_VALUE"""),64.15)</f>
        <v>64.15</v>
      </c>
      <c r="C289" s="1">
        <f t="shared" si="1"/>
        <v>-1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IFERROR(__xludf.DUMMYFUNCTION("""COMPUTED_VALUE"""),63.05)</f>
        <v>63.05</v>
      </c>
      <c r="C290" s="1">
        <f t="shared" si="1"/>
        <v>-1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IFERROR(__xludf.DUMMYFUNCTION("""COMPUTED_VALUE"""),62.84)</f>
        <v>62.84</v>
      </c>
      <c r="C291" s="1">
        <f t="shared" si="1"/>
        <v>-1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IFERROR(__xludf.DUMMYFUNCTION("""COMPUTED_VALUE"""),63.05)</f>
        <v>63.05</v>
      </c>
      <c r="C292" s="1">
        <f t="shared" si="1"/>
        <v>-1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IFERROR(__xludf.DUMMYFUNCTION("""COMPUTED_VALUE"""),62.74)</f>
        <v>62.74</v>
      </c>
      <c r="C293" s="1">
        <f t="shared" si="1"/>
        <v>-1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IFERROR(__xludf.DUMMYFUNCTION("""COMPUTED_VALUE"""),62.41)</f>
        <v>62.41</v>
      </c>
      <c r="C294" s="1">
        <f t="shared" si="1"/>
        <v>-1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IFERROR(__xludf.DUMMYFUNCTION("""COMPUTED_VALUE"""),62.55)</f>
        <v>62.55</v>
      </c>
      <c r="C295" s="1">
        <f t="shared" si="1"/>
        <v>-1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IFERROR(__xludf.DUMMYFUNCTION("""COMPUTED_VALUE"""),62.03)</f>
        <v>62.03</v>
      </c>
      <c r="C296" s="1">
        <f t="shared" si="1"/>
        <v>-1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IFERROR(__xludf.DUMMYFUNCTION("""COMPUTED_VALUE"""),61.71)</f>
        <v>61.71</v>
      </c>
      <c r="C297" s="1">
        <f t="shared" si="1"/>
        <v>-1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IFERROR(__xludf.DUMMYFUNCTION("""COMPUTED_VALUE"""),62.05)</f>
        <v>62.05</v>
      </c>
      <c r="C298" s="1">
        <f t="shared" si="1"/>
        <v>-1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IFERROR(__xludf.DUMMYFUNCTION("""COMPUTED_VALUE"""),62.0)</f>
        <v>62</v>
      </c>
      <c r="C299" s="1">
        <f t="shared" si="1"/>
        <v>-1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IFERROR(__xludf.DUMMYFUNCTION("""COMPUTED_VALUE"""),61.49)</f>
        <v>61.49</v>
      </c>
      <c r="C300" s="1">
        <f t="shared" si="1"/>
        <v>-1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IFERROR(__xludf.DUMMYFUNCTION("""COMPUTED_VALUE"""),61.49)</f>
        <v>61.49</v>
      </c>
      <c r="C301" s="1">
        <f t="shared" si="1"/>
        <v>-1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IFERROR(__xludf.DUMMYFUNCTION("""COMPUTED_VALUE"""),61.35)</f>
        <v>61.35</v>
      </c>
      <c r="C302" s="1">
        <f t="shared" si="1"/>
        <v>-1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IFERROR(__xludf.DUMMYFUNCTION("""COMPUTED_VALUE"""),60.66)</f>
        <v>60.66</v>
      </c>
      <c r="C303" s="1">
        <f t="shared" si="1"/>
        <v>-1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IFERROR(__xludf.DUMMYFUNCTION("""COMPUTED_VALUE"""),59.73)</f>
        <v>59.73</v>
      </c>
      <c r="C304" s="1">
        <f t="shared" si="1"/>
        <v>-1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IFERROR(__xludf.DUMMYFUNCTION("""COMPUTED_VALUE"""),60.43)</f>
        <v>60.43</v>
      </c>
      <c r="C305" s="1">
        <f t="shared" si="1"/>
        <v>-1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IFERROR(__xludf.DUMMYFUNCTION("""COMPUTED_VALUE"""),60.6)</f>
        <v>60.6</v>
      </c>
      <c r="C306" s="1">
        <f t="shared" si="1"/>
        <v>-1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IFERROR(__xludf.DUMMYFUNCTION("""COMPUTED_VALUE"""),61.3)</f>
        <v>61.3</v>
      </c>
      <c r="C307" s="1">
        <f t="shared" si="1"/>
        <v>-1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IFERROR(__xludf.DUMMYFUNCTION("""COMPUTED_VALUE"""),60.93)</f>
        <v>60.93</v>
      </c>
      <c r="C308" s="1">
        <f t="shared" si="1"/>
        <v>-1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IFERROR(__xludf.DUMMYFUNCTION("""COMPUTED_VALUE"""),60.91)</f>
        <v>60.91</v>
      </c>
      <c r="C309" s="1">
        <f t="shared" si="1"/>
        <v>-1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IFERROR(__xludf.DUMMYFUNCTION("""COMPUTED_VALUE"""),61.14)</f>
        <v>61.14</v>
      </c>
      <c r="C310" s="1">
        <f t="shared" si="1"/>
        <v>-1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IFERROR(__xludf.DUMMYFUNCTION("""COMPUTED_VALUE"""),60.88)</f>
        <v>60.88</v>
      </c>
      <c r="C311" s="1">
        <f t="shared" si="1"/>
        <v>-1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IFERROR(__xludf.DUMMYFUNCTION("""COMPUTED_VALUE"""),60.66)</f>
        <v>60.66</v>
      </c>
      <c r="C312" s="1">
        <f t="shared" si="1"/>
        <v>-1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IFERROR(__xludf.DUMMYFUNCTION("""COMPUTED_VALUE"""),61.28)</f>
        <v>61.28</v>
      </c>
      <c r="C313" s="1">
        <f t="shared" si="1"/>
        <v>-1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IFERROR(__xludf.DUMMYFUNCTION("""COMPUTED_VALUE"""),61.97)</f>
        <v>61.97</v>
      </c>
      <c r="C314" s="1">
        <f t="shared" si="1"/>
        <v>-1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IFERROR(__xludf.DUMMYFUNCTION("""COMPUTED_VALUE"""),61.6)</f>
        <v>61.6</v>
      </c>
      <c r="C315" s="1">
        <f t="shared" si="1"/>
        <v>-1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IFERROR(__xludf.DUMMYFUNCTION("""COMPUTED_VALUE"""),62.08)</f>
        <v>62.08</v>
      </c>
      <c r="C316" s="1">
        <f t="shared" si="1"/>
        <v>-1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IFERROR(__xludf.DUMMYFUNCTION("""COMPUTED_VALUE"""),62.26)</f>
        <v>62.26</v>
      </c>
      <c r="C317" s="1">
        <f t="shared" si="1"/>
        <v>-1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IFERROR(__xludf.DUMMYFUNCTION("""COMPUTED_VALUE"""),61.67)</f>
        <v>61.67</v>
      </c>
      <c r="C318" s="1">
        <f t="shared" si="1"/>
        <v>-1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IFERROR(__xludf.DUMMYFUNCTION("""COMPUTED_VALUE"""),61.76)</f>
        <v>61.76</v>
      </c>
      <c r="C319" s="1">
        <f t="shared" si="1"/>
        <v>-1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IFERROR(__xludf.DUMMYFUNCTION("""COMPUTED_VALUE"""),62.13)</f>
        <v>62.13</v>
      </c>
      <c r="C320" s="1">
        <f t="shared" si="1"/>
        <v>-1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IFERROR(__xludf.DUMMYFUNCTION("""COMPUTED_VALUE"""),61.9)</f>
        <v>61.9</v>
      </c>
      <c r="C321" s="1">
        <f t="shared" si="1"/>
        <v>-1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IFERROR(__xludf.DUMMYFUNCTION("""COMPUTED_VALUE"""),62.19)</f>
        <v>62.19</v>
      </c>
      <c r="C322" s="1">
        <f t="shared" si="1"/>
        <v>-1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IFERROR(__xludf.DUMMYFUNCTION("""COMPUTED_VALUE"""),62.89)</f>
        <v>62.89</v>
      </c>
      <c r="C323" s="1">
        <f t="shared" si="1"/>
        <v>-1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IFERROR(__xludf.DUMMYFUNCTION("""COMPUTED_VALUE"""),62.99)</f>
        <v>62.99</v>
      </c>
      <c r="C324" s="1">
        <f t="shared" si="1"/>
        <v>-1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IFERROR(__xludf.DUMMYFUNCTION("""COMPUTED_VALUE"""),63.3)</f>
        <v>63.3</v>
      </c>
      <c r="C325" s="1">
        <f t="shared" si="1"/>
        <v>-1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IFERROR(__xludf.DUMMYFUNCTION("""COMPUTED_VALUE"""),64.18)</f>
        <v>64.18</v>
      </c>
      <c r="C326" s="1">
        <f t="shared" si="1"/>
        <v>-1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IFERROR(__xludf.DUMMYFUNCTION("""COMPUTED_VALUE"""),64.0)</f>
        <v>64</v>
      </c>
      <c r="C327" s="1">
        <f t="shared" si="1"/>
        <v>-1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IFERROR(__xludf.DUMMYFUNCTION("""COMPUTED_VALUE"""),63.86)</f>
        <v>63.86</v>
      </c>
      <c r="C328" s="1">
        <f t="shared" si="1"/>
        <v>-1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IFERROR(__xludf.DUMMYFUNCTION("""COMPUTED_VALUE"""),63.72)</f>
        <v>63.72</v>
      </c>
      <c r="C329" s="1">
        <f t="shared" si="1"/>
        <v>-1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IFERROR(__xludf.DUMMYFUNCTION("""COMPUTED_VALUE"""),63.27)</f>
        <v>63.27</v>
      </c>
      <c r="C330" s="1">
        <f t="shared" si="1"/>
        <v>-1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IFERROR(__xludf.DUMMYFUNCTION("""COMPUTED_VALUE"""),63.37)</f>
        <v>63.37</v>
      </c>
      <c r="C331" s="1">
        <f t="shared" si="1"/>
        <v>-1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IFERROR(__xludf.DUMMYFUNCTION("""COMPUTED_VALUE"""),63.83)</f>
        <v>63.83</v>
      </c>
      <c r="C332" s="1">
        <f t="shared" si="1"/>
        <v>-1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IFERROR(__xludf.DUMMYFUNCTION("""COMPUTED_VALUE"""),64.02)</f>
        <v>64.02</v>
      </c>
      <c r="C333" s="1">
        <f t="shared" si="1"/>
        <v>-1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IFERROR(__xludf.DUMMYFUNCTION("""COMPUTED_VALUE"""),64.5)</f>
        <v>64.5</v>
      </c>
      <c r="C334" s="1">
        <f t="shared" si="1"/>
        <v>-1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IFERROR(__xludf.DUMMYFUNCTION("""COMPUTED_VALUE"""),64.9)</f>
        <v>64.9</v>
      </c>
      <c r="C335" s="1">
        <f t="shared" si="1"/>
        <v>-1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IFERROR(__xludf.DUMMYFUNCTION("""COMPUTED_VALUE"""),65.18)</f>
        <v>65.18</v>
      </c>
      <c r="C336" s="1">
        <f t="shared" si="1"/>
        <v>-1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IFERROR(__xludf.DUMMYFUNCTION("""COMPUTED_VALUE"""),65.71)</f>
        <v>65.71</v>
      </c>
      <c r="C337" s="1">
        <f t="shared" si="1"/>
        <v>-1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IFERROR(__xludf.DUMMYFUNCTION("""COMPUTED_VALUE"""),66.47)</f>
        <v>66.47</v>
      </c>
      <c r="C338" s="1">
        <f t="shared" si="1"/>
        <v>-1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IFERROR(__xludf.DUMMYFUNCTION("""COMPUTED_VALUE"""),65.88)</f>
        <v>65.88</v>
      </c>
      <c r="C339" s="1">
        <f t="shared" si="1"/>
        <v>-1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IFERROR(__xludf.DUMMYFUNCTION("""COMPUTED_VALUE"""),65.27)</f>
        <v>65.27</v>
      </c>
      <c r="C340" s="1">
        <f t="shared" si="1"/>
        <v>-1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IFERROR(__xludf.DUMMYFUNCTION("""COMPUTED_VALUE"""),65.14)</f>
        <v>65.14</v>
      </c>
      <c r="C341" s="1">
        <f t="shared" si="1"/>
        <v>-1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IFERROR(__xludf.DUMMYFUNCTION("""COMPUTED_VALUE"""),65.73)</f>
        <v>65.73</v>
      </c>
      <c r="C342" s="1">
        <f t="shared" si="1"/>
        <v>-1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IFERROR(__xludf.DUMMYFUNCTION("""COMPUTED_VALUE"""),65.92)</f>
        <v>65.92</v>
      </c>
      <c r="C343" s="1">
        <f t="shared" si="1"/>
        <v>-1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IFERROR(__xludf.DUMMYFUNCTION("""COMPUTED_VALUE"""),66.84)</f>
        <v>66.84</v>
      </c>
      <c r="C344" s="1">
        <f t="shared" si="1"/>
        <v>-1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IFERROR(__xludf.DUMMYFUNCTION("""COMPUTED_VALUE"""),66.86)</f>
        <v>66.86</v>
      </c>
      <c r="C345" s="1">
        <f t="shared" si="1"/>
        <v>-1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IFERROR(__xludf.DUMMYFUNCTION("""COMPUTED_VALUE"""),66.94)</f>
        <v>66.94</v>
      </c>
      <c r="C346" s="1">
        <f t="shared" si="1"/>
        <v>-1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IFERROR(__xludf.DUMMYFUNCTION("""COMPUTED_VALUE"""),67.42)</f>
        <v>67.42</v>
      </c>
      <c r="C347" s="1">
        <f t="shared" si="1"/>
        <v>-1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IFERROR(__xludf.DUMMYFUNCTION("""COMPUTED_VALUE"""),67.38)</f>
        <v>67.38</v>
      </c>
      <c r="C348" s="1">
        <f t="shared" si="1"/>
        <v>-1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IFERROR(__xludf.DUMMYFUNCTION("""COMPUTED_VALUE"""),67.46)</f>
        <v>67.46</v>
      </c>
      <c r="C349" s="1">
        <f t="shared" si="1"/>
        <v>-1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IFERROR(__xludf.DUMMYFUNCTION("""COMPUTED_VALUE"""),67.36)</f>
        <v>67.36</v>
      </c>
      <c r="C350" s="1">
        <f t="shared" si="1"/>
        <v>-1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IFERROR(__xludf.DUMMYFUNCTION("""COMPUTED_VALUE"""),67.05)</f>
        <v>67.05</v>
      </c>
      <c r="C351" s="1">
        <f t="shared" si="1"/>
        <v>-1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IFERROR(__xludf.DUMMYFUNCTION("""COMPUTED_VALUE"""),67.01)</f>
        <v>67.01</v>
      </c>
      <c r="C352" s="1">
        <f t="shared" si="1"/>
        <v>-1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IFERROR(__xludf.DUMMYFUNCTION("""COMPUTED_VALUE"""),66.38)</f>
        <v>66.38</v>
      </c>
      <c r="C353" s="1">
        <f t="shared" si="1"/>
        <v>-1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IFERROR(__xludf.DUMMYFUNCTION("""COMPUTED_VALUE"""),66.19)</f>
        <v>66.19</v>
      </c>
      <c r="C354" s="1">
        <f t="shared" si="1"/>
        <v>-1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IFERROR(__xludf.DUMMYFUNCTION("""COMPUTED_VALUE"""),66.2)</f>
        <v>66.2</v>
      </c>
      <c r="C355" s="1">
        <f t="shared" si="1"/>
        <v>-1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IFERROR(__xludf.DUMMYFUNCTION("""COMPUTED_VALUE"""),67.0)</f>
        <v>67</v>
      </c>
      <c r="C356" s="1">
        <f t="shared" si="1"/>
        <v>-1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IFERROR(__xludf.DUMMYFUNCTION("""COMPUTED_VALUE"""),66.4)</f>
        <v>66.4</v>
      </c>
      <c r="C357" s="1">
        <f t="shared" si="1"/>
        <v>-1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IFERROR(__xludf.DUMMYFUNCTION("""COMPUTED_VALUE"""),66.01)</f>
        <v>66.01</v>
      </c>
      <c r="C358" s="1">
        <f t="shared" si="1"/>
        <v>-1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IFERROR(__xludf.DUMMYFUNCTION("""COMPUTED_VALUE"""),65.43)</f>
        <v>65.43</v>
      </c>
      <c r="C359" s="1">
        <f t="shared" si="1"/>
        <v>-1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IFERROR(__xludf.DUMMYFUNCTION("""COMPUTED_VALUE"""),65.5)</f>
        <v>65.5</v>
      </c>
      <c r="C360" s="1">
        <f t="shared" si="1"/>
        <v>-1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IFERROR(__xludf.DUMMYFUNCTION("""COMPUTED_VALUE"""),65.06)</f>
        <v>65.06</v>
      </c>
      <c r="C361" s="1">
        <f t="shared" si="1"/>
        <v>-1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IFERROR(__xludf.DUMMYFUNCTION("""COMPUTED_VALUE"""),64.85)</f>
        <v>64.85</v>
      </c>
      <c r="C362" s="1">
        <f t="shared" si="1"/>
        <v>-1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IFERROR(__xludf.DUMMYFUNCTION("""COMPUTED_VALUE"""),65.01)</f>
        <v>65.01</v>
      </c>
      <c r="C363" s="1">
        <f t="shared" si="1"/>
        <v>-1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IFERROR(__xludf.DUMMYFUNCTION("""COMPUTED_VALUE"""),64.7)</f>
        <v>64.7</v>
      </c>
      <c r="C364" s="1">
        <f t="shared" si="1"/>
        <v>-1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IFERROR(__xludf.DUMMYFUNCTION("""COMPUTED_VALUE"""),64.77)</f>
        <v>64.77</v>
      </c>
      <c r="C365" s="1">
        <f t="shared" si="1"/>
        <v>-1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IFERROR(__xludf.DUMMYFUNCTION("""COMPUTED_VALUE"""),64.76)</f>
        <v>64.76</v>
      </c>
      <c r="C366" s="1">
        <f t="shared" si="1"/>
        <v>-1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IFERROR(__xludf.DUMMYFUNCTION("""COMPUTED_VALUE"""),63.76)</f>
        <v>63.76</v>
      </c>
      <c r="C367" s="1">
        <f t="shared" si="1"/>
        <v>-1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IFERROR(__xludf.DUMMYFUNCTION("""COMPUTED_VALUE"""),64.26)</f>
        <v>64.26</v>
      </c>
      <c r="C368" s="1">
        <f t="shared" si="1"/>
        <v>-1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IFERROR(__xludf.DUMMYFUNCTION("""COMPUTED_VALUE"""),64.69)</f>
        <v>64.69</v>
      </c>
      <c r="C369" s="1">
        <f t="shared" si="1"/>
        <v>-1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IFERROR(__xludf.DUMMYFUNCTION("""COMPUTED_VALUE"""),65.09)</f>
        <v>65.09</v>
      </c>
      <c r="C370" s="1">
        <f t="shared" si="1"/>
        <v>-1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IFERROR(__xludf.DUMMYFUNCTION("""COMPUTED_VALUE"""),64.22)</f>
        <v>64.22</v>
      </c>
      <c r="C371" s="1">
        <f t="shared" si="1"/>
        <v>-1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IFERROR(__xludf.DUMMYFUNCTION("""COMPUTED_VALUE"""),64.06)</f>
        <v>64.06</v>
      </c>
      <c r="C372" s="1">
        <f t="shared" si="1"/>
        <v>-1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IFERROR(__xludf.DUMMYFUNCTION("""COMPUTED_VALUE"""),63.46)</f>
        <v>63.46</v>
      </c>
      <c r="C373" s="1">
        <f t="shared" si="1"/>
        <v>-1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IFERROR(__xludf.DUMMYFUNCTION("""COMPUTED_VALUE"""),62.59)</f>
        <v>62.59</v>
      </c>
      <c r="C374" s="1">
        <f t="shared" si="1"/>
        <v>-1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IFERROR(__xludf.DUMMYFUNCTION("""COMPUTED_VALUE"""),62.82)</f>
        <v>62.82</v>
      </c>
      <c r="C375" s="1">
        <f t="shared" si="1"/>
        <v>-1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IFERROR(__xludf.DUMMYFUNCTION("""COMPUTED_VALUE"""),62.72)</f>
        <v>62.72</v>
      </c>
      <c r="C376" s="1">
        <f t="shared" si="1"/>
        <v>-1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IFERROR(__xludf.DUMMYFUNCTION("""COMPUTED_VALUE"""),62.55)</f>
        <v>62.55</v>
      </c>
      <c r="C377" s="1">
        <f t="shared" si="1"/>
        <v>-1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IFERROR(__xludf.DUMMYFUNCTION("""COMPUTED_VALUE"""),63.57)</f>
        <v>63.57</v>
      </c>
      <c r="C378" s="1">
        <f t="shared" si="1"/>
        <v>-1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IFERROR(__xludf.DUMMYFUNCTION("""COMPUTED_VALUE"""),64.27)</f>
        <v>64.27</v>
      </c>
      <c r="C379" s="1">
        <f t="shared" si="1"/>
        <v>-1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IFERROR(__xludf.DUMMYFUNCTION("""COMPUTED_VALUE"""),64.26)</f>
        <v>64.26</v>
      </c>
      <c r="C380" s="1">
        <f t="shared" si="1"/>
        <v>-1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IFERROR(__xludf.DUMMYFUNCTION("""COMPUTED_VALUE"""),64.7)</f>
        <v>64.7</v>
      </c>
      <c r="C381" s="1">
        <f t="shared" si="1"/>
        <v>-1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IFERROR(__xludf.DUMMYFUNCTION("""COMPUTED_VALUE"""),64.95)</f>
        <v>64.95</v>
      </c>
      <c r="C382" s="1">
        <f t="shared" si="1"/>
        <v>-1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IFERROR(__xludf.DUMMYFUNCTION("""COMPUTED_VALUE"""),64.93)</f>
        <v>64.93</v>
      </c>
      <c r="C383" s="1">
        <f t="shared" si="1"/>
        <v>-1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IFERROR(__xludf.DUMMYFUNCTION("""COMPUTED_VALUE"""),64.72)</f>
        <v>64.72</v>
      </c>
      <c r="C384" s="1">
        <f t="shared" si="1"/>
        <v>-1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IFERROR(__xludf.DUMMYFUNCTION("""COMPUTED_VALUE"""),64.53)</f>
        <v>64.53</v>
      </c>
      <c r="C385" s="1">
        <f t="shared" si="1"/>
        <v>-1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IFERROR(__xludf.DUMMYFUNCTION("""COMPUTED_VALUE"""),64.64)</f>
        <v>64.64</v>
      </c>
      <c r="C386" s="1">
        <f t="shared" si="1"/>
        <v>-1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IFERROR(__xludf.DUMMYFUNCTION("""COMPUTED_VALUE"""),64.6)</f>
        <v>64.6</v>
      </c>
      <c r="C387" s="1">
        <f t="shared" si="1"/>
        <v>-1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IFERROR(__xludf.DUMMYFUNCTION("""COMPUTED_VALUE"""),64.83)</f>
        <v>64.83</v>
      </c>
      <c r="C388" s="1">
        <f t="shared" si="1"/>
        <v>-1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IFERROR(__xludf.DUMMYFUNCTION("""COMPUTED_VALUE"""),64.55)</f>
        <v>64.55</v>
      </c>
      <c r="C389" s="1">
        <f t="shared" si="1"/>
        <v>-1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IFERROR(__xludf.DUMMYFUNCTION("""COMPUTED_VALUE"""),64.61)</f>
        <v>64.61</v>
      </c>
      <c r="C390" s="1">
        <f t="shared" si="1"/>
        <v>-1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IFERROR(__xludf.DUMMYFUNCTION("""COMPUTED_VALUE"""),64.2)</f>
        <v>64.2</v>
      </c>
      <c r="C391" s="1">
        <f t="shared" si="1"/>
        <v>-1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IFERROR(__xludf.DUMMYFUNCTION("""COMPUTED_VALUE"""),64.49)</f>
        <v>64.49</v>
      </c>
      <c r="C392" s="1">
        <f t="shared" si="1"/>
        <v>-1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IFERROR(__xludf.DUMMYFUNCTION("""COMPUTED_VALUE"""),64.25)</f>
        <v>64.25</v>
      </c>
      <c r="C393" s="1">
        <f t="shared" si="1"/>
        <v>-1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IFERROR(__xludf.DUMMYFUNCTION("""COMPUTED_VALUE"""),63.31)</f>
        <v>63.31</v>
      </c>
      <c r="C394" s="1">
        <f t="shared" si="1"/>
        <v>-1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IFERROR(__xludf.DUMMYFUNCTION("""COMPUTED_VALUE"""),63.09)</f>
        <v>63.09</v>
      </c>
      <c r="C395" s="1">
        <f t="shared" si="1"/>
        <v>-1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IFERROR(__xludf.DUMMYFUNCTION("""COMPUTED_VALUE"""),62.2)</f>
        <v>62.2</v>
      </c>
      <c r="C396" s="1">
        <f t="shared" si="1"/>
        <v>-1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IFERROR(__xludf.DUMMYFUNCTION("""COMPUTED_VALUE"""),61.92)</f>
        <v>61.92</v>
      </c>
      <c r="C397" s="1">
        <f t="shared" si="1"/>
        <v>-1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IFERROR(__xludf.DUMMYFUNCTION("""COMPUTED_VALUE"""),61.49)</f>
        <v>61.49</v>
      </c>
      <c r="C398" s="1">
        <f t="shared" si="1"/>
        <v>-1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IFERROR(__xludf.DUMMYFUNCTION("""COMPUTED_VALUE"""),61.43)</f>
        <v>61.43</v>
      </c>
      <c r="C399" s="1">
        <f t="shared" si="1"/>
        <v>-1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IFERROR(__xludf.DUMMYFUNCTION("""COMPUTED_VALUE"""),60.87)</f>
        <v>60.87</v>
      </c>
      <c r="C400" s="1">
        <f t="shared" si="1"/>
        <v>-1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IFERROR(__xludf.DUMMYFUNCTION("""COMPUTED_VALUE"""),60.73)</f>
        <v>60.73</v>
      </c>
      <c r="C401" s="1">
        <f t="shared" si="1"/>
        <v>-1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IFERROR(__xludf.DUMMYFUNCTION("""COMPUTED_VALUE"""),59.58)</f>
        <v>59.58</v>
      </c>
      <c r="C402" s="1">
        <f t="shared" si="1"/>
        <v>-1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IFERROR(__xludf.DUMMYFUNCTION("""COMPUTED_VALUE"""),60.59)</f>
        <v>60.59</v>
      </c>
      <c r="C403" s="1">
        <f t="shared" si="1"/>
        <v>-1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IFERROR(__xludf.DUMMYFUNCTION("""COMPUTED_VALUE"""),59.29)</f>
        <v>59.29</v>
      </c>
      <c r="C404" s="1">
        <f t="shared" si="1"/>
        <v>-1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IFERROR(__xludf.DUMMYFUNCTION("""COMPUTED_VALUE"""),60.22)</f>
        <v>60.22</v>
      </c>
      <c r="C405" s="1">
        <f t="shared" si="1"/>
        <v>-1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IFERROR(__xludf.DUMMYFUNCTION("""COMPUTED_VALUE"""),58.51)</f>
        <v>58.51</v>
      </c>
      <c r="C406" s="1">
        <f t="shared" si="1"/>
        <v>-1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IFERROR(__xludf.DUMMYFUNCTION("""COMPUTED_VALUE"""),60.45)</f>
        <v>60.45</v>
      </c>
      <c r="C407" s="1">
        <f t="shared" si="1"/>
        <v>-1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IFERROR(__xludf.DUMMYFUNCTION("""COMPUTED_VALUE"""),61.14)</f>
        <v>61.14</v>
      </c>
      <c r="C408" s="1">
        <f t="shared" si="1"/>
        <v>-1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IFERROR(__xludf.DUMMYFUNCTION("""COMPUTED_VALUE"""),61.88)</f>
        <v>61.88</v>
      </c>
      <c r="C409" s="1">
        <f t="shared" si="1"/>
        <v>-1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IFERROR(__xludf.DUMMYFUNCTION("""COMPUTED_VALUE"""),61.62)</f>
        <v>61.62</v>
      </c>
      <c r="C410" s="1">
        <f t="shared" si="1"/>
        <v>-1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IFERROR(__xludf.DUMMYFUNCTION("""COMPUTED_VALUE"""),61.67)</f>
        <v>61.67</v>
      </c>
      <c r="C411" s="1">
        <f t="shared" si="1"/>
        <v>-1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IFERROR(__xludf.DUMMYFUNCTION("""COMPUTED_VALUE"""),60.86)</f>
        <v>60.86</v>
      </c>
      <c r="C412" s="1">
        <f t="shared" si="1"/>
        <v>-1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IFERROR(__xludf.DUMMYFUNCTION("""COMPUTED_VALUE"""),60.96)</f>
        <v>60.96</v>
      </c>
      <c r="C413" s="1">
        <f t="shared" si="1"/>
        <v>-1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IFERROR(__xludf.DUMMYFUNCTION("""COMPUTED_VALUE"""),61.71)</f>
        <v>61.71</v>
      </c>
      <c r="C414" s="1">
        <f t="shared" si="1"/>
        <v>-1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IFERROR(__xludf.DUMMYFUNCTION("""COMPUTED_VALUE"""),63.02)</f>
        <v>63.02</v>
      </c>
      <c r="C415" s="1">
        <f t="shared" si="1"/>
        <v>-1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IFERROR(__xludf.DUMMYFUNCTION("""COMPUTED_VALUE"""),63.31)</f>
        <v>63.31</v>
      </c>
      <c r="C416" s="1">
        <f t="shared" si="1"/>
        <v>-1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IFERROR(__xludf.DUMMYFUNCTION("""COMPUTED_VALUE"""),62.53)</f>
        <v>62.53</v>
      </c>
      <c r="C417" s="1">
        <f t="shared" si="1"/>
        <v>-1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IFERROR(__xludf.DUMMYFUNCTION("""COMPUTED_VALUE"""),62.57)</f>
        <v>62.57</v>
      </c>
      <c r="C418" s="1">
        <f t="shared" si="1"/>
        <v>-1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IFERROR(__xludf.DUMMYFUNCTION("""COMPUTED_VALUE"""),63.09)</f>
        <v>63.09</v>
      </c>
      <c r="C419" s="1">
        <f t="shared" si="1"/>
        <v>-1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IFERROR(__xludf.DUMMYFUNCTION("""COMPUTED_VALUE"""),63.5)</f>
        <v>63.5</v>
      </c>
      <c r="C420" s="1">
        <f t="shared" si="1"/>
        <v>-1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IFERROR(__xludf.DUMMYFUNCTION("""COMPUTED_VALUE"""),63.68)</f>
        <v>63.68</v>
      </c>
      <c r="C421" s="1">
        <f t="shared" si="1"/>
        <v>-1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IFERROR(__xludf.DUMMYFUNCTION("""COMPUTED_VALUE"""),63.26)</f>
        <v>63.26</v>
      </c>
      <c r="C422" s="1">
        <f t="shared" si="1"/>
        <v>-1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IFERROR(__xludf.DUMMYFUNCTION("""COMPUTED_VALUE"""),62.55)</f>
        <v>62.55</v>
      </c>
      <c r="C423" s="1">
        <f t="shared" si="1"/>
        <v>-1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IFERROR(__xludf.DUMMYFUNCTION("""COMPUTED_VALUE"""),62.38)</f>
        <v>62.38</v>
      </c>
      <c r="C424" s="1">
        <f t="shared" si="1"/>
        <v>-1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IFERROR(__xludf.DUMMYFUNCTION("""COMPUTED_VALUE"""),62.72)</f>
        <v>62.72</v>
      </c>
      <c r="C425" s="1">
        <f t="shared" si="1"/>
        <v>-1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IFERROR(__xludf.DUMMYFUNCTION("""COMPUTED_VALUE"""),62.91)</f>
        <v>62.91</v>
      </c>
      <c r="C426" s="1">
        <f t="shared" si="1"/>
        <v>-1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IFERROR(__xludf.DUMMYFUNCTION("""COMPUTED_VALUE"""),61.84)</f>
        <v>61.84</v>
      </c>
      <c r="C427" s="1">
        <f t="shared" si="1"/>
        <v>-1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IFERROR(__xludf.DUMMYFUNCTION("""COMPUTED_VALUE"""),61.83)</f>
        <v>61.83</v>
      </c>
      <c r="C428" s="1">
        <f t="shared" si="1"/>
        <v>-1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IFERROR(__xludf.DUMMYFUNCTION("""COMPUTED_VALUE"""),61.94)</f>
        <v>61.94</v>
      </c>
      <c r="C429" s="1">
        <f t="shared" si="1"/>
        <v>-1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IFERROR(__xludf.DUMMYFUNCTION("""COMPUTED_VALUE"""),62.34)</f>
        <v>62.34</v>
      </c>
      <c r="C430" s="1">
        <f t="shared" si="1"/>
        <v>-1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IFERROR(__xludf.DUMMYFUNCTION("""COMPUTED_VALUE"""),62.78)</f>
        <v>62.78</v>
      </c>
      <c r="C431" s="1">
        <f t="shared" si="1"/>
        <v>-1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IFERROR(__xludf.DUMMYFUNCTION("""COMPUTED_VALUE"""),64.33)</f>
        <v>64.33</v>
      </c>
      <c r="C432" s="1">
        <f t="shared" si="1"/>
        <v>-1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IFERROR(__xludf.DUMMYFUNCTION("""COMPUTED_VALUE"""),63.81)</f>
        <v>63.81</v>
      </c>
      <c r="C433" s="1">
        <f t="shared" si="1"/>
        <v>-1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IFERROR(__xludf.DUMMYFUNCTION("""COMPUTED_VALUE"""),64.08)</f>
        <v>64.08</v>
      </c>
      <c r="C434" s="1">
        <f t="shared" si="1"/>
        <v>-1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IFERROR(__xludf.DUMMYFUNCTION("""COMPUTED_VALUE"""),63.02)</f>
        <v>63.02</v>
      </c>
      <c r="C435" s="1">
        <f t="shared" si="1"/>
        <v>-1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IFERROR(__xludf.DUMMYFUNCTION("""COMPUTED_VALUE"""),61.17)</f>
        <v>61.17</v>
      </c>
      <c r="C436" s="1">
        <f t="shared" si="1"/>
        <v>-1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IFERROR(__xludf.DUMMYFUNCTION("""COMPUTED_VALUE"""),61.25)</f>
        <v>61.25</v>
      </c>
      <c r="C437" s="1">
        <f t="shared" si="1"/>
        <v>-1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IFERROR(__xludf.DUMMYFUNCTION("""COMPUTED_VALUE"""),62.54)</f>
        <v>62.54</v>
      </c>
      <c r="C438" s="1">
        <f t="shared" si="1"/>
        <v>-1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IFERROR(__xludf.DUMMYFUNCTION("""COMPUTED_VALUE"""),63.26)</f>
        <v>63.26</v>
      </c>
      <c r="C439" s="1">
        <f t="shared" si="1"/>
        <v>-1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IFERROR(__xludf.DUMMYFUNCTION("""COMPUTED_VALUE"""),62.73)</f>
        <v>62.73</v>
      </c>
      <c r="C440" s="1">
        <f t="shared" si="1"/>
        <v>-1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IFERROR(__xludf.DUMMYFUNCTION("""COMPUTED_VALUE"""),63.7)</f>
        <v>63.7</v>
      </c>
      <c r="C441" s="1">
        <f t="shared" si="1"/>
        <v>-1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IFERROR(__xludf.DUMMYFUNCTION("""COMPUTED_VALUE"""),63.18)</f>
        <v>63.18</v>
      </c>
      <c r="C442" s="1">
        <f t="shared" si="1"/>
        <v>-1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IFERROR(__xludf.DUMMYFUNCTION("""COMPUTED_VALUE"""),62.84)</f>
        <v>62.84</v>
      </c>
      <c r="C443" s="1">
        <f t="shared" si="1"/>
        <v>-1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IFERROR(__xludf.DUMMYFUNCTION("""COMPUTED_VALUE"""),63.37)</f>
        <v>63.37</v>
      </c>
      <c r="C444" s="1">
        <f t="shared" si="1"/>
        <v>-1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IFERROR(__xludf.DUMMYFUNCTION("""COMPUTED_VALUE"""),63.34)</f>
        <v>63.34</v>
      </c>
      <c r="C445" s="1">
        <f t="shared" si="1"/>
        <v>-1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IFERROR(__xludf.DUMMYFUNCTION("""COMPUTED_VALUE"""),63.61)</f>
        <v>63.61</v>
      </c>
      <c r="C446" s="1">
        <f t="shared" si="1"/>
        <v>-1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IFERROR(__xludf.DUMMYFUNCTION("""COMPUTED_VALUE"""),63.91)</f>
        <v>63.91</v>
      </c>
      <c r="C447" s="1">
        <f t="shared" si="1"/>
        <v>-1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IFERROR(__xludf.DUMMYFUNCTION("""COMPUTED_VALUE"""),64.8)</f>
        <v>64.8</v>
      </c>
      <c r="C448" s="1">
        <f t="shared" si="1"/>
        <v>-1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IFERROR(__xludf.DUMMYFUNCTION("""COMPUTED_VALUE"""),64.57)</f>
        <v>64.57</v>
      </c>
      <c r="C449" s="1">
        <f t="shared" si="1"/>
        <v>-1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IFERROR(__xludf.DUMMYFUNCTION("""COMPUTED_VALUE"""),64.89)</f>
        <v>64.89</v>
      </c>
      <c r="C450" s="1">
        <f t="shared" si="1"/>
        <v>-1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IFERROR(__xludf.DUMMYFUNCTION("""COMPUTED_VALUE"""),64.65)</f>
        <v>64.65</v>
      </c>
      <c r="C451" s="1">
        <f t="shared" si="1"/>
        <v>-1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IFERROR(__xludf.DUMMYFUNCTION("""COMPUTED_VALUE"""),64.89)</f>
        <v>64.89</v>
      </c>
      <c r="C452" s="1">
        <f t="shared" si="1"/>
        <v>-1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IFERROR(__xludf.DUMMYFUNCTION("""COMPUTED_VALUE"""),64.26)</f>
        <v>64.26</v>
      </c>
      <c r="C453" s="1">
        <f t="shared" si="1"/>
        <v>-1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IFERROR(__xludf.DUMMYFUNCTION("""COMPUTED_VALUE"""),64.92)</f>
        <v>64.92</v>
      </c>
      <c r="C454" s="1">
        <f t="shared" si="1"/>
        <v>-1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IFERROR(__xludf.DUMMYFUNCTION("""COMPUTED_VALUE"""),64.75)</f>
        <v>64.75</v>
      </c>
      <c r="C455" s="1">
        <f t="shared" si="1"/>
        <v>-1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IFERROR(__xludf.DUMMYFUNCTION("""COMPUTED_VALUE"""),65.09)</f>
        <v>65.09</v>
      </c>
      <c r="C456" s="1">
        <f t="shared" si="1"/>
        <v>-1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IFERROR(__xludf.DUMMYFUNCTION("""COMPUTED_VALUE"""),66.26)</f>
        <v>66.26</v>
      </c>
      <c r="C457" s="1">
        <f t="shared" si="1"/>
        <v>-1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IFERROR(__xludf.DUMMYFUNCTION("""COMPUTED_VALUE"""),65.37)</f>
        <v>65.37</v>
      </c>
      <c r="C458" s="1">
        <f t="shared" si="1"/>
        <v>-1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IFERROR(__xludf.DUMMYFUNCTION("""COMPUTED_VALUE"""),64.51)</f>
        <v>64.51</v>
      </c>
      <c r="C459" s="1">
        <f t="shared" si="1"/>
        <v>-1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IFERROR(__xludf.DUMMYFUNCTION("""COMPUTED_VALUE"""),64.95)</f>
        <v>64.95</v>
      </c>
      <c r="C460" s="1">
        <f t="shared" si="1"/>
        <v>-1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IFERROR(__xludf.DUMMYFUNCTION("""COMPUTED_VALUE"""),65.12)</f>
        <v>65.12</v>
      </c>
      <c r="C461" s="1">
        <f t="shared" si="1"/>
        <v>-1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IFERROR(__xludf.DUMMYFUNCTION("""COMPUTED_VALUE"""),64.73)</f>
        <v>64.73</v>
      </c>
      <c r="C462" s="1">
        <f t="shared" si="1"/>
        <v>-1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IFERROR(__xludf.DUMMYFUNCTION("""COMPUTED_VALUE"""),63.99)</f>
        <v>63.99</v>
      </c>
      <c r="C463" s="1">
        <f t="shared" si="1"/>
        <v>-1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IFERROR(__xludf.DUMMYFUNCTION("""COMPUTED_VALUE"""),62.71)</f>
        <v>62.71</v>
      </c>
      <c r="C464" s="1">
        <f t="shared" si="1"/>
        <v>-1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IFERROR(__xludf.DUMMYFUNCTION("""COMPUTED_VALUE"""),62.86)</f>
        <v>62.86</v>
      </c>
      <c r="C465" s="1">
        <f t="shared" si="1"/>
        <v>-1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IFERROR(__xludf.DUMMYFUNCTION("""COMPUTED_VALUE"""),63.21)</f>
        <v>63.21</v>
      </c>
      <c r="C466" s="1">
        <f t="shared" si="1"/>
        <v>-1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IFERROR(__xludf.DUMMYFUNCTION("""COMPUTED_VALUE"""),63.03)</f>
        <v>63.03</v>
      </c>
      <c r="C467" s="1">
        <f t="shared" si="1"/>
        <v>-1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IFERROR(__xludf.DUMMYFUNCTION("""COMPUTED_VALUE"""),63.46)</f>
        <v>63.46</v>
      </c>
      <c r="C468" s="1">
        <f t="shared" si="1"/>
        <v>-1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IFERROR(__xludf.DUMMYFUNCTION("""COMPUTED_VALUE"""),64.21)</f>
        <v>64.21</v>
      </c>
      <c r="C469" s="1">
        <f t="shared" si="1"/>
        <v>-1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IFERROR(__xludf.DUMMYFUNCTION("""COMPUTED_VALUE"""),62.72)</f>
        <v>62.72</v>
      </c>
      <c r="C470" s="1">
        <f t="shared" si="1"/>
        <v>-1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IFERROR(__xludf.DUMMYFUNCTION("""COMPUTED_VALUE"""),63.24)</f>
        <v>63.24</v>
      </c>
      <c r="C471" s="1">
        <f t="shared" si="1"/>
        <v>-1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IFERROR(__xludf.DUMMYFUNCTION("""COMPUTED_VALUE"""),63.89)</f>
        <v>63.89</v>
      </c>
      <c r="C472" s="1">
        <f t="shared" si="1"/>
        <v>-1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IFERROR(__xludf.DUMMYFUNCTION("""COMPUTED_VALUE"""),63.05)</f>
        <v>63.05</v>
      </c>
      <c r="C473" s="1">
        <f t="shared" si="1"/>
        <v>-1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IFERROR(__xludf.DUMMYFUNCTION("""COMPUTED_VALUE"""),63.56)</f>
        <v>63.56</v>
      </c>
      <c r="C474" s="1">
        <f t="shared" si="1"/>
        <v>-1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IFERROR(__xludf.DUMMYFUNCTION("""COMPUTED_VALUE"""),63.28)</f>
        <v>63.28</v>
      </c>
      <c r="C475" s="1">
        <f t="shared" si="1"/>
        <v>-1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IFERROR(__xludf.DUMMYFUNCTION("""COMPUTED_VALUE"""),62.94)</f>
        <v>62.94</v>
      </c>
      <c r="C476" s="1">
        <f t="shared" si="1"/>
        <v>-1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IFERROR(__xludf.DUMMYFUNCTION("""COMPUTED_VALUE"""),63.24)</f>
        <v>63.24</v>
      </c>
      <c r="C477" s="1">
        <f t="shared" si="1"/>
        <v>-1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IFERROR(__xludf.DUMMYFUNCTION("""COMPUTED_VALUE"""),61.66)</f>
        <v>61.66</v>
      </c>
      <c r="C478" s="1">
        <f t="shared" si="1"/>
        <v>-1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IFERROR(__xludf.DUMMYFUNCTION("""COMPUTED_VALUE"""),61.69)</f>
        <v>61.69</v>
      </c>
      <c r="C479" s="1">
        <f t="shared" si="1"/>
        <v>-1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IFERROR(__xludf.DUMMYFUNCTION("""COMPUTED_VALUE"""),61.06)</f>
        <v>61.06</v>
      </c>
      <c r="C480" s="1">
        <f t="shared" si="1"/>
        <v>-1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IFERROR(__xludf.DUMMYFUNCTION("""COMPUTED_VALUE"""),61.0)</f>
        <v>61</v>
      </c>
      <c r="C481" s="1">
        <f t="shared" si="1"/>
        <v>-1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IFERROR(__xludf.DUMMYFUNCTION("""COMPUTED_VALUE"""),62.24)</f>
        <v>62.24</v>
      </c>
      <c r="C482" s="1">
        <f t="shared" si="1"/>
        <v>-1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IFERROR(__xludf.DUMMYFUNCTION("""COMPUTED_VALUE"""),62.53)</f>
        <v>62.53</v>
      </c>
      <c r="C483" s="1">
        <f t="shared" si="1"/>
        <v>-1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IFERROR(__xludf.DUMMYFUNCTION("""COMPUTED_VALUE"""),64.57)</f>
        <v>64.57</v>
      </c>
      <c r="C484" s="1">
        <f t="shared" si="1"/>
        <v>-1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IFERROR(__xludf.DUMMYFUNCTION("""COMPUTED_VALUE"""),64.08)</f>
        <v>64.08</v>
      </c>
      <c r="C485" s="1">
        <f t="shared" si="1"/>
        <v>-1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IFERROR(__xludf.DUMMYFUNCTION("""COMPUTED_VALUE"""),64.66)</f>
        <v>64.66</v>
      </c>
      <c r="C486" s="1">
        <f t="shared" si="1"/>
        <v>-1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IFERROR(__xludf.DUMMYFUNCTION("""COMPUTED_VALUE"""),64.84)</f>
        <v>64.84</v>
      </c>
      <c r="C487" s="1">
        <f t="shared" si="1"/>
        <v>-1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IFERROR(__xludf.DUMMYFUNCTION("""COMPUTED_VALUE"""),64.84)</f>
        <v>64.84</v>
      </c>
      <c r="C488" s="1">
        <f t="shared" si="1"/>
        <v>-1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IFERROR(__xludf.DUMMYFUNCTION("""COMPUTED_VALUE"""),65.23)</f>
        <v>65.23</v>
      </c>
      <c r="C489" s="1">
        <f t="shared" si="1"/>
        <v>-1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IFERROR(__xludf.DUMMYFUNCTION("""COMPUTED_VALUE"""),64.47)</f>
        <v>64.47</v>
      </c>
      <c r="C490" s="1">
        <f t="shared" si="1"/>
        <v>-1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IFERROR(__xludf.DUMMYFUNCTION("""COMPUTED_VALUE"""),64.97)</f>
        <v>64.97</v>
      </c>
      <c r="C491" s="1">
        <f t="shared" si="1"/>
        <v>-1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IFERROR(__xludf.DUMMYFUNCTION("""COMPUTED_VALUE"""),64.31)</f>
        <v>64.31</v>
      </c>
      <c r="C492" s="1">
        <f t="shared" si="1"/>
        <v>-1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IFERROR(__xludf.DUMMYFUNCTION("""COMPUTED_VALUE"""),64.73)</f>
        <v>64.73</v>
      </c>
      <c r="C493" s="1">
        <f t="shared" si="1"/>
        <v>-1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IFERROR(__xludf.DUMMYFUNCTION("""COMPUTED_VALUE"""),64.45)</f>
        <v>64.45</v>
      </c>
      <c r="C494" s="1">
        <f t="shared" si="1"/>
        <v>-1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IFERROR(__xludf.DUMMYFUNCTION("""COMPUTED_VALUE"""),64.99)</f>
        <v>64.99</v>
      </c>
      <c r="C495" s="1">
        <f t="shared" si="1"/>
        <v>-1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IFERROR(__xludf.DUMMYFUNCTION("""COMPUTED_VALUE"""),65.14)</f>
        <v>65.14</v>
      </c>
      <c r="C496" s="1">
        <f t="shared" si="1"/>
        <v>-1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IFERROR(__xludf.DUMMYFUNCTION("""COMPUTED_VALUE"""),64.95)</f>
        <v>64.95</v>
      </c>
      <c r="C497" s="1">
        <f t="shared" si="1"/>
        <v>-1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IFERROR(__xludf.DUMMYFUNCTION("""COMPUTED_VALUE"""),65.79)</f>
        <v>65.79</v>
      </c>
      <c r="C498" s="1">
        <f t="shared" si="1"/>
        <v>-1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IFERROR(__xludf.DUMMYFUNCTION("""COMPUTED_VALUE"""),66.0)</f>
        <v>66</v>
      </c>
      <c r="C499" s="1">
        <f t="shared" si="1"/>
        <v>-1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IFERROR(__xludf.DUMMYFUNCTION("""COMPUTED_VALUE"""),66.19)</f>
        <v>66.19</v>
      </c>
      <c r="C500" s="1">
        <f t="shared" si="1"/>
        <v>-1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IFERROR(__xludf.DUMMYFUNCTION("""COMPUTED_VALUE"""),66.67)</f>
        <v>66.67</v>
      </c>
      <c r="C501" s="1">
        <f t="shared" si="1"/>
        <v>-1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IFERROR(__xludf.DUMMYFUNCTION("""COMPUTED_VALUE"""),66.79)</f>
        <v>66.79</v>
      </c>
      <c r="C502" s="1">
        <f t="shared" si="1"/>
        <v>-1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IFERROR(__xludf.DUMMYFUNCTION("""COMPUTED_VALUE"""),66.54)</f>
        <v>66.54</v>
      </c>
      <c r="C503" s="1">
        <f t="shared" si="1"/>
        <v>-1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IFERROR(__xludf.DUMMYFUNCTION("""COMPUTED_VALUE"""),66.97)</f>
        <v>66.97</v>
      </c>
      <c r="C504" s="1">
        <f t="shared" si="1"/>
        <v>-1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IFERROR(__xludf.DUMMYFUNCTION("""COMPUTED_VALUE"""),66.71)</f>
        <v>66.71</v>
      </c>
      <c r="C505" s="1">
        <f t="shared" si="1"/>
        <v>-1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IFERROR(__xludf.DUMMYFUNCTION("""COMPUTED_VALUE"""),66.83)</f>
        <v>66.83</v>
      </c>
      <c r="C506" s="1">
        <f t="shared" si="1"/>
        <v>-1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IFERROR(__xludf.DUMMYFUNCTION("""COMPUTED_VALUE"""),66.8)</f>
        <v>66.8</v>
      </c>
      <c r="C507" s="1">
        <f t="shared" si="1"/>
        <v>-1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IFERROR(__xludf.DUMMYFUNCTION("""COMPUTED_VALUE"""),66.52)</f>
        <v>66.52</v>
      </c>
      <c r="C508" s="1">
        <f t="shared" si="1"/>
        <v>-1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IFERROR(__xludf.DUMMYFUNCTION("""COMPUTED_VALUE"""),66.36)</f>
        <v>66.36</v>
      </c>
      <c r="C509" s="1">
        <f t="shared" si="1"/>
        <v>-1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IFERROR(__xludf.DUMMYFUNCTION("""COMPUTED_VALUE"""),66.64)</f>
        <v>66.64</v>
      </c>
      <c r="C510" s="1">
        <f t="shared" si="1"/>
        <v>-1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IFERROR(__xludf.DUMMYFUNCTION("""COMPUTED_VALUE"""),66.33)</f>
        <v>66.33</v>
      </c>
      <c r="C511" s="1">
        <f t="shared" si="1"/>
        <v>-1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IFERROR(__xludf.DUMMYFUNCTION("""COMPUTED_VALUE"""),65.68)</f>
        <v>65.68</v>
      </c>
      <c r="C512" s="1">
        <f t="shared" si="1"/>
        <v>-1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IFERROR(__xludf.DUMMYFUNCTION("""COMPUTED_VALUE"""),65.81)</f>
        <v>65.81</v>
      </c>
      <c r="C513" s="1">
        <f t="shared" si="1"/>
        <v>-1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IFERROR(__xludf.DUMMYFUNCTION("""COMPUTED_VALUE"""),65.81)</f>
        <v>65.81</v>
      </c>
      <c r="C514" s="1">
        <f t="shared" si="1"/>
        <v>-1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IFERROR(__xludf.DUMMYFUNCTION("""COMPUTED_VALUE"""),66.26)</f>
        <v>66.26</v>
      </c>
      <c r="C515" s="1">
        <f t="shared" si="1"/>
        <v>-1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IFERROR(__xludf.DUMMYFUNCTION("""COMPUTED_VALUE"""),66.03)</f>
        <v>66.03</v>
      </c>
      <c r="C516" s="1">
        <f t="shared" si="1"/>
        <v>-1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IFERROR(__xludf.DUMMYFUNCTION("""COMPUTED_VALUE"""),66.08)</f>
        <v>66.08</v>
      </c>
      <c r="C517" s="1">
        <f t="shared" si="1"/>
        <v>-1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IFERROR(__xludf.DUMMYFUNCTION("""COMPUTED_VALUE"""),66.23)</f>
        <v>66.23</v>
      </c>
      <c r="C518" s="1">
        <f t="shared" si="1"/>
        <v>-1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IFERROR(__xludf.DUMMYFUNCTION("""COMPUTED_VALUE"""),65.0)</f>
        <v>65</v>
      </c>
      <c r="C519" s="1">
        <f t="shared" si="1"/>
        <v>-1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IFERROR(__xludf.DUMMYFUNCTION("""COMPUTED_VALUE"""),64.5)</f>
        <v>64.5</v>
      </c>
      <c r="C520" s="1">
        <f t="shared" si="1"/>
        <v>-1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IFERROR(__xludf.DUMMYFUNCTION("""COMPUTED_VALUE"""),64.98)</f>
        <v>64.98</v>
      </c>
      <c r="C521" s="1">
        <f t="shared" si="1"/>
        <v>-1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IFERROR(__xludf.DUMMYFUNCTION("""COMPUTED_VALUE"""),64.8)</f>
        <v>64.8</v>
      </c>
      <c r="C522" s="1">
        <f t="shared" si="1"/>
        <v>-1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IFERROR(__xludf.DUMMYFUNCTION("""COMPUTED_VALUE"""),64.3)</f>
        <v>64.3</v>
      </c>
      <c r="C523" s="1">
        <f t="shared" si="1"/>
        <v>-1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IFERROR(__xludf.DUMMYFUNCTION("""COMPUTED_VALUE"""),63.21)</f>
        <v>63.21</v>
      </c>
      <c r="C524" s="1">
        <f t="shared" si="1"/>
        <v>-1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IFERROR(__xludf.DUMMYFUNCTION("""COMPUTED_VALUE"""),63.04)</f>
        <v>63.04</v>
      </c>
      <c r="C525" s="1">
        <f t="shared" si="1"/>
        <v>-1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IFERROR(__xludf.DUMMYFUNCTION("""COMPUTED_VALUE"""),63.21)</f>
        <v>63.21</v>
      </c>
      <c r="C526" s="1">
        <f t="shared" si="1"/>
        <v>-1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IFERROR(__xludf.DUMMYFUNCTION("""COMPUTED_VALUE"""),63.32)</f>
        <v>63.32</v>
      </c>
      <c r="C527" s="1">
        <f t="shared" si="1"/>
        <v>-1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IFERROR(__xludf.DUMMYFUNCTION("""COMPUTED_VALUE"""),62.77)</f>
        <v>62.77</v>
      </c>
      <c r="C528" s="1">
        <f t="shared" si="1"/>
        <v>-1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IFERROR(__xludf.DUMMYFUNCTION("""COMPUTED_VALUE"""),63.51)</f>
        <v>63.51</v>
      </c>
      <c r="C529" s="1">
        <f t="shared" si="1"/>
        <v>-1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IFERROR(__xludf.DUMMYFUNCTION("""COMPUTED_VALUE"""),63.7)</f>
        <v>63.7</v>
      </c>
      <c r="C530" s="1">
        <f t="shared" si="1"/>
        <v>-1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IFERROR(__xludf.DUMMYFUNCTION("""COMPUTED_VALUE"""),63.64)</f>
        <v>63.64</v>
      </c>
      <c r="C531" s="1">
        <f t="shared" si="1"/>
        <v>-1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IFERROR(__xludf.DUMMYFUNCTION("""COMPUTED_VALUE"""),64.04)</f>
        <v>64.04</v>
      </c>
      <c r="C532" s="1">
        <f t="shared" si="1"/>
        <v>-1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IFERROR(__xludf.DUMMYFUNCTION("""COMPUTED_VALUE"""),63.88)</f>
        <v>63.88</v>
      </c>
      <c r="C533" s="1">
        <f t="shared" si="1"/>
        <v>-1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IFERROR(__xludf.DUMMYFUNCTION("""COMPUTED_VALUE"""),64.23)</f>
        <v>64.23</v>
      </c>
      <c r="C534" s="1">
        <f t="shared" si="1"/>
        <v>-1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IFERROR(__xludf.DUMMYFUNCTION("""COMPUTED_VALUE"""),64.48)</f>
        <v>64.48</v>
      </c>
      <c r="C535" s="1">
        <f t="shared" si="1"/>
        <v>-1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IFERROR(__xludf.DUMMYFUNCTION("""COMPUTED_VALUE"""),64.55)</f>
        <v>64.55</v>
      </c>
      <c r="C536" s="1">
        <f t="shared" si="1"/>
        <v>-1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IFERROR(__xludf.DUMMYFUNCTION("""COMPUTED_VALUE"""),65.2)</f>
        <v>65.2</v>
      </c>
      <c r="C537" s="1">
        <f t="shared" si="1"/>
        <v>-1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IFERROR(__xludf.DUMMYFUNCTION("""COMPUTED_VALUE"""),64.91)</f>
        <v>64.91</v>
      </c>
      <c r="C538" s="1">
        <f t="shared" si="1"/>
        <v>-1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IFERROR(__xludf.DUMMYFUNCTION("""COMPUTED_VALUE"""),64.42)</f>
        <v>64.42</v>
      </c>
      <c r="C539" s="1">
        <f t="shared" si="1"/>
        <v>-1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IFERROR(__xludf.DUMMYFUNCTION("""COMPUTED_VALUE"""),64.44)</f>
        <v>64.44</v>
      </c>
      <c r="C540" s="1">
        <f t="shared" si="1"/>
        <v>-1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IFERROR(__xludf.DUMMYFUNCTION("""COMPUTED_VALUE"""),66.42)</f>
        <v>66.42</v>
      </c>
      <c r="C541" s="1">
        <f t="shared" si="1"/>
        <v>-1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IFERROR(__xludf.DUMMYFUNCTION("""COMPUTED_VALUE"""),66.71)</f>
        <v>66.71</v>
      </c>
      <c r="C542" s="1">
        <f t="shared" si="1"/>
        <v>-1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IFERROR(__xludf.DUMMYFUNCTION("""COMPUTED_VALUE"""),66.7)</f>
        <v>66.7</v>
      </c>
      <c r="C543" s="1">
        <f t="shared" si="1"/>
        <v>-1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IFERROR(__xludf.DUMMYFUNCTION("""COMPUTED_VALUE"""),67.39)</f>
        <v>67.39</v>
      </c>
      <c r="C544" s="1">
        <f t="shared" si="1"/>
        <v>-1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IFERROR(__xludf.DUMMYFUNCTION("""COMPUTED_VALUE"""),67.62)</f>
        <v>67.62</v>
      </c>
      <c r="C545" s="1">
        <f t="shared" si="1"/>
        <v>-1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IFERROR(__xludf.DUMMYFUNCTION("""COMPUTED_VALUE"""),66.66)</f>
        <v>66.66</v>
      </c>
      <c r="C546" s="1">
        <f t="shared" si="1"/>
        <v>-1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IFERROR(__xludf.DUMMYFUNCTION("""COMPUTED_VALUE"""),66.67)</f>
        <v>66.67</v>
      </c>
      <c r="C547" s="1">
        <f t="shared" si="1"/>
        <v>-1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IFERROR(__xludf.DUMMYFUNCTION("""COMPUTED_VALUE"""),66.95)</f>
        <v>66.95</v>
      </c>
      <c r="C548" s="1">
        <f t="shared" si="1"/>
        <v>-1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IFERROR(__xludf.DUMMYFUNCTION("""COMPUTED_VALUE"""),66.84)</f>
        <v>66.84</v>
      </c>
      <c r="C549" s="1">
        <f t="shared" si="1"/>
        <v>-1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IFERROR(__xludf.DUMMYFUNCTION("""COMPUTED_VALUE"""),66.58)</f>
        <v>66.58</v>
      </c>
      <c r="C550" s="1">
        <f t="shared" si="1"/>
        <v>-1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IFERROR(__xludf.DUMMYFUNCTION("""COMPUTED_VALUE"""),66.9)</f>
        <v>66.9</v>
      </c>
      <c r="C551" s="1">
        <f t="shared" si="1"/>
        <v>-1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IFERROR(__xludf.DUMMYFUNCTION("""COMPUTED_VALUE"""),66.93)</f>
        <v>66.93</v>
      </c>
      <c r="C552" s="1">
        <f t="shared" si="1"/>
        <v>-1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IFERROR(__xludf.DUMMYFUNCTION("""COMPUTED_VALUE"""),67.71)</f>
        <v>67.71</v>
      </c>
      <c r="C553" s="1">
        <f t="shared" si="1"/>
        <v>-1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IFERROR(__xludf.DUMMYFUNCTION("""COMPUTED_VALUE"""),67.9)</f>
        <v>67.9</v>
      </c>
      <c r="C554" s="1">
        <f t="shared" si="1"/>
        <v>-1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IFERROR(__xludf.DUMMYFUNCTION("""COMPUTED_VALUE"""),67.85)</f>
        <v>67.85</v>
      </c>
      <c r="C555" s="1">
        <f t="shared" si="1"/>
        <v>-1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IFERROR(__xludf.DUMMYFUNCTION("""COMPUTED_VALUE"""),67.68)</f>
        <v>67.68</v>
      </c>
      <c r="C556" s="1">
        <f t="shared" si="1"/>
        <v>-1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IFERROR(__xludf.DUMMYFUNCTION("""COMPUTED_VALUE"""),67.25)</f>
        <v>67.25</v>
      </c>
      <c r="C557" s="1">
        <f t="shared" si="1"/>
        <v>-1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IFERROR(__xludf.DUMMYFUNCTION("""COMPUTED_VALUE"""),67.21)</f>
        <v>67.21</v>
      </c>
      <c r="C558" s="1">
        <f t="shared" si="1"/>
        <v>-1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IFERROR(__xludf.DUMMYFUNCTION("""COMPUTED_VALUE"""),67.21)</f>
        <v>67.21</v>
      </c>
      <c r="C559" s="1">
        <f t="shared" si="1"/>
        <v>-1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IFERROR(__xludf.DUMMYFUNCTION("""COMPUTED_VALUE"""),67.2)</f>
        <v>67.2</v>
      </c>
      <c r="C560" s="1">
        <f t="shared" si="1"/>
        <v>-1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IFERROR(__xludf.DUMMYFUNCTION("""COMPUTED_VALUE"""),67.52)</f>
        <v>67.52</v>
      </c>
      <c r="C561" s="1">
        <f t="shared" si="1"/>
        <v>-1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IFERROR(__xludf.DUMMYFUNCTION("""COMPUTED_VALUE"""),67.43)</f>
        <v>67.43</v>
      </c>
      <c r="C562" s="1">
        <f t="shared" si="1"/>
        <v>-1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IFERROR(__xludf.DUMMYFUNCTION("""COMPUTED_VALUE"""),67.46)</f>
        <v>67.46</v>
      </c>
      <c r="C563" s="1">
        <f t="shared" si="1"/>
        <v>-1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IFERROR(__xludf.DUMMYFUNCTION("""COMPUTED_VALUE"""),67.15)</f>
        <v>67.15</v>
      </c>
      <c r="C564" s="1">
        <f t="shared" si="1"/>
        <v>-1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IFERROR(__xludf.DUMMYFUNCTION("""COMPUTED_VALUE"""),67.19)</f>
        <v>67.19</v>
      </c>
      <c r="C565" s="1">
        <f t="shared" si="1"/>
        <v>-1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IFERROR(__xludf.DUMMYFUNCTION("""COMPUTED_VALUE"""),67.01)</f>
        <v>67.01</v>
      </c>
      <c r="C566" s="1">
        <f t="shared" si="1"/>
        <v>-1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IFERROR(__xludf.DUMMYFUNCTION("""COMPUTED_VALUE"""),67.21)</f>
        <v>67.21</v>
      </c>
      <c r="C567" s="1">
        <f t="shared" si="1"/>
        <v>-1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IFERROR(__xludf.DUMMYFUNCTION("""COMPUTED_VALUE"""),67.56)</f>
        <v>67.56</v>
      </c>
      <c r="C568" s="1">
        <f t="shared" si="1"/>
        <v>-1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IFERROR(__xludf.DUMMYFUNCTION("""COMPUTED_VALUE"""),67.09)</f>
        <v>67.09</v>
      </c>
      <c r="C569" s="1">
        <f t="shared" si="1"/>
        <v>-1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IFERROR(__xludf.DUMMYFUNCTION("""COMPUTED_VALUE"""),67.26)</f>
        <v>67.26</v>
      </c>
      <c r="C570" s="1">
        <f t="shared" si="1"/>
        <v>-1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IFERROR(__xludf.DUMMYFUNCTION("""COMPUTED_VALUE"""),67.31)</f>
        <v>67.31</v>
      </c>
      <c r="C571" s="1">
        <f t="shared" si="1"/>
        <v>-1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IFERROR(__xludf.DUMMYFUNCTION("""COMPUTED_VALUE"""),66.81)</f>
        <v>66.81</v>
      </c>
      <c r="C572" s="1">
        <f t="shared" si="1"/>
        <v>-1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IFERROR(__xludf.DUMMYFUNCTION("""COMPUTED_VALUE"""),66.35)</f>
        <v>66.35</v>
      </c>
      <c r="C573" s="1">
        <f t="shared" si="1"/>
        <v>-1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IFERROR(__xludf.DUMMYFUNCTION("""COMPUTED_VALUE"""),66.44)</f>
        <v>66.44</v>
      </c>
      <c r="C574" s="1">
        <f t="shared" si="1"/>
        <v>-1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IFERROR(__xludf.DUMMYFUNCTION("""COMPUTED_VALUE"""),66.09)</f>
        <v>66.09</v>
      </c>
      <c r="C575" s="1">
        <f t="shared" si="1"/>
        <v>-1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IFERROR(__xludf.DUMMYFUNCTION("""COMPUTED_VALUE"""),65.81)</f>
        <v>65.81</v>
      </c>
      <c r="C576" s="1">
        <f t="shared" si="1"/>
        <v>-1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IFERROR(__xludf.DUMMYFUNCTION("""COMPUTED_VALUE"""),66.78)</f>
        <v>66.78</v>
      </c>
      <c r="C577" s="1">
        <f t="shared" si="1"/>
        <v>-1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IFERROR(__xludf.DUMMYFUNCTION("""COMPUTED_VALUE"""),67.02)</f>
        <v>67.02</v>
      </c>
      <c r="C578" s="1">
        <f t="shared" si="1"/>
        <v>-1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IFERROR(__xludf.DUMMYFUNCTION("""COMPUTED_VALUE"""),66.75)</f>
        <v>66.75</v>
      </c>
      <c r="C579" s="1">
        <f t="shared" si="1"/>
        <v>-1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IFERROR(__xludf.DUMMYFUNCTION("""COMPUTED_VALUE"""),66.57)</f>
        <v>66.57</v>
      </c>
      <c r="C580" s="1">
        <f t="shared" si="1"/>
        <v>-1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IFERROR(__xludf.DUMMYFUNCTION("""COMPUTED_VALUE"""),67.51)</f>
        <v>67.51</v>
      </c>
      <c r="C581" s="1">
        <f t="shared" si="1"/>
        <v>-1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IFERROR(__xludf.DUMMYFUNCTION("""COMPUTED_VALUE"""),66.65)</f>
        <v>66.65</v>
      </c>
      <c r="C582" s="1">
        <f t="shared" si="1"/>
        <v>-1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IFERROR(__xludf.DUMMYFUNCTION("""COMPUTED_VALUE"""),67.0)</f>
        <v>67</v>
      </c>
      <c r="C583" s="1">
        <f t="shared" si="1"/>
        <v>-1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IFERROR(__xludf.DUMMYFUNCTION("""COMPUTED_VALUE"""),66.89)</f>
        <v>66.89</v>
      </c>
      <c r="C584" s="1">
        <f t="shared" si="1"/>
        <v>-1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IFERROR(__xludf.DUMMYFUNCTION("""COMPUTED_VALUE"""),66.87)</f>
        <v>66.87</v>
      </c>
      <c r="C585" s="1">
        <f t="shared" si="1"/>
        <v>-1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IFERROR(__xludf.DUMMYFUNCTION("""COMPUTED_VALUE"""),64.44)</f>
        <v>64.44</v>
      </c>
      <c r="C586" s="1">
        <f t="shared" si="1"/>
        <v>-1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IFERROR(__xludf.DUMMYFUNCTION("""COMPUTED_VALUE"""),63.64)</f>
        <v>63.64</v>
      </c>
      <c r="C587" s="1">
        <f t="shared" si="1"/>
        <v>-1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IFERROR(__xludf.DUMMYFUNCTION("""COMPUTED_VALUE"""),63.57)</f>
        <v>63.57</v>
      </c>
      <c r="C588" s="1">
        <f t="shared" si="1"/>
        <v>-1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IFERROR(__xludf.DUMMYFUNCTION("""COMPUTED_VALUE"""),63.98)</f>
        <v>63.98</v>
      </c>
      <c r="C589" s="1">
        <f t="shared" si="1"/>
        <v>-1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IFERROR(__xludf.DUMMYFUNCTION("""COMPUTED_VALUE"""),64.51)</f>
        <v>64.51</v>
      </c>
      <c r="C590" s="1">
        <f t="shared" si="1"/>
        <v>-1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IFERROR(__xludf.DUMMYFUNCTION("""COMPUTED_VALUE"""),64.28)</f>
        <v>64.28</v>
      </c>
      <c r="C591" s="1">
        <f t="shared" si="1"/>
        <v>-1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IFERROR(__xludf.DUMMYFUNCTION("""COMPUTED_VALUE"""),64.25)</f>
        <v>64.25</v>
      </c>
      <c r="C592" s="1">
        <f t="shared" si="1"/>
        <v>-1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IFERROR(__xludf.DUMMYFUNCTION("""COMPUTED_VALUE"""),64.16)</f>
        <v>64.16</v>
      </c>
      <c r="C593" s="1">
        <f t="shared" si="1"/>
        <v>-1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IFERROR(__xludf.DUMMYFUNCTION("""COMPUTED_VALUE"""),63.67)</f>
        <v>63.67</v>
      </c>
      <c r="C594" s="1">
        <f t="shared" si="1"/>
        <v>-1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IFERROR(__xludf.DUMMYFUNCTION("""COMPUTED_VALUE"""),64.14)</f>
        <v>64.14</v>
      </c>
      <c r="C595" s="1">
        <f t="shared" si="1"/>
        <v>-1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IFERROR(__xludf.DUMMYFUNCTION("""COMPUTED_VALUE"""),63.68)</f>
        <v>63.68</v>
      </c>
      <c r="C596" s="1">
        <f t="shared" si="1"/>
        <v>-1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IFERROR(__xludf.DUMMYFUNCTION("""COMPUTED_VALUE"""),63.58)</f>
        <v>63.58</v>
      </c>
      <c r="C597" s="1">
        <f t="shared" si="1"/>
        <v>-1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IFERROR(__xludf.DUMMYFUNCTION("""COMPUTED_VALUE"""),63.72)</f>
        <v>63.72</v>
      </c>
      <c r="C598" s="1">
        <f t="shared" si="1"/>
        <v>-1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IFERROR(__xludf.DUMMYFUNCTION("""COMPUTED_VALUE"""),64.29)</f>
        <v>64.29</v>
      </c>
      <c r="C599" s="1">
        <f t="shared" si="1"/>
        <v>-1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IFERROR(__xludf.DUMMYFUNCTION("""COMPUTED_VALUE"""),63.96)</f>
        <v>63.96</v>
      </c>
      <c r="C600" s="1">
        <f t="shared" si="1"/>
        <v>-1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IFERROR(__xludf.DUMMYFUNCTION("""COMPUTED_VALUE"""),63.52)</f>
        <v>63.52</v>
      </c>
      <c r="C601" s="1">
        <f t="shared" si="1"/>
        <v>-1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IFERROR(__xludf.DUMMYFUNCTION("""COMPUTED_VALUE"""),63.39)</f>
        <v>63.39</v>
      </c>
      <c r="C602" s="1">
        <f t="shared" si="1"/>
        <v>-1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IFERROR(__xludf.DUMMYFUNCTION("""COMPUTED_VALUE"""),63.15)</f>
        <v>63.15</v>
      </c>
      <c r="C603" s="1">
        <f t="shared" si="1"/>
        <v>-1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IFERROR(__xludf.DUMMYFUNCTION("""COMPUTED_VALUE"""),62.39)</f>
        <v>62.39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IFERROR(__xludf.DUMMYFUNCTION("""COMPUTED_VALUE"""),62.57)</f>
        <v>62.57</v>
      </c>
      <c r="C605" s="1">
        <f t="shared" si="1"/>
        <v>-1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IFERROR(__xludf.DUMMYFUNCTION("""COMPUTED_VALUE"""),62.49)</f>
        <v>62.49</v>
      </c>
      <c r="C606" s="1">
        <f t="shared" si="1"/>
        <v>-1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IFERROR(__xludf.DUMMYFUNCTION("""COMPUTED_VALUE"""),62.95)</f>
        <v>62.95</v>
      </c>
      <c r="C607" s="1">
        <f t="shared" si="1"/>
        <v>-1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IFERROR(__xludf.DUMMYFUNCTION("""COMPUTED_VALUE"""),62.32)</f>
        <v>62.32</v>
      </c>
      <c r="C608" s="1">
        <f t="shared" si="1"/>
        <v>-1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IFERROR(__xludf.DUMMYFUNCTION("""COMPUTED_VALUE"""),62.29)</f>
        <v>62.29</v>
      </c>
      <c r="C609" s="1">
        <f t="shared" si="1"/>
        <v>-1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IFERROR(__xludf.DUMMYFUNCTION("""COMPUTED_VALUE"""),61.55)</f>
        <v>61.55</v>
      </c>
      <c r="C610" s="1">
        <f t="shared" si="1"/>
        <v>-1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IFERROR(__xludf.DUMMYFUNCTION("""COMPUTED_VALUE"""),61.4)</f>
        <v>61.4</v>
      </c>
      <c r="C611" s="1">
        <f t="shared" si="1"/>
        <v>-1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IFERROR(__xludf.DUMMYFUNCTION("""COMPUTED_VALUE"""),61.17)</f>
        <v>61.17</v>
      </c>
      <c r="C612" s="1">
        <f t="shared" si="1"/>
        <v>-1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IFERROR(__xludf.DUMMYFUNCTION("""COMPUTED_VALUE"""),61.8)</f>
        <v>61.8</v>
      </c>
      <c r="C613" s="1">
        <f t="shared" si="1"/>
        <v>-1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IFERROR(__xludf.DUMMYFUNCTION("""COMPUTED_VALUE"""),62.76)</f>
        <v>62.76</v>
      </c>
      <c r="C614" s="1">
        <f t="shared" si="1"/>
        <v>-1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IFERROR(__xludf.DUMMYFUNCTION("""COMPUTED_VALUE"""),62.75)</f>
        <v>62.75</v>
      </c>
      <c r="C615" s="1">
        <f t="shared" si="1"/>
        <v>-1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IFERROR(__xludf.DUMMYFUNCTION("""COMPUTED_VALUE"""),62.54)</f>
        <v>62.54</v>
      </c>
      <c r="C616" s="1">
        <f t="shared" si="1"/>
        <v>-1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IFERROR(__xludf.DUMMYFUNCTION("""COMPUTED_VALUE"""),62.76)</f>
        <v>62.76</v>
      </c>
      <c r="C617" s="1">
        <f t="shared" si="1"/>
        <v>-1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IFERROR(__xludf.DUMMYFUNCTION("""COMPUTED_VALUE"""),62.57)</f>
        <v>62.57</v>
      </c>
      <c r="C618" s="1">
        <f t="shared" si="1"/>
        <v>-1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IFERROR(__xludf.DUMMYFUNCTION("""COMPUTED_VALUE"""),63.18)</f>
        <v>63.18</v>
      </c>
      <c r="C619" s="1">
        <f t="shared" si="1"/>
        <v>-1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IFERROR(__xludf.DUMMYFUNCTION("""COMPUTED_VALUE"""),62.88)</f>
        <v>62.88</v>
      </c>
      <c r="C620" s="1">
        <f t="shared" si="1"/>
        <v>-1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IFERROR(__xludf.DUMMYFUNCTION("""COMPUTED_VALUE"""),62.29)</f>
        <v>62.29</v>
      </c>
      <c r="C621" s="1">
        <f t="shared" si="1"/>
        <v>-1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IFERROR(__xludf.DUMMYFUNCTION("""COMPUTED_VALUE"""),62.21)</f>
        <v>62.21</v>
      </c>
      <c r="C622" s="1">
        <f t="shared" si="1"/>
        <v>-1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IFERROR(__xludf.DUMMYFUNCTION("""COMPUTED_VALUE"""),60.39)</f>
        <v>60.39</v>
      </c>
      <c r="C623" s="1">
        <f t="shared" si="1"/>
        <v>-1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IFERROR(__xludf.DUMMYFUNCTION("""COMPUTED_VALUE"""),59.75)</f>
        <v>59.75</v>
      </c>
      <c r="C624" s="1">
        <f t="shared" si="1"/>
        <v>-1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IFERROR(__xludf.DUMMYFUNCTION("""COMPUTED_VALUE"""),59.83)</f>
        <v>59.83</v>
      </c>
      <c r="C625" s="1">
        <f t="shared" si="1"/>
        <v>-1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IFERROR(__xludf.DUMMYFUNCTION("""COMPUTED_VALUE"""),59.31)</f>
        <v>59.31</v>
      </c>
      <c r="C626" s="1">
        <f t="shared" si="1"/>
        <v>-1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IFERROR(__xludf.DUMMYFUNCTION("""COMPUTED_VALUE"""),59.27)</f>
        <v>59.27</v>
      </c>
      <c r="C627" s="1">
        <f t="shared" si="1"/>
        <v>-1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IFERROR(__xludf.DUMMYFUNCTION("""COMPUTED_VALUE"""),59.98)</f>
        <v>59.98</v>
      </c>
      <c r="C628" s="1">
        <f t="shared" si="1"/>
        <v>-1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IFERROR(__xludf.DUMMYFUNCTION("""COMPUTED_VALUE"""),60.29)</f>
        <v>60.29</v>
      </c>
      <c r="C629" s="1">
        <f t="shared" si="1"/>
        <v>-1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IFERROR(__xludf.DUMMYFUNCTION("""COMPUTED_VALUE"""),61.25)</f>
        <v>61.25</v>
      </c>
      <c r="C630" s="1">
        <f t="shared" si="1"/>
        <v>-1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IFERROR(__xludf.DUMMYFUNCTION("""COMPUTED_VALUE"""),61.19)</f>
        <v>61.19</v>
      </c>
      <c r="C631" s="1">
        <f t="shared" si="1"/>
        <v>-1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IFERROR(__xludf.DUMMYFUNCTION("""COMPUTED_VALUE"""),61.36)</f>
        <v>61.36</v>
      </c>
      <c r="C632" s="1">
        <f t="shared" si="1"/>
        <v>-1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IFERROR(__xludf.DUMMYFUNCTION("""COMPUTED_VALUE"""),61.35)</f>
        <v>61.35</v>
      </c>
      <c r="C633" s="1">
        <f t="shared" si="1"/>
        <v>-1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IFERROR(__xludf.DUMMYFUNCTION("""COMPUTED_VALUE"""),61.28)</f>
        <v>61.28</v>
      </c>
      <c r="C634" s="1">
        <f t="shared" si="1"/>
        <v>-1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IFERROR(__xludf.DUMMYFUNCTION("""COMPUTED_VALUE"""),61.55)</f>
        <v>61.55</v>
      </c>
      <c r="C635" s="1">
        <f t="shared" si="1"/>
        <v>-1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IFERROR(__xludf.DUMMYFUNCTION("""COMPUTED_VALUE"""),61.73)</f>
        <v>61.73</v>
      </c>
      <c r="C636" s="1">
        <f t="shared" si="1"/>
        <v>-1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IFERROR(__xludf.DUMMYFUNCTION("""COMPUTED_VALUE"""),61.4)</f>
        <v>61.4</v>
      </c>
      <c r="C637" s="1">
        <f t="shared" si="1"/>
        <v>-1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IFERROR(__xludf.DUMMYFUNCTION("""COMPUTED_VALUE"""),63.7)</f>
        <v>63.7</v>
      </c>
      <c r="C638" s="1">
        <f t="shared" si="1"/>
        <v>-1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IFERROR(__xludf.DUMMYFUNCTION("""COMPUTED_VALUE"""),65.09)</f>
        <v>65.09</v>
      </c>
      <c r="C639" s="1">
        <f t="shared" si="1"/>
        <v>-1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IFERROR(__xludf.DUMMYFUNCTION("""COMPUTED_VALUE"""),64.81)</f>
        <v>64.81</v>
      </c>
      <c r="C640" s="1">
        <f t="shared" si="1"/>
        <v>-1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IFERROR(__xludf.DUMMYFUNCTION("""COMPUTED_VALUE"""),65.35)</f>
        <v>65.35</v>
      </c>
      <c r="C641" s="1">
        <f t="shared" si="1"/>
        <v>-1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IFERROR(__xludf.DUMMYFUNCTION("""COMPUTED_VALUE"""),64.82)</f>
        <v>64.82</v>
      </c>
      <c r="C642" s="1">
        <f t="shared" si="1"/>
        <v>-1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IFERROR(__xludf.DUMMYFUNCTION("""COMPUTED_VALUE"""),64.92)</f>
        <v>64.92</v>
      </c>
      <c r="C643" s="1">
        <f t="shared" si="1"/>
        <v>-1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IFERROR(__xludf.DUMMYFUNCTION("""COMPUTED_VALUE"""),64.73)</f>
        <v>64.73</v>
      </c>
      <c r="C644" s="1">
        <f t="shared" si="1"/>
        <v>-1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IFERROR(__xludf.DUMMYFUNCTION("""COMPUTED_VALUE"""),64.39)</f>
        <v>64.39</v>
      </c>
      <c r="C645" s="1">
        <f t="shared" si="1"/>
        <v>-1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IFERROR(__xludf.DUMMYFUNCTION("""COMPUTED_VALUE"""),64.02)</f>
        <v>64.02</v>
      </c>
      <c r="C646" s="1">
        <f t="shared" si="1"/>
        <v>-1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IFERROR(__xludf.DUMMYFUNCTION("""COMPUTED_VALUE"""),64.02)</f>
        <v>64.02</v>
      </c>
      <c r="C647" s="1">
        <f t="shared" si="1"/>
        <v>-1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IFERROR(__xludf.DUMMYFUNCTION("""COMPUTED_VALUE"""),64.56)</f>
        <v>64.56</v>
      </c>
      <c r="C648" s="1">
        <f t="shared" si="1"/>
        <v>-1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IFERROR(__xludf.DUMMYFUNCTION("""COMPUTED_VALUE"""),65.09)</f>
        <v>65.09</v>
      </c>
      <c r="C649" s="1">
        <f t="shared" si="1"/>
        <v>-1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IFERROR(__xludf.DUMMYFUNCTION("""COMPUTED_VALUE"""),65.1)</f>
        <v>65.1</v>
      </c>
      <c r="C650" s="1">
        <f t="shared" si="1"/>
        <v>-1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IFERROR(__xludf.DUMMYFUNCTION("""COMPUTED_VALUE"""),64.54)</f>
        <v>64.54</v>
      </c>
      <c r="C651" s="1">
        <f t="shared" si="1"/>
        <v>-1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IFERROR(__xludf.DUMMYFUNCTION("""COMPUTED_VALUE"""),64.01)</f>
        <v>64.01</v>
      </c>
      <c r="C652" s="1">
        <f t="shared" si="1"/>
        <v>-1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IFERROR(__xludf.DUMMYFUNCTION("""COMPUTED_VALUE"""),63.51)</f>
        <v>63.51</v>
      </c>
      <c r="C653" s="1">
        <f t="shared" si="1"/>
        <v>-1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IFERROR(__xludf.DUMMYFUNCTION("""COMPUTED_VALUE"""),65.5)</f>
        <v>65.5</v>
      </c>
      <c r="C654" s="1">
        <f t="shared" si="1"/>
        <v>-1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IFERROR(__xludf.DUMMYFUNCTION("""COMPUTED_VALUE"""),65.81)</f>
        <v>65.81</v>
      </c>
      <c r="C655" s="1">
        <f t="shared" si="1"/>
        <v>-1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IFERROR(__xludf.DUMMYFUNCTION("""COMPUTED_VALUE"""),66.22)</f>
        <v>66.22</v>
      </c>
      <c r="C656" s="1">
        <f t="shared" si="1"/>
        <v>-1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IFERROR(__xludf.DUMMYFUNCTION("""COMPUTED_VALUE"""),66.72)</f>
        <v>66.72</v>
      </c>
      <c r="C657" s="1">
        <f t="shared" si="1"/>
        <v>-1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IFERROR(__xludf.DUMMYFUNCTION("""COMPUTED_VALUE"""),66.73)</f>
        <v>66.73</v>
      </c>
      <c r="C658" s="1">
        <f t="shared" si="1"/>
        <v>-1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IFERROR(__xludf.DUMMYFUNCTION("""COMPUTED_VALUE"""),66.77)</f>
        <v>66.77</v>
      </c>
      <c r="C659" s="1">
        <f t="shared" si="1"/>
        <v>-1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IFERROR(__xludf.DUMMYFUNCTION("""COMPUTED_VALUE"""),66.48)</f>
        <v>66.48</v>
      </c>
      <c r="C660" s="1">
        <f t="shared" si="1"/>
        <v>-1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IFERROR(__xludf.DUMMYFUNCTION("""COMPUTED_VALUE"""),66.73)</f>
        <v>66.73</v>
      </c>
      <c r="C661" s="1">
        <f t="shared" si="1"/>
        <v>-1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IFERROR(__xludf.DUMMYFUNCTION("""COMPUTED_VALUE"""),66.64)</f>
        <v>66.64</v>
      </c>
      <c r="C662" s="1">
        <f t="shared" si="1"/>
        <v>-1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IFERROR(__xludf.DUMMYFUNCTION("""COMPUTED_VALUE"""),67.0)</f>
        <v>67</v>
      </c>
      <c r="C663" s="1">
        <f t="shared" si="1"/>
        <v>-1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IFERROR(__xludf.DUMMYFUNCTION("""COMPUTED_VALUE"""),67.0)</f>
        <v>67</v>
      </c>
      <c r="C664" s="1">
        <f t="shared" si="1"/>
        <v>-1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IFERROR(__xludf.DUMMYFUNCTION("""COMPUTED_VALUE"""),66.75)</f>
        <v>66.75</v>
      </c>
      <c r="C665" s="1">
        <f t="shared" si="1"/>
        <v>-1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IFERROR(__xludf.DUMMYFUNCTION("""COMPUTED_VALUE"""),66.77)</f>
        <v>66.77</v>
      </c>
      <c r="C666" s="1">
        <f t="shared" si="1"/>
        <v>-1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IFERROR(__xludf.DUMMYFUNCTION("""COMPUTED_VALUE"""),66.85)</f>
        <v>66.85</v>
      </c>
      <c r="C667" s="1">
        <f t="shared" si="1"/>
        <v>-1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IFERROR(__xludf.DUMMYFUNCTION("""COMPUTED_VALUE"""),66.68)</f>
        <v>66.68</v>
      </c>
      <c r="C668" s="1">
        <f t="shared" si="1"/>
        <v>-1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IFERROR(__xludf.DUMMYFUNCTION("""COMPUTED_VALUE"""),67.02)</f>
        <v>67.02</v>
      </c>
      <c r="C669" s="1">
        <f t="shared" si="1"/>
        <v>-1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IFERROR(__xludf.DUMMYFUNCTION("""COMPUTED_VALUE"""),67.11)</f>
        <v>67.11</v>
      </c>
      <c r="C670" s="1">
        <f t="shared" si="1"/>
        <v>-1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IFERROR(__xludf.DUMMYFUNCTION("""COMPUTED_VALUE"""),66.99)</f>
        <v>66.99</v>
      </c>
      <c r="C671" s="1">
        <f t="shared" si="1"/>
        <v>-1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IFERROR(__xludf.DUMMYFUNCTION("""COMPUTED_VALUE"""),66.87)</f>
        <v>66.87</v>
      </c>
      <c r="C672" s="1">
        <f t="shared" si="1"/>
        <v>-1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IFERROR(__xludf.DUMMYFUNCTION("""COMPUTED_VALUE"""),66.88)</f>
        <v>66.88</v>
      </c>
      <c r="C673" s="1">
        <f t="shared" si="1"/>
        <v>-1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IFERROR(__xludf.DUMMYFUNCTION("""COMPUTED_VALUE"""),67.19)</f>
        <v>67.19</v>
      </c>
      <c r="C674" s="1">
        <f t="shared" si="1"/>
        <v>-1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IFERROR(__xludf.DUMMYFUNCTION("""COMPUTED_VALUE"""),67.4)</f>
        <v>67.4</v>
      </c>
      <c r="C675" s="1">
        <f t="shared" si="1"/>
        <v>-1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IFERROR(__xludf.DUMMYFUNCTION("""COMPUTED_VALUE"""),67.29)</f>
        <v>67.29</v>
      </c>
      <c r="C676" s="1">
        <f t="shared" si="1"/>
        <v>-1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IFERROR(__xludf.DUMMYFUNCTION("""COMPUTED_VALUE"""),68.24)</f>
        <v>68.24</v>
      </c>
      <c r="C677" s="1">
        <f t="shared" si="1"/>
        <v>-1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IFERROR(__xludf.DUMMYFUNCTION("""COMPUTED_VALUE"""),68.52)</f>
        <v>68.52</v>
      </c>
      <c r="C678" s="1">
        <f t="shared" si="1"/>
        <v>-1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IFERROR(__xludf.DUMMYFUNCTION("""COMPUTED_VALUE"""),68.51)</f>
        <v>68.51</v>
      </c>
      <c r="C679" s="1">
        <f t="shared" si="1"/>
        <v>-1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IFERROR(__xludf.DUMMYFUNCTION("""COMPUTED_VALUE"""),68.26)</f>
        <v>68.26</v>
      </c>
      <c r="C680" s="1">
        <f t="shared" si="1"/>
        <v>-1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IFERROR(__xludf.DUMMYFUNCTION("""COMPUTED_VALUE"""),68.1)</f>
        <v>68.1</v>
      </c>
      <c r="C681" s="1">
        <f t="shared" si="1"/>
        <v>-1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IFERROR(__xludf.DUMMYFUNCTION("""COMPUTED_VALUE"""),68.91)</f>
        <v>68.91</v>
      </c>
      <c r="C682" s="1">
        <f t="shared" si="1"/>
        <v>-1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IFERROR(__xludf.DUMMYFUNCTION("""COMPUTED_VALUE"""),69.16)</f>
        <v>69.16</v>
      </c>
      <c r="C683" s="1">
        <f t="shared" si="1"/>
        <v>-1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IFERROR(__xludf.DUMMYFUNCTION("""COMPUTED_VALUE"""),69.25)</f>
        <v>69.25</v>
      </c>
      <c r="C684" s="1">
        <f t="shared" si="1"/>
        <v>-1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IFERROR(__xludf.DUMMYFUNCTION("""COMPUTED_VALUE"""),69.22)</f>
        <v>69.22</v>
      </c>
      <c r="C685" s="1">
        <f t="shared" si="1"/>
        <v>-1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IFERROR(__xludf.DUMMYFUNCTION("""COMPUTED_VALUE"""),69.26)</f>
        <v>69.26</v>
      </c>
      <c r="C686" s="1">
        <f t="shared" si="1"/>
        <v>-1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IFERROR(__xludf.DUMMYFUNCTION("""COMPUTED_VALUE"""),69.56)</f>
        <v>69.56</v>
      </c>
      <c r="C687" s="1">
        <f t="shared" si="1"/>
        <v>-1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IFERROR(__xludf.DUMMYFUNCTION("""COMPUTED_VALUE"""),69.42)</f>
        <v>69.42</v>
      </c>
      <c r="C688" s="1">
        <f t="shared" si="1"/>
        <v>-1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IFERROR(__xludf.DUMMYFUNCTION("""COMPUTED_VALUE"""),69.76)</f>
        <v>69.76</v>
      </c>
      <c r="C689" s="1">
        <f t="shared" si="1"/>
        <v>-1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IFERROR(__xludf.DUMMYFUNCTION("""COMPUTED_VALUE"""),69.59)</f>
        <v>69.59</v>
      </c>
      <c r="C690" s="1">
        <f t="shared" si="1"/>
        <v>-1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IFERROR(__xludf.DUMMYFUNCTION("""COMPUTED_VALUE"""),69.3)</f>
        <v>69.3</v>
      </c>
      <c r="C691" s="1">
        <f t="shared" si="1"/>
        <v>-1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IFERROR(__xludf.DUMMYFUNCTION("""COMPUTED_VALUE"""),69.3)</f>
        <v>69.3</v>
      </c>
      <c r="C692" s="1">
        <f t="shared" si="1"/>
        <v>-1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IFERROR(__xludf.DUMMYFUNCTION("""COMPUTED_VALUE"""),69.36)</f>
        <v>69.36</v>
      </c>
      <c r="C693" s="1">
        <f t="shared" si="1"/>
        <v>-1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IFERROR(__xludf.DUMMYFUNCTION("""COMPUTED_VALUE"""),69.45)</f>
        <v>69.45</v>
      </c>
      <c r="C694" s="1">
        <f t="shared" si="1"/>
        <v>-1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IFERROR(__xludf.DUMMYFUNCTION("""COMPUTED_VALUE"""),68.79)</f>
        <v>68.79</v>
      </c>
      <c r="C695" s="1">
        <f t="shared" si="1"/>
        <v>-1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IFERROR(__xludf.DUMMYFUNCTION("""COMPUTED_VALUE"""),69.17)</f>
        <v>69.17</v>
      </c>
      <c r="C696" s="1">
        <f t="shared" si="1"/>
        <v>-1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IFERROR(__xludf.DUMMYFUNCTION("""COMPUTED_VALUE"""),69.38)</f>
        <v>69.38</v>
      </c>
      <c r="C697" s="1">
        <f t="shared" si="1"/>
        <v>-1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IFERROR(__xludf.DUMMYFUNCTION("""COMPUTED_VALUE"""),69.63)</f>
        <v>69.63</v>
      </c>
      <c r="C698" s="1">
        <f t="shared" si="1"/>
        <v>-1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IFERROR(__xludf.DUMMYFUNCTION("""COMPUTED_VALUE"""),69.1)</f>
        <v>69.1</v>
      </c>
      <c r="C699" s="1">
        <f t="shared" si="1"/>
        <v>-1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IFERROR(__xludf.DUMMYFUNCTION("""COMPUTED_VALUE"""),68.7)</f>
        <v>68.7</v>
      </c>
      <c r="C700" s="1">
        <f t="shared" si="1"/>
        <v>-1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IFERROR(__xludf.DUMMYFUNCTION("""COMPUTED_VALUE"""),68.14)</f>
        <v>68.14</v>
      </c>
      <c r="C701" s="1">
        <f t="shared" si="1"/>
        <v>-1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IFERROR(__xludf.DUMMYFUNCTION("""COMPUTED_VALUE"""),68.0)</f>
        <v>68</v>
      </c>
      <c r="C702" s="1">
        <f t="shared" si="1"/>
        <v>-1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IFERROR(__xludf.DUMMYFUNCTION("""COMPUTED_VALUE"""),67.94)</f>
        <v>67.94</v>
      </c>
      <c r="C703" s="1">
        <f t="shared" si="1"/>
        <v>-1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IFERROR(__xludf.DUMMYFUNCTION("""COMPUTED_VALUE"""),68.71)</f>
        <v>68.71</v>
      </c>
      <c r="C704" s="1">
        <f t="shared" si="1"/>
        <v>-1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IFERROR(__xludf.DUMMYFUNCTION("""COMPUTED_VALUE"""),69.0)</f>
        <v>69</v>
      </c>
      <c r="C705" s="1">
        <f t="shared" si="1"/>
        <v>-1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IFERROR(__xludf.DUMMYFUNCTION("""COMPUTED_VALUE"""),69.47)</f>
        <v>69.47</v>
      </c>
      <c r="C706" s="1">
        <f t="shared" si="1"/>
        <v>-1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IFERROR(__xludf.DUMMYFUNCTION("""COMPUTED_VALUE"""),69.47)</f>
        <v>69.47</v>
      </c>
      <c r="C707" s="1">
        <f t="shared" si="1"/>
        <v>-1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IFERROR(__xludf.DUMMYFUNCTION("""COMPUTED_VALUE"""),68.57)</f>
        <v>68.57</v>
      </c>
      <c r="C708" s="1">
        <f t="shared" si="1"/>
        <v>-1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IFERROR(__xludf.DUMMYFUNCTION("""COMPUTED_VALUE"""),68.5)</f>
        <v>68.5</v>
      </c>
      <c r="C709" s="1">
        <f t="shared" si="1"/>
        <v>-1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IFERROR(__xludf.DUMMYFUNCTION("""COMPUTED_VALUE"""),67.44)</f>
        <v>67.44</v>
      </c>
      <c r="C710" s="1">
        <f t="shared" si="1"/>
        <v>-1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IFERROR(__xludf.DUMMYFUNCTION("""COMPUTED_VALUE"""),68.08)</f>
        <v>68.08</v>
      </c>
      <c r="C711" s="1">
        <f t="shared" si="1"/>
        <v>-1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IFERROR(__xludf.DUMMYFUNCTION("""COMPUTED_VALUE"""),70.07)</f>
        <v>70.07</v>
      </c>
      <c r="C712" s="1">
        <f t="shared" si="1"/>
        <v>-1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IFERROR(__xludf.DUMMYFUNCTION("""COMPUTED_VALUE"""),69.44)</f>
        <v>69.44</v>
      </c>
      <c r="C713" s="1">
        <f t="shared" si="1"/>
        <v>-1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IFERROR(__xludf.DUMMYFUNCTION("""COMPUTED_VALUE"""),69.24)</f>
        <v>69.24</v>
      </c>
      <c r="C714" s="1">
        <f t="shared" si="1"/>
        <v>-1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IFERROR(__xludf.DUMMYFUNCTION("""COMPUTED_VALUE"""),69.25)</f>
        <v>69.25</v>
      </c>
      <c r="C715" s="1">
        <f t="shared" si="1"/>
        <v>-1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IFERROR(__xludf.DUMMYFUNCTION("""COMPUTED_VALUE"""),69.19)</f>
        <v>69.19</v>
      </c>
      <c r="C716" s="1">
        <f t="shared" si="1"/>
        <v>-1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IFERROR(__xludf.DUMMYFUNCTION("""COMPUTED_VALUE"""),68.67)</f>
        <v>68.67</v>
      </c>
      <c r="C717" s="1">
        <f t="shared" si="1"/>
        <v>-1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IFERROR(__xludf.DUMMYFUNCTION("""COMPUTED_VALUE"""),68.93)</f>
        <v>68.93</v>
      </c>
      <c r="C718" s="1">
        <f t="shared" si="1"/>
        <v>-1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IFERROR(__xludf.DUMMYFUNCTION("""COMPUTED_VALUE"""),68.06)</f>
        <v>68.06</v>
      </c>
      <c r="C719" s="1">
        <f t="shared" si="1"/>
        <v>-1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IFERROR(__xludf.DUMMYFUNCTION("""COMPUTED_VALUE"""),66.91)</f>
        <v>66.91</v>
      </c>
      <c r="C720" s="1">
        <f t="shared" si="1"/>
        <v>-1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IFERROR(__xludf.DUMMYFUNCTION("""COMPUTED_VALUE"""),67.01)</f>
        <v>67.01</v>
      </c>
      <c r="C721" s="1">
        <f t="shared" si="1"/>
        <v>-1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IFERROR(__xludf.DUMMYFUNCTION("""COMPUTED_VALUE"""),67.08)</f>
        <v>67.08</v>
      </c>
      <c r="C722" s="1">
        <f t="shared" si="1"/>
        <v>-1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IFERROR(__xludf.DUMMYFUNCTION("""COMPUTED_VALUE"""),66.85)</f>
        <v>66.85</v>
      </c>
      <c r="C723" s="1">
        <f t="shared" si="1"/>
        <v>-1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IFERROR(__xludf.DUMMYFUNCTION("""COMPUTED_VALUE"""),66.53)</f>
        <v>66.53</v>
      </c>
      <c r="C724" s="1">
        <f t="shared" si="1"/>
        <v>-1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IFERROR(__xludf.DUMMYFUNCTION("""COMPUTED_VALUE"""),66.32)</f>
        <v>66.32</v>
      </c>
      <c r="C725" s="1">
        <f t="shared" si="1"/>
        <v>-1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IFERROR(__xludf.DUMMYFUNCTION("""COMPUTED_VALUE"""),66.82)</f>
        <v>66.82</v>
      </c>
      <c r="C726" s="1">
        <f t="shared" si="1"/>
        <v>-1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IFERROR(__xludf.DUMMYFUNCTION("""COMPUTED_VALUE"""),67.92)</f>
        <v>67.92</v>
      </c>
      <c r="C727" s="1">
        <f t="shared" si="1"/>
        <v>-1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IFERROR(__xludf.DUMMYFUNCTION("""COMPUTED_VALUE"""),68.3)</f>
        <v>68.3</v>
      </c>
      <c r="C728" s="1">
        <f t="shared" si="1"/>
        <v>-1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IFERROR(__xludf.DUMMYFUNCTION("""COMPUTED_VALUE"""),68.47)</f>
        <v>68.47</v>
      </c>
      <c r="C729" s="1">
        <f t="shared" si="1"/>
        <v>-1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IFERROR(__xludf.DUMMYFUNCTION("""COMPUTED_VALUE"""),69.59)</f>
        <v>69.59</v>
      </c>
      <c r="C730" s="1">
        <f t="shared" si="1"/>
        <v>-1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IFERROR(__xludf.DUMMYFUNCTION("""COMPUTED_VALUE"""),69.48)</f>
        <v>69.48</v>
      </c>
      <c r="C731" s="1">
        <f t="shared" si="1"/>
        <v>-1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IFERROR(__xludf.DUMMYFUNCTION("""COMPUTED_VALUE"""),68.99)</f>
        <v>68.99</v>
      </c>
      <c r="C732" s="1">
        <f t="shared" si="1"/>
        <v>-1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IFERROR(__xludf.DUMMYFUNCTION("""COMPUTED_VALUE"""),69.44)</f>
        <v>69.44</v>
      </c>
      <c r="C733" s="1">
        <f t="shared" si="1"/>
        <v>-1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IFERROR(__xludf.DUMMYFUNCTION("""COMPUTED_VALUE"""),69.5)</f>
        <v>69.5</v>
      </c>
      <c r="C734" s="1">
        <f t="shared" si="1"/>
        <v>-1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IFERROR(__xludf.DUMMYFUNCTION("""COMPUTED_VALUE"""),69.83)</f>
        <v>69.83</v>
      </c>
      <c r="C735" s="1">
        <f t="shared" si="1"/>
        <v>-1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IFERROR(__xludf.DUMMYFUNCTION("""COMPUTED_VALUE"""),69.58)</f>
        <v>69.58</v>
      </c>
      <c r="C736" s="1">
        <f t="shared" si="1"/>
        <v>-1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IFERROR(__xludf.DUMMYFUNCTION("""COMPUTED_VALUE"""),69.31)</f>
        <v>69.31</v>
      </c>
      <c r="C737" s="1">
        <f t="shared" si="1"/>
        <v>-1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IFERROR(__xludf.DUMMYFUNCTION("""COMPUTED_VALUE"""),69.41)</f>
        <v>69.41</v>
      </c>
      <c r="C738" s="1">
        <f t="shared" si="1"/>
        <v>-1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IFERROR(__xludf.DUMMYFUNCTION("""COMPUTED_VALUE"""),69.95)</f>
        <v>69.95</v>
      </c>
      <c r="C739" s="1">
        <f t="shared" si="1"/>
        <v>-1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IFERROR(__xludf.DUMMYFUNCTION("""COMPUTED_VALUE"""),70.29)</f>
        <v>70.29</v>
      </c>
      <c r="C740" s="1">
        <f t="shared" si="1"/>
        <v>-1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IFERROR(__xludf.DUMMYFUNCTION("""COMPUTED_VALUE"""),70.22)</f>
        <v>70.22</v>
      </c>
      <c r="C741" s="1">
        <f t="shared" si="1"/>
        <v>-1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IFERROR(__xludf.DUMMYFUNCTION("""COMPUTED_VALUE"""),70.66)</f>
        <v>70.66</v>
      </c>
      <c r="C742" s="1">
        <f t="shared" si="1"/>
        <v>-1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IFERROR(__xludf.DUMMYFUNCTION("""COMPUTED_VALUE"""),70.76)</f>
        <v>70.76</v>
      </c>
      <c r="C743" s="1">
        <f t="shared" si="1"/>
        <v>-1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IFERROR(__xludf.DUMMYFUNCTION("""COMPUTED_VALUE"""),70.13)</f>
        <v>70.13</v>
      </c>
      <c r="C744" s="1">
        <f t="shared" si="1"/>
        <v>-1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IFERROR(__xludf.DUMMYFUNCTION("""COMPUTED_VALUE"""),69.93)</f>
        <v>69.93</v>
      </c>
      <c r="C745" s="1">
        <f t="shared" si="1"/>
        <v>-1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IFERROR(__xludf.DUMMYFUNCTION("""COMPUTED_VALUE"""),69.93)</f>
        <v>69.93</v>
      </c>
      <c r="C746" s="1">
        <f t="shared" si="1"/>
        <v>-1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IFERROR(__xludf.DUMMYFUNCTION("""COMPUTED_VALUE"""),69.97)</f>
        <v>69.97</v>
      </c>
      <c r="C747" s="1">
        <f t="shared" si="1"/>
        <v>-1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IFERROR(__xludf.DUMMYFUNCTION("""COMPUTED_VALUE"""),69.34)</f>
        <v>69.34</v>
      </c>
      <c r="C748" s="1">
        <f t="shared" si="1"/>
        <v>-1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IFERROR(__xludf.DUMMYFUNCTION("""COMPUTED_VALUE"""),69.82)</f>
        <v>69.82</v>
      </c>
      <c r="C749" s="1">
        <f t="shared" si="1"/>
        <v>-1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IFERROR(__xludf.DUMMYFUNCTION("""COMPUTED_VALUE"""),68.72)</f>
        <v>68.72</v>
      </c>
      <c r="C750" s="1">
        <f t="shared" si="1"/>
        <v>-1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IFERROR(__xludf.DUMMYFUNCTION("""COMPUTED_VALUE"""),68.52)</f>
        <v>68.52</v>
      </c>
      <c r="C751" s="1">
        <f t="shared" si="1"/>
        <v>-1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IFERROR(__xludf.DUMMYFUNCTION("""COMPUTED_VALUE"""),68.0)</f>
        <v>68</v>
      </c>
      <c r="C752" s="1">
        <f t="shared" si="1"/>
        <v>-1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IFERROR(__xludf.DUMMYFUNCTION("""COMPUTED_VALUE"""),67.97)</f>
        <v>67.97</v>
      </c>
      <c r="C753" s="1">
        <f t="shared" si="1"/>
        <v>-1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IFERROR(__xludf.DUMMYFUNCTION("""COMPUTED_VALUE"""),67.15)</f>
        <v>67.15</v>
      </c>
      <c r="C754" s="1">
        <f t="shared" si="1"/>
        <v>-1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IFERROR(__xludf.DUMMYFUNCTION("""COMPUTED_VALUE"""),67.89)</f>
        <v>67.89</v>
      </c>
      <c r="C755" s="1">
        <f t="shared" si="1"/>
        <v>-1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IFERROR(__xludf.DUMMYFUNCTION("""COMPUTED_VALUE"""),69.39)</f>
        <v>69.39</v>
      </c>
      <c r="C756" s="1">
        <f t="shared" si="1"/>
        <v>-1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IFERROR(__xludf.DUMMYFUNCTION("""COMPUTED_VALUE"""),68.95)</f>
        <v>68.95</v>
      </c>
      <c r="C757" s="1">
        <f t="shared" si="1"/>
        <v>-1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IFERROR(__xludf.DUMMYFUNCTION("""COMPUTED_VALUE"""),69.09)</f>
        <v>69.09</v>
      </c>
      <c r="C758" s="1">
        <f t="shared" si="1"/>
        <v>-1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IFERROR(__xludf.DUMMYFUNCTION("""COMPUTED_VALUE"""),68.62)</f>
        <v>68.62</v>
      </c>
      <c r="C759" s="1">
        <f t="shared" si="1"/>
        <v>-1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IFERROR(__xludf.DUMMYFUNCTION("""COMPUTED_VALUE"""),68.51)</f>
        <v>68.51</v>
      </c>
      <c r="C760" s="1">
        <f t="shared" si="1"/>
        <v>-1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IFERROR(__xludf.DUMMYFUNCTION("""COMPUTED_VALUE"""),68.88)</f>
        <v>68.88</v>
      </c>
      <c r="C761" s="1">
        <f t="shared" si="1"/>
        <v>-1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IFERROR(__xludf.DUMMYFUNCTION("""COMPUTED_VALUE"""),69.27)</f>
        <v>69.27</v>
      </c>
      <c r="C762" s="1">
        <f t="shared" si="1"/>
        <v>-1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IFERROR(__xludf.DUMMYFUNCTION("""COMPUTED_VALUE"""),69.22)</f>
        <v>69.22</v>
      </c>
      <c r="C763" s="1">
        <f t="shared" si="1"/>
        <v>-1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IFERROR(__xludf.DUMMYFUNCTION("""COMPUTED_VALUE"""),69.63)</f>
        <v>69.63</v>
      </c>
      <c r="C764" s="1">
        <f t="shared" si="1"/>
        <v>-1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IFERROR(__xludf.DUMMYFUNCTION("""COMPUTED_VALUE"""),69.88)</f>
        <v>69.88</v>
      </c>
      <c r="C765" s="1">
        <f t="shared" si="1"/>
        <v>-1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IFERROR(__xludf.DUMMYFUNCTION("""COMPUTED_VALUE"""),69.34)</f>
        <v>69.34</v>
      </c>
      <c r="C766" s="1">
        <f t="shared" si="1"/>
        <v>-1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IFERROR(__xludf.DUMMYFUNCTION("""COMPUTED_VALUE"""),69.67)</f>
        <v>69.67</v>
      </c>
      <c r="C767" s="1">
        <f t="shared" si="1"/>
        <v>-1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IFERROR(__xludf.DUMMYFUNCTION("""COMPUTED_VALUE"""),69.94)</f>
        <v>69.94</v>
      </c>
      <c r="C768" s="1">
        <f t="shared" si="1"/>
        <v>-1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IFERROR(__xludf.DUMMYFUNCTION("""COMPUTED_VALUE"""),69.95)</f>
        <v>69.95</v>
      </c>
      <c r="C769" s="1">
        <f t="shared" si="1"/>
        <v>-1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IFERROR(__xludf.DUMMYFUNCTION("""COMPUTED_VALUE"""),70.69)</f>
        <v>70.69</v>
      </c>
      <c r="C770" s="1">
        <f t="shared" si="1"/>
        <v>-1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IFERROR(__xludf.DUMMYFUNCTION("""COMPUTED_VALUE"""),70.42)</f>
        <v>70.42</v>
      </c>
      <c r="C771" s="1">
        <f t="shared" si="1"/>
        <v>-1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IFERROR(__xludf.DUMMYFUNCTION("""COMPUTED_VALUE"""),73.25)</f>
        <v>73.25</v>
      </c>
      <c r="C772" s="1">
        <f t="shared" si="1"/>
        <v>-1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IFERROR(__xludf.DUMMYFUNCTION("""COMPUTED_VALUE"""),73.77)</f>
        <v>73.77</v>
      </c>
      <c r="C773" s="1">
        <f t="shared" si="1"/>
        <v>-1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IFERROR(__xludf.DUMMYFUNCTION("""COMPUTED_VALUE"""),75.0)</f>
        <v>75</v>
      </c>
      <c r="C774" s="1">
        <f t="shared" si="1"/>
        <v>-1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IFERROR(__xludf.DUMMYFUNCTION("""COMPUTED_VALUE"""),75.08)</f>
        <v>75.08</v>
      </c>
      <c r="C775" s="1">
        <f t="shared" si="1"/>
        <v>-1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IFERROR(__xludf.DUMMYFUNCTION("""COMPUTED_VALUE"""),75.16)</f>
        <v>75.16</v>
      </c>
      <c r="C776" s="1">
        <f t="shared" si="1"/>
        <v>-1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IFERROR(__xludf.DUMMYFUNCTION("""COMPUTED_VALUE"""),75.92)</f>
        <v>75.92</v>
      </c>
      <c r="C777" s="1">
        <f t="shared" si="1"/>
        <v>-1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IFERROR(__xludf.DUMMYFUNCTION("""COMPUTED_VALUE"""),75.25)</f>
        <v>75.25</v>
      </c>
      <c r="C778" s="1">
        <f t="shared" si="1"/>
        <v>-1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IFERROR(__xludf.DUMMYFUNCTION("""COMPUTED_VALUE"""),75.7)</f>
        <v>75.7</v>
      </c>
      <c r="C779" s="1">
        <f t="shared" si="1"/>
        <v>-1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IFERROR(__xludf.DUMMYFUNCTION("""COMPUTED_VALUE"""),76.15)</f>
        <v>76.15</v>
      </c>
      <c r="C780" s="1">
        <f t="shared" si="1"/>
        <v>-1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IFERROR(__xludf.DUMMYFUNCTION("""COMPUTED_VALUE"""),76.15)</f>
        <v>76.15</v>
      </c>
      <c r="C781" s="1">
        <f t="shared" si="1"/>
        <v>-1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IFERROR(__xludf.DUMMYFUNCTION("""COMPUTED_VALUE"""),75.75)</f>
        <v>75.75</v>
      </c>
      <c r="C782" s="1">
        <f t="shared" si="1"/>
        <v>-1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IFERROR(__xludf.DUMMYFUNCTION("""COMPUTED_VALUE"""),75.81)</f>
        <v>75.81</v>
      </c>
      <c r="C783" s="1">
        <f t="shared" si="1"/>
        <v>-1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IFERROR(__xludf.DUMMYFUNCTION("""COMPUTED_VALUE"""),75.98)</f>
        <v>75.98</v>
      </c>
      <c r="C784" s="1">
        <f t="shared" si="1"/>
        <v>-1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IFERROR(__xludf.DUMMYFUNCTION("""COMPUTED_VALUE"""),76.56)</f>
        <v>76.56</v>
      </c>
      <c r="C785" s="1">
        <f t="shared" si="1"/>
        <v>-1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IFERROR(__xludf.DUMMYFUNCTION("""COMPUTED_VALUE"""),76.78)</f>
        <v>76.78</v>
      </c>
      <c r="C786" s="1">
        <f t="shared" si="1"/>
        <v>-1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IFERROR(__xludf.DUMMYFUNCTION("""COMPUTED_VALUE"""),76.54)</f>
        <v>76.54</v>
      </c>
      <c r="C787" s="1">
        <f t="shared" si="1"/>
        <v>-1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IFERROR(__xludf.DUMMYFUNCTION("""COMPUTED_VALUE"""),77.38)</f>
        <v>77.38</v>
      </c>
      <c r="C788" s="1">
        <f t="shared" si="1"/>
        <v>-1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IFERROR(__xludf.DUMMYFUNCTION("""COMPUTED_VALUE"""),77.08)</f>
        <v>77.08</v>
      </c>
      <c r="C789" s="1">
        <f t="shared" si="1"/>
        <v>-1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IFERROR(__xludf.DUMMYFUNCTION("""COMPUTED_VALUE"""),77.04)</f>
        <v>77.04</v>
      </c>
      <c r="C790" s="1">
        <f t="shared" si="1"/>
        <v>-1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IFERROR(__xludf.DUMMYFUNCTION("""COMPUTED_VALUE"""),76.99)</f>
        <v>76.99</v>
      </c>
      <c r="C791" s="1">
        <f t="shared" si="1"/>
        <v>-1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IFERROR(__xludf.DUMMYFUNCTION("""COMPUTED_VALUE"""),75.92)</f>
        <v>75.92</v>
      </c>
      <c r="C792" s="1">
        <f t="shared" si="1"/>
        <v>-1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IFERROR(__xludf.DUMMYFUNCTION("""COMPUTED_VALUE"""),76.08)</f>
        <v>76.08</v>
      </c>
      <c r="C793" s="1">
        <f t="shared" si="1"/>
        <v>-1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IFERROR(__xludf.DUMMYFUNCTION("""COMPUTED_VALUE"""),76.75)</f>
        <v>76.75</v>
      </c>
      <c r="C794" s="1">
        <f t="shared" si="1"/>
        <v>-1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IFERROR(__xludf.DUMMYFUNCTION("""COMPUTED_VALUE"""),76.18)</f>
        <v>76.18</v>
      </c>
      <c r="C795" s="1">
        <f t="shared" si="1"/>
        <v>-1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IFERROR(__xludf.DUMMYFUNCTION("""COMPUTED_VALUE"""),76.49)</f>
        <v>76.49</v>
      </c>
      <c r="C796" s="1">
        <f t="shared" si="1"/>
        <v>-1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IFERROR(__xludf.DUMMYFUNCTION("""COMPUTED_VALUE"""),76.68)</f>
        <v>76.68</v>
      </c>
      <c r="C797" s="1">
        <f t="shared" si="1"/>
        <v>-1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IFERROR(__xludf.DUMMYFUNCTION("""COMPUTED_VALUE"""),77.05)</f>
        <v>77.05</v>
      </c>
      <c r="C798" s="1">
        <f t="shared" si="1"/>
        <v>-1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IFERROR(__xludf.DUMMYFUNCTION("""COMPUTED_VALUE"""),77.2)</f>
        <v>77.2</v>
      </c>
      <c r="C799" s="1">
        <f t="shared" si="1"/>
        <v>-1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IFERROR(__xludf.DUMMYFUNCTION("""COMPUTED_VALUE"""),76.9)</f>
        <v>76.9</v>
      </c>
      <c r="C800" s="1">
        <f t="shared" si="1"/>
        <v>-1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IFERROR(__xludf.DUMMYFUNCTION("""COMPUTED_VALUE"""),77.18)</f>
        <v>77.18</v>
      </c>
      <c r="C801" s="1">
        <f t="shared" si="1"/>
        <v>-1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IFERROR(__xludf.DUMMYFUNCTION("""COMPUTED_VALUE"""),77.35)</f>
        <v>77.35</v>
      </c>
      <c r="C802" s="1">
        <f t="shared" si="1"/>
        <v>-1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IFERROR(__xludf.DUMMYFUNCTION("""COMPUTED_VALUE"""),77.17)</f>
        <v>77.17</v>
      </c>
      <c r="C803" s="1">
        <f t="shared" si="1"/>
        <v>-1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IFERROR(__xludf.DUMMYFUNCTION("""COMPUTED_VALUE"""),76.8)</f>
        <v>76.8</v>
      </c>
      <c r="C804" s="1">
        <f t="shared" si="1"/>
        <v>-1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IFERROR(__xludf.DUMMYFUNCTION("""COMPUTED_VALUE"""),77.39)</f>
        <v>77.39</v>
      </c>
      <c r="C805" s="1">
        <f t="shared" si="1"/>
        <v>-1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IFERROR(__xludf.DUMMYFUNCTION("""COMPUTED_VALUE"""),76.34)</f>
        <v>76.34</v>
      </c>
      <c r="C806" s="1">
        <f t="shared" si="1"/>
        <v>-1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IFERROR(__xludf.DUMMYFUNCTION("""COMPUTED_VALUE"""),76.16)</f>
        <v>76.16</v>
      </c>
      <c r="C807" s="1">
        <f t="shared" si="1"/>
        <v>-1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IFERROR(__xludf.DUMMYFUNCTION("""COMPUTED_VALUE"""),77.11)</f>
        <v>77.11</v>
      </c>
      <c r="C808" s="1">
        <f t="shared" si="1"/>
        <v>-1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IFERROR(__xludf.DUMMYFUNCTION("""COMPUTED_VALUE"""),77.58)</f>
        <v>77.58</v>
      </c>
      <c r="C809" s="1">
        <f t="shared" si="1"/>
        <v>-1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IFERROR(__xludf.DUMMYFUNCTION("""COMPUTED_VALUE"""),77.21)</f>
        <v>77.21</v>
      </c>
      <c r="C810" s="1">
        <f t="shared" si="1"/>
        <v>-1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IFERROR(__xludf.DUMMYFUNCTION("""COMPUTED_VALUE"""),77.27)</f>
        <v>77.27</v>
      </c>
      <c r="C811" s="1">
        <f t="shared" si="1"/>
        <v>-1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IFERROR(__xludf.DUMMYFUNCTION("""COMPUTED_VALUE"""),76.68)</f>
        <v>76.68</v>
      </c>
      <c r="C812" s="1">
        <f t="shared" si="1"/>
        <v>-1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IFERROR(__xludf.DUMMYFUNCTION("""COMPUTED_VALUE"""),77.4)</f>
        <v>77.4</v>
      </c>
      <c r="C813" s="1">
        <f t="shared" si="1"/>
        <v>-1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IFERROR(__xludf.DUMMYFUNCTION("""COMPUTED_VALUE"""),77.06)</f>
        <v>77.06</v>
      </c>
      <c r="C814" s="1">
        <f t="shared" si="1"/>
        <v>-1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IFERROR(__xludf.DUMMYFUNCTION("""COMPUTED_VALUE"""),77.06)</f>
        <v>77.06</v>
      </c>
      <c r="C815" s="1">
        <f t="shared" si="1"/>
        <v>-1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IFERROR(__xludf.DUMMYFUNCTION("""COMPUTED_VALUE"""),77.7)</f>
        <v>77.7</v>
      </c>
      <c r="C816" s="1">
        <f t="shared" si="1"/>
        <v>-1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IFERROR(__xludf.DUMMYFUNCTION("""COMPUTED_VALUE"""),78.96)</f>
        <v>78.96</v>
      </c>
      <c r="C817" s="1">
        <f t="shared" si="1"/>
        <v>-1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IFERROR(__xludf.DUMMYFUNCTION("""COMPUTED_VALUE"""),78.12)</f>
        <v>78.12</v>
      </c>
      <c r="C818" s="1">
        <f t="shared" si="1"/>
        <v>-1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IFERROR(__xludf.DUMMYFUNCTION("""COMPUTED_VALUE"""),78.54)</f>
        <v>78.54</v>
      </c>
      <c r="C819" s="1">
        <f t="shared" si="1"/>
        <v>-1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IFERROR(__xludf.DUMMYFUNCTION("""COMPUTED_VALUE"""),78.23)</f>
        <v>78.23</v>
      </c>
      <c r="C820" s="1">
        <f t="shared" si="1"/>
        <v>-1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IFERROR(__xludf.DUMMYFUNCTION("""COMPUTED_VALUE"""),78.79)</f>
        <v>78.79</v>
      </c>
      <c r="C821" s="1">
        <f t="shared" si="1"/>
        <v>-1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IFERROR(__xludf.DUMMYFUNCTION("""COMPUTED_VALUE"""),78.26)</f>
        <v>78.26</v>
      </c>
      <c r="C822" s="1">
        <f t="shared" si="1"/>
        <v>-1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IFERROR(__xludf.DUMMYFUNCTION("""COMPUTED_VALUE"""),79.24)</f>
        <v>79.24</v>
      </c>
      <c r="C823" s="1">
        <f t="shared" si="1"/>
        <v>-1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IFERROR(__xludf.DUMMYFUNCTION("""COMPUTED_VALUE"""),79.67)</f>
        <v>79.67</v>
      </c>
      <c r="C824" s="1">
        <f t="shared" si="1"/>
        <v>-1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IFERROR(__xludf.DUMMYFUNCTION("""COMPUTED_VALUE"""),80.08)</f>
        <v>80.08</v>
      </c>
      <c r="C825" s="1">
        <f t="shared" si="1"/>
        <v>-1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IFERROR(__xludf.DUMMYFUNCTION("""COMPUTED_VALUE"""),79.65)</f>
        <v>79.65</v>
      </c>
      <c r="C826" s="1">
        <f t="shared" si="1"/>
        <v>-1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IFERROR(__xludf.DUMMYFUNCTION("""COMPUTED_VALUE"""),80.1)</f>
        <v>80.1</v>
      </c>
      <c r="C827" s="1">
        <f t="shared" si="1"/>
        <v>-1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IFERROR(__xludf.DUMMYFUNCTION("""COMPUTED_VALUE"""),79.06)</f>
        <v>79.06</v>
      </c>
      <c r="C828" s="1">
        <f t="shared" si="1"/>
        <v>-1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IFERROR(__xludf.DUMMYFUNCTION("""COMPUTED_VALUE"""),79.87)</f>
        <v>79.87</v>
      </c>
      <c r="C829" s="1">
        <f t="shared" si="1"/>
        <v>-1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IFERROR(__xludf.DUMMYFUNCTION("""COMPUTED_VALUE"""),81.43)</f>
        <v>81.43</v>
      </c>
      <c r="C830" s="1">
        <f t="shared" si="1"/>
        <v>-1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IFERROR(__xludf.DUMMYFUNCTION("""COMPUTED_VALUE"""),81.4)</f>
        <v>81.4</v>
      </c>
      <c r="C831" s="1">
        <f t="shared" si="1"/>
        <v>-1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IFERROR(__xludf.DUMMYFUNCTION("""COMPUTED_VALUE"""),82.54)</f>
        <v>82.54</v>
      </c>
      <c r="C832" s="1">
        <f t="shared" si="1"/>
        <v>-1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IFERROR(__xludf.DUMMYFUNCTION("""COMPUTED_VALUE"""),77.12)</f>
        <v>77.12</v>
      </c>
      <c r="C833" s="1">
        <f t="shared" si="1"/>
        <v>-1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IFERROR(__xludf.DUMMYFUNCTION("""COMPUTED_VALUE"""),76.58)</f>
        <v>76.58</v>
      </c>
      <c r="C834" s="1">
        <f t="shared" si="1"/>
        <v>-1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IFERROR(__xludf.DUMMYFUNCTION("""COMPUTED_VALUE"""),77.1)</f>
        <v>77.1</v>
      </c>
      <c r="C835" s="1">
        <f t="shared" si="1"/>
        <v>-1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IFERROR(__xludf.DUMMYFUNCTION("""COMPUTED_VALUE"""),77.68)</f>
        <v>77.68</v>
      </c>
      <c r="C836" s="1">
        <f t="shared" si="1"/>
        <v>-1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IFERROR(__xludf.DUMMYFUNCTION("""COMPUTED_VALUE"""),76.77)</f>
        <v>76.77</v>
      </c>
      <c r="C837" s="1">
        <f t="shared" si="1"/>
        <v>-1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IFERROR(__xludf.DUMMYFUNCTION("""COMPUTED_VALUE"""),76.99)</f>
        <v>76.99</v>
      </c>
      <c r="C838" s="1">
        <f t="shared" si="1"/>
        <v>-1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IFERROR(__xludf.DUMMYFUNCTION("""COMPUTED_VALUE"""),77.76)</f>
        <v>77.76</v>
      </c>
      <c r="C839" s="1">
        <f t="shared" si="1"/>
        <v>-1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IFERROR(__xludf.DUMMYFUNCTION("""COMPUTED_VALUE"""),78.19)</f>
        <v>78.19</v>
      </c>
      <c r="C840" s="1">
        <f t="shared" si="1"/>
        <v>-1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IFERROR(__xludf.DUMMYFUNCTION("""COMPUTED_VALUE"""),77.75)</f>
        <v>77.75</v>
      </c>
      <c r="C841" s="1">
        <f t="shared" si="1"/>
        <v>-1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IFERROR(__xludf.DUMMYFUNCTION("""COMPUTED_VALUE"""),77.94)</f>
        <v>77.94</v>
      </c>
      <c r="C842" s="1">
        <f t="shared" si="1"/>
        <v>-1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IFERROR(__xludf.DUMMYFUNCTION("""COMPUTED_VALUE"""),78.44)</f>
        <v>78.44</v>
      </c>
      <c r="C843" s="1">
        <f t="shared" si="1"/>
        <v>-1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IFERROR(__xludf.DUMMYFUNCTION("""COMPUTED_VALUE"""),78.21)</f>
        <v>78.21</v>
      </c>
      <c r="C844" s="1">
        <f t="shared" si="1"/>
        <v>-1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IFERROR(__xludf.DUMMYFUNCTION("""COMPUTED_VALUE"""),78.76)</f>
        <v>78.76</v>
      </c>
      <c r="C845" s="1">
        <f t="shared" si="1"/>
        <v>-1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IFERROR(__xludf.DUMMYFUNCTION("""COMPUTED_VALUE"""),78.59)</f>
        <v>78.59</v>
      </c>
      <c r="C846" s="1">
        <f t="shared" si="1"/>
        <v>-1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IFERROR(__xludf.DUMMYFUNCTION("""COMPUTED_VALUE"""),79.47)</f>
        <v>79.47</v>
      </c>
      <c r="C847" s="1">
        <f t="shared" si="1"/>
        <v>-1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IFERROR(__xludf.DUMMYFUNCTION("""COMPUTED_VALUE"""),80.68)</f>
        <v>80.68</v>
      </c>
      <c r="C848" s="1">
        <f t="shared" si="1"/>
        <v>-1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IFERROR(__xludf.DUMMYFUNCTION("""COMPUTED_VALUE"""),80.2)</f>
        <v>80.2</v>
      </c>
      <c r="C849" s="1">
        <f t="shared" si="1"/>
        <v>-1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IFERROR(__xludf.DUMMYFUNCTION("""COMPUTED_VALUE"""),80.02)</f>
        <v>80.02</v>
      </c>
      <c r="C850" s="1">
        <f t="shared" si="1"/>
        <v>-1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IFERROR(__xludf.DUMMYFUNCTION("""COMPUTED_VALUE"""),79.09)</f>
        <v>79.09</v>
      </c>
      <c r="C851" s="1">
        <f t="shared" si="1"/>
        <v>-1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IFERROR(__xludf.DUMMYFUNCTION("""COMPUTED_VALUE"""),78.8)</f>
        <v>78.8</v>
      </c>
      <c r="C852" s="1">
        <f t="shared" si="1"/>
        <v>-1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IFERROR(__xludf.DUMMYFUNCTION("""COMPUTED_VALUE"""),78.82)</f>
        <v>78.82</v>
      </c>
      <c r="C853" s="1">
        <f t="shared" si="1"/>
        <v>-1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IFERROR(__xludf.DUMMYFUNCTION("""COMPUTED_VALUE"""),78.7)</f>
        <v>78.7</v>
      </c>
      <c r="C854" s="1">
        <f t="shared" si="1"/>
        <v>-1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IFERROR(__xludf.DUMMYFUNCTION("""COMPUTED_VALUE"""),81.88)</f>
        <v>81.88</v>
      </c>
      <c r="C855" s="1">
        <f t="shared" si="1"/>
        <v>-1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IFERROR(__xludf.DUMMYFUNCTION("""COMPUTED_VALUE"""),80.86)</f>
        <v>80.86</v>
      </c>
      <c r="C856" s="1">
        <f t="shared" si="1"/>
        <v>-1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IFERROR(__xludf.DUMMYFUNCTION("""COMPUTED_VALUE"""),78.9)</f>
        <v>78.9</v>
      </c>
      <c r="C857" s="1">
        <f t="shared" si="1"/>
        <v>-1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IFERROR(__xludf.DUMMYFUNCTION("""COMPUTED_VALUE"""),79.09)</f>
        <v>79.09</v>
      </c>
      <c r="C858" s="1">
        <f t="shared" si="1"/>
        <v>-1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IFERROR(__xludf.DUMMYFUNCTION("""COMPUTED_VALUE"""),76.76)</f>
        <v>76.76</v>
      </c>
      <c r="C859" s="1">
        <f t="shared" si="1"/>
        <v>-1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IFERROR(__xludf.DUMMYFUNCTION("""COMPUTED_VALUE"""),77.66)</f>
        <v>77.66</v>
      </c>
      <c r="C860" s="1">
        <f t="shared" si="1"/>
        <v>-1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IFERROR(__xludf.DUMMYFUNCTION("""COMPUTED_VALUE"""),77.37)</f>
        <v>77.37</v>
      </c>
      <c r="C861" s="1">
        <f t="shared" si="1"/>
        <v>-1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IFERROR(__xludf.DUMMYFUNCTION("""COMPUTED_VALUE"""),76.66)</f>
        <v>76.66</v>
      </c>
      <c r="C862" s="1">
        <f t="shared" si="1"/>
        <v>-1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IFERROR(__xludf.DUMMYFUNCTION("""COMPUTED_VALUE"""),76.82)</f>
        <v>76.82</v>
      </c>
      <c r="C863" s="1">
        <f t="shared" si="1"/>
        <v>-1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IFERROR(__xludf.DUMMYFUNCTION("""COMPUTED_VALUE"""),77.75)</f>
        <v>77.75</v>
      </c>
      <c r="C864" s="1">
        <f t="shared" si="1"/>
        <v>-1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IFERROR(__xludf.DUMMYFUNCTION("""COMPUTED_VALUE"""),78.07)</f>
        <v>78.07</v>
      </c>
      <c r="C865" s="1">
        <f t="shared" si="1"/>
        <v>-1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IFERROR(__xludf.DUMMYFUNCTION("""COMPUTED_VALUE"""),78.12)</f>
        <v>78.12</v>
      </c>
      <c r="C866" s="1">
        <f t="shared" si="1"/>
        <v>-1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IFERROR(__xludf.DUMMYFUNCTION("""COMPUTED_VALUE"""),77.6)</f>
        <v>77.6</v>
      </c>
      <c r="C867" s="1">
        <f t="shared" si="1"/>
        <v>-1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IFERROR(__xludf.DUMMYFUNCTION("""COMPUTED_VALUE"""),78.43)</f>
        <v>78.43</v>
      </c>
      <c r="C868" s="1">
        <f t="shared" si="1"/>
        <v>-1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IFERROR(__xludf.DUMMYFUNCTION("""COMPUTED_VALUE"""),78.03)</f>
        <v>78.03</v>
      </c>
      <c r="C869" s="1">
        <f t="shared" si="1"/>
        <v>-1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IFERROR(__xludf.DUMMYFUNCTION("""COMPUTED_VALUE"""),78.96)</f>
        <v>78.96</v>
      </c>
      <c r="C870" s="1">
        <f t="shared" si="1"/>
        <v>-1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IFERROR(__xludf.DUMMYFUNCTION("""COMPUTED_VALUE"""),79.04)</f>
        <v>79.04</v>
      </c>
      <c r="C871" s="1">
        <f t="shared" si="1"/>
        <v>-1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IFERROR(__xludf.DUMMYFUNCTION("""COMPUTED_VALUE"""),77.61)</f>
        <v>77.61</v>
      </c>
      <c r="C872" s="1">
        <f t="shared" si="1"/>
        <v>-1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IFERROR(__xludf.DUMMYFUNCTION("""COMPUTED_VALUE"""),75.25)</f>
        <v>75.25</v>
      </c>
      <c r="C873" s="1">
        <f t="shared" si="1"/>
        <v>-1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IFERROR(__xludf.DUMMYFUNCTION("""COMPUTED_VALUE"""),77.43)</f>
        <v>77.43</v>
      </c>
      <c r="C874" s="1">
        <f t="shared" si="1"/>
        <v>-1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IFERROR(__xludf.DUMMYFUNCTION("""COMPUTED_VALUE"""),76.58)</f>
        <v>76.58</v>
      </c>
      <c r="C875" s="1">
        <f t="shared" si="1"/>
        <v>-1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IFERROR(__xludf.DUMMYFUNCTION("""COMPUTED_VALUE"""),76.69)</f>
        <v>76.69</v>
      </c>
      <c r="C876" s="1">
        <f t="shared" si="1"/>
        <v>-1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IFERROR(__xludf.DUMMYFUNCTION("""COMPUTED_VALUE"""),77.4)</f>
        <v>77.4</v>
      </c>
      <c r="C877" s="1">
        <f t="shared" si="1"/>
        <v>-1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IFERROR(__xludf.DUMMYFUNCTION("""COMPUTED_VALUE"""),77.67)</f>
        <v>77.67</v>
      </c>
      <c r="C878" s="1">
        <f t="shared" si="1"/>
        <v>-1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IFERROR(__xludf.DUMMYFUNCTION("""COMPUTED_VALUE"""),76.99)</f>
        <v>76.99</v>
      </c>
      <c r="C879" s="1">
        <f t="shared" si="1"/>
        <v>-1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IFERROR(__xludf.DUMMYFUNCTION("""COMPUTED_VALUE"""),78.02)</f>
        <v>78.02</v>
      </c>
      <c r="C880" s="1">
        <f t="shared" si="1"/>
        <v>-1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IFERROR(__xludf.DUMMYFUNCTION("""COMPUTED_VALUE"""),78.44)</f>
        <v>78.44</v>
      </c>
      <c r="C881" s="1">
        <f t="shared" si="1"/>
        <v>-1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IFERROR(__xludf.DUMMYFUNCTION("""COMPUTED_VALUE"""),78.57)</f>
        <v>78.57</v>
      </c>
      <c r="C882" s="1">
        <f t="shared" si="1"/>
        <v>-1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IFERROR(__xludf.DUMMYFUNCTION("""COMPUTED_VALUE"""),78.34)</f>
        <v>78.34</v>
      </c>
      <c r="C883" s="1">
        <f t="shared" si="1"/>
        <v>-1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IFERROR(__xludf.DUMMYFUNCTION("""COMPUTED_VALUE"""),78.76)</f>
        <v>78.76</v>
      </c>
      <c r="C884" s="1">
        <f t="shared" si="1"/>
        <v>-1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IFERROR(__xludf.DUMMYFUNCTION("""COMPUTED_VALUE"""),79.57)</f>
        <v>79.57</v>
      </c>
      <c r="C885" s="1">
        <f t="shared" si="1"/>
        <v>-1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IFERROR(__xludf.DUMMYFUNCTION("""COMPUTED_VALUE"""),79.8)</f>
        <v>79.8</v>
      </c>
      <c r="C886" s="1">
        <f t="shared" si="1"/>
        <v>-1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IFERROR(__xludf.DUMMYFUNCTION("""COMPUTED_VALUE"""),80.77)</f>
        <v>80.77</v>
      </c>
      <c r="C887" s="1">
        <f t="shared" si="1"/>
        <v>-1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IFERROR(__xludf.DUMMYFUNCTION("""COMPUTED_VALUE"""),81.55)</f>
        <v>81.55</v>
      </c>
      <c r="C888" s="1">
        <f t="shared" si="1"/>
        <v>-1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IFERROR(__xludf.DUMMYFUNCTION("""COMPUTED_VALUE"""),81.51)</f>
        <v>81.51</v>
      </c>
      <c r="C889" s="1">
        <f t="shared" si="1"/>
        <v>-1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IFERROR(__xludf.DUMMYFUNCTION("""COMPUTED_VALUE"""),80.97)</f>
        <v>80.97</v>
      </c>
      <c r="C890" s="1">
        <f t="shared" si="1"/>
        <v>-1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IFERROR(__xludf.DUMMYFUNCTION("""COMPUTED_VALUE"""),80.09)</f>
        <v>80.09</v>
      </c>
      <c r="C891" s="1">
        <f t="shared" si="1"/>
        <v>-1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IFERROR(__xludf.DUMMYFUNCTION("""COMPUTED_VALUE"""),80.3)</f>
        <v>80.3</v>
      </c>
      <c r="C892" s="1">
        <f t="shared" si="1"/>
        <v>-1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IFERROR(__xludf.DUMMYFUNCTION("""COMPUTED_VALUE"""),81.37)</f>
        <v>81.37</v>
      </c>
      <c r="C893" s="1">
        <f t="shared" si="1"/>
        <v>-1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IFERROR(__xludf.DUMMYFUNCTION("""COMPUTED_VALUE"""),81.22)</f>
        <v>81.22</v>
      </c>
      <c r="C894" s="1">
        <f t="shared" si="1"/>
        <v>-1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IFERROR(__xludf.DUMMYFUNCTION("""COMPUTED_VALUE"""),80.95)</f>
        <v>80.95</v>
      </c>
      <c r="C895" s="1">
        <f t="shared" si="1"/>
        <v>-1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IFERROR(__xludf.DUMMYFUNCTION("""COMPUTED_VALUE"""),80.27)</f>
        <v>80.27</v>
      </c>
      <c r="C896" s="1">
        <f t="shared" si="1"/>
        <v>-1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IFERROR(__xludf.DUMMYFUNCTION("""COMPUTED_VALUE"""),80.41)</f>
        <v>80.41</v>
      </c>
      <c r="C897" s="1">
        <f t="shared" si="1"/>
        <v>-1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IFERROR(__xludf.DUMMYFUNCTION("""COMPUTED_VALUE"""),80.39)</f>
        <v>80.39</v>
      </c>
      <c r="C898" s="1">
        <f t="shared" si="1"/>
        <v>-1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IFERROR(__xludf.DUMMYFUNCTION("""COMPUTED_VALUE"""),80.09)</f>
        <v>80.09</v>
      </c>
      <c r="C899" s="1">
        <f t="shared" si="1"/>
        <v>-1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IFERROR(__xludf.DUMMYFUNCTION("""COMPUTED_VALUE"""),80.44)</f>
        <v>80.44</v>
      </c>
      <c r="C900" s="1">
        <f t="shared" si="1"/>
        <v>-1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IFERROR(__xludf.DUMMYFUNCTION("""COMPUTED_VALUE"""),80.3)</f>
        <v>80.3</v>
      </c>
      <c r="C901" s="1">
        <f t="shared" si="1"/>
        <v>-1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IFERROR(__xludf.DUMMYFUNCTION("""COMPUTED_VALUE"""),81.64)</f>
        <v>81.64</v>
      </c>
      <c r="C902" s="1">
        <f t="shared" si="1"/>
        <v>-1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IFERROR(__xludf.DUMMYFUNCTION("""COMPUTED_VALUE"""),81.29)</f>
        <v>81.29</v>
      </c>
      <c r="C903" s="1">
        <f t="shared" si="1"/>
        <v>-1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IFERROR(__xludf.DUMMYFUNCTION("""COMPUTED_VALUE"""),81.4)</f>
        <v>81.4</v>
      </c>
      <c r="C904" s="1">
        <f t="shared" si="1"/>
        <v>-1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IFERROR(__xludf.DUMMYFUNCTION("""COMPUTED_VALUE"""),81.74)</f>
        <v>81.74</v>
      </c>
      <c r="C905" s="1">
        <f t="shared" si="1"/>
        <v>-1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IFERROR(__xludf.DUMMYFUNCTION("""COMPUTED_VALUE"""),81.96)</f>
        <v>81.96</v>
      </c>
      <c r="C906" s="1">
        <f t="shared" si="1"/>
        <v>-1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IFERROR(__xludf.DUMMYFUNCTION("""COMPUTED_VALUE"""),82.17)</f>
        <v>82.17</v>
      </c>
      <c r="C907" s="1">
        <f t="shared" si="1"/>
        <v>-1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IFERROR(__xludf.DUMMYFUNCTION("""COMPUTED_VALUE"""),81.64)</f>
        <v>81.64</v>
      </c>
      <c r="C908" s="1">
        <f t="shared" si="1"/>
        <v>-1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IFERROR(__xludf.DUMMYFUNCTION("""COMPUTED_VALUE"""),81.62)</f>
        <v>81.62</v>
      </c>
      <c r="C909" s="1">
        <f t="shared" si="1"/>
        <v>-1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IFERROR(__xludf.DUMMYFUNCTION("""COMPUTED_VALUE"""),81.66)</f>
        <v>81.66</v>
      </c>
      <c r="C910" s="1">
        <f t="shared" si="1"/>
        <v>-1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IFERROR(__xludf.DUMMYFUNCTION("""COMPUTED_VALUE"""),81.25)</f>
        <v>81.25</v>
      </c>
      <c r="C911" s="1">
        <f t="shared" si="1"/>
        <v>-1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IFERROR(__xludf.DUMMYFUNCTION("""COMPUTED_VALUE"""),80.48)</f>
        <v>80.48</v>
      </c>
      <c r="C912" s="1">
        <f t="shared" si="1"/>
        <v>-1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IFERROR(__xludf.DUMMYFUNCTION("""COMPUTED_VALUE"""),79.9)</f>
        <v>79.9</v>
      </c>
      <c r="C913" s="1">
        <f t="shared" si="1"/>
        <v>-1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IFERROR(__xludf.DUMMYFUNCTION("""COMPUTED_VALUE"""),79.59)</f>
        <v>79.59</v>
      </c>
      <c r="C914" s="1">
        <f t="shared" si="1"/>
        <v>-1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IFERROR(__xludf.DUMMYFUNCTION("""COMPUTED_VALUE"""),79.53)</f>
        <v>79.53</v>
      </c>
      <c r="C915" s="1">
        <f t="shared" si="1"/>
        <v>-1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IFERROR(__xludf.DUMMYFUNCTION("""COMPUTED_VALUE"""),79.38)</f>
        <v>79.38</v>
      </c>
      <c r="C916" s="1">
        <f t="shared" si="1"/>
        <v>-1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IFERROR(__xludf.DUMMYFUNCTION("""COMPUTED_VALUE"""),79.77)</f>
        <v>79.77</v>
      </c>
      <c r="C917" s="1">
        <f t="shared" si="1"/>
        <v>-1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IFERROR(__xludf.DUMMYFUNCTION("""COMPUTED_VALUE"""),80.01)</f>
        <v>80.01</v>
      </c>
      <c r="C918" s="1">
        <f t="shared" si="1"/>
        <v>-1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IFERROR(__xludf.DUMMYFUNCTION("""COMPUTED_VALUE"""),78.54)</f>
        <v>78.54</v>
      </c>
      <c r="C919" s="1">
        <f t="shared" si="1"/>
        <v>-1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IFERROR(__xludf.DUMMYFUNCTION("""COMPUTED_VALUE"""),77.97)</f>
        <v>77.97</v>
      </c>
      <c r="C920" s="1">
        <f t="shared" si="1"/>
        <v>-1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IFERROR(__xludf.DUMMYFUNCTION("""COMPUTED_VALUE"""),76.85)</f>
        <v>76.85</v>
      </c>
      <c r="C921" s="1">
        <f t="shared" si="1"/>
        <v>-1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IFERROR(__xludf.DUMMYFUNCTION("""COMPUTED_VALUE"""),77.31)</f>
        <v>77.31</v>
      </c>
      <c r="C922" s="1">
        <f t="shared" si="1"/>
        <v>-1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IFERROR(__xludf.DUMMYFUNCTION("""COMPUTED_VALUE"""),77.89)</f>
        <v>77.89</v>
      </c>
      <c r="C923" s="1">
        <f t="shared" si="1"/>
        <v>-1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IFERROR(__xludf.DUMMYFUNCTION("""COMPUTED_VALUE"""),77.75)</f>
        <v>77.75</v>
      </c>
      <c r="C924" s="1">
        <f t="shared" si="1"/>
        <v>-1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IFERROR(__xludf.DUMMYFUNCTION("""COMPUTED_VALUE"""),77.49)</f>
        <v>77.49</v>
      </c>
      <c r="C925" s="1">
        <f t="shared" si="1"/>
        <v>-1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IFERROR(__xludf.DUMMYFUNCTION("""COMPUTED_VALUE"""),77.14)</f>
        <v>77.14</v>
      </c>
      <c r="C926" s="1">
        <f t="shared" si="1"/>
        <v>-1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IFERROR(__xludf.DUMMYFUNCTION("""COMPUTED_VALUE"""),77.15)</f>
        <v>77.15</v>
      </c>
      <c r="C927" s="1">
        <f t="shared" si="1"/>
        <v>-1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IFERROR(__xludf.DUMMYFUNCTION("""COMPUTED_VALUE"""),78.16)</f>
        <v>78.16</v>
      </c>
      <c r="C928" s="1">
        <f t="shared" si="1"/>
        <v>-1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IFERROR(__xludf.DUMMYFUNCTION("""COMPUTED_VALUE"""),77.95)</f>
        <v>77.95</v>
      </c>
      <c r="C929" s="1">
        <f t="shared" si="1"/>
        <v>-1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IFERROR(__xludf.DUMMYFUNCTION("""COMPUTED_VALUE"""),78.27)</f>
        <v>78.27</v>
      </c>
      <c r="C930" s="1">
        <f t="shared" si="1"/>
        <v>-1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IFERROR(__xludf.DUMMYFUNCTION("""COMPUTED_VALUE"""),78.26)</f>
        <v>78.26</v>
      </c>
      <c r="C931" s="1">
        <f t="shared" si="1"/>
        <v>-1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IFERROR(__xludf.DUMMYFUNCTION("""COMPUTED_VALUE"""),79.05)</f>
        <v>79.05</v>
      </c>
      <c r="C932" s="1">
        <f t="shared" si="1"/>
        <v>-1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IFERROR(__xludf.DUMMYFUNCTION("""COMPUTED_VALUE"""),80.16)</f>
        <v>80.16</v>
      </c>
      <c r="C933" s="1">
        <f t="shared" si="1"/>
        <v>-1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IFERROR(__xludf.DUMMYFUNCTION("""COMPUTED_VALUE"""),79.83)</f>
        <v>79.83</v>
      </c>
      <c r="C934" s="1">
        <f t="shared" si="1"/>
        <v>-1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IFERROR(__xludf.DUMMYFUNCTION("""COMPUTED_VALUE"""),80.29)</f>
        <v>80.29</v>
      </c>
      <c r="C935" s="1">
        <f t="shared" si="1"/>
        <v>-1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IFERROR(__xludf.DUMMYFUNCTION("""COMPUTED_VALUE"""),80.12)</f>
        <v>80.12</v>
      </c>
      <c r="C936" s="1">
        <f t="shared" si="1"/>
        <v>-1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IFERROR(__xludf.DUMMYFUNCTION("""COMPUTED_VALUE"""),79.39)</f>
        <v>79.39</v>
      </c>
      <c r="C937" s="1">
        <f t="shared" si="1"/>
        <v>-1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IFERROR(__xludf.DUMMYFUNCTION("""COMPUTED_VALUE"""),79.28)</f>
        <v>79.28</v>
      </c>
      <c r="C938" s="1">
        <f t="shared" si="1"/>
        <v>-1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IFERROR(__xludf.DUMMYFUNCTION("""COMPUTED_VALUE"""),78.62)</f>
        <v>78.62</v>
      </c>
      <c r="C939" s="1">
        <f t="shared" si="1"/>
        <v>-1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IFERROR(__xludf.DUMMYFUNCTION("""COMPUTED_VALUE"""),77.72)</f>
        <v>77.72</v>
      </c>
      <c r="C940" s="1">
        <f t="shared" si="1"/>
        <v>-1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IFERROR(__xludf.DUMMYFUNCTION("""COMPUTED_VALUE"""),78.05)</f>
        <v>78.05</v>
      </c>
      <c r="C941" s="1">
        <f t="shared" si="1"/>
        <v>-1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IFERROR(__xludf.DUMMYFUNCTION("""COMPUTED_VALUE"""),77.21)</f>
        <v>77.21</v>
      </c>
      <c r="C942" s="1">
        <f t="shared" si="1"/>
        <v>-1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IFERROR(__xludf.DUMMYFUNCTION("""COMPUTED_VALUE"""),75.59)</f>
        <v>75.59</v>
      </c>
      <c r="C943" s="1">
        <f t="shared" si="1"/>
        <v>-1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IFERROR(__xludf.DUMMYFUNCTION("""COMPUTED_VALUE"""),76.16)</f>
        <v>76.16</v>
      </c>
      <c r="C944" s="1">
        <f t="shared" si="1"/>
        <v>-1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IFERROR(__xludf.DUMMYFUNCTION("""COMPUTED_VALUE"""),75.93)</f>
        <v>75.93</v>
      </c>
      <c r="C945" s="1">
        <f t="shared" si="1"/>
        <v>-1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IFERROR(__xludf.DUMMYFUNCTION("""COMPUTED_VALUE"""),75.84)</f>
        <v>75.84</v>
      </c>
      <c r="C946" s="1">
        <f t="shared" si="1"/>
        <v>-1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IFERROR(__xludf.DUMMYFUNCTION("""COMPUTED_VALUE"""),76.02)</f>
        <v>76.02</v>
      </c>
      <c r="C947" s="1">
        <f t="shared" si="1"/>
        <v>-1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IFERROR(__xludf.DUMMYFUNCTION("""COMPUTED_VALUE"""),75.65)</f>
        <v>75.65</v>
      </c>
      <c r="C948" s="1">
        <f t="shared" si="1"/>
        <v>-1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IFERROR(__xludf.DUMMYFUNCTION("""COMPUTED_VALUE"""),76.33)</f>
        <v>76.33</v>
      </c>
      <c r="C949" s="1">
        <f t="shared" si="1"/>
        <v>-1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IFERROR(__xludf.DUMMYFUNCTION("""COMPUTED_VALUE"""),76.95)</f>
        <v>76.95</v>
      </c>
      <c r="C950" s="1">
        <f t="shared" si="1"/>
        <v>-1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IFERROR(__xludf.DUMMYFUNCTION("""COMPUTED_VALUE"""),77.89)</f>
        <v>77.89</v>
      </c>
      <c r="C951" s="1">
        <f t="shared" si="1"/>
        <v>-1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IFERROR(__xludf.DUMMYFUNCTION("""COMPUTED_VALUE"""),78.48)</f>
        <v>78.48</v>
      </c>
      <c r="C952" s="1">
        <f t="shared" si="1"/>
        <v>-1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IFERROR(__xludf.DUMMYFUNCTION("""COMPUTED_VALUE"""),78.74)</f>
        <v>78.74</v>
      </c>
      <c r="C953" s="1">
        <f t="shared" si="1"/>
        <v>-1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IFERROR(__xludf.DUMMYFUNCTION("""COMPUTED_VALUE"""),77.6)</f>
        <v>77.6</v>
      </c>
      <c r="C954" s="1">
        <f t="shared" si="1"/>
        <v>-1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IFERROR(__xludf.DUMMYFUNCTION("""COMPUTED_VALUE"""),78.34)</f>
        <v>78.34</v>
      </c>
      <c r="C955" s="1">
        <f t="shared" si="1"/>
        <v>-1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IFERROR(__xludf.DUMMYFUNCTION("""COMPUTED_VALUE"""),79.42)</f>
        <v>79.42</v>
      </c>
      <c r="C956" s="1">
        <f t="shared" si="1"/>
        <v>-1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IFERROR(__xludf.DUMMYFUNCTION("""COMPUTED_VALUE"""),79.41)</f>
        <v>79.41</v>
      </c>
      <c r="C957" s="1">
        <f t="shared" si="1"/>
        <v>-1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IFERROR(__xludf.DUMMYFUNCTION("""COMPUTED_VALUE"""),78.97)</f>
        <v>78.97</v>
      </c>
      <c r="C958" s="1">
        <f t="shared" si="1"/>
        <v>-1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IFERROR(__xludf.DUMMYFUNCTION("""COMPUTED_VALUE"""),80.38)</f>
        <v>80.38</v>
      </c>
      <c r="C959" s="1">
        <f t="shared" si="1"/>
        <v>-1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IFERROR(__xludf.DUMMYFUNCTION("""COMPUTED_VALUE"""),80.91)</f>
        <v>80.91</v>
      </c>
      <c r="C960" s="1">
        <f t="shared" si="1"/>
        <v>-1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IFERROR(__xludf.DUMMYFUNCTION("""COMPUTED_VALUE"""),80.61)</f>
        <v>80.61</v>
      </c>
      <c r="C961" s="1">
        <f t="shared" si="1"/>
        <v>-1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IFERROR(__xludf.DUMMYFUNCTION("""COMPUTED_VALUE"""),80.0)</f>
        <v>80</v>
      </c>
      <c r="C962" s="1">
        <f t="shared" si="1"/>
        <v>-1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IFERROR(__xludf.DUMMYFUNCTION("""COMPUTED_VALUE"""),81.3)</f>
        <v>81.3</v>
      </c>
      <c r="C963" s="1">
        <f t="shared" si="1"/>
        <v>-1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IFERROR(__xludf.DUMMYFUNCTION("""COMPUTED_VALUE"""),82.46)</f>
        <v>82.46</v>
      </c>
      <c r="C964" s="1">
        <f t="shared" si="1"/>
        <v>-1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IFERROR(__xludf.DUMMYFUNCTION("""COMPUTED_VALUE"""),81.52)</f>
        <v>81.52</v>
      </c>
      <c r="C965" s="1">
        <f t="shared" si="1"/>
        <v>-1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IFERROR(__xludf.DUMMYFUNCTION("""COMPUTED_VALUE"""),80.75)</f>
        <v>80.75</v>
      </c>
      <c r="C966" s="1">
        <f t="shared" si="1"/>
        <v>-1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IFERROR(__xludf.DUMMYFUNCTION("""COMPUTED_VALUE"""),81.15)</f>
        <v>81.15</v>
      </c>
      <c r="C967" s="1">
        <f t="shared" si="1"/>
        <v>-1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IFERROR(__xludf.DUMMYFUNCTION("""COMPUTED_VALUE"""),81.33)</f>
        <v>81.33</v>
      </c>
      <c r="C968" s="1">
        <f t="shared" si="1"/>
        <v>-1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IFERROR(__xludf.DUMMYFUNCTION("""COMPUTED_VALUE"""),81.43)</f>
        <v>81.43</v>
      </c>
      <c r="C969" s="1">
        <f t="shared" si="1"/>
        <v>-1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IFERROR(__xludf.DUMMYFUNCTION("""COMPUTED_VALUE"""),82.81)</f>
        <v>82.81</v>
      </c>
      <c r="C970" s="1">
        <f t="shared" si="1"/>
        <v>-1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IFERROR(__xludf.DUMMYFUNCTION("""COMPUTED_VALUE"""),82.32)</f>
        <v>82.32</v>
      </c>
      <c r="C971" s="1">
        <f t="shared" si="1"/>
        <v>-1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IFERROR(__xludf.DUMMYFUNCTION("""COMPUTED_VALUE"""),82.51)</f>
        <v>82.51</v>
      </c>
      <c r="C972" s="1">
        <f t="shared" si="1"/>
        <v>-1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IFERROR(__xludf.DUMMYFUNCTION("""COMPUTED_VALUE"""),82.26)</f>
        <v>82.26</v>
      </c>
      <c r="C973" s="1">
        <f t="shared" si="1"/>
        <v>-1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IFERROR(__xludf.DUMMYFUNCTION("""COMPUTED_VALUE"""),82.8)</f>
        <v>82.8</v>
      </c>
      <c r="C974" s="1">
        <f t="shared" si="1"/>
        <v>-1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IFERROR(__xludf.DUMMYFUNCTION("""COMPUTED_VALUE"""),83.5)</f>
        <v>83.5</v>
      </c>
      <c r="C975" s="1">
        <f t="shared" si="1"/>
        <v>-1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IFERROR(__xludf.DUMMYFUNCTION("""COMPUTED_VALUE"""),84.32)</f>
        <v>84.32</v>
      </c>
      <c r="C976" s="1">
        <f t="shared" si="1"/>
        <v>-1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IFERROR(__xludf.DUMMYFUNCTION("""COMPUTED_VALUE"""),84.84)</f>
        <v>84.84</v>
      </c>
      <c r="C977" s="1">
        <f t="shared" si="1"/>
        <v>-1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IFERROR(__xludf.DUMMYFUNCTION("""COMPUTED_VALUE"""),84.57)</f>
        <v>84.57</v>
      </c>
      <c r="C978" s="1">
        <f t="shared" si="1"/>
        <v>-1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IFERROR(__xludf.DUMMYFUNCTION("""COMPUTED_VALUE"""),84.34)</f>
        <v>84.34</v>
      </c>
      <c r="C979" s="1">
        <f t="shared" si="1"/>
        <v>-1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IFERROR(__xludf.DUMMYFUNCTION("""COMPUTED_VALUE"""),84.69)</f>
        <v>84.69</v>
      </c>
      <c r="C980" s="1">
        <f t="shared" si="1"/>
        <v>-1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IFERROR(__xludf.DUMMYFUNCTION("""COMPUTED_VALUE"""),84.67)</f>
        <v>84.67</v>
      </c>
      <c r="C981" s="1">
        <f t="shared" si="1"/>
        <v>-1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IFERROR(__xludf.DUMMYFUNCTION("""COMPUTED_VALUE"""),84.95)</f>
        <v>84.95</v>
      </c>
      <c r="C982" s="1">
        <f t="shared" si="1"/>
        <v>-1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IFERROR(__xludf.DUMMYFUNCTION("""COMPUTED_VALUE"""),85.41)</f>
        <v>85.41</v>
      </c>
      <c r="C983" s="1">
        <f t="shared" si="1"/>
        <v>-1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IFERROR(__xludf.DUMMYFUNCTION("""COMPUTED_VALUE"""),84.64)</f>
        <v>84.64</v>
      </c>
      <c r="C984" s="1">
        <f t="shared" si="1"/>
        <v>-1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IFERROR(__xludf.DUMMYFUNCTION("""COMPUTED_VALUE"""),84.28)</f>
        <v>84.28</v>
      </c>
      <c r="C985" s="1">
        <f t="shared" si="1"/>
        <v>-1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IFERROR(__xludf.DUMMYFUNCTION("""COMPUTED_VALUE"""),84.22)</f>
        <v>84.22</v>
      </c>
      <c r="C986" s="1">
        <f t="shared" si="1"/>
        <v>-1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IFERROR(__xludf.DUMMYFUNCTION("""COMPUTED_VALUE"""),83.34)</f>
        <v>83.34</v>
      </c>
      <c r="C987" s="1">
        <f t="shared" si="1"/>
        <v>-1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IFERROR(__xludf.DUMMYFUNCTION("""COMPUTED_VALUE"""),83.83)</f>
        <v>83.83</v>
      </c>
      <c r="C988" s="1">
        <f t="shared" si="1"/>
        <v>-1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IFERROR(__xludf.DUMMYFUNCTION("""COMPUTED_VALUE"""),83.35)</f>
        <v>83.35</v>
      </c>
      <c r="C989" s="1">
        <f t="shared" si="1"/>
        <v>-1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IFERROR(__xludf.DUMMYFUNCTION("""COMPUTED_VALUE"""),82.69)</f>
        <v>82.69</v>
      </c>
      <c r="C990" s="1">
        <f t="shared" si="1"/>
        <v>-1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IFERROR(__xludf.DUMMYFUNCTION("""COMPUTED_VALUE"""),84.52)</f>
        <v>84.52</v>
      </c>
      <c r="C991" s="1">
        <f t="shared" si="1"/>
        <v>-1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IFERROR(__xludf.DUMMYFUNCTION("""COMPUTED_VALUE"""),84.78)</f>
        <v>84.78</v>
      </c>
      <c r="C992" s="1">
        <f t="shared" si="1"/>
        <v>-1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IFERROR(__xludf.DUMMYFUNCTION("""COMPUTED_VALUE"""),83.65)</f>
        <v>83.65</v>
      </c>
      <c r="C993" s="1">
        <f t="shared" si="1"/>
        <v>-1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IFERROR(__xludf.DUMMYFUNCTION("""COMPUTED_VALUE"""),84.02)</f>
        <v>84.02</v>
      </c>
      <c r="C994" s="1">
        <f t="shared" si="1"/>
        <v>-1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IFERROR(__xludf.DUMMYFUNCTION("""COMPUTED_VALUE"""),82.3)</f>
        <v>82.3</v>
      </c>
      <c r="C995" s="1">
        <f t="shared" si="1"/>
        <v>-1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IFERROR(__xludf.DUMMYFUNCTION("""COMPUTED_VALUE"""),82.37)</f>
        <v>82.37</v>
      </c>
      <c r="C996" s="1">
        <f t="shared" si="1"/>
        <v>-1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IFERROR(__xludf.DUMMYFUNCTION("""COMPUTED_VALUE"""),81.69)</f>
        <v>81.69</v>
      </c>
      <c r="C997" s="1">
        <f t="shared" si="1"/>
        <v>-1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IFERROR(__xludf.DUMMYFUNCTION("""COMPUTED_VALUE"""),80.91)</f>
        <v>80.91</v>
      </c>
      <c r="C998" s="1">
        <f t="shared" si="1"/>
        <v>-1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IFERROR(__xludf.DUMMYFUNCTION("""COMPUTED_VALUE"""),82.38)</f>
        <v>82.38</v>
      </c>
      <c r="C999" s="1">
        <f t="shared" si="1"/>
        <v>-1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IFERROR(__xludf.DUMMYFUNCTION("""COMPUTED_VALUE"""),81.9)</f>
        <v>81.9</v>
      </c>
      <c r="C1000" s="1">
        <f t="shared" si="1"/>
        <v>-1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IFERROR(__xludf.DUMMYFUNCTION("""COMPUTED_VALUE"""),81.84)</f>
        <v>81.84</v>
      </c>
      <c r="C1001" s="1">
        <f t="shared" si="1"/>
        <v>-1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IFERROR(__xludf.DUMMYFUNCTION("""COMPUTED_VALUE"""),81.31)</f>
        <v>81.31</v>
      </c>
      <c r="C1002" s="1">
        <f t="shared" si="1"/>
        <v>-1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IFERROR(__xludf.DUMMYFUNCTION("""COMPUTED_VALUE"""),81.31)</f>
        <v>81.31</v>
      </c>
      <c r="C1003" s="1">
        <f t="shared" si="1"/>
        <v>-1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IFERROR(__xludf.DUMMYFUNCTION("""COMPUTED_VALUE"""),81.76)</f>
        <v>81.76</v>
      </c>
      <c r="C1004" s="1">
        <f t="shared" si="1"/>
        <v>-1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IFERROR(__xludf.DUMMYFUNCTION("""COMPUTED_VALUE"""),82.01)</f>
        <v>82.01</v>
      </c>
      <c r="C1005" s="1">
        <f t="shared" si="1"/>
        <v>-1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IFERROR(__xludf.DUMMYFUNCTION("""COMPUTED_VALUE"""),82.0)</f>
        <v>82</v>
      </c>
      <c r="C1006" s="1">
        <f t="shared" si="1"/>
        <v>-1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IFERROR(__xludf.DUMMYFUNCTION("""COMPUTED_VALUE"""),81.41)</f>
        <v>81.41</v>
      </c>
      <c r="C1007" s="1">
        <f t="shared" si="1"/>
        <v>-1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IFERROR(__xludf.DUMMYFUNCTION("""COMPUTED_VALUE"""),80.54)</f>
        <v>80.54</v>
      </c>
      <c r="C1008" s="1">
        <f t="shared" si="1"/>
        <v>-1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IFERROR(__xludf.DUMMYFUNCTION("""COMPUTED_VALUE"""),80.45)</f>
        <v>80.45</v>
      </c>
      <c r="C1009" s="1">
        <f t="shared" si="1"/>
        <v>-1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IFERROR(__xludf.DUMMYFUNCTION("""COMPUTED_VALUE"""),80.64)</f>
        <v>80.64</v>
      </c>
      <c r="C1010" s="1">
        <f t="shared" si="1"/>
        <v>-1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IFERROR(__xludf.DUMMYFUNCTION("""COMPUTED_VALUE"""),81.42)</f>
        <v>81.42</v>
      </c>
      <c r="C1011" s="1">
        <f t="shared" si="1"/>
        <v>-1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IFERROR(__xludf.DUMMYFUNCTION("""COMPUTED_VALUE"""),80.24)</f>
        <v>80.24</v>
      </c>
      <c r="C1012" s="1">
        <f t="shared" si="1"/>
        <v>-1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IFERROR(__xludf.DUMMYFUNCTION("""COMPUTED_VALUE"""),80.42)</f>
        <v>80.42</v>
      </c>
      <c r="C1013" s="1">
        <f t="shared" si="1"/>
        <v>-1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IFERROR(__xludf.DUMMYFUNCTION("""COMPUTED_VALUE"""),80.3)</f>
        <v>80.3</v>
      </c>
      <c r="C1014" s="1">
        <f t="shared" si="1"/>
        <v>-1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IFERROR(__xludf.DUMMYFUNCTION("""COMPUTED_VALUE"""),80.01)</f>
        <v>80.01</v>
      </c>
      <c r="C1015" s="1">
        <f t="shared" si="1"/>
        <v>-1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IFERROR(__xludf.DUMMYFUNCTION("""COMPUTED_VALUE"""),80.87)</f>
        <v>80.87</v>
      </c>
      <c r="C1016" s="1">
        <f t="shared" si="1"/>
        <v>-1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IFERROR(__xludf.DUMMYFUNCTION("""COMPUTED_VALUE"""),80.79)</f>
        <v>80.79</v>
      </c>
      <c r="C1017" s="1">
        <f t="shared" si="1"/>
        <v>-1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IFERROR(__xludf.DUMMYFUNCTION("""COMPUTED_VALUE"""),80.56)</f>
        <v>80.56</v>
      </c>
      <c r="C1018" s="1">
        <f t="shared" si="1"/>
        <v>-1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IFERROR(__xludf.DUMMYFUNCTION("""COMPUTED_VALUE"""),79.88)</f>
        <v>79.88</v>
      </c>
      <c r="C1019" s="1">
        <f t="shared" si="1"/>
        <v>-1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IFERROR(__xludf.DUMMYFUNCTION("""COMPUTED_VALUE"""),80.18)</f>
        <v>80.18</v>
      </c>
      <c r="C1020" s="1">
        <f t="shared" si="1"/>
        <v>-1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IFERROR(__xludf.DUMMYFUNCTION("""COMPUTED_VALUE"""),79.23)</f>
        <v>79.23</v>
      </c>
      <c r="C1021" s="1">
        <f t="shared" si="1"/>
        <v>-1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IFERROR(__xludf.DUMMYFUNCTION("""COMPUTED_VALUE"""),78.24)</f>
        <v>78.24</v>
      </c>
      <c r="C1022" s="1">
        <f t="shared" si="1"/>
        <v>-1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IFERROR(__xludf.DUMMYFUNCTION("""COMPUTED_VALUE"""),79.18)</f>
        <v>79.18</v>
      </c>
      <c r="C1023" s="1">
        <f t="shared" si="1"/>
        <v>-1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IFERROR(__xludf.DUMMYFUNCTION("""COMPUTED_VALUE"""),78.47)</f>
        <v>78.47</v>
      </c>
      <c r="C1024" s="1">
        <f t="shared" si="1"/>
        <v>-1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IFERROR(__xludf.DUMMYFUNCTION("""COMPUTED_VALUE"""),79.11)</f>
        <v>79.11</v>
      </c>
      <c r="C1025" s="1">
        <f t="shared" si="1"/>
        <v>-1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IFERROR(__xludf.DUMMYFUNCTION("""COMPUTED_VALUE"""),77.64)</f>
        <v>77.64</v>
      </c>
      <c r="C1026" s="1">
        <f t="shared" si="1"/>
        <v>-1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IFERROR(__xludf.DUMMYFUNCTION("""COMPUTED_VALUE"""),76.87)</f>
        <v>76.87</v>
      </c>
      <c r="C1027" s="1">
        <f t="shared" si="1"/>
        <v>-1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IFERROR(__xludf.DUMMYFUNCTION("""COMPUTED_VALUE"""),76.62)</f>
        <v>76.62</v>
      </c>
      <c r="C1028" s="1">
        <f t="shared" si="1"/>
        <v>-1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IFERROR(__xludf.DUMMYFUNCTION("""COMPUTED_VALUE"""),75.7)</f>
        <v>75.7</v>
      </c>
      <c r="C1029" s="1">
        <f t="shared" si="1"/>
        <v>-1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IFERROR(__xludf.DUMMYFUNCTION("""COMPUTED_VALUE"""),76.09)</f>
        <v>76.09</v>
      </c>
      <c r="C1030" s="1">
        <f t="shared" si="1"/>
        <v>-1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IFERROR(__xludf.DUMMYFUNCTION("""COMPUTED_VALUE"""),76.45)</f>
        <v>76.45</v>
      </c>
      <c r="C1031" s="1">
        <f t="shared" si="1"/>
        <v>-1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IFERROR(__xludf.DUMMYFUNCTION("""COMPUTED_VALUE"""),76.9)</f>
        <v>76.9</v>
      </c>
      <c r="C1032" s="1">
        <f t="shared" si="1"/>
        <v>-1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IFERROR(__xludf.DUMMYFUNCTION("""COMPUTED_VALUE"""),77.31)</f>
        <v>77.31</v>
      </c>
      <c r="C1033" s="1">
        <f t="shared" si="1"/>
        <v>-1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IFERROR(__xludf.DUMMYFUNCTION("""COMPUTED_VALUE"""),78.03)</f>
        <v>78.03</v>
      </c>
      <c r="C1034" s="1">
        <f t="shared" si="1"/>
        <v>-1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IFERROR(__xludf.DUMMYFUNCTION("""COMPUTED_VALUE"""),78.84)</f>
        <v>78.84</v>
      </c>
      <c r="C1035" s="1">
        <f t="shared" si="1"/>
        <v>-1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IFERROR(__xludf.DUMMYFUNCTION("""COMPUTED_VALUE"""),77.49)</f>
        <v>77.49</v>
      </c>
      <c r="C1036" s="1">
        <f t="shared" si="1"/>
        <v>-1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IFERROR(__xludf.DUMMYFUNCTION("""COMPUTED_VALUE"""),77.8)</f>
        <v>77.8</v>
      </c>
      <c r="C1037" s="1">
        <f t="shared" si="1"/>
        <v>-1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IFERROR(__xludf.DUMMYFUNCTION("""COMPUTED_VALUE"""),79.4)</f>
        <v>79.4</v>
      </c>
      <c r="C1038" s="1">
        <f t="shared" si="1"/>
        <v>-1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IFERROR(__xludf.DUMMYFUNCTION("""COMPUTED_VALUE"""),77.97)</f>
        <v>77.97</v>
      </c>
      <c r="C1039" s="1">
        <f t="shared" si="1"/>
        <v>-1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IFERROR(__xludf.DUMMYFUNCTION("""COMPUTED_VALUE"""),78.14)</f>
        <v>78.14</v>
      </c>
      <c r="C1040" s="1">
        <f t="shared" si="1"/>
        <v>-1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IFERROR(__xludf.DUMMYFUNCTION("""COMPUTED_VALUE"""),77.92)</f>
        <v>77.92</v>
      </c>
      <c r="C1041" s="1">
        <f t="shared" si="1"/>
        <v>-1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IFERROR(__xludf.DUMMYFUNCTION("""COMPUTED_VALUE"""),77.97)</f>
        <v>77.97</v>
      </c>
      <c r="C1042" s="1">
        <f t="shared" si="1"/>
        <v>-1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IFERROR(__xludf.DUMMYFUNCTION("""COMPUTED_VALUE"""),77.86)</f>
        <v>77.86</v>
      </c>
      <c r="C1043" s="1">
        <f t="shared" si="1"/>
        <v>-1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IFERROR(__xludf.DUMMYFUNCTION("""COMPUTED_VALUE"""),78.12)</f>
        <v>78.12</v>
      </c>
      <c r="C1044" s="1">
        <f t="shared" si="1"/>
        <v>-1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IFERROR(__xludf.DUMMYFUNCTION("""COMPUTED_VALUE"""),77.86)</f>
        <v>77.86</v>
      </c>
      <c r="C1045" s="1">
        <f t="shared" si="1"/>
        <v>-1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IFERROR(__xludf.DUMMYFUNCTION("""COMPUTED_VALUE"""),78.19)</f>
        <v>78.19</v>
      </c>
      <c r="C1046" s="1">
        <f t="shared" si="1"/>
        <v>-1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IFERROR(__xludf.DUMMYFUNCTION("""COMPUTED_VALUE"""),78.66)</f>
        <v>78.66</v>
      </c>
      <c r="C1047" s="1">
        <f t="shared" si="1"/>
        <v>-1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IFERROR(__xludf.DUMMYFUNCTION("""COMPUTED_VALUE"""),77.48)</f>
        <v>77.48</v>
      </c>
      <c r="C1048" s="1">
        <f t="shared" si="1"/>
        <v>-1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IFERROR(__xludf.DUMMYFUNCTION("""COMPUTED_VALUE"""),78.45)</f>
        <v>78.45</v>
      </c>
      <c r="C1049" s="1">
        <f t="shared" si="1"/>
        <v>-1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IFERROR(__xludf.DUMMYFUNCTION("""COMPUTED_VALUE"""),77.82)</f>
        <v>77.82</v>
      </c>
      <c r="C1050" s="1">
        <f t="shared" si="1"/>
        <v>-1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IFERROR(__xludf.DUMMYFUNCTION("""COMPUTED_VALUE"""),78.06)</f>
        <v>78.06</v>
      </c>
      <c r="C1051" s="1">
        <f t="shared" si="1"/>
        <v>-1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IFERROR(__xludf.DUMMYFUNCTION("""COMPUTED_VALUE"""),78.38)</f>
        <v>78.38</v>
      </c>
      <c r="C1052" s="1">
        <f t="shared" si="1"/>
        <v>-1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IFERROR(__xludf.DUMMYFUNCTION("""COMPUTED_VALUE"""),78.53)</f>
        <v>78.53</v>
      </c>
      <c r="C1053" s="1">
        <f t="shared" si="1"/>
        <v>-1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IFERROR(__xludf.DUMMYFUNCTION("""COMPUTED_VALUE"""),78.95)</f>
        <v>78.95</v>
      </c>
      <c r="C1054" s="1">
        <f t="shared" si="1"/>
        <v>-1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IFERROR(__xludf.DUMMYFUNCTION("""COMPUTED_VALUE"""),79.24)</f>
        <v>79.24</v>
      </c>
      <c r="C1055" s="1">
        <f t="shared" si="1"/>
        <v>-1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IFERROR(__xludf.DUMMYFUNCTION("""COMPUTED_VALUE"""),79.19)</f>
        <v>79.19</v>
      </c>
      <c r="C1056" s="1">
        <f t="shared" si="1"/>
        <v>-1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IFERROR(__xludf.DUMMYFUNCTION("""COMPUTED_VALUE"""),78.98)</f>
        <v>78.98</v>
      </c>
      <c r="C1057" s="1">
        <f t="shared" si="1"/>
        <v>-1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IFERROR(__xludf.DUMMYFUNCTION("""COMPUTED_VALUE"""),79.84)</f>
        <v>79.84</v>
      </c>
      <c r="C1058" s="1">
        <f t="shared" si="1"/>
        <v>-1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IFERROR(__xludf.DUMMYFUNCTION("""COMPUTED_VALUE"""),79.77)</f>
        <v>79.77</v>
      </c>
      <c r="C1059" s="1">
        <f t="shared" si="1"/>
        <v>-1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IFERROR(__xludf.DUMMYFUNCTION("""COMPUTED_VALUE"""),78.78)</f>
        <v>78.78</v>
      </c>
      <c r="C1060" s="1">
        <f t="shared" si="1"/>
        <v>-1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IFERROR(__xludf.DUMMYFUNCTION("""COMPUTED_VALUE"""),78.32)</f>
        <v>78.32</v>
      </c>
      <c r="C1061" s="1">
        <f t="shared" si="1"/>
        <v>-1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IFERROR(__xludf.DUMMYFUNCTION("""COMPUTED_VALUE"""),77.88)</f>
        <v>77.88</v>
      </c>
      <c r="C1062" s="1">
        <f t="shared" si="1"/>
        <v>-1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IFERROR(__xludf.DUMMYFUNCTION("""COMPUTED_VALUE"""),79.3)</f>
        <v>79.3</v>
      </c>
      <c r="C1063" s="1">
        <f t="shared" si="1"/>
        <v>-1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IFERROR(__xludf.DUMMYFUNCTION("""COMPUTED_VALUE"""),79.81)</f>
        <v>79.81</v>
      </c>
      <c r="C1064" s="1">
        <f t="shared" si="1"/>
        <v>-1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IFERROR(__xludf.DUMMYFUNCTION("""COMPUTED_VALUE"""),79.5)</f>
        <v>79.5</v>
      </c>
      <c r="C1065" s="1">
        <f t="shared" si="1"/>
        <v>-1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IFERROR(__xludf.DUMMYFUNCTION("""COMPUTED_VALUE"""),79.65)</f>
        <v>79.65</v>
      </c>
      <c r="C1066" s="1">
        <f t="shared" si="1"/>
        <v>-1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IFERROR(__xludf.DUMMYFUNCTION("""COMPUTED_VALUE"""),79.76)</f>
        <v>79.76</v>
      </c>
      <c r="C1067" s="1">
        <f t="shared" si="1"/>
        <v>-1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IFERROR(__xludf.DUMMYFUNCTION("""COMPUTED_VALUE"""),80.6)</f>
        <v>80.6</v>
      </c>
      <c r="C1068" s="1">
        <f t="shared" si="1"/>
        <v>-1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IFERROR(__xludf.DUMMYFUNCTION("""COMPUTED_VALUE"""),80.34)</f>
        <v>80.34</v>
      </c>
      <c r="C1069" s="1">
        <f t="shared" si="1"/>
        <v>-1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IFERROR(__xludf.DUMMYFUNCTION("""COMPUTED_VALUE"""),80.13)</f>
        <v>80.13</v>
      </c>
      <c r="C1070" s="1">
        <f t="shared" si="1"/>
        <v>-1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IFERROR(__xludf.DUMMYFUNCTION("""COMPUTED_VALUE"""),80.1)</f>
        <v>80.1</v>
      </c>
      <c r="C1071" s="1">
        <f t="shared" si="1"/>
        <v>-1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IFERROR(__xludf.DUMMYFUNCTION("""COMPUTED_VALUE"""),79.77)</f>
        <v>79.77</v>
      </c>
      <c r="C1072" s="1">
        <f t="shared" si="1"/>
        <v>-1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IFERROR(__xludf.DUMMYFUNCTION("""COMPUTED_VALUE"""),80.49)</f>
        <v>80.49</v>
      </c>
      <c r="C1073" s="1">
        <f t="shared" si="1"/>
        <v>-1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IFERROR(__xludf.DUMMYFUNCTION("""COMPUTED_VALUE"""),81.35)</f>
        <v>81.35</v>
      </c>
      <c r="C1074" s="1">
        <f t="shared" si="1"/>
        <v>-1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IFERROR(__xludf.DUMMYFUNCTION("""COMPUTED_VALUE"""),81.49)</f>
        <v>81.49</v>
      </c>
      <c r="C1075" s="1">
        <f t="shared" si="1"/>
        <v>-1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IFERROR(__xludf.DUMMYFUNCTION("""COMPUTED_VALUE"""),81.09)</f>
        <v>81.09</v>
      </c>
      <c r="C1076" s="1">
        <f t="shared" si="1"/>
        <v>-1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IFERROR(__xludf.DUMMYFUNCTION("""COMPUTED_VALUE"""),80.76)</f>
        <v>80.76</v>
      </c>
      <c r="C1077" s="1">
        <f t="shared" si="1"/>
        <v>-1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IFERROR(__xludf.DUMMYFUNCTION("""COMPUTED_VALUE"""),80.81)</f>
        <v>80.81</v>
      </c>
      <c r="C1078" s="1">
        <f t="shared" si="1"/>
        <v>-1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IFERROR(__xludf.DUMMYFUNCTION("""COMPUTED_VALUE"""),80.84)</f>
        <v>80.84</v>
      </c>
      <c r="C1079" s="1">
        <f t="shared" si="1"/>
        <v>-1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IFERROR(__xludf.DUMMYFUNCTION("""COMPUTED_VALUE"""),81.65)</f>
        <v>81.65</v>
      </c>
      <c r="C1080" s="1">
        <f t="shared" si="1"/>
        <v>-1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IFERROR(__xludf.DUMMYFUNCTION("""COMPUTED_VALUE"""),81.76)</f>
        <v>81.76</v>
      </c>
      <c r="C1081" s="1">
        <f t="shared" si="1"/>
        <v>-1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IFERROR(__xludf.DUMMYFUNCTION("""COMPUTED_VALUE"""),81.56)</f>
        <v>81.56</v>
      </c>
      <c r="C1082" s="1">
        <f t="shared" si="1"/>
        <v>-1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IFERROR(__xludf.DUMMYFUNCTION("""COMPUTED_VALUE"""),81.25)</f>
        <v>81.25</v>
      </c>
      <c r="C1083" s="1">
        <f t="shared" si="1"/>
        <v>-1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IFERROR(__xludf.DUMMYFUNCTION("""COMPUTED_VALUE"""),80.36)</f>
        <v>80.36</v>
      </c>
      <c r="C1084" s="1">
        <f t="shared" si="1"/>
        <v>-1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IFERROR(__xludf.DUMMYFUNCTION("""COMPUTED_VALUE"""),81.15)</f>
        <v>81.15</v>
      </c>
      <c r="C1085" s="1">
        <f t="shared" si="1"/>
        <v>-1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IFERROR(__xludf.DUMMYFUNCTION("""COMPUTED_VALUE"""),81.41)</f>
        <v>81.41</v>
      </c>
      <c r="C1086" s="1">
        <f t="shared" si="1"/>
        <v>-1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IFERROR(__xludf.DUMMYFUNCTION("""COMPUTED_VALUE"""),82.94)</f>
        <v>82.94</v>
      </c>
      <c r="C1087" s="1">
        <f t="shared" si="1"/>
        <v>-1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IFERROR(__xludf.DUMMYFUNCTION("""COMPUTED_VALUE"""),82.44)</f>
        <v>82.44</v>
      </c>
      <c r="C1088" s="1">
        <f t="shared" si="1"/>
        <v>-1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IFERROR(__xludf.DUMMYFUNCTION("""COMPUTED_VALUE"""),82.55)</f>
        <v>82.55</v>
      </c>
      <c r="C1089" s="1">
        <f t="shared" si="1"/>
        <v>-1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IFERROR(__xludf.DUMMYFUNCTION("""COMPUTED_VALUE"""),82.34)</f>
        <v>82.34</v>
      </c>
      <c r="C1090" s="1">
        <f t="shared" si="1"/>
        <v>-1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IFERROR(__xludf.DUMMYFUNCTION("""COMPUTED_VALUE"""),81.92)</f>
        <v>81.92</v>
      </c>
      <c r="C1091" s="1">
        <f t="shared" si="1"/>
        <v>-1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IFERROR(__xludf.DUMMYFUNCTION("""COMPUTED_VALUE"""),81.7)</f>
        <v>81.7</v>
      </c>
      <c r="C1092" s="1">
        <f t="shared" si="1"/>
        <v>-1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IFERROR(__xludf.DUMMYFUNCTION("""COMPUTED_VALUE"""),81.13)</f>
        <v>81.13</v>
      </c>
      <c r="C1093" s="1">
        <f t="shared" si="1"/>
        <v>-1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IFERROR(__xludf.DUMMYFUNCTION("""COMPUTED_VALUE"""),82.09)</f>
        <v>82.09</v>
      </c>
      <c r="C1094" s="1">
        <f t="shared" si="1"/>
        <v>-1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IFERROR(__xludf.DUMMYFUNCTION("""COMPUTED_VALUE"""),82.16)</f>
        <v>82.16</v>
      </c>
      <c r="C1095" s="1">
        <f t="shared" si="1"/>
        <v>-1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IFERROR(__xludf.DUMMYFUNCTION("""COMPUTED_VALUE"""),82.39)</f>
        <v>82.39</v>
      </c>
      <c r="C1096" s="1">
        <f t="shared" si="1"/>
        <v>-1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IFERROR(__xludf.DUMMYFUNCTION("""COMPUTED_VALUE"""),81.73)</f>
        <v>81.73</v>
      </c>
      <c r="C1097" s="1">
        <f t="shared" si="1"/>
        <v>-1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IFERROR(__xludf.DUMMYFUNCTION("""COMPUTED_VALUE"""),81.61)</f>
        <v>81.61</v>
      </c>
      <c r="C1098" s="1">
        <f t="shared" si="1"/>
        <v>-1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IFERROR(__xludf.DUMMYFUNCTION("""COMPUTED_VALUE"""),81.17)</f>
        <v>81.17</v>
      </c>
      <c r="C1099" s="1">
        <f t="shared" si="1"/>
        <v>-1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IFERROR(__xludf.DUMMYFUNCTION("""COMPUTED_VALUE"""),80.53)</f>
        <v>80.53</v>
      </c>
      <c r="C1100" s="1">
        <f t="shared" si="1"/>
        <v>-1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IFERROR(__xludf.DUMMYFUNCTION("""COMPUTED_VALUE"""),80.33)</f>
        <v>80.33</v>
      </c>
      <c r="C1101" s="1">
        <f t="shared" si="1"/>
        <v>-1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IFERROR(__xludf.DUMMYFUNCTION("""COMPUTED_VALUE"""),79.93)</f>
        <v>79.93</v>
      </c>
      <c r="C1102" s="1">
        <f t="shared" si="1"/>
        <v>-1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IFERROR(__xludf.DUMMYFUNCTION("""COMPUTED_VALUE"""),80.23)</f>
        <v>80.23</v>
      </c>
      <c r="C1103" s="1">
        <f t="shared" si="1"/>
        <v>-1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IFERROR(__xludf.DUMMYFUNCTION("""COMPUTED_VALUE"""),80.49)</f>
        <v>80.49</v>
      </c>
      <c r="C1104" s="1">
        <f t="shared" si="1"/>
        <v>-1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IFERROR(__xludf.DUMMYFUNCTION("""COMPUTED_VALUE"""),80.65)</f>
        <v>80.65</v>
      </c>
      <c r="C1105" s="1">
        <f t="shared" si="1"/>
        <v>-1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IFERROR(__xludf.DUMMYFUNCTION("""COMPUTED_VALUE"""),80.52)</f>
        <v>80.52</v>
      </c>
      <c r="C1106" s="1">
        <f t="shared" si="1"/>
        <v>-1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IFERROR(__xludf.DUMMYFUNCTION("""COMPUTED_VALUE"""),80.08)</f>
        <v>80.08</v>
      </c>
      <c r="C1107" s="1">
        <f t="shared" si="1"/>
        <v>-1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IFERROR(__xludf.DUMMYFUNCTION("""COMPUTED_VALUE"""),80.1)</f>
        <v>80.1</v>
      </c>
      <c r="C1108" s="1">
        <f t="shared" si="1"/>
        <v>-1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IFERROR(__xludf.DUMMYFUNCTION("""COMPUTED_VALUE"""),80.4)</f>
        <v>80.4</v>
      </c>
      <c r="C1109" s="1">
        <f t="shared" si="1"/>
        <v>-1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IFERROR(__xludf.DUMMYFUNCTION("""COMPUTED_VALUE"""),80.79)</f>
        <v>80.79</v>
      </c>
      <c r="C1110" s="1">
        <f t="shared" si="1"/>
        <v>-1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IFERROR(__xludf.DUMMYFUNCTION("""COMPUTED_VALUE"""),80.36)</f>
        <v>80.36</v>
      </c>
      <c r="C1111" s="1">
        <f t="shared" si="1"/>
        <v>-1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IFERROR(__xludf.DUMMYFUNCTION("""COMPUTED_VALUE"""),79.93)</f>
        <v>79.93</v>
      </c>
      <c r="C1112" s="1">
        <f t="shared" si="1"/>
        <v>-1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IFERROR(__xludf.DUMMYFUNCTION("""COMPUTED_VALUE"""),79.86)</f>
        <v>79.86</v>
      </c>
      <c r="C1113" s="1">
        <f t="shared" si="1"/>
        <v>-1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IFERROR(__xludf.DUMMYFUNCTION("""COMPUTED_VALUE"""),80.11)</f>
        <v>80.11</v>
      </c>
      <c r="C1114" s="1">
        <f t="shared" si="1"/>
        <v>-1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IFERROR(__xludf.DUMMYFUNCTION("""COMPUTED_VALUE"""),80.03)</f>
        <v>80.03</v>
      </c>
      <c r="C1115" s="1">
        <f t="shared" si="1"/>
        <v>-1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IFERROR(__xludf.DUMMYFUNCTION("""COMPUTED_VALUE"""),80.09)</f>
        <v>80.09</v>
      </c>
      <c r="C1116" s="1">
        <f t="shared" si="1"/>
        <v>-1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IFERROR(__xludf.DUMMYFUNCTION("""COMPUTED_VALUE"""),80.15)</f>
        <v>80.15</v>
      </c>
      <c r="C1117" s="1">
        <f t="shared" si="1"/>
        <v>-1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IFERROR(__xludf.DUMMYFUNCTION("""COMPUTED_VALUE"""),80.06)</f>
        <v>80.06</v>
      </c>
      <c r="C1118" s="1">
        <f t="shared" si="1"/>
        <v>-1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IFERROR(__xludf.DUMMYFUNCTION("""COMPUTED_VALUE"""),79.76)</f>
        <v>79.76</v>
      </c>
      <c r="C1119" s="1">
        <f t="shared" si="1"/>
        <v>-1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IFERROR(__xludf.DUMMYFUNCTION("""COMPUTED_VALUE"""),79.64)</f>
        <v>79.64</v>
      </c>
      <c r="C1120" s="1">
        <f t="shared" si="1"/>
        <v>-1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IFERROR(__xludf.DUMMYFUNCTION("""COMPUTED_VALUE"""),79.69)</f>
        <v>79.69</v>
      </c>
      <c r="C1121" s="1">
        <f t="shared" si="1"/>
        <v>-1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IFERROR(__xludf.DUMMYFUNCTION("""COMPUTED_VALUE"""),79.58)</f>
        <v>79.58</v>
      </c>
      <c r="C1122" s="1">
        <f t="shared" si="1"/>
        <v>-1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IFERROR(__xludf.DUMMYFUNCTION("""COMPUTED_VALUE"""),79.79)</f>
        <v>79.79</v>
      </c>
      <c r="C1123" s="1">
        <f t="shared" si="1"/>
        <v>-1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IFERROR(__xludf.DUMMYFUNCTION("""COMPUTED_VALUE"""),80.24)</f>
        <v>80.24</v>
      </c>
      <c r="C1124" s="1">
        <f t="shared" si="1"/>
        <v>-1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IFERROR(__xludf.DUMMYFUNCTION("""COMPUTED_VALUE"""),79.93)</f>
        <v>79.93</v>
      </c>
      <c r="C1125" s="1">
        <f t="shared" si="1"/>
        <v>-1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IFERROR(__xludf.DUMMYFUNCTION("""COMPUTED_VALUE"""),79.52)</f>
        <v>79.52</v>
      </c>
      <c r="C1126" s="1">
        <f t="shared" si="1"/>
        <v>-1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IFERROR(__xludf.DUMMYFUNCTION("""COMPUTED_VALUE"""),79.01)</f>
        <v>79.01</v>
      </c>
      <c r="C1127" s="1">
        <f t="shared" si="1"/>
        <v>-1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IFERROR(__xludf.DUMMYFUNCTION("""COMPUTED_VALUE"""),79.32)</f>
        <v>79.32</v>
      </c>
      <c r="C1128" s="1">
        <f t="shared" si="1"/>
        <v>-1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IFERROR(__xludf.DUMMYFUNCTION("""COMPUTED_VALUE"""),78.62)</f>
        <v>78.62</v>
      </c>
      <c r="C1129" s="1">
        <f t="shared" si="1"/>
        <v>-1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IFERROR(__xludf.DUMMYFUNCTION("""COMPUTED_VALUE"""),79.02)</f>
        <v>79.02</v>
      </c>
      <c r="C1130" s="1">
        <f t="shared" si="1"/>
        <v>-1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IFERROR(__xludf.DUMMYFUNCTION("""COMPUTED_VALUE"""),78.59)</f>
        <v>78.59</v>
      </c>
      <c r="C1131" s="1">
        <f t="shared" si="1"/>
        <v>-1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IFERROR(__xludf.DUMMYFUNCTION("""COMPUTED_VALUE"""),79.28)</f>
        <v>79.28</v>
      </c>
      <c r="C1132" s="1">
        <f t="shared" si="1"/>
        <v>-1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IFERROR(__xludf.DUMMYFUNCTION("""COMPUTED_VALUE"""),79.56)</f>
        <v>79.56</v>
      </c>
      <c r="C1133" s="1">
        <f t="shared" si="1"/>
        <v>-1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IFERROR(__xludf.DUMMYFUNCTION("""COMPUTED_VALUE"""),79.98)</f>
        <v>79.98</v>
      </c>
      <c r="C1134" s="1">
        <f t="shared" si="1"/>
        <v>-1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IFERROR(__xludf.DUMMYFUNCTION("""COMPUTED_VALUE"""),80.19)</f>
        <v>80.19</v>
      </c>
      <c r="C1135" s="1">
        <f t="shared" si="1"/>
        <v>-1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IFERROR(__xludf.DUMMYFUNCTION("""COMPUTED_VALUE"""),80.56)</f>
        <v>80.56</v>
      </c>
      <c r="C1136" s="1">
        <f t="shared" si="1"/>
        <v>-1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IFERROR(__xludf.DUMMYFUNCTION("""COMPUTED_VALUE"""),81.67)</f>
        <v>81.67</v>
      </c>
      <c r="C1137" s="1">
        <f t="shared" si="1"/>
        <v>-1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IFERROR(__xludf.DUMMYFUNCTION("""COMPUTED_VALUE"""),81.61)</f>
        <v>81.61</v>
      </c>
      <c r="C1138" s="1">
        <f t="shared" si="1"/>
        <v>-1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IFERROR(__xludf.DUMMYFUNCTION("""COMPUTED_VALUE"""),81.16)</f>
        <v>81.16</v>
      </c>
      <c r="C1139" s="1">
        <f t="shared" si="1"/>
        <v>-1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IFERROR(__xludf.DUMMYFUNCTION("""COMPUTED_VALUE"""),81.32)</f>
        <v>81.32</v>
      </c>
      <c r="C1140" s="1">
        <f t="shared" si="1"/>
        <v>-1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IFERROR(__xludf.DUMMYFUNCTION("""COMPUTED_VALUE"""),81.26)</f>
        <v>81.26</v>
      </c>
      <c r="C1141" s="1">
        <f t="shared" si="1"/>
        <v>-1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IFERROR(__xludf.DUMMYFUNCTION("""COMPUTED_VALUE"""),80.94)</f>
        <v>80.94</v>
      </c>
      <c r="C1142" s="1">
        <f t="shared" si="1"/>
        <v>-1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IFERROR(__xludf.DUMMYFUNCTION("""COMPUTED_VALUE"""),80.4)</f>
        <v>80.4</v>
      </c>
      <c r="C1143" s="1">
        <f t="shared" si="1"/>
        <v>-1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IFERROR(__xludf.DUMMYFUNCTION("""COMPUTED_VALUE"""),80.55)</f>
        <v>80.55</v>
      </c>
      <c r="C1144" s="1">
        <f t="shared" si="1"/>
        <v>-1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IFERROR(__xludf.DUMMYFUNCTION("""COMPUTED_VALUE"""),80.28)</f>
        <v>80.28</v>
      </c>
      <c r="C1145" s="1">
        <f t="shared" si="1"/>
        <v>-1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IFERROR(__xludf.DUMMYFUNCTION("""COMPUTED_VALUE"""),80.1)</f>
        <v>80.1</v>
      </c>
      <c r="C1146" s="1">
        <f t="shared" si="1"/>
        <v>-1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IFERROR(__xludf.DUMMYFUNCTION("""COMPUTED_VALUE"""),79.99)</f>
        <v>79.99</v>
      </c>
      <c r="C1147" s="1">
        <f t="shared" si="1"/>
        <v>-1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IFERROR(__xludf.DUMMYFUNCTION("""COMPUTED_VALUE"""),80.26)</f>
        <v>80.26</v>
      </c>
      <c r="C1148" s="1">
        <f t="shared" si="1"/>
        <v>-1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IFERROR(__xludf.DUMMYFUNCTION("""COMPUTED_VALUE"""),79.56)</f>
        <v>79.56</v>
      </c>
      <c r="C1149" s="1">
        <f t="shared" si="1"/>
        <v>-1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IFERROR(__xludf.DUMMYFUNCTION("""COMPUTED_VALUE"""),79.26)</f>
        <v>79.26</v>
      </c>
      <c r="C1150" s="1">
        <f t="shared" si="1"/>
        <v>-1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IFERROR(__xludf.DUMMYFUNCTION("""COMPUTED_VALUE"""),78.65)</f>
        <v>78.65</v>
      </c>
      <c r="C1151" s="1">
        <f t="shared" si="1"/>
        <v>-1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IFERROR(__xludf.DUMMYFUNCTION("""COMPUTED_VALUE"""),78.16)</f>
        <v>78.16</v>
      </c>
      <c r="C1152" s="1">
        <f t="shared" si="1"/>
        <v>-1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IFERROR(__xludf.DUMMYFUNCTION("""COMPUTED_VALUE"""),77.32)</f>
        <v>77.32</v>
      </c>
      <c r="C1153" s="1">
        <f t="shared" si="1"/>
        <v>-1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IFERROR(__xludf.DUMMYFUNCTION("""COMPUTED_VALUE"""),79.65)</f>
        <v>79.65</v>
      </c>
      <c r="C1154" s="1">
        <f t="shared" si="1"/>
        <v>-1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IFERROR(__xludf.DUMMYFUNCTION("""COMPUTED_VALUE"""),79.22)</f>
        <v>79.22</v>
      </c>
      <c r="C1155" s="1">
        <f t="shared" si="1"/>
        <v>-1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IFERROR(__xludf.DUMMYFUNCTION("""COMPUTED_VALUE"""),79.41)</f>
        <v>79.41</v>
      </c>
      <c r="C1156" s="1">
        <f t="shared" si="1"/>
        <v>-1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IFERROR(__xludf.DUMMYFUNCTION("""COMPUTED_VALUE"""),81.09)</f>
        <v>81.09</v>
      </c>
      <c r="C1157" s="1">
        <f t="shared" si="1"/>
        <v>-1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IFERROR(__xludf.DUMMYFUNCTION("""COMPUTED_VALUE"""),80.14)</f>
        <v>80.14</v>
      </c>
      <c r="C1158" s="1">
        <f t="shared" si="1"/>
        <v>-1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IFERROR(__xludf.DUMMYFUNCTION("""COMPUTED_VALUE"""),80.95)</f>
        <v>80.95</v>
      </c>
      <c r="C1159" s="1">
        <f t="shared" si="1"/>
        <v>-1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IFERROR(__xludf.DUMMYFUNCTION("""COMPUTED_VALUE"""),81.48)</f>
        <v>81.48</v>
      </c>
      <c r="C1160" s="1">
        <f t="shared" si="1"/>
        <v>-1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IFERROR(__xludf.DUMMYFUNCTION("""COMPUTED_VALUE"""),81.42)</f>
        <v>81.42</v>
      </c>
      <c r="C1161" s="1">
        <f t="shared" si="1"/>
        <v>-1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IFERROR(__xludf.DUMMYFUNCTION("""COMPUTED_VALUE"""),81.48)</f>
        <v>81.48</v>
      </c>
      <c r="C1162" s="1">
        <f t="shared" si="1"/>
        <v>-1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IFERROR(__xludf.DUMMYFUNCTION("""COMPUTED_VALUE"""),81.95)</f>
        <v>81.95</v>
      </c>
      <c r="C1163" s="1">
        <f t="shared" si="1"/>
        <v>-1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IFERROR(__xludf.DUMMYFUNCTION("""COMPUTED_VALUE"""),81.78)</f>
        <v>81.78</v>
      </c>
      <c r="C1164" s="1">
        <f t="shared" si="1"/>
        <v>-1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IFERROR(__xludf.DUMMYFUNCTION("""COMPUTED_VALUE"""),82.44)</f>
        <v>82.44</v>
      </c>
      <c r="C1165" s="1">
        <f t="shared" si="1"/>
        <v>-1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IFERROR(__xludf.DUMMYFUNCTION("""COMPUTED_VALUE"""),82.69)</f>
        <v>82.69</v>
      </c>
      <c r="C1166" s="1">
        <f t="shared" si="1"/>
        <v>-1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IFERROR(__xludf.DUMMYFUNCTION("""COMPUTED_VALUE"""),82.81)</f>
        <v>82.81</v>
      </c>
      <c r="C1167" s="1">
        <f t="shared" si="1"/>
        <v>-1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IFERROR(__xludf.DUMMYFUNCTION("""COMPUTED_VALUE"""),83.28)</f>
        <v>83.28</v>
      </c>
      <c r="C1168" s="1">
        <f t="shared" si="1"/>
        <v>-1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IFERROR(__xludf.DUMMYFUNCTION("""COMPUTED_VALUE"""),83.39)</f>
        <v>83.39</v>
      </c>
      <c r="C1169" s="1">
        <f t="shared" si="1"/>
        <v>-1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IFERROR(__xludf.DUMMYFUNCTION("""COMPUTED_VALUE"""),83.54)</f>
        <v>83.54</v>
      </c>
      <c r="C1170" s="1">
        <f t="shared" si="1"/>
        <v>-1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IFERROR(__xludf.DUMMYFUNCTION("""COMPUTED_VALUE"""),83.38)</f>
        <v>83.38</v>
      </c>
      <c r="C1171" s="1">
        <f t="shared" si="1"/>
        <v>-1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IFERROR(__xludf.DUMMYFUNCTION("""COMPUTED_VALUE"""),83.31)</f>
        <v>83.31</v>
      </c>
      <c r="C1172" s="1">
        <f t="shared" si="1"/>
        <v>-1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IFERROR(__xludf.DUMMYFUNCTION("""COMPUTED_VALUE"""),83.03)</f>
        <v>83.03</v>
      </c>
      <c r="C1173" s="1">
        <f t="shared" si="1"/>
        <v>-1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IFERROR(__xludf.DUMMYFUNCTION("""COMPUTED_VALUE"""),83.11)</f>
        <v>83.11</v>
      </c>
      <c r="C1174" s="1">
        <f t="shared" si="1"/>
        <v>-1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IFERROR(__xludf.DUMMYFUNCTION("""COMPUTED_VALUE"""),82.98)</f>
        <v>82.98</v>
      </c>
      <c r="C1175" s="1">
        <f t="shared" si="1"/>
        <v>-1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IFERROR(__xludf.DUMMYFUNCTION("""COMPUTED_VALUE"""),82.9)</f>
        <v>82.9</v>
      </c>
      <c r="C1176" s="1">
        <f t="shared" si="1"/>
        <v>-1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IFERROR(__xludf.DUMMYFUNCTION("""COMPUTED_VALUE"""),83.7)</f>
        <v>83.7</v>
      </c>
      <c r="C1177" s="1">
        <f t="shared" si="1"/>
        <v>-1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IFERROR(__xludf.DUMMYFUNCTION("""COMPUTED_VALUE"""),83.77)</f>
        <v>83.77</v>
      </c>
      <c r="C1178" s="1">
        <f t="shared" si="1"/>
        <v>-1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IFERROR(__xludf.DUMMYFUNCTION("""COMPUTED_VALUE"""),83.32)</f>
        <v>83.32</v>
      </c>
      <c r="C1179" s="1">
        <f t="shared" si="1"/>
        <v>-1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IFERROR(__xludf.DUMMYFUNCTION("""COMPUTED_VALUE"""),82.99)</f>
        <v>82.99</v>
      </c>
      <c r="C1180" s="1">
        <f t="shared" si="1"/>
        <v>-1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IFERROR(__xludf.DUMMYFUNCTION("""COMPUTED_VALUE"""),83.64)</f>
        <v>83.64</v>
      </c>
      <c r="C1181" s="1">
        <f t="shared" si="1"/>
        <v>-1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IFERROR(__xludf.DUMMYFUNCTION("""COMPUTED_VALUE"""),83.49)</f>
        <v>83.49</v>
      </c>
      <c r="C1182" s="1">
        <f t="shared" si="1"/>
        <v>-1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IFERROR(__xludf.DUMMYFUNCTION("""COMPUTED_VALUE"""),83.26)</f>
        <v>83.26</v>
      </c>
      <c r="C1183" s="1">
        <f t="shared" si="1"/>
        <v>-1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IFERROR(__xludf.DUMMYFUNCTION("""COMPUTED_VALUE"""),83.87)</f>
        <v>83.87</v>
      </c>
      <c r="C1184" s="1">
        <f t="shared" si="1"/>
        <v>-1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IFERROR(__xludf.DUMMYFUNCTION("""COMPUTED_VALUE"""),84.08)</f>
        <v>84.08</v>
      </c>
      <c r="C1185" s="1">
        <f t="shared" si="1"/>
        <v>-1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IFERROR(__xludf.DUMMYFUNCTION("""COMPUTED_VALUE"""),84.16)</f>
        <v>84.16</v>
      </c>
      <c r="C1186" s="1">
        <f t="shared" si="1"/>
        <v>-1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IFERROR(__xludf.DUMMYFUNCTION("""COMPUTED_VALUE"""),84.19)</f>
        <v>84.19</v>
      </c>
      <c r="C1187" s="1">
        <f t="shared" si="1"/>
        <v>-1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IFERROR(__xludf.DUMMYFUNCTION("""COMPUTED_VALUE"""),84.47)</f>
        <v>84.47</v>
      </c>
      <c r="C1188" s="1">
        <f t="shared" si="1"/>
        <v>-1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IFERROR(__xludf.DUMMYFUNCTION("""COMPUTED_VALUE"""),84.81)</f>
        <v>84.81</v>
      </c>
      <c r="C1189" s="1">
        <f t="shared" si="1"/>
        <v>-1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IFERROR(__xludf.DUMMYFUNCTION("""COMPUTED_VALUE"""),84.44)</f>
        <v>84.44</v>
      </c>
      <c r="C1190" s="1">
        <f t="shared" si="1"/>
        <v>-1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IFERROR(__xludf.DUMMYFUNCTION("""COMPUTED_VALUE"""),85.24)</f>
        <v>85.24</v>
      </c>
      <c r="C1191" s="1">
        <f t="shared" si="1"/>
        <v>-1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IFERROR(__xludf.DUMMYFUNCTION("""COMPUTED_VALUE"""),84.33)</f>
        <v>84.33</v>
      </c>
      <c r="C1192" s="1">
        <f t="shared" si="1"/>
        <v>-1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IFERROR(__xludf.DUMMYFUNCTION("""COMPUTED_VALUE"""),84.58)</f>
        <v>84.58</v>
      </c>
      <c r="C1193" s="1">
        <f t="shared" si="1"/>
        <v>-1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IFERROR(__xludf.DUMMYFUNCTION("""COMPUTED_VALUE"""),84.44)</f>
        <v>84.44</v>
      </c>
      <c r="C1194" s="1">
        <f t="shared" si="1"/>
        <v>-1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IFERROR(__xludf.DUMMYFUNCTION("""COMPUTED_VALUE"""),83.74)</f>
        <v>83.74</v>
      </c>
      <c r="C1195" s="1">
        <f t="shared" si="1"/>
        <v>-1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IFERROR(__xludf.DUMMYFUNCTION("""COMPUTED_VALUE"""),83.14)</f>
        <v>83.14</v>
      </c>
      <c r="C1196" s="1">
        <f t="shared" si="1"/>
        <v>-1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IFERROR(__xludf.DUMMYFUNCTION("""COMPUTED_VALUE"""),83.05)</f>
        <v>83.05</v>
      </c>
      <c r="C1197" s="1">
        <f t="shared" si="1"/>
        <v>-1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IFERROR(__xludf.DUMMYFUNCTION("""COMPUTED_VALUE"""),83.79)</f>
        <v>83.79</v>
      </c>
      <c r="C1198" s="1">
        <f t="shared" si="1"/>
        <v>-1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IFERROR(__xludf.DUMMYFUNCTION("""COMPUTED_VALUE"""),83.57)</f>
        <v>83.57</v>
      </c>
      <c r="C1199" s="1">
        <f t="shared" si="1"/>
        <v>-1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IFERROR(__xludf.DUMMYFUNCTION("""COMPUTED_VALUE"""),83.16)</f>
        <v>83.16</v>
      </c>
      <c r="C1200" s="1">
        <f t="shared" si="1"/>
        <v>-1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IFERROR(__xludf.DUMMYFUNCTION("""COMPUTED_VALUE"""),84.18)</f>
        <v>84.18</v>
      </c>
      <c r="C1201" s="1">
        <f t="shared" si="1"/>
        <v>-1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IFERROR(__xludf.DUMMYFUNCTION("""COMPUTED_VALUE"""),83.66)</f>
        <v>83.66</v>
      </c>
      <c r="C1202" s="1">
        <f t="shared" si="1"/>
        <v>-1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IFERROR(__xludf.DUMMYFUNCTION("""COMPUTED_VALUE"""),84.69)</f>
        <v>84.69</v>
      </c>
      <c r="C1203" s="1">
        <f t="shared" si="1"/>
        <v>-1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IFERROR(__xludf.DUMMYFUNCTION("""COMPUTED_VALUE"""),83.37)</f>
        <v>83.37</v>
      </c>
      <c r="C1204" s="1">
        <f t="shared" si="1"/>
        <v>-1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IFERROR(__xludf.DUMMYFUNCTION("""COMPUTED_VALUE"""),83.55)</f>
        <v>83.55</v>
      </c>
      <c r="C1205" s="1">
        <f t="shared" si="1"/>
        <v>-1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IFERROR(__xludf.DUMMYFUNCTION("""COMPUTED_VALUE"""),82.95)</f>
        <v>82.95</v>
      </c>
      <c r="C1206" s="1">
        <f t="shared" si="1"/>
        <v>-1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IFERROR(__xludf.DUMMYFUNCTION("""COMPUTED_VALUE"""),82.24)</f>
        <v>82.24</v>
      </c>
      <c r="C1207" s="1">
        <f t="shared" si="1"/>
        <v>-1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IFERROR(__xludf.DUMMYFUNCTION("""COMPUTED_VALUE"""),83.27)</f>
        <v>83.27</v>
      </c>
      <c r="C1208" s="1">
        <f t="shared" si="1"/>
        <v>-1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IFERROR(__xludf.DUMMYFUNCTION("""COMPUTED_VALUE"""),84.18)</f>
        <v>84.18</v>
      </c>
      <c r="C1209" s="1">
        <f t="shared" si="1"/>
        <v>-1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IFERROR(__xludf.DUMMYFUNCTION("""COMPUTED_VALUE"""),84.61)</f>
        <v>84.61</v>
      </c>
      <c r="C1210" s="1">
        <f t="shared" si="1"/>
        <v>-1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IFERROR(__xludf.DUMMYFUNCTION("""COMPUTED_VALUE"""),84.23)</f>
        <v>84.23</v>
      </c>
      <c r="C1211" s="1">
        <f t="shared" si="1"/>
        <v>-1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IFERROR(__xludf.DUMMYFUNCTION("""COMPUTED_VALUE"""),83.23)</f>
        <v>83.23</v>
      </c>
      <c r="C1212" s="1">
        <f t="shared" si="1"/>
        <v>-1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IFERROR(__xludf.DUMMYFUNCTION("""COMPUTED_VALUE"""),85.16)</f>
        <v>85.16</v>
      </c>
      <c r="C1213" s="1">
        <f t="shared" si="1"/>
        <v>-1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IFERROR(__xludf.DUMMYFUNCTION("""COMPUTED_VALUE"""),85.95)</f>
        <v>85.95</v>
      </c>
      <c r="C1214" s="1">
        <f t="shared" si="1"/>
        <v>-1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IFERROR(__xludf.DUMMYFUNCTION("""COMPUTED_VALUE"""),86.47)</f>
        <v>86.47</v>
      </c>
      <c r="C1215" s="1">
        <f t="shared" si="1"/>
        <v>-1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IFERROR(__xludf.DUMMYFUNCTION("""COMPUTED_VALUE"""),86.54)</f>
        <v>86.54</v>
      </c>
      <c r="C1216" s="1">
        <f t="shared" si="1"/>
        <v>-1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IFERROR(__xludf.DUMMYFUNCTION("""COMPUTED_VALUE"""),86.94)</f>
        <v>86.94</v>
      </c>
      <c r="C1217" s="1">
        <f t="shared" si="1"/>
        <v>-1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IFERROR(__xludf.DUMMYFUNCTION("""COMPUTED_VALUE"""),87.27)</f>
        <v>87.27</v>
      </c>
      <c r="C1218" s="1">
        <f t="shared" si="1"/>
        <v>-1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IFERROR(__xludf.DUMMYFUNCTION("""COMPUTED_VALUE"""),87.38)</f>
        <v>87.38</v>
      </c>
      <c r="C1219" s="1">
        <f t="shared" si="1"/>
        <v>-1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IFERROR(__xludf.DUMMYFUNCTION("""COMPUTED_VALUE"""),88.64)</f>
        <v>88.64</v>
      </c>
      <c r="C1220" s="1">
        <f t="shared" si="1"/>
        <v>-1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IFERROR(__xludf.DUMMYFUNCTION("""COMPUTED_VALUE"""),89.0)</f>
        <v>89</v>
      </c>
      <c r="C1221" s="1">
        <f t="shared" si="1"/>
        <v>-1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IFERROR(__xludf.DUMMYFUNCTION("""COMPUTED_VALUE"""),88.9)</f>
        <v>88.9</v>
      </c>
      <c r="C1222" s="1">
        <f t="shared" si="1"/>
        <v>-1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IFERROR(__xludf.DUMMYFUNCTION("""COMPUTED_VALUE"""),89.13)</f>
        <v>89.13</v>
      </c>
      <c r="C1223" s="1">
        <f t="shared" si="1"/>
        <v>-1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IFERROR(__xludf.DUMMYFUNCTION("""COMPUTED_VALUE"""),89.45)</f>
        <v>89.45</v>
      </c>
      <c r="C1224" s="1">
        <f t="shared" si="1"/>
        <v>-1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IFERROR(__xludf.DUMMYFUNCTION("""COMPUTED_VALUE"""),89.67)</f>
        <v>89.67</v>
      </c>
      <c r="C1225" s="1">
        <f t="shared" si="1"/>
        <v>-1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IFERROR(__xludf.DUMMYFUNCTION("""COMPUTED_VALUE"""),89.48)</f>
        <v>89.48</v>
      </c>
      <c r="C1226" s="1">
        <f t="shared" si="1"/>
        <v>-1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IFERROR(__xludf.DUMMYFUNCTION("""COMPUTED_VALUE"""),88.6)</f>
        <v>88.6</v>
      </c>
      <c r="C1227" s="1">
        <f t="shared" si="1"/>
        <v>-1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IFERROR(__xludf.DUMMYFUNCTION("""COMPUTED_VALUE"""),88.11)</f>
        <v>88.11</v>
      </c>
      <c r="C1228" s="1">
        <f t="shared" si="1"/>
        <v>-1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IFERROR(__xludf.DUMMYFUNCTION("""COMPUTED_VALUE"""),87.84)</f>
        <v>87.84</v>
      </c>
      <c r="C1229" s="1">
        <f t="shared" si="1"/>
        <v>-1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IFERROR(__xludf.DUMMYFUNCTION("""COMPUTED_VALUE"""),87.95)</f>
        <v>87.95</v>
      </c>
      <c r="C1230" s="1">
        <f t="shared" si="1"/>
        <v>-1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IFERROR(__xludf.DUMMYFUNCTION("""COMPUTED_VALUE"""),88.73)</f>
        <v>88.73</v>
      </c>
      <c r="C1231" s="1">
        <f t="shared" si="1"/>
        <v>-1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IFERROR(__xludf.DUMMYFUNCTION("""COMPUTED_VALUE"""),88.47)</f>
        <v>88.47</v>
      </c>
      <c r="C1232" s="1">
        <f t="shared" si="1"/>
        <v>-1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IFERROR(__xludf.DUMMYFUNCTION("""COMPUTED_VALUE"""),88.6)</f>
        <v>88.6</v>
      </c>
      <c r="C1233" s="1">
        <f t="shared" si="1"/>
        <v>-1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IFERROR(__xludf.DUMMYFUNCTION("""COMPUTED_VALUE"""),88.11)</f>
        <v>88.11</v>
      </c>
      <c r="C1234" s="1">
        <f t="shared" si="1"/>
        <v>-1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IFERROR(__xludf.DUMMYFUNCTION("""COMPUTED_VALUE"""),88.8)</f>
        <v>88.8</v>
      </c>
      <c r="C1235" s="1">
        <f t="shared" si="1"/>
        <v>-1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IFERROR(__xludf.DUMMYFUNCTION("""COMPUTED_VALUE"""),88.88)</f>
        <v>88.88</v>
      </c>
      <c r="C1236" s="1">
        <f t="shared" si="1"/>
        <v>-1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IFERROR(__xludf.DUMMYFUNCTION("""COMPUTED_VALUE"""),90.43)</f>
        <v>90.43</v>
      </c>
      <c r="C1237" s="1">
        <f t="shared" si="1"/>
        <v>-1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IFERROR(__xludf.DUMMYFUNCTION("""COMPUTED_VALUE"""),90.08)</f>
        <v>90.08</v>
      </c>
      <c r="C1238" s="1">
        <f t="shared" si="1"/>
        <v>-1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IFERROR(__xludf.DUMMYFUNCTION("""COMPUTED_VALUE"""),91.07)</f>
        <v>91.07</v>
      </c>
      <c r="C1239" s="1">
        <f t="shared" si="1"/>
        <v>-1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IFERROR(__xludf.DUMMYFUNCTION("""COMPUTED_VALUE"""),90.0)</f>
        <v>90</v>
      </c>
      <c r="C1240" s="1">
        <f t="shared" si="1"/>
        <v>-1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IFERROR(__xludf.DUMMYFUNCTION("""COMPUTED_VALUE"""),90.58)</f>
        <v>90.58</v>
      </c>
      <c r="C1241" s="1">
        <f t="shared" si="1"/>
        <v>-1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IFERROR(__xludf.DUMMYFUNCTION("""COMPUTED_VALUE"""),90.38)</f>
        <v>90.38</v>
      </c>
      <c r="C1242" s="1">
        <f t="shared" si="1"/>
        <v>-1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IFERROR(__xludf.DUMMYFUNCTION("""COMPUTED_VALUE"""),90.76)</f>
        <v>90.76</v>
      </c>
      <c r="C1243" s="1">
        <f t="shared" si="1"/>
        <v>-1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IFERROR(__xludf.DUMMYFUNCTION("""COMPUTED_VALUE"""),90.71)</f>
        <v>90.71</v>
      </c>
      <c r="C1244" s="1">
        <f t="shared" si="1"/>
        <v>-1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IFERROR(__xludf.DUMMYFUNCTION("""COMPUTED_VALUE"""),90.0)</f>
        <v>90</v>
      </c>
      <c r="C1245" s="1">
        <f t="shared" si="1"/>
        <v>-1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IFERROR(__xludf.DUMMYFUNCTION("""COMPUTED_VALUE"""),90.41)</f>
        <v>90.41</v>
      </c>
      <c r="C1246" s="1">
        <f t="shared" si="1"/>
        <v>-1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IFERROR(__xludf.DUMMYFUNCTION("""COMPUTED_VALUE"""),89.55)</f>
        <v>89.55</v>
      </c>
      <c r="C1247" s="1">
        <f t="shared" si="1"/>
        <v>-1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IFERROR(__xludf.DUMMYFUNCTION("""COMPUTED_VALUE"""),89.2)</f>
        <v>89.2</v>
      </c>
      <c r="C1248" s="1">
        <f t="shared" si="1"/>
        <v>-1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IFERROR(__xludf.DUMMYFUNCTION("""COMPUTED_VALUE"""),89.36)</f>
        <v>89.36</v>
      </c>
      <c r="C1249" s="1">
        <f t="shared" si="1"/>
        <v>-1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IFERROR(__xludf.DUMMYFUNCTION("""COMPUTED_VALUE"""),90.7)</f>
        <v>90.7</v>
      </c>
      <c r="C1250" s="1">
        <f t="shared" si="1"/>
        <v>-1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IFERROR(__xludf.DUMMYFUNCTION("""COMPUTED_VALUE"""),92.0)</f>
        <v>92</v>
      </c>
      <c r="C1251" s="1">
        <f t="shared" si="1"/>
        <v>-1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IFERROR(__xludf.DUMMYFUNCTION("""COMPUTED_VALUE"""),92.05)</f>
        <v>92.05</v>
      </c>
      <c r="C1252" s="1">
        <f t="shared" si="1"/>
        <v>-1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IFERROR(__xludf.DUMMYFUNCTION("""COMPUTED_VALUE"""),92.6)</f>
        <v>92.6</v>
      </c>
      <c r="C1253" s="1">
        <f t="shared" si="1"/>
        <v>-1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IFERROR(__xludf.DUMMYFUNCTION("""COMPUTED_VALUE"""),93.29)</f>
        <v>93.29</v>
      </c>
      <c r="C1254" s="1">
        <f t="shared" si="1"/>
        <v>-1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IFERROR(__xludf.DUMMYFUNCTION("""COMPUTED_VALUE"""),93.14)</f>
        <v>93.14</v>
      </c>
      <c r="C1255" s="1">
        <f t="shared" si="1"/>
        <v>-1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IFERROR(__xludf.DUMMYFUNCTION("""COMPUTED_VALUE"""),93.46)</f>
        <v>93.46</v>
      </c>
      <c r="C1256" s="1">
        <f t="shared" si="1"/>
        <v>-1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IFERROR(__xludf.DUMMYFUNCTION("""COMPUTED_VALUE"""),92.64)</f>
        <v>92.64</v>
      </c>
      <c r="C1257" s="1">
        <f t="shared" si="1"/>
        <v>-1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IFERROR(__xludf.DUMMYFUNCTION("""COMPUTED_VALUE"""),92.4)</f>
        <v>92.4</v>
      </c>
      <c r="C1258" s="1">
        <f t="shared" si="1"/>
        <v>-1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IFERROR(__xludf.DUMMYFUNCTION("""COMPUTED_VALUE"""),91.09)</f>
        <v>91.09</v>
      </c>
      <c r="C1259" s="1">
        <f t="shared" si="1"/>
        <v>-1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IFERROR(__xludf.DUMMYFUNCTION("""COMPUTED_VALUE"""),90.44)</f>
        <v>90.44</v>
      </c>
      <c r="C1260" s="1">
        <f t="shared" si="1"/>
        <v>-1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IFERROR(__xludf.DUMMYFUNCTION("""COMPUTED_VALUE"""),90.01)</f>
        <v>90.01</v>
      </c>
      <c r="C1261" s="1">
        <f t="shared" si="1"/>
        <v>-1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IFERROR(__xludf.DUMMYFUNCTION("""COMPUTED_VALUE"""),89.6)</f>
        <v>89.6</v>
      </c>
      <c r="C1262" s="1">
        <f t="shared" si="1"/>
        <v>-1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IFERROR(__xludf.DUMMYFUNCTION("""COMPUTED_VALUE"""),90.07)</f>
        <v>90.07</v>
      </c>
      <c r="C1263" s="1">
        <f t="shared" si="1"/>
        <v>-1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IFERROR(__xludf.DUMMYFUNCTION("""COMPUTED_VALUE"""),91.1)</f>
        <v>91.1</v>
      </c>
      <c r="C1264" s="1">
        <f t="shared" si="1"/>
        <v>-1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IFERROR(__xludf.DUMMYFUNCTION("""COMPUTED_VALUE"""),90.25)</f>
        <v>90.25</v>
      </c>
      <c r="C1265" s="1">
        <f t="shared" si="1"/>
        <v>-1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IFERROR(__xludf.DUMMYFUNCTION("""COMPUTED_VALUE"""),89.92)</f>
        <v>89.92</v>
      </c>
      <c r="C1266" s="1">
        <f t="shared" si="1"/>
        <v>-1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IFERROR(__xludf.DUMMYFUNCTION("""COMPUTED_VALUE"""),90.3)</f>
        <v>90.3</v>
      </c>
      <c r="C1267" s="1">
        <f t="shared" si="1"/>
        <v>-1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IFERROR(__xludf.DUMMYFUNCTION("""COMPUTED_VALUE"""),89.99)</f>
        <v>89.99</v>
      </c>
      <c r="C1268" s="1">
        <f t="shared" si="1"/>
        <v>-1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IFERROR(__xludf.DUMMYFUNCTION("""COMPUTED_VALUE"""),89.86)</f>
        <v>89.86</v>
      </c>
      <c r="C1269" s="1">
        <f t="shared" si="1"/>
        <v>-1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IFERROR(__xludf.DUMMYFUNCTION("""COMPUTED_VALUE"""),91.25)</f>
        <v>91.25</v>
      </c>
      <c r="C1270" s="1">
        <f t="shared" si="1"/>
        <v>-1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IFERROR(__xludf.DUMMYFUNCTION("""COMPUTED_VALUE"""),91.19)</f>
        <v>91.19</v>
      </c>
      <c r="C1271" s="1">
        <f t="shared" si="1"/>
        <v>-1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IFERROR(__xludf.DUMMYFUNCTION("""COMPUTED_VALUE"""),90.73)</f>
        <v>90.73</v>
      </c>
      <c r="C1272" s="1">
        <f t="shared" si="1"/>
        <v>-1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IFERROR(__xludf.DUMMYFUNCTION("""COMPUTED_VALUE"""),91.62)</f>
        <v>91.62</v>
      </c>
      <c r="C1273" s="1">
        <f t="shared" si="1"/>
        <v>-1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IFERROR(__xludf.DUMMYFUNCTION("""COMPUTED_VALUE"""),90.08)</f>
        <v>90.08</v>
      </c>
      <c r="C1274" s="1">
        <f t="shared" si="1"/>
        <v>-1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IFERROR(__xludf.DUMMYFUNCTION("""COMPUTED_VALUE"""),89.58)</f>
        <v>89.58</v>
      </c>
      <c r="C1275" s="1">
        <f t="shared" si="1"/>
        <v>-1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IFERROR(__xludf.DUMMYFUNCTION("""COMPUTED_VALUE"""),86.49)</f>
        <v>86.49</v>
      </c>
      <c r="C1276" s="1">
        <f t="shared" si="1"/>
        <v>-1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IFERROR(__xludf.DUMMYFUNCTION("""COMPUTED_VALUE"""),85.15)</f>
        <v>85.15</v>
      </c>
      <c r="C1277" s="1">
        <f t="shared" si="1"/>
        <v>-1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IFERROR(__xludf.DUMMYFUNCTION("""COMPUTED_VALUE"""),85.67)</f>
        <v>85.67</v>
      </c>
      <c r="C1278" s="1">
        <f t="shared" si="1"/>
        <v>-1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IFERROR(__xludf.DUMMYFUNCTION("""COMPUTED_VALUE"""),84.29)</f>
        <v>84.29</v>
      </c>
      <c r="C1279" s="1">
        <f t="shared" si="1"/>
        <v>-1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IFERROR(__xludf.DUMMYFUNCTION("""COMPUTED_VALUE"""),85.12)</f>
        <v>85.12</v>
      </c>
      <c r="C1280" s="1">
        <f t="shared" si="1"/>
        <v>-1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IFERROR(__xludf.DUMMYFUNCTION("""COMPUTED_VALUE"""),85.95)</f>
        <v>85.95</v>
      </c>
      <c r="C1281" s="1">
        <f t="shared" si="1"/>
        <v>-1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IFERROR(__xludf.DUMMYFUNCTION("""COMPUTED_VALUE"""),85.79)</f>
        <v>85.79</v>
      </c>
      <c r="C1282" s="1">
        <f t="shared" si="1"/>
        <v>-1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IFERROR(__xludf.DUMMYFUNCTION("""COMPUTED_VALUE"""),86.7)</f>
        <v>86.7</v>
      </c>
      <c r="C1283" s="1">
        <f t="shared" si="1"/>
        <v>-1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IFERROR(__xludf.DUMMYFUNCTION("""COMPUTED_VALUE"""),85.61)</f>
        <v>85.61</v>
      </c>
      <c r="C1284" s="1">
        <f t="shared" si="1"/>
        <v>-1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IFERROR(__xludf.DUMMYFUNCTION("""COMPUTED_VALUE"""),85.05)</f>
        <v>85.05</v>
      </c>
      <c r="C1285" s="1">
        <f t="shared" si="1"/>
        <v>-1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IFERROR(__xludf.DUMMYFUNCTION("""COMPUTED_VALUE"""),85.39)</f>
        <v>85.39</v>
      </c>
      <c r="C1286" s="1">
        <f t="shared" si="1"/>
        <v>-1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IFERROR(__xludf.DUMMYFUNCTION("""COMPUTED_VALUE"""),85.64)</f>
        <v>85.64</v>
      </c>
      <c r="C1287" s="1">
        <f t="shared" si="1"/>
        <v>-1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IFERROR(__xludf.DUMMYFUNCTION("""COMPUTED_VALUE"""),86.03)</f>
        <v>86.03</v>
      </c>
      <c r="C1288" s="1">
        <f t="shared" si="1"/>
        <v>-1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IFERROR(__xludf.DUMMYFUNCTION("""COMPUTED_VALUE"""),85.9)</f>
        <v>85.9</v>
      </c>
      <c r="C1289" s="1">
        <f t="shared" si="1"/>
        <v>-1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IFERROR(__xludf.DUMMYFUNCTION("""COMPUTED_VALUE"""),85.49)</f>
        <v>85.49</v>
      </c>
      <c r="C1290" s="1">
        <f t="shared" si="1"/>
        <v>-1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IFERROR(__xludf.DUMMYFUNCTION("""COMPUTED_VALUE"""),86.26)</f>
        <v>86.26</v>
      </c>
      <c r="C1291" s="1">
        <f t="shared" si="1"/>
        <v>-1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IFERROR(__xludf.DUMMYFUNCTION("""COMPUTED_VALUE"""),85.21)</f>
        <v>85.21</v>
      </c>
      <c r="C1292" s="1">
        <f t="shared" si="1"/>
        <v>-1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IFERROR(__xludf.DUMMYFUNCTION("""COMPUTED_VALUE"""),84.87)</f>
        <v>84.87</v>
      </c>
      <c r="C1293" s="1">
        <f t="shared" si="1"/>
        <v>-1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IFERROR(__xludf.DUMMYFUNCTION("""COMPUTED_VALUE"""),85.39)</f>
        <v>85.39</v>
      </c>
      <c r="C1294" s="1">
        <f t="shared" si="1"/>
        <v>-1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IFERROR(__xludf.DUMMYFUNCTION("""COMPUTED_VALUE"""),85.5)</f>
        <v>85.5</v>
      </c>
      <c r="C1295" s="1">
        <f t="shared" si="1"/>
        <v>-1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IFERROR(__xludf.DUMMYFUNCTION("""COMPUTED_VALUE"""),85.46)</f>
        <v>85.46</v>
      </c>
      <c r="C1296" s="1">
        <f t="shared" si="1"/>
        <v>-1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IFERROR(__xludf.DUMMYFUNCTION("""COMPUTED_VALUE"""),85.17)</f>
        <v>85.17</v>
      </c>
      <c r="C1297" s="1">
        <f t="shared" si="1"/>
        <v>-1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IFERROR(__xludf.DUMMYFUNCTION("""COMPUTED_VALUE"""),85.13)</f>
        <v>85.13</v>
      </c>
      <c r="C1298" s="1">
        <f t="shared" si="1"/>
        <v>-1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IFERROR(__xludf.DUMMYFUNCTION("""COMPUTED_VALUE"""),85.41)</f>
        <v>85.41</v>
      </c>
      <c r="C1299" s="1">
        <f t="shared" si="1"/>
        <v>-1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IFERROR(__xludf.DUMMYFUNCTION("""COMPUTED_VALUE"""),85.16)</f>
        <v>85.16</v>
      </c>
      <c r="C1300" s="1">
        <f t="shared" si="1"/>
        <v>-1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IFERROR(__xludf.DUMMYFUNCTION("""COMPUTED_VALUE"""),84.35)</f>
        <v>84.35</v>
      </c>
      <c r="C1301" s="1">
        <f t="shared" si="1"/>
        <v>-1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IFERROR(__xludf.DUMMYFUNCTION("""COMPUTED_VALUE"""),84.63)</f>
        <v>84.63</v>
      </c>
      <c r="C1302" s="1">
        <f t="shared" si="1"/>
        <v>-1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IFERROR(__xludf.DUMMYFUNCTION("""COMPUTED_VALUE"""),82.66)</f>
        <v>82.66</v>
      </c>
      <c r="C1303" s="1">
        <f t="shared" si="1"/>
        <v>-1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IFERROR(__xludf.DUMMYFUNCTION("""COMPUTED_VALUE"""),83.09)</f>
        <v>83.09</v>
      </c>
      <c r="C1304" s="1">
        <f t="shared" si="1"/>
        <v>-1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IFERROR(__xludf.DUMMYFUNCTION("""COMPUTED_VALUE"""),81.54)</f>
        <v>81.54</v>
      </c>
      <c r="C1305" s="1">
        <f t="shared" si="1"/>
        <v>-1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IFERROR(__xludf.DUMMYFUNCTION("""COMPUTED_VALUE"""),81.39)</f>
        <v>81.39</v>
      </c>
      <c r="C1306" s="1">
        <f t="shared" si="1"/>
        <v>-1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IFERROR(__xludf.DUMMYFUNCTION("""COMPUTED_VALUE"""),82.09)</f>
        <v>82.09</v>
      </c>
      <c r="C1307" s="1">
        <f t="shared" si="1"/>
        <v>-1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IFERROR(__xludf.DUMMYFUNCTION("""COMPUTED_VALUE"""),81.83)</f>
        <v>81.83</v>
      </c>
      <c r="C1308" s="1">
        <f t="shared" si="1"/>
        <v>-1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IFERROR(__xludf.DUMMYFUNCTION("""COMPUTED_VALUE"""),83.56)</f>
        <v>83.56</v>
      </c>
      <c r="C1309" s="1">
        <f t="shared" si="1"/>
        <v>-1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IFERROR(__xludf.DUMMYFUNCTION("""COMPUTED_VALUE"""),82.85)</f>
        <v>82.85</v>
      </c>
      <c r="C1310" s="1">
        <f t="shared" si="1"/>
        <v>-1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IFERROR(__xludf.DUMMYFUNCTION("""COMPUTED_VALUE"""),83.75)</f>
        <v>83.75</v>
      </c>
      <c r="C1311" s="1">
        <f t="shared" si="1"/>
        <v>-1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IFERROR(__xludf.DUMMYFUNCTION("""COMPUTED_VALUE"""),83.38)</f>
        <v>83.38</v>
      </c>
      <c r="C1312" s="1">
        <f t="shared" si="1"/>
        <v>-1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IFERROR(__xludf.DUMMYFUNCTION("""COMPUTED_VALUE"""),84.74)</f>
        <v>84.74</v>
      </c>
      <c r="C1313" s="1">
        <f t="shared" si="1"/>
        <v>-1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IFERROR(__xludf.DUMMYFUNCTION("""COMPUTED_VALUE"""),84.86)</f>
        <v>84.86</v>
      </c>
      <c r="C1314" s="1">
        <f t="shared" si="1"/>
        <v>-1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IFERROR(__xludf.DUMMYFUNCTION("""COMPUTED_VALUE"""),83.92)</f>
        <v>83.92</v>
      </c>
      <c r="C1315" s="1">
        <f t="shared" si="1"/>
        <v>-1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IFERROR(__xludf.DUMMYFUNCTION("""COMPUTED_VALUE"""),83.01)</f>
        <v>83.01</v>
      </c>
      <c r="C1316" s="1">
        <f t="shared" si="1"/>
        <v>-1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IFERROR(__xludf.DUMMYFUNCTION("""COMPUTED_VALUE"""),82.15)</f>
        <v>82.15</v>
      </c>
      <c r="C1317" s="1">
        <f t="shared" si="1"/>
        <v>-1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IFERROR(__xludf.DUMMYFUNCTION("""COMPUTED_VALUE"""),82.31)</f>
        <v>82.31</v>
      </c>
      <c r="C1318" s="1">
        <f t="shared" si="1"/>
        <v>-1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IFERROR(__xludf.DUMMYFUNCTION("""COMPUTED_VALUE"""),82.72)</f>
        <v>82.72</v>
      </c>
      <c r="C1319" s="1">
        <f t="shared" si="1"/>
        <v>-1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IFERROR(__xludf.DUMMYFUNCTION("""COMPUTED_VALUE"""),81.94)</f>
        <v>81.94</v>
      </c>
      <c r="C1320" s="1">
        <f t="shared" si="1"/>
        <v>-1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IFERROR(__xludf.DUMMYFUNCTION("""COMPUTED_VALUE"""),82.32)</f>
        <v>82.32</v>
      </c>
      <c r="C1321" s="1">
        <f t="shared" si="1"/>
        <v>-1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IFERROR(__xludf.DUMMYFUNCTION("""COMPUTED_VALUE"""),82.43)</f>
        <v>82.43</v>
      </c>
      <c r="C1322" s="1">
        <f t="shared" si="1"/>
        <v>-1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IFERROR(__xludf.DUMMYFUNCTION("""COMPUTED_VALUE"""),83.04)</f>
        <v>83.04</v>
      </c>
      <c r="C1323" s="1">
        <f t="shared" si="1"/>
        <v>-1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IFERROR(__xludf.DUMMYFUNCTION("""COMPUTED_VALUE"""),82.39)</f>
        <v>82.39</v>
      </c>
      <c r="C1324" s="1">
        <f t="shared" si="1"/>
        <v>-1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IFERROR(__xludf.DUMMYFUNCTION("""COMPUTED_VALUE"""),82.77)</f>
        <v>82.77</v>
      </c>
      <c r="C1325" s="1">
        <f t="shared" si="1"/>
        <v>-1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IFERROR(__xludf.DUMMYFUNCTION("""COMPUTED_VALUE"""),82.89)</f>
        <v>82.89</v>
      </c>
      <c r="C1326" s="1">
        <f t="shared" si="1"/>
        <v>-1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IFERROR(__xludf.DUMMYFUNCTION("""COMPUTED_VALUE"""),83.35)</f>
        <v>83.35</v>
      </c>
      <c r="C1327" s="1">
        <f t="shared" si="1"/>
        <v>-1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IFERROR(__xludf.DUMMYFUNCTION("""COMPUTED_VALUE"""),83.43)</f>
        <v>83.43</v>
      </c>
      <c r="C1328" s="1">
        <f t="shared" si="1"/>
        <v>-1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IFERROR(__xludf.DUMMYFUNCTION("""COMPUTED_VALUE"""),83.6)</f>
        <v>83.6</v>
      </c>
      <c r="C1329" s="1">
        <f t="shared" si="1"/>
        <v>-1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IFERROR(__xludf.DUMMYFUNCTION("""COMPUTED_VALUE"""),83.51)</f>
        <v>83.51</v>
      </c>
      <c r="C1330" s="1">
        <f t="shared" si="1"/>
        <v>-1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IFERROR(__xludf.DUMMYFUNCTION("""COMPUTED_VALUE"""),83.5)</f>
        <v>83.5</v>
      </c>
      <c r="C1331" s="1">
        <f t="shared" si="1"/>
        <v>-1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IFERROR(__xludf.DUMMYFUNCTION("""COMPUTED_VALUE"""),82.53)</f>
        <v>82.53</v>
      </c>
      <c r="C1332" s="1">
        <f t="shared" si="1"/>
        <v>-1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IFERROR(__xludf.DUMMYFUNCTION("""COMPUTED_VALUE"""),82.87)</f>
        <v>82.87</v>
      </c>
      <c r="C1333" s="1">
        <f t="shared" si="1"/>
        <v>-1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IFERROR(__xludf.DUMMYFUNCTION("""COMPUTED_VALUE"""),83.08)</f>
        <v>83.08</v>
      </c>
      <c r="C1334" s="1">
        <f t="shared" si="1"/>
        <v>-1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IFERROR(__xludf.DUMMYFUNCTION("""COMPUTED_VALUE"""),83.09)</f>
        <v>83.09</v>
      </c>
      <c r="C1335" s="1">
        <f t="shared" si="1"/>
        <v>-1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IFERROR(__xludf.DUMMYFUNCTION("""COMPUTED_VALUE"""),80.95)</f>
        <v>80.95</v>
      </c>
      <c r="C1336" s="1">
        <f t="shared" si="1"/>
        <v>-1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IFERROR(__xludf.DUMMYFUNCTION("""COMPUTED_VALUE"""),81.0)</f>
        <v>81</v>
      </c>
      <c r="C1337" s="1">
        <f t="shared" si="1"/>
        <v>-1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IFERROR(__xludf.DUMMYFUNCTION("""COMPUTED_VALUE"""),80.6)</f>
        <v>80.6</v>
      </c>
      <c r="C1338" s="1">
        <f t="shared" si="1"/>
        <v>-1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IFERROR(__xludf.DUMMYFUNCTION("""COMPUTED_VALUE"""),80.42)</f>
        <v>80.42</v>
      </c>
      <c r="C1339" s="1">
        <f t="shared" si="1"/>
        <v>-1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IFERROR(__xludf.DUMMYFUNCTION("""COMPUTED_VALUE"""),79.85)</f>
        <v>79.85</v>
      </c>
      <c r="C1340" s="1">
        <f t="shared" si="1"/>
        <v>-1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IFERROR(__xludf.DUMMYFUNCTION("""COMPUTED_VALUE"""),79.51)</f>
        <v>79.51</v>
      </c>
      <c r="C1341" s="1">
        <f t="shared" si="1"/>
        <v>-1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IFERROR(__xludf.DUMMYFUNCTION("""COMPUTED_VALUE"""),80.29)</f>
        <v>80.29</v>
      </c>
      <c r="C1342" s="1">
        <f t="shared" si="1"/>
        <v>-1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IFERROR(__xludf.DUMMYFUNCTION("""COMPUTED_VALUE"""),80.35)</f>
        <v>80.35</v>
      </c>
      <c r="C1343" s="1">
        <f t="shared" si="1"/>
        <v>-1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IFERROR(__xludf.DUMMYFUNCTION("""COMPUTED_VALUE"""),80.07)</f>
        <v>80.07</v>
      </c>
      <c r="C1344" s="1">
        <f t="shared" si="1"/>
        <v>-1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IFERROR(__xludf.DUMMYFUNCTION("""COMPUTED_VALUE"""),80.4)</f>
        <v>80.4</v>
      </c>
      <c r="C1345" s="1">
        <f t="shared" si="1"/>
        <v>-1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IFERROR(__xludf.DUMMYFUNCTION("""COMPUTED_VALUE"""),80.2)</f>
        <v>80.2</v>
      </c>
      <c r="C1346" s="1">
        <f t="shared" si="1"/>
        <v>-1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IFERROR(__xludf.DUMMYFUNCTION("""COMPUTED_VALUE"""),80.96)</f>
        <v>80.96</v>
      </c>
      <c r="C1347" s="1">
        <f t="shared" si="1"/>
        <v>-1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IFERROR(__xludf.DUMMYFUNCTION("""COMPUTED_VALUE"""),80.27)</f>
        <v>80.27</v>
      </c>
      <c r="C1348" s="1">
        <f t="shared" si="1"/>
        <v>-1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IFERROR(__xludf.DUMMYFUNCTION("""COMPUTED_VALUE"""),79.95)</f>
        <v>79.95</v>
      </c>
      <c r="C1349" s="1">
        <f t="shared" si="1"/>
        <v>-1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IFERROR(__xludf.DUMMYFUNCTION("""COMPUTED_VALUE"""),79.7)</f>
        <v>79.7</v>
      </c>
      <c r="C1350" s="1">
        <f t="shared" si="1"/>
        <v>-1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IFERROR(__xludf.DUMMYFUNCTION("""COMPUTED_VALUE"""),80.57)</f>
        <v>80.57</v>
      </c>
      <c r="C1351" s="1">
        <f t="shared" si="1"/>
        <v>-1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IFERROR(__xludf.DUMMYFUNCTION("""COMPUTED_VALUE"""),81.05)</f>
        <v>81.05</v>
      </c>
      <c r="C1352" s="1">
        <f t="shared" si="1"/>
        <v>-1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IFERROR(__xludf.DUMMYFUNCTION("""COMPUTED_VALUE"""),80.74)</f>
        <v>80.74</v>
      </c>
      <c r="C1353" s="1">
        <f t="shared" si="1"/>
        <v>-1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IFERROR(__xludf.DUMMYFUNCTION("""COMPUTED_VALUE"""),80.83)</f>
        <v>80.83</v>
      </c>
      <c r="C1354" s="1">
        <f t="shared" si="1"/>
        <v>-1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IFERROR(__xludf.DUMMYFUNCTION("""COMPUTED_VALUE"""),80.48)</f>
        <v>80.48</v>
      </c>
      <c r="C1355" s="1">
        <f t="shared" si="1"/>
        <v>-1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IFERROR(__xludf.DUMMYFUNCTION("""COMPUTED_VALUE"""),80.41)</f>
        <v>80.41</v>
      </c>
      <c r="C1356" s="1">
        <f t="shared" si="1"/>
        <v>-1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IFERROR(__xludf.DUMMYFUNCTION("""COMPUTED_VALUE"""),79.95)</f>
        <v>79.95</v>
      </c>
      <c r="C1357" s="1">
        <f t="shared" si="1"/>
        <v>-1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IFERROR(__xludf.DUMMYFUNCTION("""COMPUTED_VALUE"""),79.14)</f>
        <v>79.14</v>
      </c>
      <c r="C1358" s="1">
        <f t="shared" si="1"/>
        <v>-1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IFERROR(__xludf.DUMMYFUNCTION("""COMPUTED_VALUE"""),79.39)</f>
        <v>79.39</v>
      </c>
      <c r="C1359" s="1">
        <f t="shared" si="1"/>
        <v>-1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IFERROR(__xludf.DUMMYFUNCTION("""COMPUTED_VALUE"""),79.33)</f>
        <v>79.33</v>
      </c>
      <c r="C1360" s="1">
        <f t="shared" si="1"/>
        <v>-1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IFERROR(__xludf.DUMMYFUNCTION("""COMPUTED_VALUE"""),78.39)</f>
        <v>78.39</v>
      </c>
      <c r="C1361" s="1">
        <f t="shared" si="1"/>
        <v>-1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IFERROR(__xludf.DUMMYFUNCTION("""COMPUTED_VALUE"""),78.85)</f>
        <v>78.85</v>
      </c>
      <c r="C1362" s="1">
        <f t="shared" si="1"/>
        <v>-1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IFERROR(__xludf.DUMMYFUNCTION("""COMPUTED_VALUE"""),78.54)</f>
        <v>78.54</v>
      </c>
      <c r="C1363" s="1">
        <f t="shared" si="1"/>
        <v>-1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IFERROR(__xludf.DUMMYFUNCTION("""COMPUTED_VALUE"""),78.56)</f>
        <v>78.56</v>
      </c>
      <c r="C1364" s="1">
        <f t="shared" si="1"/>
        <v>-1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IFERROR(__xludf.DUMMYFUNCTION("""COMPUTED_VALUE"""),78.15)</f>
        <v>78.15</v>
      </c>
      <c r="C1365" s="1">
        <f t="shared" si="1"/>
        <v>-1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IFERROR(__xludf.DUMMYFUNCTION("""COMPUTED_VALUE"""),77.43)</f>
        <v>77.43</v>
      </c>
      <c r="C1366" s="1">
        <f t="shared" si="1"/>
        <v>-1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IFERROR(__xludf.DUMMYFUNCTION("""COMPUTED_VALUE"""),77.71)</f>
        <v>77.71</v>
      </c>
      <c r="C1367" s="1">
        <f t="shared" si="1"/>
        <v>-1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IFERROR(__xludf.DUMMYFUNCTION("""COMPUTED_VALUE"""),78.9)</f>
        <v>78.9</v>
      </c>
      <c r="C1368" s="1">
        <f t="shared" si="1"/>
        <v>-1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IFERROR(__xludf.DUMMYFUNCTION("""COMPUTED_VALUE"""),79.54)</f>
        <v>79.54</v>
      </c>
      <c r="C1369" s="1">
        <f t="shared" si="1"/>
        <v>-1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IFERROR(__xludf.DUMMYFUNCTION("""COMPUTED_VALUE"""),79.41)</f>
        <v>79.41</v>
      </c>
      <c r="C1370" s="1">
        <f t="shared" si="1"/>
        <v>-1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IFERROR(__xludf.DUMMYFUNCTION("""COMPUTED_VALUE"""),78.87)</f>
        <v>78.87</v>
      </c>
      <c r="C1371" s="1">
        <f t="shared" si="1"/>
        <v>-1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IFERROR(__xludf.DUMMYFUNCTION("""COMPUTED_VALUE"""),78.12)</f>
        <v>78.12</v>
      </c>
      <c r="C1372" s="1">
        <f t="shared" si="1"/>
        <v>-1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IFERROR(__xludf.DUMMYFUNCTION("""COMPUTED_VALUE"""),79.1)</f>
        <v>79.1</v>
      </c>
      <c r="C1373" s="1">
        <f t="shared" si="1"/>
        <v>-1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IFERROR(__xludf.DUMMYFUNCTION("""COMPUTED_VALUE"""),80.08)</f>
        <v>80.08</v>
      </c>
      <c r="C1374" s="1">
        <f t="shared" si="1"/>
        <v>-1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IFERROR(__xludf.DUMMYFUNCTION("""COMPUTED_VALUE"""),80.82)</f>
        <v>80.82</v>
      </c>
      <c r="C1375" s="1">
        <f t="shared" si="1"/>
        <v>-1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IFERROR(__xludf.DUMMYFUNCTION("""COMPUTED_VALUE"""),80.54)</f>
        <v>80.54</v>
      </c>
      <c r="C1376" s="1">
        <f t="shared" si="1"/>
        <v>-1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IFERROR(__xludf.DUMMYFUNCTION("""COMPUTED_VALUE"""),80.45)</f>
        <v>80.45</v>
      </c>
      <c r="C1377" s="1">
        <f t="shared" si="1"/>
        <v>-1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IFERROR(__xludf.DUMMYFUNCTION("""COMPUTED_VALUE"""),79.79)</f>
        <v>79.79</v>
      </c>
      <c r="C1378" s="1">
        <f t="shared" si="1"/>
        <v>-1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IFERROR(__xludf.DUMMYFUNCTION("""COMPUTED_VALUE"""),79.51)</f>
        <v>79.51</v>
      </c>
      <c r="C1379" s="1">
        <f t="shared" si="1"/>
        <v>-1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IFERROR(__xludf.DUMMYFUNCTION("""COMPUTED_VALUE"""),79.39)</f>
        <v>79.39</v>
      </c>
      <c r="C1380" s="1">
        <f t="shared" si="1"/>
        <v>-1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IFERROR(__xludf.DUMMYFUNCTION("""COMPUTED_VALUE"""),79.34)</f>
        <v>79.34</v>
      </c>
      <c r="C1381" s="1">
        <f t="shared" si="1"/>
        <v>-1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IFERROR(__xludf.DUMMYFUNCTION("""COMPUTED_VALUE"""),78.32)</f>
        <v>78.32</v>
      </c>
      <c r="C1382" s="1">
        <f t="shared" si="1"/>
        <v>-1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IFERROR(__xludf.DUMMYFUNCTION("""COMPUTED_VALUE"""),78.24)</f>
        <v>78.24</v>
      </c>
      <c r="C1383" s="1">
        <f t="shared" si="1"/>
        <v>-1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IFERROR(__xludf.DUMMYFUNCTION("""COMPUTED_VALUE"""),79.72)</f>
        <v>79.72</v>
      </c>
      <c r="C1384" s="1">
        <f t="shared" si="1"/>
        <v>-1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IFERROR(__xludf.DUMMYFUNCTION("""COMPUTED_VALUE"""),79.93)</f>
        <v>79.93</v>
      </c>
      <c r="C1385" s="1">
        <f t="shared" si="1"/>
        <v>-1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IFERROR(__xludf.DUMMYFUNCTION("""COMPUTED_VALUE"""),80.05)</f>
        <v>80.05</v>
      </c>
      <c r="C1386" s="1">
        <f t="shared" si="1"/>
        <v>-1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IFERROR(__xludf.DUMMYFUNCTION("""COMPUTED_VALUE"""),81.72)</f>
        <v>81.72</v>
      </c>
      <c r="C1387" s="1">
        <f t="shared" si="1"/>
        <v>-1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IFERROR(__xludf.DUMMYFUNCTION("""COMPUTED_VALUE"""),80.99)</f>
        <v>80.99</v>
      </c>
      <c r="C1388" s="1">
        <f t="shared" si="1"/>
        <v>-1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IFERROR(__xludf.DUMMYFUNCTION("""COMPUTED_VALUE"""),80.66)</f>
        <v>80.66</v>
      </c>
      <c r="C1389" s="1">
        <f t="shared" si="1"/>
        <v>-1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IFERROR(__xludf.DUMMYFUNCTION("""COMPUTED_VALUE"""),80.95)</f>
        <v>80.95</v>
      </c>
      <c r="C1390" s="1">
        <f t="shared" si="1"/>
        <v>-1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IFERROR(__xludf.DUMMYFUNCTION("""COMPUTED_VALUE"""),81.91)</f>
        <v>81.91</v>
      </c>
      <c r="C1391" s="1">
        <f t="shared" si="1"/>
        <v>-1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IFERROR(__xludf.DUMMYFUNCTION("""COMPUTED_VALUE"""),82.04)</f>
        <v>82.04</v>
      </c>
      <c r="C1392" s="1">
        <f t="shared" si="1"/>
        <v>-1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IFERROR(__xludf.DUMMYFUNCTION("""COMPUTED_VALUE"""),82.15)</f>
        <v>82.15</v>
      </c>
      <c r="C1393" s="1">
        <f t="shared" si="1"/>
        <v>-1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IFERROR(__xludf.DUMMYFUNCTION("""COMPUTED_VALUE"""),82.3)</f>
        <v>82.3</v>
      </c>
      <c r="C1394" s="1">
        <f t="shared" si="1"/>
        <v>-1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IFERROR(__xludf.DUMMYFUNCTION("""COMPUTED_VALUE"""),82.24)</f>
        <v>82.24</v>
      </c>
      <c r="C1395" s="1">
        <f t="shared" si="1"/>
        <v>-1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IFERROR(__xludf.DUMMYFUNCTION("""COMPUTED_VALUE"""),82.19)</f>
        <v>82.19</v>
      </c>
      <c r="C1396" s="1">
        <f t="shared" si="1"/>
        <v>-1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IFERROR(__xludf.DUMMYFUNCTION("""COMPUTED_VALUE"""),81.63)</f>
        <v>81.63</v>
      </c>
      <c r="C1397" s="1">
        <f t="shared" si="1"/>
        <v>-1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IFERROR(__xludf.DUMMYFUNCTION("""COMPUTED_VALUE"""),80.83)</f>
        <v>80.83</v>
      </c>
      <c r="C1398" s="1">
        <f t="shared" si="1"/>
        <v>-1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IFERROR(__xludf.DUMMYFUNCTION("""COMPUTED_VALUE"""),80.7)</f>
        <v>80.7</v>
      </c>
      <c r="C1399" s="1">
        <f t="shared" si="1"/>
        <v>-1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IFERROR(__xludf.DUMMYFUNCTION("""COMPUTED_VALUE"""),80.29)</f>
        <v>80.29</v>
      </c>
      <c r="C1400" s="1">
        <f t="shared" si="1"/>
        <v>-1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IFERROR(__xludf.DUMMYFUNCTION("""COMPUTED_VALUE"""),79.97)</f>
        <v>79.97</v>
      </c>
      <c r="C1401" s="1">
        <f t="shared" si="1"/>
        <v>-1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IFERROR(__xludf.DUMMYFUNCTION("""COMPUTED_VALUE"""),80.23)</f>
        <v>80.23</v>
      </c>
      <c r="C1402" s="1">
        <f t="shared" si="1"/>
        <v>-1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IFERROR(__xludf.DUMMYFUNCTION("""COMPUTED_VALUE"""),80.62)</f>
        <v>80.62</v>
      </c>
      <c r="C1403" s="1">
        <f t="shared" si="1"/>
        <v>-1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IFERROR(__xludf.DUMMYFUNCTION("""COMPUTED_VALUE"""),77.39)</f>
        <v>77.39</v>
      </c>
      <c r="C1404" s="1">
        <f t="shared" si="1"/>
        <v>-1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IFERROR(__xludf.DUMMYFUNCTION("""COMPUTED_VALUE"""),76.7)</f>
        <v>76.7</v>
      </c>
      <c r="C1405" s="1">
        <f t="shared" si="1"/>
        <v>-1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IFERROR(__xludf.DUMMYFUNCTION("""COMPUTED_VALUE"""),76.4)</f>
        <v>76.4</v>
      </c>
      <c r="C1406" s="1">
        <f t="shared" si="1"/>
        <v>-1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IFERROR(__xludf.DUMMYFUNCTION("""COMPUTED_VALUE"""),75.91)</f>
        <v>75.91</v>
      </c>
      <c r="C1407" s="1">
        <f t="shared" si="1"/>
        <v>-1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IFERROR(__xludf.DUMMYFUNCTION("""COMPUTED_VALUE"""),75.77)</f>
        <v>75.77</v>
      </c>
      <c r="C1408" s="1">
        <f t="shared" si="1"/>
        <v>-1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IFERROR(__xludf.DUMMYFUNCTION("""COMPUTED_VALUE"""),75.74)</f>
        <v>75.74</v>
      </c>
      <c r="C1409" s="1">
        <f t="shared" si="1"/>
        <v>-1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IFERROR(__xludf.DUMMYFUNCTION("""COMPUTED_VALUE"""),75.48)</f>
        <v>75.48</v>
      </c>
      <c r="C1410" s="1">
        <f t="shared" si="1"/>
        <v>-1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IFERROR(__xludf.DUMMYFUNCTION("""COMPUTED_VALUE"""),76.38)</f>
        <v>76.38</v>
      </c>
      <c r="C1411" s="1">
        <f t="shared" si="1"/>
        <v>-1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IFERROR(__xludf.DUMMYFUNCTION("""COMPUTED_VALUE"""),76.22)</f>
        <v>76.22</v>
      </c>
      <c r="C1412" s="1">
        <f t="shared" si="1"/>
        <v>-1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IFERROR(__xludf.DUMMYFUNCTION("""COMPUTED_VALUE"""),76.39)</f>
        <v>76.39</v>
      </c>
      <c r="C1413" s="1">
        <f t="shared" si="1"/>
        <v>-1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IFERROR(__xludf.DUMMYFUNCTION("""COMPUTED_VALUE"""),75.78)</f>
        <v>75.78</v>
      </c>
      <c r="C1414" s="1">
        <f t="shared" si="1"/>
        <v>-1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IFERROR(__xludf.DUMMYFUNCTION("""COMPUTED_VALUE"""),75.62)</f>
        <v>75.62</v>
      </c>
      <c r="C1415" s="1">
        <f t="shared" si="1"/>
        <v>-1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IFERROR(__xludf.DUMMYFUNCTION("""COMPUTED_VALUE"""),75.53)</f>
        <v>75.53</v>
      </c>
      <c r="C1416" s="1">
        <f t="shared" si="1"/>
        <v>-1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IFERROR(__xludf.DUMMYFUNCTION("""COMPUTED_VALUE"""),75.13)</f>
        <v>75.13</v>
      </c>
      <c r="C1417" s="1">
        <f t="shared" si="1"/>
        <v>-1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IFERROR(__xludf.DUMMYFUNCTION("""COMPUTED_VALUE"""),74.12)</f>
        <v>74.12</v>
      </c>
      <c r="C1418" s="1">
        <f t="shared" si="1"/>
        <v>-1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IFERROR(__xludf.DUMMYFUNCTION("""COMPUTED_VALUE"""),73.91)</f>
        <v>73.91</v>
      </c>
      <c r="C1419" s="1">
        <f t="shared" si="1"/>
        <v>-1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IFERROR(__xludf.DUMMYFUNCTION("""COMPUTED_VALUE"""),71.84)</f>
        <v>71.84</v>
      </c>
      <c r="C1420" s="1">
        <f t="shared" si="1"/>
        <v>-1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IFERROR(__xludf.DUMMYFUNCTION("""COMPUTED_VALUE"""),69.14)</f>
        <v>69.14</v>
      </c>
      <c r="C1421" s="1">
        <f t="shared" si="1"/>
        <v>-1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IFERROR(__xludf.DUMMYFUNCTION("""COMPUTED_VALUE"""),68.42)</f>
        <v>68.42</v>
      </c>
      <c r="C1422" s="1">
        <f t="shared" si="1"/>
        <v>-1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IFERROR(__xludf.DUMMYFUNCTION("""COMPUTED_VALUE"""),70.9)</f>
        <v>70.9</v>
      </c>
      <c r="C1423" s="1">
        <f t="shared" si="1"/>
        <v>-1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IFERROR(__xludf.DUMMYFUNCTION("""COMPUTED_VALUE"""),71.48)</f>
        <v>71.48</v>
      </c>
      <c r="C1424" s="1">
        <f t="shared" si="1"/>
        <v>-1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IFERROR(__xludf.DUMMYFUNCTION("""COMPUTED_VALUE"""),71.21)</f>
        <v>71.21</v>
      </c>
      <c r="C1425" s="1">
        <f t="shared" si="1"/>
        <v>-1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IFERROR(__xludf.DUMMYFUNCTION("""COMPUTED_VALUE"""),70.67)</f>
        <v>70.67</v>
      </c>
      <c r="C1426" s="1">
        <f t="shared" si="1"/>
        <v>-1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IFERROR(__xludf.DUMMYFUNCTION("""COMPUTED_VALUE"""),68.9)</f>
        <v>68.9</v>
      </c>
      <c r="C1427" s="1">
        <f t="shared" si="1"/>
        <v>-1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IFERROR(__xludf.DUMMYFUNCTION("""COMPUTED_VALUE"""),69.81)</f>
        <v>69.81</v>
      </c>
      <c r="C1428" s="1">
        <f t="shared" si="1"/>
        <v>-1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IFERROR(__xludf.DUMMYFUNCTION("""COMPUTED_VALUE"""),69.93)</f>
        <v>69.93</v>
      </c>
      <c r="C1429" s="1">
        <f t="shared" si="1"/>
        <v>-1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IFERROR(__xludf.DUMMYFUNCTION("""COMPUTED_VALUE"""),68.76)</f>
        <v>68.76</v>
      </c>
      <c r="C1430" s="1">
        <f t="shared" si="1"/>
        <v>-1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IFERROR(__xludf.DUMMYFUNCTION("""COMPUTED_VALUE"""),69.98)</f>
        <v>69.98</v>
      </c>
      <c r="C1431" s="1">
        <f t="shared" si="1"/>
        <v>-1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IFERROR(__xludf.DUMMYFUNCTION("""COMPUTED_VALUE"""),68.48)</f>
        <v>68.48</v>
      </c>
      <c r="C1432" s="1">
        <f t="shared" si="1"/>
        <v>-1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IFERROR(__xludf.DUMMYFUNCTION("""COMPUTED_VALUE"""),68.32)</f>
        <v>68.32</v>
      </c>
      <c r="C1433" s="1">
        <f t="shared" si="1"/>
        <v>-1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IFERROR(__xludf.DUMMYFUNCTION("""COMPUTED_VALUE"""),68.42)</f>
        <v>68.42</v>
      </c>
      <c r="C1434" s="1">
        <f t="shared" si="1"/>
        <v>-1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IFERROR(__xludf.DUMMYFUNCTION("""COMPUTED_VALUE"""),68.06)</f>
        <v>68.06</v>
      </c>
      <c r="C1435" s="1">
        <f t="shared" si="1"/>
        <v>-1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IFERROR(__xludf.DUMMYFUNCTION("""COMPUTED_VALUE"""),69.45)</f>
        <v>69.45</v>
      </c>
      <c r="C1436" s="1">
        <f t="shared" si="1"/>
        <v>-1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IFERROR(__xludf.DUMMYFUNCTION("""COMPUTED_VALUE"""),70.1)</f>
        <v>70.1</v>
      </c>
      <c r="C1437" s="1">
        <f t="shared" si="1"/>
        <v>-1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IFERROR(__xludf.DUMMYFUNCTION("""COMPUTED_VALUE"""),70.24)</f>
        <v>70.24</v>
      </c>
      <c r="C1438" s="1">
        <f t="shared" si="1"/>
        <v>-1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IFERROR(__xludf.DUMMYFUNCTION("""COMPUTED_VALUE"""),69.94)</f>
        <v>69.94</v>
      </c>
      <c r="C1439" s="1">
        <f t="shared" si="1"/>
        <v>-1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IFERROR(__xludf.DUMMYFUNCTION("""COMPUTED_VALUE"""),70.65)</f>
        <v>70.65</v>
      </c>
      <c r="C1440" s="1">
        <f t="shared" si="1"/>
        <v>-1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IFERROR(__xludf.DUMMYFUNCTION("""COMPUTED_VALUE"""),70.19)</f>
        <v>70.19</v>
      </c>
      <c r="C1441" s="1">
        <f t="shared" si="1"/>
        <v>-1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IFERROR(__xludf.DUMMYFUNCTION("""COMPUTED_VALUE"""),70.26)</f>
        <v>70.26</v>
      </c>
      <c r="C1442" s="1">
        <f t="shared" si="1"/>
        <v>-1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IFERROR(__xludf.DUMMYFUNCTION("""COMPUTED_VALUE"""),71.36)</f>
        <v>71.36</v>
      </c>
      <c r="C1443" s="1">
        <f t="shared" si="1"/>
        <v>-1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IFERROR(__xludf.DUMMYFUNCTION("""COMPUTED_VALUE"""),72.67)</f>
        <v>72.67</v>
      </c>
      <c r="C1444" s="1">
        <f t="shared" si="1"/>
        <v>-1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IFERROR(__xludf.DUMMYFUNCTION("""COMPUTED_VALUE"""),71.77)</f>
        <v>71.77</v>
      </c>
      <c r="C1445" s="1">
        <f t="shared" si="1"/>
        <v>-1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IFERROR(__xludf.DUMMYFUNCTION("""COMPUTED_VALUE"""),72.28)</f>
        <v>72.28</v>
      </c>
      <c r="C1446" s="1">
        <f t="shared" si="1"/>
        <v>-1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IFERROR(__xludf.DUMMYFUNCTION("""COMPUTED_VALUE"""),71.94)</f>
        <v>71.94</v>
      </c>
      <c r="C1447" s="1">
        <f t="shared" si="1"/>
        <v>-1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IFERROR(__xludf.DUMMYFUNCTION("""COMPUTED_VALUE"""),71.95)</f>
        <v>71.95</v>
      </c>
      <c r="C1448" s="1">
        <f t="shared" si="1"/>
        <v>-1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IFERROR(__xludf.DUMMYFUNCTION("""COMPUTED_VALUE"""),72.42)</f>
        <v>72.42</v>
      </c>
      <c r="C1449" s="1">
        <f t="shared" si="1"/>
        <v>-1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IFERROR(__xludf.DUMMYFUNCTION("""COMPUTED_VALUE"""),73.22)</f>
        <v>73.22</v>
      </c>
      <c r="C1450" s="1">
        <f t="shared" si="1"/>
        <v>-1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IFERROR(__xludf.DUMMYFUNCTION("""COMPUTED_VALUE"""),73.4)</f>
        <v>73.4</v>
      </c>
      <c r="C1451" s="1">
        <f t="shared" si="1"/>
        <v>-1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IFERROR(__xludf.DUMMYFUNCTION("""COMPUTED_VALUE"""),73.72)</f>
        <v>73.72</v>
      </c>
      <c r="C1452" s="1">
        <f t="shared" si="1"/>
        <v>-1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IFERROR(__xludf.DUMMYFUNCTION("""COMPUTED_VALUE"""),74.4)</f>
        <v>74.4</v>
      </c>
      <c r="C1453" s="1">
        <f t="shared" si="1"/>
        <v>-1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IFERROR(__xludf.DUMMYFUNCTION("""COMPUTED_VALUE"""),74.48)</f>
        <v>74.48</v>
      </c>
      <c r="C1454" s="1">
        <f t="shared" si="1"/>
        <v>-1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IFERROR(__xludf.DUMMYFUNCTION("""COMPUTED_VALUE"""),74.33)</f>
        <v>74.33</v>
      </c>
      <c r="C1455" s="1">
        <f t="shared" si="1"/>
        <v>-1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IFERROR(__xludf.DUMMYFUNCTION("""COMPUTED_VALUE"""),74.11)</f>
        <v>74.11</v>
      </c>
      <c r="C1456" s="1">
        <f t="shared" si="1"/>
        <v>-1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IFERROR(__xludf.DUMMYFUNCTION("""COMPUTED_VALUE"""),74.21)</f>
        <v>74.21</v>
      </c>
      <c r="C1457" s="1">
        <f t="shared" si="1"/>
        <v>-1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IFERROR(__xludf.DUMMYFUNCTION("""COMPUTED_VALUE"""),74.27)</f>
        <v>74.27</v>
      </c>
      <c r="C1458" s="1">
        <f t="shared" si="1"/>
        <v>-1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IFERROR(__xludf.DUMMYFUNCTION("""COMPUTED_VALUE"""),74.9)</f>
        <v>74.9</v>
      </c>
      <c r="C1459" s="1">
        <f t="shared" si="1"/>
        <v>-1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IFERROR(__xludf.DUMMYFUNCTION("""COMPUTED_VALUE"""),75.16)</f>
        <v>75.16</v>
      </c>
      <c r="C1460" s="1">
        <f t="shared" si="1"/>
        <v>-1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IFERROR(__xludf.DUMMYFUNCTION("""COMPUTED_VALUE"""),74.43)</f>
        <v>74.43</v>
      </c>
      <c r="C1461" s="1">
        <f t="shared" si="1"/>
        <v>-1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IFERROR(__xludf.DUMMYFUNCTION("""COMPUTED_VALUE"""),73.59)</f>
        <v>73.59</v>
      </c>
      <c r="C1462" s="1">
        <f t="shared" si="1"/>
        <v>-1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IFERROR(__xludf.DUMMYFUNCTION("""COMPUTED_VALUE"""),74.85)</f>
        <v>74.85</v>
      </c>
      <c r="C1463" s="1">
        <f t="shared" si="1"/>
        <v>-1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IFERROR(__xludf.DUMMYFUNCTION("""COMPUTED_VALUE"""),77.03)</f>
        <v>77.03</v>
      </c>
      <c r="C1464" s="1">
        <f t="shared" si="1"/>
        <v>-1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IFERROR(__xludf.DUMMYFUNCTION("""COMPUTED_VALUE"""),77.49)</f>
        <v>77.49</v>
      </c>
      <c r="C1465" s="1">
        <f t="shared" si="1"/>
        <v>-1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IFERROR(__xludf.DUMMYFUNCTION("""COMPUTED_VALUE"""),77.29)</f>
        <v>77.29</v>
      </c>
      <c r="C1466" s="1">
        <f t="shared" si="1"/>
        <v>-1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IFERROR(__xludf.DUMMYFUNCTION("""COMPUTED_VALUE"""),76.51)</f>
        <v>76.51</v>
      </c>
      <c r="C1467" s="1">
        <f t="shared" si="1"/>
        <v>-1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IFERROR(__xludf.DUMMYFUNCTION("""COMPUTED_VALUE"""),77.02)</f>
        <v>77.02</v>
      </c>
      <c r="C1468" s="1">
        <f t="shared" si="1"/>
        <v>-1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IFERROR(__xludf.DUMMYFUNCTION("""COMPUTED_VALUE"""),76.38)</f>
        <v>76.38</v>
      </c>
      <c r="C1469" s="1">
        <f t="shared" si="1"/>
        <v>-1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IFERROR(__xludf.DUMMYFUNCTION("""COMPUTED_VALUE"""),76.6)</f>
        <v>76.6</v>
      </c>
      <c r="C1470" s="1">
        <f t="shared" si="1"/>
        <v>-1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IFERROR(__xludf.DUMMYFUNCTION("""COMPUTED_VALUE"""),77.05)</f>
        <v>77.05</v>
      </c>
      <c r="C1471" s="1">
        <f t="shared" si="1"/>
        <v>-1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IFERROR(__xludf.DUMMYFUNCTION("""COMPUTED_VALUE"""),77.06)</f>
        <v>77.06</v>
      </c>
      <c r="C1472" s="1">
        <f t="shared" si="1"/>
        <v>-1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IFERROR(__xludf.DUMMYFUNCTION("""COMPUTED_VALUE"""),76.39)</f>
        <v>76.39</v>
      </c>
      <c r="C1473" s="1">
        <f t="shared" si="1"/>
        <v>-1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IFERROR(__xludf.DUMMYFUNCTION("""COMPUTED_VALUE"""),75.57)</f>
        <v>75.57</v>
      </c>
      <c r="C1474" s="1">
        <f t="shared" si="1"/>
        <v>-1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IFERROR(__xludf.DUMMYFUNCTION("""COMPUTED_VALUE"""),75.4)</f>
        <v>75.4</v>
      </c>
      <c r="C1475" s="1">
        <f t="shared" si="1"/>
        <v>-1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IFERROR(__xludf.DUMMYFUNCTION("""COMPUTED_VALUE"""),75.77)</f>
        <v>75.77</v>
      </c>
      <c r="C1476" s="1">
        <f t="shared" si="1"/>
        <v>-1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IFERROR(__xludf.DUMMYFUNCTION("""COMPUTED_VALUE"""),75.96)</f>
        <v>75.96</v>
      </c>
      <c r="C1477" s="1">
        <f t="shared" si="1"/>
        <v>-1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IFERROR(__xludf.DUMMYFUNCTION("""COMPUTED_VALUE"""),74.66)</f>
        <v>74.66</v>
      </c>
      <c r="C1478" s="1">
        <f t="shared" si="1"/>
        <v>-1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IFERROR(__xludf.DUMMYFUNCTION("""COMPUTED_VALUE"""),73.96)</f>
        <v>73.96</v>
      </c>
      <c r="C1479" s="1">
        <f t="shared" si="1"/>
        <v>-1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IFERROR(__xludf.DUMMYFUNCTION("""COMPUTED_VALUE"""),75.3)</f>
        <v>75.3</v>
      </c>
      <c r="C1480" s="1">
        <f t="shared" si="1"/>
        <v>-1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IFERROR(__xludf.DUMMYFUNCTION("""COMPUTED_VALUE"""),75.07)</f>
        <v>75.07</v>
      </c>
      <c r="C1481" s="1">
        <f t="shared" si="1"/>
        <v>-1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IFERROR(__xludf.DUMMYFUNCTION("""COMPUTED_VALUE"""),75.9)</f>
        <v>75.9</v>
      </c>
      <c r="C1482" s="1">
        <f t="shared" si="1"/>
        <v>-1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IFERROR(__xludf.DUMMYFUNCTION("""COMPUTED_VALUE"""),76.22)</f>
        <v>76.22</v>
      </c>
      <c r="C1483" s="1">
        <f t="shared" si="1"/>
        <v>-1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IFERROR(__xludf.DUMMYFUNCTION("""COMPUTED_VALUE"""),75.82)</f>
        <v>75.82</v>
      </c>
      <c r="C1484" s="1">
        <f t="shared" si="1"/>
        <v>-1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IFERROR(__xludf.DUMMYFUNCTION("""COMPUTED_VALUE"""),75.97)</f>
        <v>75.97</v>
      </c>
      <c r="C1485" s="1">
        <f t="shared" si="1"/>
        <v>-1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IFERROR(__xludf.DUMMYFUNCTION("""COMPUTED_VALUE"""),76.45)</f>
        <v>76.45</v>
      </c>
      <c r="C1486" s="1">
        <f t="shared" si="1"/>
        <v>-1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IFERROR(__xludf.DUMMYFUNCTION("""COMPUTED_VALUE"""),75.9)</f>
        <v>75.9</v>
      </c>
      <c r="C1487" s="1">
        <f t="shared" si="1"/>
        <v>-1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IFERROR(__xludf.DUMMYFUNCTION("""COMPUTED_VALUE"""),75.7)</f>
        <v>75.7</v>
      </c>
      <c r="C1488" s="1">
        <f t="shared" si="1"/>
        <v>-1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IFERROR(__xludf.DUMMYFUNCTION("""COMPUTED_VALUE"""),74.84)</f>
        <v>74.84</v>
      </c>
      <c r="C1489" s="1">
        <f t="shared" si="1"/>
        <v>-1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IFERROR(__xludf.DUMMYFUNCTION("""COMPUTED_VALUE"""),75.94)</f>
        <v>75.94</v>
      </c>
      <c r="C1490" s="1">
        <f t="shared" si="1"/>
        <v>-1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IFERROR(__xludf.DUMMYFUNCTION("""COMPUTED_VALUE"""),75.79)</f>
        <v>75.79</v>
      </c>
      <c r="C1491" s="1">
        <f t="shared" si="1"/>
        <v>-1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IFERROR(__xludf.DUMMYFUNCTION("""COMPUTED_VALUE"""),75.74)</f>
        <v>75.74</v>
      </c>
      <c r="C1492" s="1">
        <f t="shared" si="1"/>
        <v>-1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IFERROR(__xludf.DUMMYFUNCTION("""COMPUTED_VALUE"""),77.83)</f>
        <v>77.83</v>
      </c>
      <c r="C1493" s="1">
        <f t="shared" si="1"/>
        <v>-1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IFERROR(__xludf.DUMMYFUNCTION("""COMPUTED_VALUE"""),78.37)</f>
        <v>78.37</v>
      </c>
      <c r="C1494" s="1">
        <f t="shared" si="1"/>
        <v>-1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IFERROR(__xludf.DUMMYFUNCTION("""COMPUTED_VALUE"""),77.75)</f>
        <v>77.75</v>
      </c>
      <c r="C1495" s="1">
        <f t="shared" si="1"/>
        <v>-1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IFERROR(__xludf.DUMMYFUNCTION("""COMPUTED_VALUE"""),77.7)</f>
        <v>77.7</v>
      </c>
      <c r="C1496" s="1">
        <f t="shared" si="1"/>
        <v>-1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IFERROR(__xludf.DUMMYFUNCTION("""COMPUTED_VALUE"""),77.79)</f>
        <v>77.79</v>
      </c>
      <c r="C1497" s="1">
        <f t="shared" si="1"/>
        <v>-1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IFERROR(__xludf.DUMMYFUNCTION("""COMPUTED_VALUE"""),77.78)</f>
        <v>77.78</v>
      </c>
      <c r="C1498" s="1">
        <f t="shared" si="1"/>
        <v>-1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IFERROR(__xludf.DUMMYFUNCTION("""COMPUTED_VALUE"""),78.29)</f>
        <v>78.29</v>
      </c>
      <c r="C1499" s="1">
        <f t="shared" si="1"/>
        <v>-1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IFERROR(__xludf.DUMMYFUNCTION("""COMPUTED_VALUE"""),79.68)</f>
        <v>79.68</v>
      </c>
      <c r="C1500" s="1">
        <f t="shared" si="1"/>
        <v>-1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IFERROR(__xludf.DUMMYFUNCTION("""COMPUTED_VALUE"""),80.99)</f>
        <v>80.99</v>
      </c>
      <c r="C1501" s="1">
        <f t="shared" si="1"/>
        <v>-1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IFERROR(__xludf.DUMMYFUNCTION("""COMPUTED_VALUE"""),80.29)</f>
        <v>80.29</v>
      </c>
      <c r="C1502" s="1">
        <f t="shared" si="1"/>
        <v>-1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IFERROR(__xludf.DUMMYFUNCTION("""COMPUTED_VALUE"""),78.13)</f>
        <v>78.13</v>
      </c>
      <c r="C1503" s="1">
        <f t="shared" si="1"/>
        <v>-1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IFERROR(__xludf.DUMMYFUNCTION("""COMPUTED_VALUE"""),78.95)</f>
        <v>78.95</v>
      </c>
      <c r="C1504" s="1">
        <f t="shared" si="1"/>
        <v>-1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IFERROR(__xludf.DUMMYFUNCTION("""COMPUTED_VALUE"""),79.6)</f>
        <v>79.6</v>
      </c>
      <c r="C1505" s="1">
        <f t="shared" si="1"/>
        <v>-1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IFERROR(__xludf.DUMMYFUNCTION("""COMPUTED_VALUE"""),79.92)</f>
        <v>79.92</v>
      </c>
      <c r="C1506" s="1">
        <f t="shared" si="1"/>
        <v>-1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IFERROR(__xludf.DUMMYFUNCTION("""COMPUTED_VALUE"""),79.79)</f>
        <v>79.79</v>
      </c>
      <c r="C1507" s="1">
        <f t="shared" si="1"/>
        <v>-1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IFERROR(__xludf.DUMMYFUNCTION("""COMPUTED_VALUE"""),79.92)</f>
        <v>79.92</v>
      </c>
      <c r="C1508" s="1">
        <f t="shared" si="1"/>
        <v>-1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IFERROR(__xludf.DUMMYFUNCTION("""COMPUTED_VALUE"""),80.36)</f>
        <v>80.36</v>
      </c>
      <c r="C1509" s="1">
        <f t="shared" si="1"/>
        <v>-1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IFERROR(__xludf.DUMMYFUNCTION("""COMPUTED_VALUE"""),80.07)</f>
        <v>80.07</v>
      </c>
      <c r="C1510" s="1">
        <f t="shared" si="1"/>
        <v>-1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IFERROR(__xludf.DUMMYFUNCTION("""COMPUTED_VALUE"""),79.41)</f>
        <v>79.41</v>
      </c>
      <c r="C1511" s="1">
        <f t="shared" si="1"/>
        <v>-1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IFERROR(__xludf.DUMMYFUNCTION("""COMPUTED_VALUE"""),78.37)</f>
        <v>78.37</v>
      </c>
      <c r="C1512" s="1">
        <f t="shared" si="1"/>
        <v>-1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IFERROR(__xludf.DUMMYFUNCTION("""COMPUTED_VALUE"""),78.62)</f>
        <v>78.62</v>
      </c>
      <c r="C1513" s="1">
        <f t="shared" si="1"/>
        <v>-1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IFERROR(__xludf.DUMMYFUNCTION("""COMPUTED_VALUE"""),77.86)</f>
        <v>77.86</v>
      </c>
      <c r="C1514" s="1">
        <f t="shared" si="1"/>
        <v>-1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IFERROR(__xludf.DUMMYFUNCTION("""COMPUTED_VALUE"""),77.18)</f>
        <v>77.18</v>
      </c>
      <c r="C1515" s="1">
        <f t="shared" si="1"/>
        <v>-1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IFERROR(__xludf.DUMMYFUNCTION("""COMPUTED_VALUE"""),75.97)</f>
        <v>75.97</v>
      </c>
      <c r="C1516" s="1">
        <f t="shared" si="1"/>
        <v>-1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IFERROR(__xludf.DUMMYFUNCTION("""COMPUTED_VALUE"""),76.67)</f>
        <v>76.67</v>
      </c>
      <c r="C1517" s="1">
        <f t="shared" si="1"/>
        <v>-1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IFERROR(__xludf.DUMMYFUNCTION("""COMPUTED_VALUE"""),76.51)</f>
        <v>76.51</v>
      </c>
      <c r="C1518" s="1">
        <f t="shared" si="1"/>
        <v>-1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IFERROR(__xludf.DUMMYFUNCTION("""COMPUTED_VALUE"""),75.85)</f>
        <v>75.85</v>
      </c>
      <c r="C1519" s="1">
        <f t="shared" si="1"/>
        <v>-1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IFERROR(__xludf.DUMMYFUNCTION("""COMPUTED_VALUE"""),76.15)</f>
        <v>76.15</v>
      </c>
      <c r="C1520" s="1">
        <f t="shared" si="1"/>
        <v>-1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IFERROR(__xludf.DUMMYFUNCTION("""COMPUTED_VALUE"""),74.98)</f>
        <v>74.98</v>
      </c>
      <c r="C1521" s="1">
        <f t="shared" si="1"/>
        <v>-1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IFERROR(__xludf.DUMMYFUNCTION("""COMPUTED_VALUE"""),76.73)</f>
        <v>76.73</v>
      </c>
      <c r="C1522" s="1">
        <f t="shared" si="1"/>
        <v>-1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IFERROR(__xludf.DUMMYFUNCTION("""COMPUTED_VALUE"""),75.83)</f>
        <v>75.83</v>
      </c>
      <c r="C1523" s="1">
        <f t="shared" si="1"/>
        <v>-1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IFERROR(__xludf.DUMMYFUNCTION("""COMPUTED_VALUE"""),76.72)</f>
        <v>76.72</v>
      </c>
      <c r="C1524" s="1">
        <f t="shared" si="1"/>
        <v>-1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IFERROR(__xludf.DUMMYFUNCTION("""COMPUTED_VALUE"""),77.36)</f>
        <v>77.36</v>
      </c>
      <c r="C1525" s="1">
        <f t="shared" si="1"/>
        <v>-1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IFERROR(__xludf.DUMMYFUNCTION("""COMPUTED_VALUE"""),76.85)</f>
        <v>76.85</v>
      </c>
      <c r="C1526" s="1">
        <f t="shared" si="1"/>
        <v>-1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IFERROR(__xludf.DUMMYFUNCTION("""COMPUTED_VALUE"""),78.81)</f>
        <v>78.81</v>
      </c>
      <c r="C1527" s="1">
        <f t="shared" si="1"/>
        <v>-1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IFERROR(__xludf.DUMMYFUNCTION("""COMPUTED_VALUE"""),78.8)</f>
        <v>78.8</v>
      </c>
      <c r="C1528" s="1">
        <f t="shared" si="1"/>
        <v>-1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IFERROR(__xludf.DUMMYFUNCTION("""COMPUTED_VALUE"""),79.82)</f>
        <v>79.82</v>
      </c>
      <c r="C1529" s="1">
        <f t="shared" si="1"/>
        <v>-1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IFERROR(__xludf.DUMMYFUNCTION("""COMPUTED_VALUE"""),81.69)</f>
        <v>81.69</v>
      </c>
      <c r="C1530" s="1">
        <f t="shared" si="1"/>
        <v>-1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IFERROR(__xludf.DUMMYFUNCTION("""COMPUTED_VALUE"""),81.12)</f>
        <v>81.12</v>
      </c>
      <c r="C1531" s="1">
        <f t="shared" si="1"/>
        <v>-1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IFERROR(__xludf.DUMMYFUNCTION("""COMPUTED_VALUE"""),80.22)</f>
        <v>80.22</v>
      </c>
      <c r="C1532" s="1">
        <f t="shared" si="1"/>
        <v>-1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IFERROR(__xludf.DUMMYFUNCTION("""COMPUTED_VALUE"""),81.1)</f>
        <v>81.1</v>
      </c>
      <c r="C1533" s="1">
        <f t="shared" si="1"/>
        <v>-1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IFERROR(__xludf.DUMMYFUNCTION("""COMPUTED_VALUE"""),80.7)</f>
        <v>80.7</v>
      </c>
      <c r="C1534" s="1">
        <f t="shared" si="1"/>
        <v>-1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IFERROR(__xludf.DUMMYFUNCTION("""COMPUTED_VALUE"""),81.2)</f>
        <v>81.2</v>
      </c>
      <c r="C1535" s="1">
        <f t="shared" si="1"/>
        <v>-1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IFERROR(__xludf.DUMMYFUNCTION("""COMPUTED_VALUE"""),82.62)</f>
        <v>82.62</v>
      </c>
      <c r="C1536" s="1">
        <f t="shared" si="1"/>
        <v>-1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IFERROR(__xludf.DUMMYFUNCTION("""COMPUTED_VALUE"""),82.64)</f>
        <v>82.64</v>
      </c>
      <c r="C1537" s="1">
        <f t="shared" si="1"/>
        <v>-1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IFERROR(__xludf.DUMMYFUNCTION("""COMPUTED_VALUE"""),81.62)</f>
        <v>81.62</v>
      </c>
      <c r="C1538" s="1">
        <f t="shared" si="1"/>
        <v>-1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IFERROR(__xludf.DUMMYFUNCTION("""COMPUTED_VALUE"""),79.9)</f>
        <v>79.9</v>
      </c>
      <c r="C1539" s="1">
        <f t="shared" si="1"/>
        <v>-1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IFERROR(__xludf.DUMMYFUNCTION("""COMPUTED_VALUE"""),80.99)</f>
        <v>80.99</v>
      </c>
      <c r="C1540" s="1">
        <f t="shared" si="1"/>
        <v>-1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IFERROR(__xludf.DUMMYFUNCTION("""COMPUTED_VALUE"""),81.47)</f>
        <v>81.47</v>
      </c>
      <c r="C1541" s="1">
        <f t="shared" si="1"/>
        <v>-1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IFERROR(__xludf.DUMMYFUNCTION("""COMPUTED_VALUE"""),82.45)</f>
        <v>82.45</v>
      </c>
      <c r="C1542" s="1">
        <f t="shared" si="1"/>
        <v>-1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IFERROR(__xludf.DUMMYFUNCTION("""COMPUTED_VALUE"""),81.98)</f>
        <v>81.98</v>
      </c>
      <c r="C1543" s="1">
        <f t="shared" si="1"/>
        <v>-1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IFERROR(__xludf.DUMMYFUNCTION("""COMPUTED_VALUE"""),81.79)</f>
        <v>81.79</v>
      </c>
      <c r="C1544" s="1">
        <f t="shared" si="1"/>
        <v>-1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IFERROR(__xludf.DUMMYFUNCTION("""COMPUTED_VALUE"""),82.13)</f>
        <v>82.13</v>
      </c>
      <c r="C1545" s="1">
        <f t="shared" si="1"/>
        <v>-1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IFERROR(__xludf.DUMMYFUNCTION("""COMPUTED_VALUE"""),81.81)</f>
        <v>81.81</v>
      </c>
      <c r="C1546" s="1">
        <f t="shared" si="1"/>
        <v>-1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IFERROR(__xludf.DUMMYFUNCTION("""COMPUTED_VALUE"""),81.56)</f>
        <v>81.56</v>
      </c>
      <c r="C1547" s="1">
        <f t="shared" si="1"/>
        <v>-1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IFERROR(__xludf.DUMMYFUNCTION("""COMPUTED_VALUE"""),82.34)</f>
        <v>82.34</v>
      </c>
      <c r="C1548" s="1">
        <f t="shared" si="1"/>
        <v>-1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IFERROR(__xludf.DUMMYFUNCTION("""COMPUTED_VALUE"""),81.1)</f>
        <v>81.1</v>
      </c>
      <c r="C1549" s="1">
        <f t="shared" si="1"/>
        <v>-1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IFERROR(__xludf.DUMMYFUNCTION("""COMPUTED_VALUE"""),80.29)</f>
        <v>80.29</v>
      </c>
      <c r="C1550" s="1">
        <f t="shared" si="1"/>
        <v>-1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IFERROR(__xludf.DUMMYFUNCTION("""COMPUTED_VALUE"""),81.23)</f>
        <v>81.23</v>
      </c>
      <c r="C1551" s="1">
        <f t="shared" si="1"/>
        <v>-1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IFERROR(__xludf.DUMMYFUNCTION("""COMPUTED_VALUE"""),82.55)</f>
        <v>82.55</v>
      </c>
      <c r="C1552" s="1">
        <f t="shared" si="1"/>
        <v>-1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IFERROR(__xludf.DUMMYFUNCTION("""COMPUTED_VALUE"""),82.84)</f>
        <v>82.84</v>
      </c>
      <c r="C1553" s="1">
        <f t="shared" si="1"/>
        <v>-1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IFERROR(__xludf.DUMMYFUNCTION("""COMPUTED_VALUE"""),83.49)</f>
        <v>83.49</v>
      </c>
      <c r="C1554" s="1">
        <f t="shared" si="1"/>
        <v>-1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IFERROR(__xludf.DUMMYFUNCTION("""COMPUTED_VALUE"""),83.1)</f>
        <v>83.1</v>
      </c>
      <c r="C1555" s="1">
        <f t="shared" si="1"/>
        <v>-1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IFERROR(__xludf.DUMMYFUNCTION("""COMPUTED_VALUE"""),83.06)</f>
        <v>83.06</v>
      </c>
      <c r="C1556" s="1">
        <f t="shared" si="1"/>
        <v>-1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IFERROR(__xludf.DUMMYFUNCTION("""COMPUTED_VALUE"""),82.96)</f>
        <v>82.96</v>
      </c>
      <c r="C1557" s="1">
        <f t="shared" si="1"/>
        <v>-1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IFERROR(__xludf.DUMMYFUNCTION("""COMPUTED_VALUE"""),82.28)</f>
        <v>82.28</v>
      </c>
      <c r="C1558" s="1">
        <f t="shared" si="1"/>
        <v>-1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IFERROR(__xludf.DUMMYFUNCTION("""COMPUTED_VALUE"""),81.75)</f>
        <v>81.75</v>
      </c>
      <c r="C1559" s="1">
        <f t="shared" si="1"/>
        <v>-1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IFERROR(__xludf.DUMMYFUNCTION("""COMPUTED_VALUE"""),81.17)</f>
        <v>81.17</v>
      </c>
      <c r="C1560" s="1">
        <f t="shared" si="1"/>
        <v>-1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IFERROR(__xludf.DUMMYFUNCTION("""COMPUTED_VALUE"""),81.31)</f>
        <v>81.31</v>
      </c>
      <c r="C1561" s="1">
        <f t="shared" si="1"/>
        <v>-1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IFERROR(__xludf.DUMMYFUNCTION("""COMPUTED_VALUE"""),81.34)</f>
        <v>81.34</v>
      </c>
      <c r="C1562" s="1">
        <f t="shared" si="1"/>
        <v>-1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IFERROR(__xludf.DUMMYFUNCTION("""COMPUTED_VALUE"""),82.75)</f>
        <v>82.75</v>
      </c>
      <c r="C1563" s="1">
        <f t="shared" si="1"/>
        <v>-1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IFERROR(__xludf.DUMMYFUNCTION("""COMPUTED_VALUE"""),83.15)</f>
        <v>83.15</v>
      </c>
      <c r="C1564" s="1">
        <f t="shared" si="1"/>
        <v>-1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IFERROR(__xludf.DUMMYFUNCTION("""COMPUTED_VALUE"""),83.32)</f>
        <v>83.32</v>
      </c>
      <c r="C1565" s="1">
        <f t="shared" si="1"/>
        <v>-1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IFERROR(__xludf.DUMMYFUNCTION("""COMPUTED_VALUE"""),82.74)</f>
        <v>82.74</v>
      </c>
      <c r="C1566" s="1">
        <f t="shared" si="1"/>
        <v>-1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IFERROR(__xludf.DUMMYFUNCTION("""COMPUTED_VALUE"""),82.82)</f>
        <v>82.82</v>
      </c>
      <c r="C1567" s="1">
        <f t="shared" si="1"/>
        <v>-1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IFERROR(__xludf.DUMMYFUNCTION("""COMPUTED_VALUE"""),82.89)</f>
        <v>82.89</v>
      </c>
      <c r="C1568" s="1">
        <f t="shared" si="1"/>
        <v>-1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IFERROR(__xludf.DUMMYFUNCTION("""COMPUTED_VALUE"""),82.62)</f>
        <v>82.62</v>
      </c>
      <c r="C1569" s="1">
        <f t="shared" si="1"/>
        <v>-1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IFERROR(__xludf.DUMMYFUNCTION("""COMPUTED_VALUE"""),82.8)</f>
        <v>82.8</v>
      </c>
      <c r="C1570" s="1">
        <f t="shared" si="1"/>
        <v>-1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IFERROR(__xludf.DUMMYFUNCTION("""COMPUTED_VALUE"""),82.68)</f>
        <v>82.68</v>
      </c>
      <c r="C1571" s="1">
        <f t="shared" si="1"/>
        <v>-1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IFERROR(__xludf.DUMMYFUNCTION("""COMPUTED_VALUE"""),82.31)</f>
        <v>82.31</v>
      </c>
      <c r="C1572" s="1">
        <f t="shared" si="1"/>
        <v>-1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IFERROR(__xludf.DUMMYFUNCTION("""COMPUTED_VALUE"""),83.53)</f>
        <v>83.53</v>
      </c>
      <c r="C1573" s="1">
        <f t="shared" si="1"/>
        <v>-1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IFERROR(__xludf.DUMMYFUNCTION("""COMPUTED_VALUE"""),83.21)</f>
        <v>83.21</v>
      </c>
      <c r="C1574" s="1">
        <f t="shared" si="1"/>
        <v>-1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IFERROR(__xludf.DUMMYFUNCTION("""COMPUTED_VALUE"""),83.16)</f>
        <v>83.16</v>
      </c>
      <c r="C1575" s="1">
        <f t="shared" si="1"/>
        <v>-1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IFERROR(__xludf.DUMMYFUNCTION("""COMPUTED_VALUE"""),83.81)</f>
        <v>83.81</v>
      </c>
      <c r="C1576" s="1">
        <f t="shared" si="1"/>
        <v>-1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IFERROR(__xludf.DUMMYFUNCTION("""COMPUTED_VALUE"""),83.24)</f>
        <v>83.24</v>
      </c>
      <c r="C1577" s="1">
        <f t="shared" si="1"/>
        <v>-1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IFERROR(__xludf.DUMMYFUNCTION("""COMPUTED_VALUE"""),83.2)</f>
        <v>83.2</v>
      </c>
      <c r="C1578" s="1">
        <f t="shared" si="1"/>
        <v>-1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IFERROR(__xludf.DUMMYFUNCTION("""COMPUTED_VALUE"""),82.73)</f>
        <v>82.73</v>
      </c>
      <c r="C1579" s="1">
        <f t="shared" si="1"/>
        <v>-1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IFERROR(__xludf.DUMMYFUNCTION("""COMPUTED_VALUE"""),82.83)</f>
        <v>82.83</v>
      </c>
      <c r="C1580" s="1">
        <f t="shared" si="1"/>
        <v>-1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IFERROR(__xludf.DUMMYFUNCTION("""COMPUTED_VALUE"""),82.46)</f>
        <v>82.46</v>
      </c>
      <c r="C1581" s="1">
        <f t="shared" si="1"/>
        <v>-1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IFERROR(__xludf.DUMMYFUNCTION("""COMPUTED_VALUE"""),82.01)</f>
        <v>82.01</v>
      </c>
      <c r="C1582" s="1">
        <f t="shared" si="1"/>
        <v>-1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IFERROR(__xludf.DUMMYFUNCTION("""COMPUTED_VALUE"""),82.3)</f>
        <v>82.3</v>
      </c>
      <c r="C1583" s="1">
        <f t="shared" si="1"/>
        <v>-1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IFERROR(__xludf.DUMMYFUNCTION("""COMPUTED_VALUE"""),82.83)</f>
        <v>82.83</v>
      </c>
      <c r="C1584" s="1">
        <f t="shared" si="1"/>
        <v>-1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IFERROR(__xludf.DUMMYFUNCTION("""COMPUTED_VALUE"""),83.28)</f>
        <v>83.28</v>
      </c>
      <c r="C1585" s="1">
        <f t="shared" si="1"/>
        <v>-1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IFERROR(__xludf.DUMMYFUNCTION("""COMPUTED_VALUE"""),81.55)</f>
        <v>81.55</v>
      </c>
      <c r="C1586" s="1">
        <f t="shared" si="1"/>
        <v>-1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IFERROR(__xludf.DUMMYFUNCTION("""COMPUTED_VALUE"""),80.8)</f>
        <v>80.8</v>
      </c>
      <c r="C1587" s="1">
        <f t="shared" si="1"/>
        <v>-1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IFERROR(__xludf.DUMMYFUNCTION("""COMPUTED_VALUE"""),80.95)</f>
        <v>80.95</v>
      </c>
      <c r="C1588" s="1">
        <f t="shared" si="1"/>
        <v>-1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IFERROR(__xludf.DUMMYFUNCTION("""COMPUTED_VALUE"""),81.41)</f>
        <v>81.41</v>
      </c>
      <c r="C1589" s="1">
        <f t="shared" si="1"/>
        <v>-1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IFERROR(__xludf.DUMMYFUNCTION("""COMPUTED_VALUE"""),79.55)</f>
        <v>79.55</v>
      </c>
      <c r="C1590" s="1">
        <f t="shared" si="1"/>
        <v>-1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IFERROR(__xludf.DUMMYFUNCTION("""COMPUTED_VALUE"""),79.89)</f>
        <v>79.89</v>
      </c>
      <c r="C1591" s="1">
        <f t="shared" si="1"/>
        <v>-1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IFERROR(__xludf.DUMMYFUNCTION("""COMPUTED_VALUE"""),79.76)</f>
        <v>79.76</v>
      </c>
      <c r="C1592" s="1">
        <f t="shared" si="1"/>
        <v>-1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IFERROR(__xludf.DUMMYFUNCTION("""COMPUTED_VALUE"""),80.12)</f>
        <v>80.12</v>
      </c>
      <c r="C1593" s="1">
        <f t="shared" si="1"/>
        <v>-1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IFERROR(__xludf.DUMMYFUNCTION("""COMPUTED_VALUE"""),80.97)</f>
        <v>80.97</v>
      </c>
      <c r="C1594" s="1">
        <f t="shared" si="1"/>
        <v>-1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IFERROR(__xludf.DUMMYFUNCTION("""COMPUTED_VALUE"""),81.1)</f>
        <v>81.1</v>
      </c>
      <c r="C1595" s="1">
        <f t="shared" si="1"/>
        <v>-1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IFERROR(__xludf.DUMMYFUNCTION("""COMPUTED_VALUE"""),81.6)</f>
        <v>81.6</v>
      </c>
      <c r="C1596" s="1">
        <f t="shared" si="1"/>
        <v>-1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IFERROR(__xludf.DUMMYFUNCTION("""COMPUTED_VALUE"""),81.3)</f>
        <v>81.3</v>
      </c>
      <c r="C1597" s="1">
        <f t="shared" si="1"/>
        <v>-1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IFERROR(__xludf.DUMMYFUNCTION("""COMPUTED_VALUE"""),82.13)</f>
        <v>82.13</v>
      </c>
      <c r="C1598" s="1">
        <f t="shared" si="1"/>
        <v>-1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IFERROR(__xludf.DUMMYFUNCTION("""COMPUTED_VALUE"""),82.12)</f>
        <v>82.12</v>
      </c>
      <c r="C1599" s="1">
        <f t="shared" si="1"/>
        <v>-1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IFERROR(__xludf.DUMMYFUNCTION("""COMPUTED_VALUE"""),82.48)</f>
        <v>82.48</v>
      </c>
      <c r="C1600" s="1">
        <f t="shared" si="1"/>
        <v>-1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IFERROR(__xludf.DUMMYFUNCTION("""COMPUTED_VALUE"""),82.15)</f>
        <v>82.15</v>
      </c>
      <c r="C1601" s="1">
        <f t="shared" si="1"/>
        <v>-1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IFERROR(__xludf.DUMMYFUNCTION("""COMPUTED_VALUE"""),82.41)</f>
        <v>82.41</v>
      </c>
      <c r="C1602" s="1">
        <f t="shared" si="1"/>
        <v>-1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IFERROR(__xludf.DUMMYFUNCTION("""COMPUTED_VALUE"""),81.23)</f>
        <v>81.23</v>
      </c>
      <c r="C1603" s="1">
        <f t="shared" si="1"/>
        <v>-1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IFERROR(__xludf.DUMMYFUNCTION("""COMPUTED_VALUE"""),81.63)</f>
        <v>81.63</v>
      </c>
      <c r="C1604" s="1">
        <f t="shared" si="1"/>
        <v>-1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IFERROR(__xludf.DUMMYFUNCTION("""COMPUTED_VALUE"""),80.62)</f>
        <v>80.62</v>
      </c>
      <c r="C1605" s="1">
        <f t="shared" si="1"/>
        <v>-1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IFERROR(__xludf.DUMMYFUNCTION("""COMPUTED_VALUE"""),79.85)</f>
        <v>79.85</v>
      </c>
      <c r="C1606" s="1">
        <f t="shared" si="1"/>
        <v>-1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IFERROR(__xludf.DUMMYFUNCTION("""COMPUTED_VALUE"""),80.19)</f>
        <v>80.19</v>
      </c>
      <c r="C1607" s="1">
        <f t="shared" si="1"/>
        <v>-1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IFERROR(__xludf.DUMMYFUNCTION("""COMPUTED_VALUE"""),80.02)</f>
        <v>80.02</v>
      </c>
      <c r="C1608" s="1">
        <f t="shared" si="1"/>
        <v>-1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IFERROR(__xludf.DUMMYFUNCTION("""COMPUTED_VALUE"""),80.2)</f>
        <v>80.2</v>
      </c>
      <c r="C1609" s="1">
        <f t="shared" si="1"/>
        <v>-1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IFERROR(__xludf.DUMMYFUNCTION("""COMPUTED_VALUE"""),80.97)</f>
        <v>80.97</v>
      </c>
      <c r="C1610" s="1">
        <f t="shared" si="1"/>
        <v>-1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IFERROR(__xludf.DUMMYFUNCTION("""COMPUTED_VALUE"""),81.48)</f>
        <v>81.48</v>
      </c>
      <c r="C1611" s="1">
        <f t="shared" si="1"/>
        <v>-1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IFERROR(__xludf.DUMMYFUNCTION("""COMPUTED_VALUE"""),81.22)</f>
        <v>81.22</v>
      </c>
      <c r="C1612" s="1">
        <f t="shared" si="1"/>
        <v>-1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IFERROR(__xludf.DUMMYFUNCTION("""COMPUTED_VALUE"""),81.43)</f>
        <v>81.43</v>
      </c>
      <c r="C1613" s="1">
        <f t="shared" si="1"/>
        <v>-1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IFERROR(__xludf.DUMMYFUNCTION("""COMPUTED_VALUE"""),81.04)</f>
        <v>81.04</v>
      </c>
      <c r="C1614" s="1">
        <f t="shared" si="1"/>
        <v>-1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IFERROR(__xludf.DUMMYFUNCTION("""COMPUTED_VALUE"""),81.79)</f>
        <v>81.79</v>
      </c>
      <c r="C1615" s="1">
        <f t="shared" si="1"/>
        <v>-1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IFERROR(__xludf.DUMMYFUNCTION("""COMPUTED_VALUE"""),81.95)</f>
        <v>81.95</v>
      </c>
      <c r="C1616" s="1">
        <f t="shared" si="1"/>
        <v>-1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IFERROR(__xludf.DUMMYFUNCTION("""COMPUTED_VALUE"""),82.47)</f>
        <v>82.47</v>
      </c>
      <c r="C1617" s="1">
        <f t="shared" si="1"/>
        <v>-1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IFERROR(__xludf.DUMMYFUNCTION("""COMPUTED_VALUE"""),82.77)</f>
        <v>82.77</v>
      </c>
      <c r="C1618" s="1">
        <f t="shared" si="1"/>
        <v>-1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IFERROR(__xludf.DUMMYFUNCTION("""COMPUTED_VALUE"""),82.32)</f>
        <v>82.32</v>
      </c>
      <c r="C1619" s="1">
        <f t="shared" si="1"/>
        <v>-1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IFERROR(__xludf.DUMMYFUNCTION("""COMPUTED_VALUE"""),82.65)</f>
        <v>82.65</v>
      </c>
      <c r="C1620" s="1">
        <f t="shared" si="1"/>
        <v>-1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IFERROR(__xludf.DUMMYFUNCTION("""COMPUTED_VALUE"""),83.17)</f>
        <v>83.17</v>
      </c>
      <c r="C1621" s="1">
        <f t="shared" si="1"/>
        <v>-1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IFERROR(__xludf.DUMMYFUNCTION("""COMPUTED_VALUE"""),83.2)</f>
        <v>83.2</v>
      </c>
      <c r="C1622" s="1">
        <f t="shared" si="1"/>
        <v>-1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IFERROR(__xludf.DUMMYFUNCTION("""COMPUTED_VALUE"""),82.57)</f>
        <v>82.57</v>
      </c>
      <c r="C1623" s="1">
        <f t="shared" si="1"/>
        <v>-1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IFERROR(__xludf.DUMMYFUNCTION("""COMPUTED_VALUE"""),83.35)</f>
        <v>83.35</v>
      </c>
      <c r="C1624" s="1">
        <f t="shared" si="1"/>
        <v>-1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IFERROR(__xludf.DUMMYFUNCTION("""COMPUTED_VALUE"""),82.95)</f>
        <v>82.95</v>
      </c>
      <c r="C1625" s="1">
        <f t="shared" si="1"/>
        <v>-1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IFERROR(__xludf.DUMMYFUNCTION("""COMPUTED_VALUE"""),83.41)</f>
        <v>83.41</v>
      </c>
      <c r="C1626" s="1">
        <f t="shared" si="1"/>
        <v>-1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IFERROR(__xludf.DUMMYFUNCTION("""COMPUTED_VALUE"""),83.13)</f>
        <v>83.13</v>
      </c>
      <c r="C1627" s="1">
        <f t="shared" si="1"/>
        <v>-1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IFERROR(__xludf.DUMMYFUNCTION("""COMPUTED_VALUE"""),83.04)</f>
        <v>83.04</v>
      </c>
      <c r="C1628" s="1">
        <f t="shared" si="1"/>
        <v>-1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IFERROR(__xludf.DUMMYFUNCTION("""COMPUTED_VALUE"""),83.41)</f>
        <v>83.41</v>
      </c>
      <c r="C1629" s="1">
        <f t="shared" si="1"/>
        <v>-1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IFERROR(__xludf.DUMMYFUNCTION("""COMPUTED_VALUE"""),83.57)</f>
        <v>83.57</v>
      </c>
      <c r="C1630" s="1">
        <f t="shared" si="1"/>
        <v>-1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IFERROR(__xludf.DUMMYFUNCTION("""COMPUTED_VALUE"""),84.21)</f>
        <v>84.21</v>
      </c>
      <c r="C1631" s="1">
        <f t="shared" si="1"/>
        <v>-1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IFERROR(__xludf.DUMMYFUNCTION("""COMPUTED_VALUE"""),82.26)</f>
        <v>82.26</v>
      </c>
      <c r="C1632" s="1">
        <f t="shared" si="1"/>
        <v>-1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IFERROR(__xludf.DUMMYFUNCTION("""COMPUTED_VALUE"""),81.23)</f>
        <v>81.23</v>
      </c>
      <c r="C1633" s="1">
        <f t="shared" si="1"/>
        <v>-1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IFERROR(__xludf.DUMMYFUNCTION("""COMPUTED_VALUE"""),82.46)</f>
        <v>82.46</v>
      </c>
      <c r="C1634" s="1">
        <f t="shared" si="1"/>
        <v>-1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IFERROR(__xludf.DUMMYFUNCTION("""COMPUTED_VALUE"""),83.91)</f>
        <v>83.91</v>
      </c>
      <c r="C1635" s="1">
        <f t="shared" si="1"/>
        <v>-1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IFERROR(__xludf.DUMMYFUNCTION("""COMPUTED_VALUE"""),84.67)</f>
        <v>84.67</v>
      </c>
      <c r="C1636" s="1">
        <f t="shared" si="1"/>
        <v>-1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IFERROR(__xludf.DUMMYFUNCTION("""COMPUTED_VALUE"""),84.78)</f>
        <v>84.78</v>
      </c>
      <c r="C1637" s="1">
        <f t="shared" si="1"/>
        <v>-1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IFERROR(__xludf.DUMMYFUNCTION("""COMPUTED_VALUE"""),85.44)</f>
        <v>85.44</v>
      </c>
      <c r="C1638" s="1">
        <f t="shared" si="1"/>
        <v>-1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IFERROR(__xludf.DUMMYFUNCTION("""COMPUTED_VALUE"""),85.03)</f>
        <v>85.03</v>
      </c>
      <c r="C1639" s="1">
        <f t="shared" si="1"/>
        <v>-1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IFERROR(__xludf.DUMMYFUNCTION("""COMPUTED_VALUE"""),84.83)</f>
        <v>84.83</v>
      </c>
      <c r="C1640" s="1">
        <f t="shared" si="1"/>
        <v>-1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IFERROR(__xludf.DUMMYFUNCTION("""COMPUTED_VALUE"""),85.77)</f>
        <v>85.77</v>
      </c>
      <c r="C1641" s="1">
        <f t="shared" si="1"/>
        <v>-1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IFERROR(__xludf.DUMMYFUNCTION("""COMPUTED_VALUE"""),85.75)</f>
        <v>85.75</v>
      </c>
      <c r="C1642" s="1">
        <f t="shared" si="1"/>
        <v>-1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IFERROR(__xludf.DUMMYFUNCTION("""COMPUTED_VALUE"""),85.75)</f>
        <v>85.75</v>
      </c>
      <c r="C1643" s="1">
        <f t="shared" si="1"/>
        <v>-1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IFERROR(__xludf.DUMMYFUNCTION("""COMPUTED_VALUE"""),85.89)</f>
        <v>85.89</v>
      </c>
      <c r="C1644" s="1">
        <f t="shared" si="1"/>
        <v>-1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IFERROR(__xludf.DUMMYFUNCTION("""COMPUTED_VALUE"""),85.87)</f>
        <v>85.87</v>
      </c>
      <c r="C1645" s="1">
        <f t="shared" si="1"/>
        <v>-1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IFERROR(__xludf.DUMMYFUNCTION("""COMPUTED_VALUE"""),86.01)</f>
        <v>86.01</v>
      </c>
      <c r="C1646" s="1">
        <f t="shared" si="1"/>
        <v>-1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IFERROR(__xludf.DUMMYFUNCTION("""COMPUTED_VALUE"""),85.93)</f>
        <v>85.93</v>
      </c>
      <c r="C1647" s="1">
        <f t="shared" si="1"/>
        <v>-1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IFERROR(__xludf.DUMMYFUNCTION("""COMPUTED_VALUE"""),86.17)</f>
        <v>86.17</v>
      </c>
      <c r="C1648" s="1">
        <f t="shared" si="1"/>
        <v>-1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IFERROR(__xludf.DUMMYFUNCTION("""COMPUTED_VALUE"""),85.32)</f>
        <v>85.32</v>
      </c>
      <c r="C1649" s="1">
        <f t="shared" si="1"/>
        <v>-1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IFERROR(__xludf.DUMMYFUNCTION("""COMPUTED_VALUE"""),85.26)</f>
        <v>85.26</v>
      </c>
      <c r="C1650" s="1">
        <f t="shared" si="1"/>
        <v>-1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IFERROR(__xludf.DUMMYFUNCTION("""COMPUTED_VALUE"""),85.72)</f>
        <v>85.72</v>
      </c>
      <c r="C1651" s="1">
        <f t="shared" si="1"/>
        <v>-1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IFERROR(__xludf.DUMMYFUNCTION("""COMPUTED_VALUE"""),85.8)</f>
        <v>85.8</v>
      </c>
      <c r="C1652" s="1">
        <f t="shared" si="1"/>
        <v>-1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IFERROR(__xludf.DUMMYFUNCTION("""COMPUTED_VALUE"""),85.27)</f>
        <v>85.27</v>
      </c>
      <c r="C1653" s="1">
        <f t="shared" si="1"/>
        <v>-1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IFERROR(__xludf.DUMMYFUNCTION("""COMPUTED_VALUE"""),84.46)</f>
        <v>84.46</v>
      </c>
      <c r="C1654" s="1">
        <f t="shared" si="1"/>
        <v>-1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IFERROR(__xludf.DUMMYFUNCTION("""COMPUTED_VALUE"""),84.81)</f>
        <v>84.81</v>
      </c>
      <c r="C1655" s="1">
        <f t="shared" si="1"/>
        <v>-1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IFERROR(__xludf.DUMMYFUNCTION("""COMPUTED_VALUE"""),85.59)</f>
        <v>85.59</v>
      </c>
      <c r="C1656" s="1">
        <f t="shared" si="1"/>
        <v>-1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IFERROR(__xludf.DUMMYFUNCTION("""COMPUTED_VALUE"""),86.41)</f>
        <v>86.41</v>
      </c>
      <c r="C1657" s="1">
        <f t="shared" si="1"/>
        <v>-1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IFERROR(__xludf.DUMMYFUNCTION("""COMPUTED_VALUE"""),86.76)</f>
        <v>86.76</v>
      </c>
      <c r="C1658" s="1">
        <f t="shared" si="1"/>
        <v>-1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IFERROR(__xludf.DUMMYFUNCTION("""COMPUTED_VALUE"""),85.97)</f>
        <v>85.97</v>
      </c>
      <c r="C1659" s="1">
        <f t="shared" si="1"/>
        <v>-1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IFERROR(__xludf.DUMMYFUNCTION("""COMPUTED_VALUE"""),86.05)</f>
        <v>86.05</v>
      </c>
      <c r="C1660" s="1">
        <f t="shared" si="1"/>
        <v>-1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IFERROR(__xludf.DUMMYFUNCTION("""COMPUTED_VALUE"""),85.78)</f>
        <v>85.78</v>
      </c>
      <c r="C1661" s="1">
        <f t="shared" si="1"/>
        <v>-1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IFERROR(__xludf.DUMMYFUNCTION("""COMPUTED_VALUE"""),85.76)</f>
        <v>85.76</v>
      </c>
      <c r="C1662" s="1">
        <f t="shared" si="1"/>
        <v>-1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IFERROR(__xludf.DUMMYFUNCTION("""COMPUTED_VALUE"""),85.99)</f>
        <v>85.99</v>
      </c>
      <c r="C1663" s="1">
        <f t="shared" si="1"/>
        <v>-1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IFERROR(__xludf.DUMMYFUNCTION("""COMPUTED_VALUE"""),86.31)</f>
        <v>86.31</v>
      </c>
      <c r="C1664" s="1">
        <f t="shared" si="1"/>
        <v>-1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IFERROR(__xludf.DUMMYFUNCTION("""COMPUTED_VALUE"""),86.73)</f>
        <v>86.73</v>
      </c>
      <c r="C1665" s="1">
        <f t="shared" si="1"/>
        <v>-1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IFERROR(__xludf.DUMMYFUNCTION("""COMPUTED_VALUE"""),87.04)</f>
        <v>87.04</v>
      </c>
      <c r="C1666" s="1">
        <f t="shared" si="1"/>
        <v>-1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IFERROR(__xludf.DUMMYFUNCTION("""COMPUTED_VALUE"""),87.02)</f>
        <v>87.02</v>
      </c>
      <c r="C1667" s="1">
        <f t="shared" si="1"/>
        <v>-1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IFERROR(__xludf.DUMMYFUNCTION("""COMPUTED_VALUE"""),86.58)</f>
        <v>86.58</v>
      </c>
      <c r="C1668" s="1">
        <f t="shared" si="1"/>
        <v>-1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IFERROR(__xludf.DUMMYFUNCTION("""COMPUTED_VALUE"""),86.96)</f>
        <v>86.96</v>
      </c>
      <c r="C1669" s="1">
        <f t="shared" si="1"/>
        <v>-1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IFERROR(__xludf.DUMMYFUNCTION("""COMPUTED_VALUE"""),87.44)</f>
        <v>87.44</v>
      </c>
      <c r="C1670" s="1">
        <f t="shared" si="1"/>
        <v>-1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IFERROR(__xludf.DUMMYFUNCTION("""COMPUTED_VALUE"""),87.31)</f>
        <v>87.31</v>
      </c>
      <c r="C1671" s="1">
        <f t="shared" si="1"/>
        <v>-1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IFERROR(__xludf.DUMMYFUNCTION("""COMPUTED_VALUE"""),86.85)</f>
        <v>86.85</v>
      </c>
      <c r="C1672" s="1">
        <f t="shared" si="1"/>
        <v>-1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IFERROR(__xludf.DUMMYFUNCTION("""COMPUTED_VALUE"""),87.4)</f>
        <v>87.4</v>
      </c>
      <c r="C1673" s="1">
        <f t="shared" si="1"/>
        <v>-1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IFERROR(__xludf.DUMMYFUNCTION("""COMPUTED_VALUE"""),87.31)</f>
        <v>87.31</v>
      </c>
      <c r="C1674" s="1">
        <f t="shared" si="1"/>
        <v>-1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IFERROR(__xludf.DUMMYFUNCTION("""COMPUTED_VALUE"""),87.9)</f>
        <v>87.9</v>
      </c>
      <c r="C1675" s="1">
        <f t="shared" si="1"/>
        <v>-1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IFERROR(__xludf.DUMMYFUNCTION("""COMPUTED_VALUE"""),87.58)</f>
        <v>87.58</v>
      </c>
      <c r="C1676" s="1">
        <f t="shared" si="1"/>
        <v>-1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IFERROR(__xludf.DUMMYFUNCTION("""COMPUTED_VALUE"""),88.3)</f>
        <v>88.3</v>
      </c>
      <c r="C1677" s="1">
        <f t="shared" si="1"/>
        <v>-1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IFERROR(__xludf.DUMMYFUNCTION("""COMPUTED_VALUE"""),87.54)</f>
        <v>87.54</v>
      </c>
      <c r="C1678" s="1">
        <f t="shared" si="1"/>
        <v>-1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IFERROR(__xludf.DUMMYFUNCTION("""COMPUTED_VALUE"""),87.31)</f>
        <v>87.31</v>
      </c>
      <c r="C1679" s="1">
        <f t="shared" si="1"/>
        <v>-1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IFERROR(__xludf.DUMMYFUNCTION("""COMPUTED_VALUE"""),88.31)</f>
        <v>88.31</v>
      </c>
      <c r="C1680" s="1">
        <f t="shared" si="1"/>
        <v>-1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IFERROR(__xludf.DUMMYFUNCTION("""COMPUTED_VALUE"""),88.2)</f>
        <v>88.2</v>
      </c>
      <c r="C1681" s="1">
        <f t="shared" si="1"/>
        <v>-1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IFERROR(__xludf.DUMMYFUNCTION("""COMPUTED_VALUE"""),88.64)</f>
        <v>88.64</v>
      </c>
      <c r="C1682" s="1">
        <f t="shared" si="1"/>
        <v>-1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IFERROR(__xludf.DUMMYFUNCTION("""COMPUTED_VALUE"""),87.95)</f>
        <v>87.95</v>
      </c>
      <c r="C1683" s="1">
        <f t="shared" si="1"/>
        <v>-1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IFERROR(__xludf.DUMMYFUNCTION("""COMPUTED_VALUE"""),87.78)</f>
        <v>87.78</v>
      </c>
      <c r="C1684" s="1">
        <f t="shared" si="1"/>
        <v>-1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IFERROR(__xludf.DUMMYFUNCTION("""COMPUTED_VALUE"""),86.24)</f>
        <v>86.24</v>
      </c>
      <c r="C1685" s="1">
        <f t="shared" si="1"/>
        <v>-1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IFERROR(__xludf.DUMMYFUNCTION("""COMPUTED_VALUE"""),88.25)</f>
        <v>88.25</v>
      </c>
      <c r="C1686" s="1">
        <f t="shared" si="1"/>
        <v>-1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IFERROR(__xludf.DUMMYFUNCTION("""COMPUTED_VALUE"""),87.05)</f>
        <v>87.05</v>
      </c>
      <c r="C1687" s="1">
        <f t="shared" si="1"/>
        <v>-1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IFERROR(__xludf.DUMMYFUNCTION("""COMPUTED_VALUE"""),87.01)</f>
        <v>87.01</v>
      </c>
      <c r="C1688" s="1">
        <f t="shared" si="1"/>
        <v>-1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IFERROR(__xludf.DUMMYFUNCTION("""COMPUTED_VALUE"""),88.06)</f>
        <v>88.06</v>
      </c>
      <c r="C1689" s="1">
        <f t="shared" si="1"/>
        <v>-1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IFERROR(__xludf.DUMMYFUNCTION("""COMPUTED_VALUE"""),88.05)</f>
        <v>88.05</v>
      </c>
      <c r="C1690" s="1">
        <f t="shared" si="1"/>
        <v>-1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IFERROR(__xludf.DUMMYFUNCTION("""COMPUTED_VALUE"""),88.37)</f>
        <v>88.37</v>
      </c>
      <c r="C1691" s="1">
        <f t="shared" si="1"/>
        <v>-1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IFERROR(__xludf.DUMMYFUNCTION("""COMPUTED_VALUE"""),88.58)</f>
        <v>88.58</v>
      </c>
      <c r="C1692" s="1">
        <f t="shared" si="1"/>
        <v>-1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IFERROR(__xludf.DUMMYFUNCTION("""COMPUTED_VALUE"""),87.8)</f>
        <v>87.8</v>
      </c>
      <c r="C1693" s="1">
        <f t="shared" si="1"/>
        <v>-1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IFERROR(__xludf.DUMMYFUNCTION("""COMPUTED_VALUE"""),88.99)</f>
        <v>88.99</v>
      </c>
      <c r="C1694" s="1">
        <f t="shared" si="1"/>
        <v>-1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IFERROR(__xludf.DUMMYFUNCTION("""COMPUTED_VALUE"""),87.76)</f>
        <v>87.76</v>
      </c>
      <c r="C1695" s="1">
        <f t="shared" si="1"/>
        <v>-1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IFERROR(__xludf.DUMMYFUNCTION("""COMPUTED_VALUE"""),87.85)</f>
        <v>87.85</v>
      </c>
      <c r="C1696" s="1">
        <f t="shared" si="1"/>
        <v>-1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IFERROR(__xludf.DUMMYFUNCTION("""COMPUTED_VALUE"""),88.36)</f>
        <v>88.36</v>
      </c>
      <c r="C1697" s="1">
        <f t="shared" si="1"/>
        <v>-1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IFERROR(__xludf.DUMMYFUNCTION("""COMPUTED_VALUE"""),89.46)</f>
        <v>89.46</v>
      </c>
      <c r="C1698" s="1">
        <f t="shared" si="1"/>
        <v>-1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IFERROR(__xludf.DUMMYFUNCTION("""COMPUTED_VALUE"""),88.23)</f>
        <v>88.23</v>
      </c>
      <c r="C1699" s="1">
        <f t="shared" si="1"/>
        <v>-1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IFERROR(__xludf.DUMMYFUNCTION("""COMPUTED_VALUE"""),89.75)</f>
        <v>89.75</v>
      </c>
      <c r="C1700" s="1">
        <f t="shared" si="1"/>
        <v>-1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IFERROR(__xludf.DUMMYFUNCTION("""COMPUTED_VALUE"""),88.66)</f>
        <v>88.66</v>
      </c>
      <c r="C1701" s="1">
        <f t="shared" si="1"/>
        <v>-1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IFERROR(__xludf.DUMMYFUNCTION("""COMPUTED_VALUE"""),88.35)</f>
        <v>88.35</v>
      </c>
      <c r="C1702" s="1">
        <f t="shared" si="1"/>
        <v>-1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IFERROR(__xludf.DUMMYFUNCTION("""COMPUTED_VALUE"""),88.85)</f>
        <v>88.85</v>
      </c>
      <c r="C1703" s="1">
        <f t="shared" si="1"/>
        <v>-1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IFERROR(__xludf.DUMMYFUNCTION("""COMPUTED_VALUE"""),89.22)</f>
        <v>89.22</v>
      </c>
      <c r="C1704" s="1">
        <f t="shared" si="1"/>
        <v>-1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IFERROR(__xludf.DUMMYFUNCTION("""COMPUTED_VALUE"""),90.0)</f>
        <v>90</v>
      </c>
      <c r="C1705" s="1">
        <f t="shared" si="1"/>
        <v>-1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IFERROR(__xludf.DUMMYFUNCTION("""COMPUTED_VALUE"""),89.06)</f>
        <v>89.06</v>
      </c>
      <c r="C1706" s="1">
        <f t="shared" si="1"/>
        <v>-1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IFERROR(__xludf.DUMMYFUNCTION("""COMPUTED_VALUE"""),88.54)</f>
        <v>88.54</v>
      </c>
      <c r="C1707" s="1">
        <f t="shared" si="1"/>
        <v>-1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IFERROR(__xludf.DUMMYFUNCTION("""COMPUTED_VALUE"""),88.57)</f>
        <v>88.57</v>
      </c>
      <c r="C1708" s="1">
        <f t="shared" si="1"/>
        <v>-1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IFERROR(__xludf.DUMMYFUNCTION("""COMPUTED_VALUE"""),88.24)</f>
        <v>88.24</v>
      </c>
      <c r="C1709" s="1">
        <f t="shared" si="1"/>
        <v>-1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IFERROR(__xludf.DUMMYFUNCTION("""COMPUTED_VALUE"""),88.43)</f>
        <v>88.43</v>
      </c>
      <c r="C1710" s="1">
        <f t="shared" si="1"/>
        <v>-1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IFERROR(__xludf.DUMMYFUNCTION("""COMPUTED_VALUE"""),87.83)</f>
        <v>87.83</v>
      </c>
      <c r="C1711" s="1">
        <f t="shared" si="1"/>
        <v>-1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IFERROR(__xludf.DUMMYFUNCTION("""COMPUTED_VALUE"""),87.45)</f>
        <v>87.45</v>
      </c>
      <c r="C1712" s="1">
        <f t="shared" si="1"/>
        <v>-1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IFERROR(__xludf.DUMMYFUNCTION("""COMPUTED_VALUE"""),85.54)</f>
        <v>85.54</v>
      </c>
      <c r="C1713" s="1">
        <f t="shared" si="1"/>
        <v>-1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IFERROR(__xludf.DUMMYFUNCTION("""COMPUTED_VALUE"""),84.93)</f>
        <v>84.93</v>
      </c>
      <c r="C1714" s="1">
        <f t="shared" si="1"/>
        <v>-1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IFERROR(__xludf.DUMMYFUNCTION("""COMPUTED_VALUE"""),84.33)</f>
        <v>84.33</v>
      </c>
      <c r="C1715" s="1">
        <f t="shared" si="1"/>
        <v>-1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IFERROR(__xludf.DUMMYFUNCTION("""COMPUTED_VALUE"""),84.1)</f>
        <v>84.1</v>
      </c>
      <c r="C1716" s="1">
        <f t="shared" si="1"/>
        <v>-1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IFERROR(__xludf.DUMMYFUNCTION("""COMPUTED_VALUE"""),86.97)</f>
        <v>86.97</v>
      </c>
      <c r="C1717" s="1">
        <f t="shared" si="1"/>
        <v>-1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IFERROR(__xludf.DUMMYFUNCTION("""COMPUTED_VALUE"""),87.4)</f>
        <v>87.4</v>
      </c>
      <c r="C1718" s="1">
        <f t="shared" si="1"/>
        <v>-1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IFERROR(__xludf.DUMMYFUNCTION("""COMPUTED_VALUE"""),86.58)</f>
        <v>86.58</v>
      </c>
      <c r="C1719" s="1">
        <f t="shared" si="1"/>
        <v>-1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IFERROR(__xludf.DUMMYFUNCTION("""COMPUTED_VALUE"""),86.84)</f>
        <v>86.84</v>
      </c>
      <c r="C1720" s="1">
        <f t="shared" si="1"/>
        <v>-1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IFERROR(__xludf.DUMMYFUNCTION("""COMPUTED_VALUE"""),86.8)</f>
        <v>86.8</v>
      </c>
      <c r="C1721" s="1">
        <f t="shared" si="1"/>
        <v>-1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IFERROR(__xludf.DUMMYFUNCTION("""COMPUTED_VALUE"""),86.85)</f>
        <v>86.85</v>
      </c>
      <c r="C1722" s="1">
        <f t="shared" si="1"/>
        <v>-1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IFERROR(__xludf.DUMMYFUNCTION("""COMPUTED_VALUE"""),86.74)</f>
        <v>86.74</v>
      </c>
      <c r="C1723" s="1">
        <f t="shared" si="1"/>
        <v>-1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IFERROR(__xludf.DUMMYFUNCTION("""COMPUTED_VALUE"""),86.6)</f>
        <v>86.6</v>
      </c>
      <c r="C1724" s="1">
        <f t="shared" si="1"/>
        <v>-1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IFERROR(__xludf.DUMMYFUNCTION("""COMPUTED_VALUE"""),85.08)</f>
        <v>85.08</v>
      </c>
      <c r="C1725" s="1">
        <f t="shared" si="1"/>
        <v>-1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IFERROR(__xludf.DUMMYFUNCTION("""COMPUTED_VALUE"""),86.56)</f>
        <v>86.56</v>
      </c>
      <c r="C1726" s="1">
        <f t="shared" si="1"/>
        <v>-1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IFERROR(__xludf.DUMMYFUNCTION("""COMPUTED_VALUE"""),87.46)</f>
        <v>87.46</v>
      </c>
      <c r="C1727" s="1">
        <f t="shared" si="1"/>
        <v>-1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IFERROR(__xludf.DUMMYFUNCTION("""COMPUTED_VALUE"""),85.93)</f>
        <v>85.93</v>
      </c>
      <c r="C1728" s="1">
        <f t="shared" si="1"/>
        <v>-1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IFERROR(__xludf.DUMMYFUNCTION("""COMPUTED_VALUE"""),82.96)</f>
        <v>82.96</v>
      </c>
      <c r="C1729" s="1">
        <f t="shared" si="1"/>
        <v>-1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IFERROR(__xludf.DUMMYFUNCTION("""COMPUTED_VALUE"""),83.58)</f>
        <v>83.58</v>
      </c>
      <c r="C1730" s="1">
        <f t="shared" si="1"/>
        <v>-1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IFERROR(__xludf.DUMMYFUNCTION("""COMPUTED_VALUE"""),83.0)</f>
        <v>83</v>
      </c>
      <c r="C1731" s="1">
        <f t="shared" si="1"/>
        <v>-1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IFERROR(__xludf.DUMMYFUNCTION("""COMPUTED_VALUE"""),83.62)</f>
        <v>83.62</v>
      </c>
      <c r="C1732" s="1">
        <f t="shared" si="1"/>
        <v>-1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IFERROR(__xludf.DUMMYFUNCTION("""COMPUTED_VALUE"""),83.19)</f>
        <v>83.19</v>
      </c>
      <c r="C1733" s="1">
        <f t="shared" si="1"/>
        <v>-1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IFERROR(__xludf.DUMMYFUNCTION("""COMPUTED_VALUE"""),83.07)</f>
        <v>83.07</v>
      </c>
      <c r="C1734" s="1">
        <f t="shared" si="1"/>
        <v>-1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IFERROR(__xludf.DUMMYFUNCTION("""COMPUTED_VALUE"""),82.0)</f>
        <v>82</v>
      </c>
      <c r="C1735" s="1">
        <f t="shared" si="1"/>
        <v>-1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IFERROR(__xludf.DUMMYFUNCTION("""COMPUTED_VALUE"""),82.64)</f>
        <v>82.64</v>
      </c>
      <c r="C1736" s="1">
        <f t="shared" si="1"/>
        <v>-1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IFERROR(__xludf.DUMMYFUNCTION("""COMPUTED_VALUE"""),82.76)</f>
        <v>82.76</v>
      </c>
      <c r="C1737" s="1">
        <f t="shared" si="1"/>
        <v>-1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IFERROR(__xludf.DUMMYFUNCTION("""COMPUTED_VALUE"""),82.68)</f>
        <v>82.68</v>
      </c>
      <c r="C1738" s="1">
        <f t="shared" si="1"/>
        <v>-1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IFERROR(__xludf.DUMMYFUNCTION("""COMPUTED_VALUE"""),83.46)</f>
        <v>83.46</v>
      </c>
      <c r="C1739" s="1">
        <f t="shared" si="1"/>
        <v>-1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IFERROR(__xludf.DUMMYFUNCTION("""COMPUTED_VALUE"""),83.07)</f>
        <v>83.07</v>
      </c>
      <c r="C1740" s="1">
        <f t="shared" si="1"/>
        <v>-1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IFERROR(__xludf.DUMMYFUNCTION("""COMPUTED_VALUE"""),82.89)</f>
        <v>82.89</v>
      </c>
      <c r="C1741" s="1">
        <f t="shared" si="1"/>
        <v>-1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IFERROR(__xludf.DUMMYFUNCTION("""COMPUTED_VALUE"""),82.46)</f>
        <v>82.46</v>
      </c>
      <c r="C1742" s="1">
        <f t="shared" si="1"/>
        <v>-1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IFERROR(__xludf.DUMMYFUNCTION("""COMPUTED_VALUE"""),81.86)</f>
        <v>81.86</v>
      </c>
      <c r="C1743" s="1">
        <f t="shared" si="1"/>
        <v>-1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IFERROR(__xludf.DUMMYFUNCTION("""COMPUTED_VALUE"""),82.4)</f>
        <v>82.4</v>
      </c>
      <c r="C1744" s="1">
        <f t="shared" si="1"/>
        <v>-1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IFERROR(__xludf.DUMMYFUNCTION("""COMPUTED_VALUE"""),82.99)</f>
        <v>82.99</v>
      </c>
      <c r="C1745" s="1">
        <f t="shared" si="1"/>
        <v>-1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IFERROR(__xludf.DUMMYFUNCTION("""COMPUTED_VALUE"""),82.91)</f>
        <v>82.91</v>
      </c>
      <c r="C1746" s="1">
        <f t="shared" si="1"/>
        <v>-1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IFERROR(__xludf.DUMMYFUNCTION("""COMPUTED_VALUE"""),84.18)</f>
        <v>84.18</v>
      </c>
      <c r="C1747" s="1">
        <f t="shared" si="1"/>
        <v>-1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IFERROR(__xludf.DUMMYFUNCTION("""COMPUTED_VALUE"""),83.5)</f>
        <v>83.5</v>
      </c>
      <c r="C1748" s="1">
        <f t="shared" si="1"/>
        <v>-1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IFERROR(__xludf.DUMMYFUNCTION("""COMPUTED_VALUE"""),84.37)</f>
        <v>84.37</v>
      </c>
      <c r="C1749" s="1">
        <f t="shared" si="1"/>
        <v>-1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IFERROR(__xludf.DUMMYFUNCTION("""COMPUTED_VALUE"""),85.13)</f>
        <v>85.13</v>
      </c>
      <c r="C1750" s="1">
        <f t="shared" si="1"/>
        <v>-1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tr">
        <f>IFERROR(__xludf.DUMMYFUNCTION("GOOGLEFINANCE(""IBM"",""price"",""2010-01-01"",""2016-12-13"",""DAILY"")"),"Date")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IFERROR(__xludf.DUMMYFUNCTION("""COMPUTED_VALUE"""),126.51)</f>
        <v>126.51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IFERROR(__xludf.DUMMYFUNCTION("""COMPUTED_VALUE"""),124.98)</f>
        <v>124.98</v>
      </c>
      <c r="C3" s="1">
        <f t="shared" ref="C3:C1750" si="1">(B3-B2)-1</f>
        <v>-1</v>
      </c>
    </row>
    <row r="4">
      <c r="A4" s="3">
        <f>IFERROR(__xludf.DUMMYFUNCTION("""COMPUTED_VALUE"""),40184.666666666664)</f>
        <v>40184.66667</v>
      </c>
      <c r="B4" s="1">
        <f>IFERROR(__xludf.DUMMYFUNCTION("""COMPUTED_VALUE"""),124.17)</f>
        <v>124.17</v>
      </c>
      <c r="C4" s="1">
        <f t="shared" si="1"/>
        <v>-1</v>
      </c>
    </row>
    <row r="5">
      <c r="A5" s="3">
        <f>IFERROR(__xludf.DUMMYFUNCTION("""COMPUTED_VALUE"""),40185.666666666664)</f>
        <v>40185.66667</v>
      </c>
      <c r="B5" s="1">
        <f>IFERROR(__xludf.DUMMYFUNCTION("""COMPUTED_VALUE"""),123.74)</f>
        <v>123.74</v>
      </c>
      <c r="C5" s="1">
        <f t="shared" si="1"/>
        <v>-1</v>
      </c>
    </row>
    <row r="6">
      <c r="A6" s="3">
        <f>IFERROR(__xludf.DUMMYFUNCTION("""COMPUTED_VALUE"""),40186.666666666664)</f>
        <v>40186.66667</v>
      </c>
      <c r="B6" s="1">
        <f>IFERROR(__xludf.DUMMYFUNCTION("""COMPUTED_VALUE"""),124.98)</f>
        <v>124.98</v>
      </c>
      <c r="C6" s="1">
        <f t="shared" si="1"/>
        <v>-1</v>
      </c>
    </row>
    <row r="7">
      <c r="A7" s="3">
        <f>IFERROR(__xludf.DUMMYFUNCTION("""COMPUTED_VALUE"""),40189.666666666664)</f>
        <v>40189.66667</v>
      </c>
      <c r="B7" s="1">
        <f>IFERROR(__xludf.DUMMYFUNCTION("""COMPUTED_VALUE"""),123.67)</f>
        <v>123.67</v>
      </c>
      <c r="C7" s="1">
        <f t="shared" si="1"/>
        <v>-1</v>
      </c>
    </row>
    <row r="8">
      <c r="A8" s="3">
        <f>IFERROR(__xludf.DUMMYFUNCTION("""COMPUTED_VALUE"""),40190.666666666664)</f>
        <v>40190.66667</v>
      </c>
      <c r="B8" s="1">
        <f>IFERROR(__xludf.DUMMYFUNCTION("""COMPUTED_VALUE"""),124.66)</f>
        <v>124.66</v>
      </c>
      <c r="C8" s="1">
        <f t="shared" si="1"/>
        <v>-1</v>
      </c>
    </row>
    <row r="9">
      <c r="A9" s="3">
        <f>IFERROR(__xludf.DUMMYFUNCTION("""COMPUTED_VALUE"""),40191.666666666664)</f>
        <v>40191.66667</v>
      </c>
      <c r="B9" s="1">
        <f>IFERROR(__xludf.DUMMYFUNCTION("""COMPUTED_VALUE"""),124.39)</f>
        <v>124.39</v>
      </c>
      <c r="C9" s="1">
        <f t="shared" si="1"/>
        <v>-1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IFERROR(__xludf.DUMMYFUNCTION("""COMPUTED_VALUE"""),126.38)</f>
        <v>126.38</v>
      </c>
      <c r="C10" s="1">
        <f t="shared" si="1"/>
        <v>-1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IFERROR(__xludf.DUMMYFUNCTION("""COMPUTED_VALUE"""),125.87)</f>
        <v>125.87</v>
      </c>
      <c r="C11" s="1">
        <f t="shared" si="1"/>
        <v>-1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IFERROR(__xludf.DUMMYFUNCTION("""COMPUTED_VALUE"""),128.13)</f>
        <v>128.13</v>
      </c>
      <c r="C12" s="1">
        <f t="shared" si="1"/>
        <v>-1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IFERROR(__xludf.DUMMYFUNCTION("""COMPUTED_VALUE"""),124.41)</f>
        <v>124.41</v>
      </c>
      <c r="C13" s="1">
        <f t="shared" si="1"/>
        <v>-1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IFERROR(__xludf.DUMMYFUNCTION("""COMPUTED_VALUE"""),123.22)</f>
        <v>123.22</v>
      </c>
      <c r="C14" s="1">
        <f t="shared" si="1"/>
        <v>-1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IFERROR(__xludf.DUMMYFUNCTION("""COMPUTED_VALUE"""),119.87)</f>
        <v>119.87</v>
      </c>
      <c r="C15" s="1">
        <f t="shared" si="1"/>
        <v>-1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IFERROR(__xludf.DUMMYFUNCTION("""COMPUTED_VALUE"""),120.47)</f>
        <v>120.47</v>
      </c>
      <c r="C16" s="1">
        <f t="shared" si="1"/>
        <v>-1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IFERROR(__xludf.DUMMYFUNCTION("""COMPUTED_VALUE"""),120.11)</f>
        <v>120.11</v>
      </c>
      <c r="C17" s="1">
        <f t="shared" si="1"/>
        <v>-1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IFERROR(__xludf.DUMMYFUNCTION("""COMPUTED_VALUE"""),120.67)</f>
        <v>120.67</v>
      </c>
      <c r="C18" s="1">
        <f t="shared" si="1"/>
        <v>-1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IFERROR(__xludf.DUMMYFUNCTION("""COMPUTED_VALUE"""),118.2)</f>
        <v>118.2</v>
      </c>
      <c r="C19" s="1">
        <f t="shared" si="1"/>
        <v>-1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IFERROR(__xludf.DUMMYFUNCTION("""COMPUTED_VALUE"""),116.9)</f>
        <v>116.9</v>
      </c>
      <c r="C20" s="1">
        <f t="shared" si="1"/>
        <v>-1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IFERROR(__xludf.DUMMYFUNCTION("""COMPUTED_VALUE"""),119.08)</f>
        <v>119.08</v>
      </c>
      <c r="C21" s="1">
        <f t="shared" si="1"/>
        <v>-1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IFERROR(__xludf.DUMMYFUNCTION("""COMPUTED_VALUE"""),119.9)</f>
        <v>119.9</v>
      </c>
      <c r="C22" s="1">
        <f t="shared" si="1"/>
        <v>-1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IFERROR(__xludf.DUMMYFUNCTION("""COMPUTED_VALUE"""),120.03)</f>
        <v>120.03</v>
      </c>
      <c r="C23" s="1">
        <f t="shared" si="1"/>
        <v>-1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IFERROR(__xludf.DUMMYFUNCTION("""COMPUTED_VALUE"""),117.49)</f>
        <v>117.49</v>
      </c>
      <c r="C24" s="1">
        <f t="shared" si="1"/>
        <v>-1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IFERROR(__xludf.DUMMYFUNCTION("""COMPUTED_VALUE"""),117.98)</f>
        <v>117.98</v>
      </c>
      <c r="C25" s="1">
        <f t="shared" si="1"/>
        <v>-1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IFERROR(__xludf.DUMMYFUNCTION("""COMPUTED_VALUE"""),116.42)</f>
        <v>116.42</v>
      </c>
      <c r="C26" s="1">
        <f t="shared" si="1"/>
        <v>-1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IFERROR(__xludf.DUMMYFUNCTION("""COMPUTED_VALUE"""),117.69)</f>
        <v>117.69</v>
      </c>
      <c r="C27" s="1">
        <f t="shared" si="1"/>
        <v>-1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IFERROR(__xludf.DUMMYFUNCTION("""COMPUTED_VALUE"""),117.3)</f>
        <v>117.3</v>
      </c>
      <c r="C28" s="1">
        <f t="shared" si="1"/>
        <v>-1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IFERROR(__xludf.DUMMYFUNCTION("""COMPUTED_VALUE"""),118.18)</f>
        <v>118.18</v>
      </c>
      <c r="C29" s="1">
        <f t="shared" si="1"/>
        <v>-1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IFERROR(__xludf.DUMMYFUNCTION("""COMPUTED_VALUE"""),118.44)</f>
        <v>118.44</v>
      </c>
      <c r="C30" s="1">
        <f t="shared" si="1"/>
        <v>-1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IFERROR(__xludf.DUMMYFUNCTION("""COMPUTED_VALUE"""),119.62)</f>
        <v>119.62</v>
      </c>
      <c r="C31" s="1">
        <f t="shared" si="1"/>
        <v>-1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IFERROR(__xludf.DUMMYFUNCTION("""COMPUTED_VALUE"""),120.67)</f>
        <v>120.67</v>
      </c>
      <c r="C32" s="1">
        <f t="shared" si="1"/>
        <v>-1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IFERROR(__xludf.DUMMYFUNCTION("""COMPUTED_VALUE"""),122.08)</f>
        <v>122.08</v>
      </c>
      <c r="C33" s="1">
        <f t="shared" si="1"/>
        <v>-1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IFERROR(__xludf.DUMMYFUNCTION("""COMPUTED_VALUE"""),121.49)</f>
        <v>121.49</v>
      </c>
      <c r="C34" s="1">
        <f t="shared" si="1"/>
        <v>-1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IFERROR(__xludf.DUMMYFUNCTION("""COMPUTED_VALUE"""),121.16)</f>
        <v>121.16</v>
      </c>
      <c r="C35" s="1">
        <f t="shared" si="1"/>
        <v>-1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IFERROR(__xludf.DUMMYFUNCTION("""COMPUTED_VALUE"""),120.79)</f>
        <v>120.79</v>
      </c>
      <c r="C36" s="1">
        <f t="shared" si="1"/>
        <v>-1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IFERROR(__xludf.DUMMYFUNCTION("""COMPUTED_VALUE"""),121.87)</f>
        <v>121.87</v>
      </c>
      <c r="C37" s="1">
        <f t="shared" si="1"/>
        <v>-1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IFERROR(__xludf.DUMMYFUNCTION("""COMPUTED_VALUE"""),121.37)</f>
        <v>121.37</v>
      </c>
      <c r="C38" s="1">
        <f t="shared" si="1"/>
        <v>-1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IFERROR(__xludf.DUMMYFUNCTION("""COMPUTED_VALUE"""),121.46)</f>
        <v>121.46</v>
      </c>
      <c r="C39" s="1">
        <f t="shared" si="1"/>
        <v>-1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IFERROR(__xludf.DUMMYFUNCTION("""COMPUTED_VALUE"""),122.81)</f>
        <v>122.81</v>
      </c>
      <c r="C40" s="1">
        <f t="shared" si="1"/>
        <v>-1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IFERROR(__xludf.DUMMYFUNCTION("""COMPUTED_VALUE"""),121.71)</f>
        <v>121.71</v>
      </c>
      <c r="C41" s="1">
        <f t="shared" si="1"/>
        <v>-1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IFERROR(__xludf.DUMMYFUNCTION("""COMPUTED_VALUE"""),121.19)</f>
        <v>121.19</v>
      </c>
      <c r="C42" s="1">
        <f t="shared" si="1"/>
        <v>-1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IFERROR(__xludf.DUMMYFUNCTION("""COMPUTED_VALUE"""),121.04)</f>
        <v>121.04</v>
      </c>
      <c r="C43" s="1">
        <f t="shared" si="1"/>
        <v>-1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IFERROR(__xludf.DUMMYFUNCTION("""COMPUTED_VALUE"""),121.54)</f>
        <v>121.54</v>
      </c>
      <c r="C44" s="1">
        <f t="shared" si="1"/>
        <v>-1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IFERROR(__xludf.DUMMYFUNCTION("""COMPUTED_VALUE"""),120.74)</f>
        <v>120.74</v>
      </c>
      <c r="C45" s="1">
        <f t="shared" si="1"/>
        <v>-1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IFERROR(__xludf.DUMMYFUNCTION("""COMPUTED_VALUE"""),119.92)</f>
        <v>119.92</v>
      </c>
      <c r="C46" s="1">
        <f t="shared" si="1"/>
        <v>-1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IFERROR(__xludf.DUMMYFUNCTION("""COMPUTED_VALUE"""),119.99)</f>
        <v>119.99</v>
      </c>
      <c r="C47" s="1">
        <f t="shared" si="1"/>
        <v>-1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IFERROR(__xludf.DUMMYFUNCTION("""COMPUTED_VALUE"""),121.88)</f>
        <v>121.88</v>
      </c>
      <c r="C48" s="1">
        <f t="shared" si="1"/>
        <v>-1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IFERROR(__xludf.DUMMYFUNCTION("""COMPUTED_VALUE"""),122.2)</f>
        <v>122.2</v>
      </c>
      <c r="C49" s="1">
        <f t="shared" si="1"/>
        <v>-1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IFERROR(__xludf.DUMMYFUNCTION("""COMPUTED_VALUE"""),122.1)</f>
        <v>122.1</v>
      </c>
      <c r="C50" s="1">
        <f t="shared" si="1"/>
        <v>-1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IFERROR(__xludf.DUMMYFUNCTION("""COMPUTED_VALUE"""),122.9)</f>
        <v>122.9</v>
      </c>
      <c r="C51" s="1">
        <f t="shared" si="1"/>
        <v>-1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IFERROR(__xludf.DUMMYFUNCTION("""COMPUTED_VALUE"""),122.03)</f>
        <v>122.03</v>
      </c>
      <c r="C52" s="1">
        <f t="shared" si="1"/>
        <v>-1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IFERROR(__xludf.DUMMYFUNCTION("""COMPUTED_VALUE"""),122.62)</f>
        <v>122.62</v>
      </c>
      <c r="C53" s="1">
        <f t="shared" si="1"/>
        <v>-1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IFERROR(__xludf.DUMMYFUNCTION("""COMPUTED_VALUE"""),121.98)</f>
        <v>121.98</v>
      </c>
      <c r="C54" s="1">
        <f t="shared" si="1"/>
        <v>-1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IFERROR(__xludf.DUMMYFUNCTION("""COMPUTED_VALUE"""),122.24)</f>
        <v>122.24</v>
      </c>
      <c r="C55" s="1">
        <f t="shared" si="1"/>
        <v>-1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IFERROR(__xludf.DUMMYFUNCTION("""COMPUTED_VALUE"""),123.57)</f>
        <v>123.57</v>
      </c>
      <c r="C56" s="1">
        <f t="shared" si="1"/>
        <v>-1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IFERROR(__xludf.DUMMYFUNCTION("""COMPUTED_VALUE"""),122.77)</f>
        <v>122.77</v>
      </c>
      <c r="C57" s="1">
        <f t="shared" si="1"/>
        <v>-1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IFERROR(__xludf.DUMMYFUNCTION("""COMPUTED_VALUE"""),123.45)</f>
        <v>123.45</v>
      </c>
      <c r="C58" s="1">
        <f t="shared" si="1"/>
        <v>-1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IFERROR(__xludf.DUMMYFUNCTION("""COMPUTED_VALUE"""),123.46)</f>
        <v>123.46</v>
      </c>
      <c r="C59" s="1">
        <f t="shared" si="1"/>
        <v>-1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IFERROR(__xludf.DUMMYFUNCTION("""COMPUTED_VALUE"""),122.82)</f>
        <v>122.82</v>
      </c>
      <c r="C60" s="1">
        <f t="shared" si="1"/>
        <v>-1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IFERROR(__xludf.DUMMYFUNCTION("""COMPUTED_VALUE"""),123.0)</f>
        <v>123</v>
      </c>
      <c r="C61" s="1">
        <f t="shared" si="1"/>
        <v>-1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IFERROR(__xludf.DUMMYFUNCTION("""COMPUTED_VALUE"""),122.5)</f>
        <v>122.5</v>
      </c>
      <c r="C62" s="1">
        <f t="shared" si="1"/>
        <v>-1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IFERROR(__xludf.DUMMYFUNCTION("""COMPUTED_VALUE"""),122.5)</f>
        <v>122.5</v>
      </c>
      <c r="C63" s="1">
        <f t="shared" si="1"/>
        <v>-1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IFERROR(__xludf.DUMMYFUNCTION("""COMPUTED_VALUE"""),123.55)</f>
        <v>123.55</v>
      </c>
      <c r="C64" s="1">
        <f t="shared" si="1"/>
        <v>-1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IFERROR(__xludf.DUMMYFUNCTION("""COMPUTED_VALUE"""),123.15)</f>
        <v>123.15</v>
      </c>
      <c r="C65" s="1">
        <f t="shared" si="1"/>
        <v>-1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IFERROR(__xludf.DUMMYFUNCTION("""COMPUTED_VALUE"""),122.72)</f>
        <v>122.72</v>
      </c>
      <c r="C66" s="1">
        <f t="shared" si="1"/>
        <v>-1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IFERROR(__xludf.DUMMYFUNCTION("""COMPUTED_VALUE"""),121.89)</f>
        <v>121.89</v>
      </c>
      <c r="C67" s="1">
        <f t="shared" si="1"/>
        <v>-1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IFERROR(__xludf.DUMMYFUNCTION("""COMPUTED_VALUE"""),122.99)</f>
        <v>122.99</v>
      </c>
      <c r="C68" s="1">
        <f t="shared" si="1"/>
        <v>-1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IFERROR(__xludf.DUMMYFUNCTION("""COMPUTED_VALUE"""),122.6)</f>
        <v>122.6</v>
      </c>
      <c r="C69" s="1">
        <f t="shared" si="1"/>
        <v>-1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IFERROR(__xludf.DUMMYFUNCTION("""COMPUTED_VALUE"""),123.24)</f>
        <v>123.24</v>
      </c>
      <c r="C70" s="1">
        <f t="shared" si="1"/>
        <v>-1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IFERROR(__xludf.DUMMYFUNCTION("""COMPUTED_VALUE"""),125.37)</f>
        <v>125.37</v>
      </c>
      <c r="C71" s="1">
        <f t="shared" si="1"/>
        <v>-1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IFERROR(__xludf.DUMMYFUNCTION("""COMPUTED_VALUE"""),125.02)</f>
        <v>125.02</v>
      </c>
      <c r="C72" s="1">
        <f t="shared" si="1"/>
        <v>-1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IFERROR(__xludf.DUMMYFUNCTION("""COMPUTED_VALUE"""),124.77)</f>
        <v>124.77</v>
      </c>
      <c r="C73" s="1">
        <f t="shared" si="1"/>
        <v>-1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IFERROR(__xludf.DUMMYFUNCTION("""COMPUTED_VALUE"""),126.3)</f>
        <v>126.3</v>
      </c>
      <c r="C74" s="1">
        <f t="shared" si="1"/>
        <v>-1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IFERROR(__xludf.DUMMYFUNCTION("""COMPUTED_VALUE"""),123.88)</f>
        <v>123.88</v>
      </c>
      <c r="C75" s="1">
        <f t="shared" si="1"/>
        <v>-1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IFERROR(__xludf.DUMMYFUNCTION("""COMPUTED_VALUE"""),123.21)</f>
        <v>123.21</v>
      </c>
      <c r="C76" s="1">
        <f t="shared" si="1"/>
        <v>-1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IFERROR(__xludf.DUMMYFUNCTION("""COMPUTED_VALUE"""),123.34)</f>
        <v>123.34</v>
      </c>
      <c r="C77" s="1">
        <f t="shared" si="1"/>
        <v>-1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IFERROR(__xludf.DUMMYFUNCTION("""COMPUTED_VALUE"""),124.16)</f>
        <v>124.16</v>
      </c>
      <c r="C78" s="1">
        <f t="shared" si="1"/>
        <v>-1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IFERROR(__xludf.DUMMYFUNCTION("""COMPUTED_VALUE"""),124.87)</f>
        <v>124.87</v>
      </c>
      <c r="C79" s="1">
        <f t="shared" si="1"/>
        <v>-1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IFERROR(__xludf.DUMMYFUNCTION("""COMPUTED_VALUE"""),123.04)</f>
        <v>123.04</v>
      </c>
      <c r="C80" s="1">
        <f t="shared" si="1"/>
        <v>-1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IFERROR(__xludf.DUMMYFUNCTION("""COMPUTED_VALUE"""),124.27)</f>
        <v>124.27</v>
      </c>
      <c r="C81" s="1">
        <f t="shared" si="1"/>
        <v>-1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IFERROR(__xludf.DUMMYFUNCTION("""COMPUTED_VALUE"""),124.61)</f>
        <v>124.61</v>
      </c>
      <c r="C82" s="1">
        <f t="shared" si="1"/>
        <v>-1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IFERROR(__xludf.DUMMYFUNCTION("""COMPUTED_VALUE"""),123.22)</f>
        <v>123.22</v>
      </c>
      <c r="C83" s="1">
        <f t="shared" si="1"/>
        <v>-1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IFERROR(__xludf.DUMMYFUNCTION("""COMPUTED_VALUE"""),123.79)</f>
        <v>123.79</v>
      </c>
      <c r="C84" s="1">
        <f t="shared" si="1"/>
        <v>-1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IFERROR(__xludf.DUMMYFUNCTION("""COMPUTED_VALUE"""),122.38)</f>
        <v>122.38</v>
      </c>
      <c r="C85" s="1">
        <f t="shared" si="1"/>
        <v>-1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IFERROR(__xludf.DUMMYFUNCTION("""COMPUTED_VALUE"""),121.75)</f>
        <v>121.75</v>
      </c>
      <c r="C86" s="1">
        <f t="shared" si="1"/>
        <v>-1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IFERROR(__xludf.DUMMYFUNCTION("""COMPUTED_VALUE"""),118.36)</f>
        <v>118.36</v>
      </c>
      <c r="C87" s="1">
        <f t="shared" si="1"/>
        <v>-1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IFERROR(__xludf.DUMMYFUNCTION("""COMPUTED_VALUE"""),116.63)</f>
        <v>116.63</v>
      </c>
      <c r="C88" s="1">
        <f t="shared" si="1"/>
        <v>-1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IFERROR(__xludf.DUMMYFUNCTION("""COMPUTED_VALUE"""),120.61)</f>
        <v>120.61</v>
      </c>
      <c r="C89" s="1">
        <f t="shared" si="1"/>
        <v>-1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IFERROR(__xludf.DUMMYFUNCTION("""COMPUTED_VALUE"""),121.2)</f>
        <v>121.2</v>
      </c>
      <c r="C90" s="1">
        <f t="shared" si="1"/>
        <v>-1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IFERROR(__xludf.DUMMYFUNCTION("""COMPUTED_VALUE"""),126.73)</f>
        <v>126.73</v>
      </c>
      <c r="C91" s="1">
        <f t="shared" si="1"/>
        <v>-1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IFERROR(__xludf.DUMMYFUNCTION("""COMPUTED_VALUE"""),125.58)</f>
        <v>125.58</v>
      </c>
      <c r="C92" s="1">
        <f t="shared" si="1"/>
        <v>-1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IFERROR(__xludf.DUMMYFUNCTION("""COMPUTED_VALUE"""),125.31)</f>
        <v>125.31</v>
      </c>
      <c r="C93" s="1">
        <f t="shared" si="1"/>
        <v>-1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IFERROR(__xludf.DUMMYFUNCTION("""COMPUTED_VALUE"""),124.59)</f>
        <v>124.59</v>
      </c>
      <c r="C94" s="1">
        <f t="shared" si="1"/>
        <v>-1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IFERROR(__xludf.DUMMYFUNCTION("""COMPUTED_VALUE"""),124.12)</f>
        <v>124.12</v>
      </c>
      <c r="C95" s="1">
        <f t="shared" si="1"/>
        <v>-1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IFERROR(__xludf.DUMMYFUNCTION("""COMPUTED_VALUE"""),123.08)</f>
        <v>123.08</v>
      </c>
      <c r="C96" s="1">
        <f t="shared" si="1"/>
        <v>-1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IFERROR(__xludf.DUMMYFUNCTION("""COMPUTED_VALUE"""),118.25)</f>
        <v>118.25</v>
      </c>
      <c r="C97" s="1">
        <f t="shared" si="1"/>
        <v>-1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IFERROR(__xludf.DUMMYFUNCTION("""COMPUTED_VALUE"""),119.8)</f>
        <v>119.8</v>
      </c>
      <c r="C98" s="1">
        <f t="shared" si="1"/>
        <v>-1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IFERROR(__xludf.DUMMYFUNCTION("""COMPUTED_VALUE"""),118.87)</f>
        <v>118.87</v>
      </c>
      <c r="C99" s="1">
        <f t="shared" si="1"/>
        <v>-1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IFERROR(__xludf.DUMMYFUNCTION("""COMPUTED_VALUE"""),118.94)</f>
        <v>118.94</v>
      </c>
      <c r="C100" s="1">
        <f t="shared" si="1"/>
        <v>-1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IFERROR(__xludf.DUMMYFUNCTION("""COMPUTED_VALUE"""),117.7)</f>
        <v>117.7</v>
      </c>
      <c r="C101" s="1">
        <f t="shared" si="1"/>
        <v>-1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IFERROR(__xludf.DUMMYFUNCTION("""COMPUTED_VALUE"""),120.72)</f>
        <v>120.72</v>
      </c>
      <c r="C102" s="1">
        <f t="shared" si="1"/>
        <v>-1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IFERROR(__xludf.DUMMYFUNCTION("""COMPUTED_VALUE"""),119.64)</f>
        <v>119.64</v>
      </c>
      <c r="C103" s="1">
        <f t="shared" si="1"/>
        <v>-1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IFERROR(__xludf.DUMMYFUNCTION("""COMPUTED_VALUE"""),118.77)</f>
        <v>118.77</v>
      </c>
      <c r="C104" s="1">
        <f t="shared" si="1"/>
        <v>-1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IFERROR(__xludf.DUMMYFUNCTION("""COMPUTED_VALUE"""),121.7)</f>
        <v>121.7</v>
      </c>
      <c r="C105" s="1">
        <f t="shared" si="1"/>
        <v>-1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IFERROR(__xludf.DUMMYFUNCTION("""COMPUTED_VALUE"""),122.22)</f>
        <v>122.22</v>
      </c>
      <c r="C106" s="1">
        <f t="shared" si="1"/>
        <v>-1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IFERROR(__xludf.DUMMYFUNCTION("""COMPUTED_VALUE"""),119.66)</f>
        <v>119.66</v>
      </c>
      <c r="C107" s="1">
        <f t="shared" si="1"/>
        <v>-1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IFERROR(__xludf.DUMMYFUNCTION("""COMPUTED_VALUE"""),118.56)</f>
        <v>118.56</v>
      </c>
      <c r="C108" s="1">
        <f t="shared" si="1"/>
        <v>-1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IFERROR(__xludf.DUMMYFUNCTION("""COMPUTED_VALUE"""),118.17)</f>
        <v>118.17</v>
      </c>
      <c r="C109" s="1">
        <f t="shared" si="1"/>
        <v>-1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IFERROR(__xludf.DUMMYFUNCTION("""COMPUTED_VALUE"""),118.34)</f>
        <v>118.34</v>
      </c>
      <c r="C110" s="1">
        <f t="shared" si="1"/>
        <v>-1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IFERROR(__xludf.DUMMYFUNCTION("""COMPUTED_VALUE"""),121.96)</f>
        <v>121.96</v>
      </c>
      <c r="C111" s="1">
        <f t="shared" si="1"/>
        <v>-1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IFERROR(__xludf.DUMMYFUNCTION("""COMPUTED_VALUE"""),122.69)</f>
        <v>122.69</v>
      </c>
      <c r="C112" s="1">
        <f t="shared" si="1"/>
        <v>-1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IFERROR(__xludf.DUMMYFUNCTION("""COMPUTED_VALUE"""),122.74)</f>
        <v>122.74</v>
      </c>
      <c r="C113" s="1">
        <f t="shared" si="1"/>
        <v>-1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IFERROR(__xludf.DUMMYFUNCTION("""COMPUTED_VALUE"""),123.97)</f>
        <v>123.97</v>
      </c>
      <c r="C114" s="1">
        <f t="shared" si="1"/>
        <v>-1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IFERROR(__xludf.DUMMYFUNCTION("""COMPUTED_VALUE"""),124.51)</f>
        <v>124.51</v>
      </c>
      <c r="C115" s="1">
        <f t="shared" si="1"/>
        <v>-1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IFERROR(__xludf.DUMMYFUNCTION("""COMPUTED_VALUE"""),125.11)</f>
        <v>125.11</v>
      </c>
      <c r="C116" s="1">
        <f t="shared" si="1"/>
        <v>-1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IFERROR(__xludf.DUMMYFUNCTION("""COMPUTED_VALUE"""),124.31)</f>
        <v>124.31</v>
      </c>
      <c r="C117" s="1">
        <f t="shared" si="1"/>
        <v>-1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IFERROR(__xludf.DUMMYFUNCTION("""COMPUTED_VALUE"""),124.79)</f>
        <v>124.79</v>
      </c>
      <c r="C118" s="1">
        <f t="shared" si="1"/>
        <v>-1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IFERROR(__xludf.DUMMYFUNCTION("""COMPUTED_VALUE"""),123.5)</f>
        <v>123.5</v>
      </c>
      <c r="C119" s="1">
        <f t="shared" si="1"/>
        <v>-1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IFERROR(__xludf.DUMMYFUNCTION("""COMPUTED_VALUE"""),124.28)</f>
        <v>124.28</v>
      </c>
      <c r="C120" s="1">
        <f t="shared" si="1"/>
        <v>-1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IFERROR(__xludf.DUMMYFUNCTION("""COMPUTED_VALUE"""),122.44)</f>
        <v>122.44</v>
      </c>
      <c r="C121" s="1">
        <f t="shared" si="1"/>
        <v>-1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IFERROR(__xludf.DUMMYFUNCTION("""COMPUTED_VALUE"""),121.42)</f>
        <v>121.42</v>
      </c>
      <c r="C122" s="1">
        <f t="shared" si="1"/>
        <v>-1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IFERROR(__xludf.DUMMYFUNCTION("""COMPUTED_VALUE"""),123.2)</f>
        <v>123.2</v>
      </c>
      <c r="C123" s="1">
        <f t="shared" si="1"/>
        <v>-1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IFERROR(__xludf.DUMMYFUNCTION("""COMPUTED_VALUE"""),119.48)</f>
        <v>119.48</v>
      </c>
      <c r="C124" s="1">
        <f t="shared" si="1"/>
        <v>-1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IFERROR(__xludf.DUMMYFUNCTION("""COMPUTED_VALUE"""),117.94)</f>
        <v>117.94</v>
      </c>
      <c r="C125" s="1">
        <f t="shared" si="1"/>
        <v>-1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IFERROR(__xludf.DUMMYFUNCTION("""COMPUTED_VALUE"""),117.07)</f>
        <v>117.07</v>
      </c>
      <c r="C126" s="1">
        <f t="shared" si="1"/>
        <v>-1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IFERROR(__xludf.DUMMYFUNCTION("""COMPUTED_VALUE"""),116.4)</f>
        <v>116.4</v>
      </c>
      <c r="C127" s="1">
        <f t="shared" si="1"/>
        <v>-1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IFERROR(__xludf.DUMMYFUNCTION("""COMPUTED_VALUE"""),117.92)</f>
        <v>117.92</v>
      </c>
      <c r="C128" s="1">
        <f t="shared" si="1"/>
        <v>-1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IFERROR(__xludf.DUMMYFUNCTION("""COMPUTED_VALUE"""),121.31)</f>
        <v>121.31</v>
      </c>
      <c r="C129" s="1">
        <f t="shared" si="1"/>
        <v>-1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IFERROR(__xludf.DUMMYFUNCTION("""COMPUTED_VALUE"""),122.23)</f>
        <v>122.23</v>
      </c>
      <c r="C130" s="1">
        <f t="shared" si="1"/>
        <v>-1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IFERROR(__xludf.DUMMYFUNCTION("""COMPUTED_VALUE"""),122.22)</f>
        <v>122.22</v>
      </c>
      <c r="C131" s="1">
        <f t="shared" si="1"/>
        <v>-1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IFERROR(__xludf.DUMMYFUNCTION("""COMPUTED_VALUE"""),122.9)</f>
        <v>122.9</v>
      </c>
      <c r="C132" s="1">
        <f t="shared" si="1"/>
        <v>-1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IFERROR(__xludf.DUMMYFUNCTION("""COMPUTED_VALUE"""),124.63)</f>
        <v>124.63</v>
      </c>
      <c r="C133" s="1">
        <f t="shared" si="1"/>
        <v>-1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IFERROR(__xludf.DUMMYFUNCTION("""COMPUTED_VALUE"""),124.86)</f>
        <v>124.86</v>
      </c>
      <c r="C134" s="1">
        <f t="shared" si="1"/>
        <v>-1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IFERROR(__xludf.DUMMYFUNCTION("""COMPUTED_VALUE"""),124.86)</f>
        <v>124.86</v>
      </c>
      <c r="C135" s="1">
        <f t="shared" si="1"/>
        <v>-1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IFERROR(__xludf.DUMMYFUNCTION("""COMPUTED_VALUE"""),122.29)</f>
        <v>122.29</v>
      </c>
      <c r="C136" s="1">
        <f t="shared" si="1"/>
        <v>-1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IFERROR(__xludf.DUMMYFUNCTION("""COMPUTED_VALUE"""),123.97)</f>
        <v>123.97</v>
      </c>
      <c r="C137" s="1">
        <f t="shared" si="1"/>
        <v>-1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IFERROR(__xludf.DUMMYFUNCTION("""COMPUTED_VALUE"""),120.88)</f>
        <v>120.88</v>
      </c>
      <c r="C138" s="1">
        <f t="shared" si="1"/>
        <v>-1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IFERROR(__xludf.DUMMYFUNCTION("""COMPUTED_VALUE"""),119.65)</f>
        <v>119.65</v>
      </c>
      <c r="C139" s="1">
        <f t="shared" si="1"/>
        <v>-1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IFERROR(__xludf.DUMMYFUNCTION("""COMPUTED_VALUE"""),121.75)</f>
        <v>121.75</v>
      </c>
      <c r="C140" s="1">
        <f t="shared" si="1"/>
        <v>-1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IFERROR(__xludf.DUMMYFUNCTION("""COMPUTED_VALUE"""),122.62)</f>
        <v>122.62</v>
      </c>
      <c r="C141" s="1">
        <f t="shared" si="1"/>
        <v>-1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IFERROR(__xludf.DUMMYFUNCTION("""COMPUTED_VALUE"""),122.65)</f>
        <v>122.65</v>
      </c>
      <c r="C142" s="1">
        <f t="shared" si="1"/>
        <v>-1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IFERROR(__xludf.DUMMYFUNCTION("""COMPUTED_VALUE"""),122.86)</f>
        <v>122.86</v>
      </c>
      <c r="C143" s="1">
        <f t="shared" si="1"/>
        <v>-1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IFERROR(__xludf.DUMMYFUNCTION("""COMPUTED_VALUE"""),122.67)</f>
        <v>122.67</v>
      </c>
      <c r="C144" s="1">
        <f t="shared" si="1"/>
        <v>-1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IFERROR(__xludf.DUMMYFUNCTION("""COMPUTED_VALUE"""),122.28)</f>
        <v>122.28</v>
      </c>
      <c r="C145" s="1">
        <f t="shared" si="1"/>
        <v>-1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IFERROR(__xludf.DUMMYFUNCTION("""COMPUTED_VALUE"""),122.64)</f>
        <v>122.64</v>
      </c>
      <c r="C146" s="1">
        <f t="shared" si="1"/>
        <v>-1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IFERROR(__xludf.DUMMYFUNCTION("""COMPUTED_VALUE"""),124.9)</f>
        <v>124.9</v>
      </c>
      <c r="C147" s="1">
        <f t="shared" si="1"/>
        <v>-1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IFERROR(__xludf.DUMMYFUNCTION("""COMPUTED_VALUE"""),124.52)</f>
        <v>124.52</v>
      </c>
      <c r="C148" s="1">
        <f t="shared" si="1"/>
        <v>-1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IFERROR(__xludf.DUMMYFUNCTION("""COMPUTED_VALUE"""),125.38)</f>
        <v>125.38</v>
      </c>
      <c r="C149" s="1">
        <f t="shared" si="1"/>
        <v>-1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IFERROR(__xludf.DUMMYFUNCTION("""COMPUTED_VALUE"""),125.92)</f>
        <v>125.92</v>
      </c>
      <c r="C150" s="1">
        <f t="shared" si="1"/>
        <v>-1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IFERROR(__xludf.DUMMYFUNCTION("""COMPUTED_VALUE"""),124.31)</f>
        <v>124.31</v>
      </c>
      <c r="C151" s="1">
        <f t="shared" si="1"/>
        <v>-1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IFERROR(__xludf.DUMMYFUNCTION("""COMPUTED_VALUE"""),126.08)</f>
        <v>126.08</v>
      </c>
      <c r="C152" s="1">
        <f t="shared" si="1"/>
        <v>-1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IFERROR(__xludf.DUMMYFUNCTION("""COMPUTED_VALUE"""),125.93)</f>
        <v>125.93</v>
      </c>
      <c r="C153" s="1">
        <f t="shared" si="1"/>
        <v>-1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IFERROR(__xludf.DUMMYFUNCTION("""COMPUTED_VALUE"""),124.01)</f>
        <v>124.01</v>
      </c>
      <c r="C154" s="1">
        <f t="shared" si="1"/>
        <v>-1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IFERROR(__xludf.DUMMYFUNCTION("""COMPUTED_VALUE"""),122.55)</f>
        <v>122.55</v>
      </c>
      <c r="C155" s="1">
        <f t="shared" si="1"/>
        <v>-1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IFERROR(__xludf.DUMMYFUNCTION("""COMPUTED_VALUE"""),122.14)</f>
        <v>122.14</v>
      </c>
      <c r="C156" s="1">
        <f t="shared" si="1"/>
        <v>-1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IFERROR(__xludf.DUMMYFUNCTION("""COMPUTED_VALUE"""),122.04)</f>
        <v>122.04</v>
      </c>
      <c r="C157" s="1">
        <f t="shared" si="1"/>
        <v>-1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IFERROR(__xludf.DUMMYFUNCTION("""COMPUTED_VALUE"""),122.69)</f>
        <v>122.69</v>
      </c>
      <c r="C158" s="1">
        <f t="shared" si="1"/>
        <v>-1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IFERROR(__xludf.DUMMYFUNCTION("""COMPUTED_VALUE"""),123.59)</f>
        <v>123.59</v>
      </c>
      <c r="C159" s="1">
        <f t="shared" si="1"/>
        <v>-1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IFERROR(__xludf.DUMMYFUNCTION("""COMPUTED_VALUE"""),123.12)</f>
        <v>123.12</v>
      </c>
      <c r="C160" s="1">
        <f t="shared" si="1"/>
        <v>-1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IFERROR(__xludf.DUMMYFUNCTION("""COMPUTED_VALUE"""),121.78)</f>
        <v>121.78</v>
      </c>
      <c r="C161" s="1">
        <f t="shared" si="1"/>
        <v>-1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IFERROR(__xludf.DUMMYFUNCTION("""COMPUTED_VALUE"""),120.8)</f>
        <v>120.8</v>
      </c>
      <c r="C162" s="1">
        <f t="shared" si="1"/>
        <v>-1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IFERROR(__xludf.DUMMYFUNCTION("""COMPUTED_VALUE"""),119.3)</f>
        <v>119.3</v>
      </c>
      <c r="C163" s="1">
        <f t="shared" si="1"/>
        <v>-1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IFERROR(__xludf.DUMMYFUNCTION("""COMPUTED_VALUE"""),119.65)</f>
        <v>119.65</v>
      </c>
      <c r="C164" s="1">
        <f t="shared" si="1"/>
        <v>-1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IFERROR(__xludf.DUMMYFUNCTION("""COMPUTED_VALUE"""),117.28)</f>
        <v>117.28</v>
      </c>
      <c r="C165" s="1">
        <f t="shared" si="1"/>
        <v>-1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IFERROR(__xludf.DUMMYFUNCTION("""COMPUTED_VALUE"""),119.14)</f>
        <v>119.14</v>
      </c>
      <c r="C166" s="1">
        <f t="shared" si="1"/>
        <v>-1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IFERROR(__xludf.DUMMYFUNCTION("""COMPUTED_VALUE"""),117.87)</f>
        <v>117.87</v>
      </c>
      <c r="C167" s="1">
        <f t="shared" si="1"/>
        <v>-1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IFERROR(__xludf.DUMMYFUNCTION("""COMPUTED_VALUE"""),117.61)</f>
        <v>117.61</v>
      </c>
      <c r="C168" s="1">
        <f t="shared" si="1"/>
        <v>-1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IFERROR(__xludf.DUMMYFUNCTION("""COMPUTED_VALUE"""),120.13)</f>
        <v>120.13</v>
      </c>
      <c r="C169" s="1">
        <f t="shared" si="1"/>
        <v>-1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IFERROR(__xludf.DUMMYFUNCTION("""COMPUTED_VALUE"""),119.43)</f>
        <v>119.43</v>
      </c>
      <c r="C170" s="1">
        <f t="shared" si="1"/>
        <v>-1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IFERROR(__xludf.DUMMYFUNCTION("""COMPUTED_VALUE"""),121.86)</f>
        <v>121.86</v>
      </c>
      <c r="C171" s="1">
        <f t="shared" si="1"/>
        <v>-1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IFERROR(__xludf.DUMMYFUNCTION("""COMPUTED_VALUE"""),120.3)</f>
        <v>120.3</v>
      </c>
      <c r="C172" s="1">
        <f t="shared" si="1"/>
        <v>-1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IFERROR(__xludf.DUMMYFUNCTION("""COMPUTED_VALUE"""),120.43)</f>
        <v>120.43</v>
      </c>
      <c r="C173" s="1">
        <f t="shared" si="1"/>
        <v>-1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IFERROR(__xludf.DUMMYFUNCTION("""COMPUTED_VALUE"""),120.69)</f>
        <v>120.69</v>
      </c>
      <c r="C174" s="1">
        <f t="shared" si="1"/>
        <v>-1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IFERROR(__xludf.DUMMYFUNCTION("""COMPUTED_VALUE"""),122.25)</f>
        <v>122.25</v>
      </c>
      <c r="C175" s="1">
        <f t="shared" si="1"/>
        <v>-1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IFERROR(__xludf.DUMMYFUNCTION("""COMPUTED_VALUE"""),123.8)</f>
        <v>123.8</v>
      </c>
      <c r="C176" s="1">
        <f t="shared" si="1"/>
        <v>-1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IFERROR(__xludf.DUMMYFUNCTION("""COMPUTED_VALUE"""),123.07)</f>
        <v>123.07</v>
      </c>
      <c r="C177" s="1">
        <f t="shared" si="1"/>
        <v>-1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IFERROR(__xludf.DUMMYFUNCTION("""COMPUTED_VALUE"""),123.63)</f>
        <v>123.63</v>
      </c>
      <c r="C178" s="1">
        <f t="shared" si="1"/>
        <v>-1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IFERROR(__xludf.DUMMYFUNCTION("""COMPUTED_VALUE"""),123.86)</f>
        <v>123.86</v>
      </c>
      <c r="C179" s="1">
        <f t="shared" si="1"/>
        <v>-1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IFERROR(__xludf.DUMMYFUNCTION("""COMPUTED_VALUE"""),124.35)</f>
        <v>124.35</v>
      </c>
      <c r="C180" s="1">
        <f t="shared" si="1"/>
        <v>-1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IFERROR(__xludf.DUMMYFUNCTION("""COMPUTED_VALUE"""),125.88)</f>
        <v>125.88</v>
      </c>
      <c r="C181" s="1">
        <f t="shared" si="1"/>
        <v>-1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IFERROR(__xludf.DUMMYFUNCTION("""COMPUTED_VALUE"""),126.06)</f>
        <v>126.06</v>
      </c>
      <c r="C182" s="1">
        <f t="shared" si="1"/>
        <v>-1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IFERROR(__xludf.DUMMYFUNCTION("""COMPUTED_VALUE"""),126.63)</f>
        <v>126.63</v>
      </c>
      <c r="C183" s="1">
        <f t="shared" si="1"/>
        <v>-1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IFERROR(__xludf.DUMMYFUNCTION("""COMPUTED_VALUE"""),125.77)</f>
        <v>125.77</v>
      </c>
      <c r="C184" s="1">
        <f t="shared" si="1"/>
        <v>-1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IFERROR(__xludf.DUMMYFUNCTION("""COMPUTED_VALUE"""),128.1)</f>
        <v>128.1</v>
      </c>
      <c r="C185" s="1">
        <f t="shared" si="1"/>
        <v>-1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IFERROR(__xludf.DUMMYFUNCTION("""COMPUTED_VALUE"""),128.61)</f>
        <v>128.61</v>
      </c>
      <c r="C186" s="1">
        <f t="shared" si="1"/>
        <v>-1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IFERROR(__xludf.DUMMYFUNCTION("""COMPUTED_VALUE"""),128.84)</f>
        <v>128.84</v>
      </c>
      <c r="C187" s="1">
        <f t="shared" si="1"/>
        <v>-1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IFERROR(__xludf.DUMMYFUNCTION("""COMPUTED_VALUE"""),129.41)</f>
        <v>129.41</v>
      </c>
      <c r="C188" s="1">
        <f t="shared" si="1"/>
        <v>-1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IFERROR(__xludf.DUMMYFUNCTION("""COMPUTED_VALUE"""),128.13)</f>
        <v>128.13</v>
      </c>
      <c r="C189" s="1">
        <f t="shared" si="1"/>
        <v>-1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IFERROR(__xludf.DUMMYFUNCTION("""COMPUTED_VALUE"""),129.56)</f>
        <v>129.56</v>
      </c>
      <c r="C190" s="1">
        <f t="shared" si="1"/>
        <v>-1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IFERROR(__xludf.DUMMYFUNCTION("""COMPUTED_VALUE"""),129.19)</f>
        <v>129.19</v>
      </c>
      <c r="C191" s="1">
        <f t="shared" si="1"/>
        <v>-1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IFERROR(__xludf.DUMMYFUNCTION("""COMPUTED_VALUE"""),131.49)</f>
        <v>131.49</v>
      </c>
      <c r="C192" s="1">
        <f t="shared" si="1"/>
        <v>-1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IFERROR(__xludf.DUMMYFUNCTION("""COMPUTED_VALUE"""),131.35)</f>
        <v>131.35</v>
      </c>
      <c r="C193" s="1">
        <f t="shared" si="1"/>
        <v>-1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IFERROR(__xludf.DUMMYFUNCTION("""COMPUTED_VALUE"""),132.5)</f>
        <v>132.5</v>
      </c>
      <c r="C194" s="1">
        <f t="shared" si="1"/>
        <v>-1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IFERROR(__xludf.DUMMYFUNCTION("""COMPUTED_VALUE"""),132.62)</f>
        <v>132.62</v>
      </c>
      <c r="C195" s="1">
        <f t="shared" si="1"/>
        <v>-1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IFERROR(__xludf.DUMMYFUNCTION("""COMPUTED_VALUE"""),133.4)</f>
        <v>133.4</v>
      </c>
      <c r="C196" s="1">
        <f t="shared" si="1"/>
        <v>-1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IFERROR(__xludf.DUMMYFUNCTION("""COMPUTED_VALUE"""),133.58)</f>
        <v>133.58</v>
      </c>
      <c r="C197" s="1">
        <f t="shared" si="1"/>
        <v>-1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IFERROR(__xludf.DUMMYFUNCTION("""COMPUTED_VALUE"""),134.08)</f>
        <v>134.08</v>
      </c>
      <c r="C198" s="1">
        <f t="shared" si="1"/>
        <v>-1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IFERROR(__xludf.DUMMYFUNCTION("""COMPUTED_VALUE"""),135.16)</f>
        <v>135.16</v>
      </c>
      <c r="C199" s="1">
        <f t="shared" si="1"/>
        <v>-1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IFERROR(__xludf.DUMMYFUNCTION("""COMPUTED_VALUE"""),134.74)</f>
        <v>134.74</v>
      </c>
      <c r="C200" s="1">
        <f t="shared" si="1"/>
        <v>-1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IFERROR(__xludf.DUMMYFUNCTION("""COMPUTED_VALUE"""),136.43)</f>
        <v>136.43</v>
      </c>
      <c r="C201" s="1">
        <f t="shared" si="1"/>
        <v>-1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IFERROR(__xludf.DUMMYFUNCTION("""COMPUTED_VALUE"""),131.84)</f>
        <v>131.84</v>
      </c>
      <c r="C202" s="1">
        <f t="shared" si="1"/>
        <v>-1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IFERROR(__xludf.DUMMYFUNCTION("""COMPUTED_VALUE"""),132.83)</f>
        <v>132.83</v>
      </c>
      <c r="C203" s="1">
        <f t="shared" si="1"/>
        <v>-1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IFERROR(__xludf.DUMMYFUNCTION("""COMPUTED_VALUE"""),133.56)</f>
        <v>133.56</v>
      </c>
      <c r="C204" s="1">
        <f t="shared" si="1"/>
        <v>-1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IFERROR(__xludf.DUMMYFUNCTION("""COMPUTED_VALUE"""),133.41)</f>
        <v>133.41</v>
      </c>
      <c r="C205" s="1">
        <f t="shared" si="1"/>
        <v>-1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IFERROR(__xludf.DUMMYFUNCTION("""COMPUTED_VALUE"""),133.57)</f>
        <v>133.57</v>
      </c>
      <c r="C206" s="1">
        <f t="shared" si="1"/>
        <v>-1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IFERROR(__xludf.DUMMYFUNCTION("""COMPUTED_VALUE"""),134.36)</f>
        <v>134.36</v>
      </c>
      <c r="C207" s="1">
        <f t="shared" si="1"/>
        <v>-1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IFERROR(__xludf.DUMMYFUNCTION("""COMPUTED_VALUE"""),135.09)</f>
        <v>135.09</v>
      </c>
      <c r="C208" s="1">
        <f t="shared" si="1"/>
        <v>-1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IFERROR(__xludf.DUMMYFUNCTION("""COMPUTED_VALUE"""),134.58)</f>
        <v>134.58</v>
      </c>
      <c r="C209" s="1">
        <f t="shared" si="1"/>
        <v>-1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IFERROR(__xludf.DUMMYFUNCTION("""COMPUTED_VALUE"""),137.16)</f>
        <v>137.16</v>
      </c>
      <c r="C210" s="1">
        <f t="shared" si="1"/>
        <v>-1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IFERROR(__xludf.DUMMYFUNCTION("""COMPUTED_VALUE"""),136.89)</f>
        <v>136.89</v>
      </c>
      <c r="C211" s="1">
        <f t="shared" si="1"/>
        <v>-1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IFERROR(__xludf.DUMMYFUNCTION("""COMPUTED_VALUE"""),137.39)</f>
        <v>137.39</v>
      </c>
      <c r="C212" s="1">
        <f t="shared" si="1"/>
        <v>-1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IFERROR(__xludf.DUMMYFUNCTION("""COMPUTED_VALUE"""),137.71)</f>
        <v>137.71</v>
      </c>
      <c r="C213" s="1">
        <f t="shared" si="1"/>
        <v>-1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IFERROR(__xludf.DUMMYFUNCTION("""COMPUTED_VALUE"""),140.21)</f>
        <v>140.21</v>
      </c>
      <c r="C214" s="1">
        <f t="shared" si="1"/>
        <v>-1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IFERROR(__xludf.DUMMYFUNCTION("""COMPUTED_VALUE"""),140.33)</f>
        <v>140.33</v>
      </c>
      <c r="C215" s="1">
        <f t="shared" si="1"/>
        <v>-1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IFERROR(__xludf.DUMMYFUNCTION("""COMPUTED_VALUE"""),139.89)</f>
        <v>139.89</v>
      </c>
      <c r="C216" s="1">
        <f t="shared" si="1"/>
        <v>-1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IFERROR(__xludf.DUMMYFUNCTION("""COMPUTED_VALUE"""),139.59)</f>
        <v>139.59</v>
      </c>
      <c r="C217" s="1">
        <f t="shared" si="1"/>
        <v>-1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IFERROR(__xludf.DUMMYFUNCTION("""COMPUTED_VALUE"""),139.98)</f>
        <v>139.98</v>
      </c>
      <c r="C218" s="1">
        <f t="shared" si="1"/>
        <v>-1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IFERROR(__xludf.DUMMYFUNCTION("""COMPUTED_VALUE"""),138.91)</f>
        <v>138.91</v>
      </c>
      <c r="C219" s="1">
        <f t="shared" si="1"/>
        <v>-1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IFERROR(__xludf.DUMMYFUNCTION("""COMPUTED_VALUE"""),137.3)</f>
        <v>137.3</v>
      </c>
      <c r="C220" s="1">
        <f t="shared" si="1"/>
        <v>-1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IFERROR(__xludf.DUMMYFUNCTION("""COMPUTED_VALUE"""),137.2)</f>
        <v>137.2</v>
      </c>
      <c r="C221" s="1">
        <f t="shared" si="1"/>
        <v>-1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IFERROR(__xludf.DUMMYFUNCTION("""COMPUTED_VALUE"""),135.86)</f>
        <v>135.86</v>
      </c>
      <c r="C222" s="1">
        <f t="shared" si="1"/>
        <v>-1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IFERROR(__xludf.DUMMYFUNCTION("""COMPUTED_VALUE"""),135.59)</f>
        <v>135.59</v>
      </c>
      <c r="C223" s="1">
        <f t="shared" si="1"/>
        <v>-1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IFERROR(__xludf.DUMMYFUNCTION("""COMPUTED_VALUE"""),137.89)</f>
        <v>137.89</v>
      </c>
      <c r="C224" s="1">
        <f t="shared" si="1"/>
        <v>-1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IFERROR(__xludf.DUMMYFUNCTION("""COMPUTED_VALUE"""),138.55)</f>
        <v>138.55</v>
      </c>
      <c r="C225" s="1">
        <f t="shared" si="1"/>
        <v>-1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IFERROR(__xludf.DUMMYFUNCTION("""COMPUTED_VALUE"""),138.87)</f>
        <v>138.87</v>
      </c>
      <c r="C226" s="1">
        <f t="shared" si="1"/>
        <v>-1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IFERROR(__xludf.DUMMYFUNCTION("""COMPUTED_VALUE"""),136.76)</f>
        <v>136.76</v>
      </c>
      <c r="C227" s="1">
        <f t="shared" si="1"/>
        <v>-1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IFERROR(__xludf.DUMMYFUNCTION("""COMPUTED_VALUE"""),139.27)</f>
        <v>139.27</v>
      </c>
      <c r="C228" s="1">
        <f t="shared" si="1"/>
        <v>-1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IFERROR(__xludf.DUMMYFUNCTION("""COMPUTED_VALUE"""),137.45)</f>
        <v>137.45</v>
      </c>
      <c r="C229" s="1">
        <f t="shared" si="1"/>
        <v>-1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IFERROR(__xludf.DUMMYFUNCTION("""COMPUTED_VALUE"""),136.48)</f>
        <v>136.48</v>
      </c>
      <c r="C230" s="1">
        <f t="shared" si="1"/>
        <v>-1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IFERROR(__xludf.DUMMYFUNCTION("""COMPUTED_VALUE"""),135.12)</f>
        <v>135.12</v>
      </c>
      <c r="C231" s="1">
        <f t="shared" si="1"/>
        <v>-1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IFERROR(__xludf.DUMMYFUNCTION("""COMPUTED_VALUE"""),137.94)</f>
        <v>137.94</v>
      </c>
      <c r="C232" s="1">
        <f t="shared" si="1"/>
        <v>-1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IFERROR(__xludf.DUMMYFUNCTION("""COMPUTED_VALUE"""),138.67)</f>
        <v>138.67</v>
      </c>
      <c r="C233" s="1">
        <f t="shared" si="1"/>
        <v>-1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IFERROR(__xludf.DUMMYFUNCTION("""COMPUTED_VALUE"""),138.86)</f>
        <v>138.86</v>
      </c>
      <c r="C234" s="1">
        <f t="shared" si="1"/>
        <v>-1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IFERROR(__xludf.DUMMYFUNCTION("""COMPUTED_VALUE"""),138.49)</f>
        <v>138.49</v>
      </c>
      <c r="C235" s="1">
        <f t="shared" si="1"/>
        <v>-1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IFERROR(__xludf.DUMMYFUNCTION("""COMPUTED_VALUE"""),137.56)</f>
        <v>137.56</v>
      </c>
      <c r="C236" s="1">
        <f t="shared" si="1"/>
        <v>-1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IFERROR(__xludf.DUMMYFUNCTION("""COMPUTED_VALUE"""),138.48)</f>
        <v>138.48</v>
      </c>
      <c r="C237" s="1">
        <f t="shared" si="1"/>
        <v>-1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IFERROR(__xludf.DUMMYFUNCTION("""COMPUTED_VALUE"""),137.83)</f>
        <v>137.83</v>
      </c>
      <c r="C238" s="1">
        <f t="shared" si="1"/>
        <v>-1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IFERROR(__xludf.DUMMYFUNCTION("""COMPUTED_VALUE"""),138.33)</f>
        <v>138.33</v>
      </c>
      <c r="C239" s="1">
        <f t="shared" si="1"/>
        <v>-1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IFERROR(__xludf.DUMMYFUNCTION("""COMPUTED_VALUE"""),137.81)</f>
        <v>137.81</v>
      </c>
      <c r="C240" s="1">
        <f t="shared" si="1"/>
        <v>-1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IFERROR(__xludf.DUMMYFUNCTION("""COMPUTED_VALUE"""),139.28)</f>
        <v>139.28</v>
      </c>
      <c r="C241" s="1">
        <f t="shared" si="1"/>
        <v>-1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IFERROR(__xludf.DUMMYFUNCTION("""COMPUTED_VALUE"""),138.23)</f>
        <v>138.23</v>
      </c>
      <c r="C242" s="1">
        <f t="shared" si="1"/>
        <v>-1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IFERROR(__xludf.DUMMYFUNCTION("""COMPUTED_VALUE"""),138.07)</f>
        <v>138.07</v>
      </c>
      <c r="C243" s="1">
        <f t="shared" si="1"/>
        <v>-1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IFERROR(__xludf.DUMMYFUNCTION("""COMPUTED_VALUE"""),138.5)</f>
        <v>138.5</v>
      </c>
      <c r="C244" s="1">
        <f t="shared" si="1"/>
        <v>-1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IFERROR(__xludf.DUMMYFUNCTION("""COMPUTED_VALUE"""),138.03)</f>
        <v>138.03</v>
      </c>
      <c r="C245" s="1">
        <f t="shared" si="1"/>
        <v>-1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IFERROR(__xludf.DUMMYFUNCTION("""COMPUTED_VALUE"""),139.21)</f>
        <v>139.21</v>
      </c>
      <c r="C246" s="1">
        <f t="shared" si="1"/>
        <v>-1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IFERROR(__xludf.DUMMYFUNCTION("""COMPUTED_VALUE"""),139.41)</f>
        <v>139.41</v>
      </c>
      <c r="C247" s="1">
        <f t="shared" si="1"/>
        <v>-1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IFERROR(__xludf.DUMMYFUNCTION("""COMPUTED_VALUE"""),139.35)</f>
        <v>139.35</v>
      </c>
      <c r="C248" s="1">
        <f t="shared" si="1"/>
        <v>-1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IFERROR(__xludf.DUMMYFUNCTION("""COMPUTED_VALUE"""),138.82)</f>
        <v>138.82</v>
      </c>
      <c r="C249" s="1">
        <f t="shared" si="1"/>
        <v>-1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IFERROR(__xludf.DUMMYFUNCTION("""COMPUTED_VALUE"""),139.18)</f>
        <v>139.18</v>
      </c>
      <c r="C250" s="1">
        <f t="shared" si="1"/>
        <v>-1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IFERROR(__xludf.DUMMYFUNCTION("""COMPUTED_VALUE"""),139.95)</f>
        <v>139.95</v>
      </c>
      <c r="C251" s="1">
        <f t="shared" si="1"/>
        <v>-1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IFERROR(__xludf.DUMMYFUNCTION("""COMPUTED_VALUE"""),140.09)</f>
        <v>140.09</v>
      </c>
      <c r="C252" s="1">
        <f t="shared" si="1"/>
        <v>-1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IFERROR(__xludf.DUMMYFUNCTION("""COMPUTED_VALUE"""),140.18)</f>
        <v>140.18</v>
      </c>
      <c r="C253" s="1">
        <f t="shared" si="1"/>
        <v>-1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IFERROR(__xludf.DUMMYFUNCTION("""COMPUTED_VALUE"""),140.87)</f>
        <v>140.87</v>
      </c>
      <c r="C254" s="1">
        <f t="shared" si="1"/>
        <v>-1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IFERROR(__xludf.DUMMYFUNCTION("""COMPUTED_VALUE"""),141.02)</f>
        <v>141.02</v>
      </c>
      <c r="C255" s="1">
        <f t="shared" si="1"/>
        <v>-1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IFERROR(__xludf.DUMMYFUNCTION("""COMPUTED_VALUE"""),140.46)</f>
        <v>140.46</v>
      </c>
      <c r="C256" s="1">
        <f t="shared" si="1"/>
        <v>-1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IFERROR(__xludf.DUMMYFUNCTION("""COMPUTED_VALUE"""),141.99)</f>
        <v>141.99</v>
      </c>
      <c r="C257" s="1">
        <f t="shared" si="1"/>
        <v>-1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IFERROR(__xludf.DUMMYFUNCTION("""COMPUTED_VALUE"""),141.3)</f>
        <v>141.3</v>
      </c>
      <c r="C258" s="1">
        <f t="shared" si="1"/>
        <v>-1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IFERROR(__xludf.DUMMYFUNCTION("""COMPUTED_VALUE"""),141.02)</f>
        <v>141.02</v>
      </c>
      <c r="C259" s="1">
        <f t="shared" si="1"/>
        <v>-1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IFERROR(__xludf.DUMMYFUNCTION("""COMPUTED_VALUE"""),140.68)</f>
        <v>140.68</v>
      </c>
      <c r="C260" s="1">
        <f t="shared" si="1"/>
        <v>-1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IFERROR(__xludf.DUMMYFUNCTION("""COMPUTED_VALUE"""),142.41)</f>
        <v>142.41</v>
      </c>
      <c r="C261" s="1">
        <f t="shared" si="1"/>
        <v>-1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IFERROR(__xludf.DUMMYFUNCTION("""COMPUTED_VALUE"""),142.15)</f>
        <v>142.15</v>
      </c>
      <c r="C262" s="1">
        <f t="shared" si="1"/>
        <v>-1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IFERROR(__xludf.DUMMYFUNCTION("""COMPUTED_VALUE"""),143.27)</f>
        <v>143.27</v>
      </c>
      <c r="C263" s="1">
        <f t="shared" si="1"/>
        <v>-1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IFERROR(__xludf.DUMMYFUNCTION("""COMPUTED_VALUE"""),143.9)</f>
        <v>143.9</v>
      </c>
      <c r="C264" s="1">
        <f t="shared" si="1"/>
        <v>-1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IFERROR(__xludf.DUMMYFUNCTION("""COMPUTED_VALUE"""),148.71)</f>
        <v>148.71</v>
      </c>
      <c r="C265" s="1">
        <f t="shared" si="1"/>
        <v>-1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IFERROR(__xludf.DUMMYFUNCTION("""COMPUTED_VALUE"""),148.81)</f>
        <v>148.81</v>
      </c>
      <c r="C266" s="1">
        <f t="shared" si="1"/>
        <v>-1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IFERROR(__xludf.DUMMYFUNCTION("""COMPUTED_VALUE"""),148.53)</f>
        <v>148.53</v>
      </c>
      <c r="C267" s="1">
        <f t="shared" si="1"/>
        <v>-1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IFERROR(__xludf.DUMMYFUNCTION("""COMPUTED_VALUE"""),152.47)</f>
        <v>152.47</v>
      </c>
      <c r="C268" s="1">
        <f t="shared" si="1"/>
        <v>-1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IFERROR(__xludf.DUMMYFUNCTION("""COMPUTED_VALUE"""),154.2)</f>
        <v>154.2</v>
      </c>
      <c r="C269" s="1">
        <f t="shared" si="1"/>
        <v>-1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IFERROR(__xludf.DUMMYFUNCTION("""COMPUTED_VALUE"""),153.82)</f>
        <v>153.82</v>
      </c>
      <c r="C270" s="1">
        <f t="shared" si="1"/>
        <v>-1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IFERROR(__xludf.DUMMYFUNCTION("""COMPUTED_VALUE"""),153.85)</f>
        <v>153.85</v>
      </c>
      <c r="C271" s="1">
        <f t="shared" si="1"/>
        <v>-1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IFERROR(__xludf.DUMMYFUNCTION("""COMPUTED_VALUE"""),152.07)</f>
        <v>152.07</v>
      </c>
      <c r="C272" s="1">
        <f t="shared" si="1"/>
        <v>-1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IFERROR(__xludf.DUMMYFUNCTION("""COMPUTED_VALUE"""),154.74)</f>
        <v>154.74</v>
      </c>
      <c r="C273" s="1">
        <f t="shared" si="1"/>
        <v>-1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IFERROR(__xludf.DUMMYFUNCTION("""COMPUTED_VALUE"""),156.23)</f>
        <v>156.23</v>
      </c>
      <c r="C274" s="1">
        <f t="shared" si="1"/>
        <v>-1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IFERROR(__xludf.DUMMYFUNCTION("""COMPUTED_VALUE"""),155.98)</f>
        <v>155.98</v>
      </c>
      <c r="C275" s="1">
        <f t="shared" si="1"/>
        <v>-1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IFERROR(__xludf.DUMMYFUNCTION("""COMPUTED_VALUE"""),156.2)</f>
        <v>156.2</v>
      </c>
      <c r="C276" s="1">
        <f t="shared" si="1"/>
        <v>-1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IFERROR(__xludf.DUMMYFUNCTION("""COMPUTED_VALUE"""),156.65)</f>
        <v>156.65</v>
      </c>
      <c r="C277" s="1">
        <f t="shared" si="1"/>
        <v>-1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IFERROR(__xludf.DUMMYFUNCTION("""COMPUTED_VALUE"""),157.43)</f>
        <v>157.43</v>
      </c>
      <c r="C278" s="1">
        <f t="shared" si="1"/>
        <v>-1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IFERROR(__xludf.DUMMYFUNCTION("""COMPUTED_VALUE"""),158.6)</f>
        <v>158.6</v>
      </c>
      <c r="C279" s="1">
        <f t="shared" si="1"/>
        <v>-1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IFERROR(__xludf.DUMMYFUNCTION("""COMPUTED_VALUE"""),157.27)</f>
        <v>157.27</v>
      </c>
      <c r="C280" s="1">
        <f t="shared" si="1"/>
        <v>-1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IFERROR(__xludf.DUMMYFUNCTION("""COMPUTED_VALUE"""),156.73)</f>
        <v>156.73</v>
      </c>
      <c r="C281" s="1">
        <f t="shared" si="1"/>
        <v>-1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IFERROR(__xludf.DUMMYFUNCTION("""COMPUTED_VALUE"""),156.5)</f>
        <v>156.5</v>
      </c>
      <c r="C282" s="1">
        <f t="shared" si="1"/>
        <v>-1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IFERROR(__xludf.DUMMYFUNCTION("""COMPUTED_VALUE"""),155.9)</f>
        <v>155.9</v>
      </c>
      <c r="C283" s="1">
        <f t="shared" si="1"/>
        <v>-1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IFERROR(__xludf.DUMMYFUNCTION("""COMPUTED_VALUE"""),155.54)</f>
        <v>155.54</v>
      </c>
      <c r="C284" s="1">
        <f t="shared" si="1"/>
        <v>-1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IFERROR(__xludf.DUMMYFUNCTION("""COMPUTED_VALUE"""),156.07)</f>
        <v>156.07</v>
      </c>
      <c r="C285" s="1">
        <f t="shared" si="1"/>
        <v>-1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IFERROR(__xludf.DUMMYFUNCTION("""COMPUTED_VALUE"""),156.88)</f>
        <v>156.88</v>
      </c>
      <c r="C286" s="1">
        <f t="shared" si="1"/>
        <v>-1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IFERROR(__xludf.DUMMYFUNCTION("""COMPUTED_VALUE"""),157.45)</f>
        <v>157.45</v>
      </c>
      <c r="C287" s="1">
        <f t="shared" si="1"/>
        <v>-1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IFERROR(__xludf.DUMMYFUNCTION("""COMPUTED_VALUE"""),154.69)</f>
        <v>154.69</v>
      </c>
      <c r="C288" s="1">
        <f t="shared" si="1"/>
        <v>-1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IFERROR(__xludf.DUMMYFUNCTION("""COMPUTED_VALUE"""),153.0)</f>
        <v>153</v>
      </c>
      <c r="C289" s="1">
        <f t="shared" si="1"/>
        <v>-1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IFERROR(__xludf.DUMMYFUNCTION("""COMPUTED_VALUE"""),153.56)</f>
        <v>153.56</v>
      </c>
      <c r="C290" s="1">
        <f t="shared" si="1"/>
        <v>-1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IFERROR(__xludf.DUMMYFUNCTION("""COMPUTED_VALUE"""),155.0)</f>
        <v>155</v>
      </c>
      <c r="C291" s="1">
        <f t="shared" si="1"/>
        <v>-1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IFERROR(__xludf.DUMMYFUNCTION("""COMPUTED_VALUE"""),154.62)</f>
        <v>154.62</v>
      </c>
      <c r="C292" s="1">
        <f t="shared" si="1"/>
        <v>-1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IFERROR(__xludf.DUMMYFUNCTION("""COMPUTED_VALUE"""),152.8)</f>
        <v>152.8</v>
      </c>
      <c r="C293" s="1">
        <f t="shared" si="1"/>
        <v>-1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IFERROR(__xludf.DUMMYFUNCTION("""COMPUTED_VALUE"""),152.98)</f>
        <v>152.98</v>
      </c>
      <c r="C294" s="1">
        <f t="shared" si="1"/>
        <v>-1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IFERROR(__xludf.DUMMYFUNCTION("""COMPUTED_VALUE"""),156.15)</f>
        <v>156.15</v>
      </c>
      <c r="C295" s="1">
        <f t="shared" si="1"/>
        <v>-1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IFERROR(__xludf.DUMMYFUNCTION("""COMPUTED_VALUE"""),154.57)</f>
        <v>154.57</v>
      </c>
      <c r="C296" s="1">
        <f t="shared" si="1"/>
        <v>-1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IFERROR(__xludf.DUMMYFUNCTION("""COMPUTED_VALUE"""),152.76)</f>
        <v>152.76</v>
      </c>
      <c r="C297" s="1">
        <f t="shared" si="1"/>
        <v>-1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IFERROR(__xludf.DUMMYFUNCTION("""COMPUTED_VALUE"""),155.0)</f>
        <v>155</v>
      </c>
      <c r="C298" s="1">
        <f t="shared" si="1"/>
        <v>-1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IFERROR(__xludf.DUMMYFUNCTION("""COMPUTED_VALUE"""),158.42)</f>
        <v>158.42</v>
      </c>
      <c r="C299" s="1">
        <f t="shared" si="1"/>
        <v>-1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IFERROR(__xludf.DUMMYFUNCTION("""COMPUTED_VALUE"""),154.76)</f>
        <v>154.76</v>
      </c>
      <c r="C300" s="1">
        <f t="shared" si="1"/>
        <v>-1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IFERROR(__xludf.DUMMYFUNCTION("""COMPUTED_VALUE"""),155.15)</f>
        <v>155.15</v>
      </c>
      <c r="C301" s="1">
        <f t="shared" si="1"/>
        <v>-1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IFERROR(__xludf.DUMMYFUNCTION("""COMPUTED_VALUE"""),154.15)</f>
        <v>154.15</v>
      </c>
      <c r="C302" s="1">
        <f t="shared" si="1"/>
        <v>-1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IFERROR(__xludf.DUMMYFUNCTION("""COMPUTED_VALUE"""),151.89)</f>
        <v>151.89</v>
      </c>
      <c r="C303" s="1">
        <f t="shared" si="1"/>
        <v>-1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IFERROR(__xludf.DUMMYFUNCTION("""COMPUTED_VALUE"""),146.14)</f>
        <v>146.14</v>
      </c>
      <c r="C304" s="1">
        <f t="shared" si="1"/>
        <v>-1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IFERROR(__xludf.DUMMYFUNCTION("""COMPUTED_VALUE"""),147.27)</f>
        <v>147.27</v>
      </c>
      <c r="C305" s="1">
        <f t="shared" si="1"/>
        <v>-1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IFERROR(__xludf.DUMMYFUNCTION("""COMPUTED_VALUE"""),148.9)</f>
        <v>148.9</v>
      </c>
      <c r="C306" s="1">
        <f t="shared" si="1"/>
        <v>-1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IFERROR(__xludf.DUMMYFUNCTION("""COMPUTED_VALUE"""),150.61)</f>
        <v>150.61</v>
      </c>
      <c r="C307" s="1">
        <f t="shared" si="1"/>
        <v>-1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IFERROR(__xludf.DUMMYFUNCTION("""COMPUTED_VALUE"""),150.92)</f>
        <v>150.92</v>
      </c>
      <c r="C308" s="1">
        <f t="shared" si="1"/>
        <v>-1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IFERROR(__xludf.DUMMYFUNCTION("""COMPUTED_VALUE"""),152.38)</f>
        <v>152.38</v>
      </c>
      <c r="C309" s="1">
        <f t="shared" si="1"/>
        <v>-1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IFERROR(__xludf.DUMMYFUNCTION("""COMPUTED_VALUE"""),152.86)</f>
        <v>152.86</v>
      </c>
      <c r="C310" s="1">
        <f t="shared" si="1"/>
        <v>-1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IFERROR(__xludf.DUMMYFUNCTION("""COMPUTED_VALUE"""),154.91)</f>
        <v>154.91</v>
      </c>
      <c r="C311" s="1">
        <f t="shared" si="1"/>
        <v>-1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IFERROR(__xludf.DUMMYFUNCTION("""COMPUTED_VALUE"""),154.13)</f>
        <v>154.13</v>
      </c>
      <c r="C312" s="1">
        <f t="shared" si="1"/>
        <v>-1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IFERROR(__xludf.DUMMYFUNCTION("""COMPUTED_VALUE"""),155.58)</f>
        <v>155.58</v>
      </c>
      <c r="C313" s="1">
        <f t="shared" si="1"/>
        <v>-1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IFERROR(__xludf.DUMMYFUNCTION("""COMPUTED_VALUE"""),156.26)</f>
        <v>156.26</v>
      </c>
      <c r="C314" s="1">
        <f t="shared" si="1"/>
        <v>-1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IFERROR(__xludf.DUMMYFUNCTION("""COMPUTED_VALUE"""),155.76)</f>
        <v>155.76</v>
      </c>
      <c r="C315" s="1">
        <f t="shared" si="1"/>
        <v>-1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IFERROR(__xludf.DUMMYFUNCTION("""COMPUTED_VALUE"""),156.9)</f>
        <v>156.9</v>
      </c>
      <c r="C316" s="1">
        <f t="shared" si="1"/>
        <v>-1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IFERROR(__xludf.DUMMYFUNCTION("""COMPUTED_VALUE"""),156.89)</f>
        <v>156.89</v>
      </c>
      <c r="C317" s="1">
        <f t="shared" si="1"/>
        <v>-1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IFERROR(__xludf.DUMMYFUNCTION("""COMPUTED_VALUE"""),156.64)</f>
        <v>156.64</v>
      </c>
      <c r="C318" s="1">
        <f t="shared" si="1"/>
        <v>-1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IFERROR(__xludf.DUMMYFUNCTION("""COMPUTED_VALUE"""),156.69)</f>
        <v>156.69</v>
      </c>
      <c r="C319" s="1">
        <f t="shared" si="1"/>
        <v>-1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IFERROR(__xludf.DUMMYFUNCTION("""COMPUTED_VALUE"""),157.01)</f>
        <v>157.01</v>
      </c>
      <c r="C320" s="1">
        <f t="shared" si="1"/>
        <v>-1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IFERROR(__xludf.DUMMYFUNCTION("""COMPUTED_VALUE"""),156.69)</f>
        <v>156.69</v>
      </c>
      <c r="C321" s="1">
        <f t="shared" si="1"/>
        <v>-1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IFERROR(__xludf.DUMMYFUNCTION("""COMPUTED_VALUE"""),156.6)</f>
        <v>156.6</v>
      </c>
      <c r="C322" s="1">
        <f t="shared" si="1"/>
        <v>-1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IFERROR(__xludf.DUMMYFUNCTION("""COMPUTED_VALUE"""),155.93)</f>
        <v>155.93</v>
      </c>
      <c r="C323" s="1">
        <f t="shared" si="1"/>
        <v>-1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IFERROR(__xludf.DUMMYFUNCTION("""COMPUTED_VALUE"""),156.6)</f>
        <v>156.6</v>
      </c>
      <c r="C324" s="1">
        <f t="shared" si="1"/>
        <v>-1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IFERROR(__xludf.DUMMYFUNCTION("""COMPUTED_VALUE"""),157.57)</f>
        <v>157.57</v>
      </c>
      <c r="C325" s="1">
        <f t="shared" si="1"/>
        <v>-1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IFERROR(__xludf.DUMMYFUNCTION("""COMPUTED_VALUE"""),158.76)</f>
        <v>158.76</v>
      </c>
      <c r="C326" s="1">
        <f t="shared" si="1"/>
        <v>-1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IFERROR(__xludf.DUMMYFUNCTION("""COMPUTED_VALUE"""),158.5)</f>
        <v>158.5</v>
      </c>
      <c r="C327" s="1">
        <f t="shared" si="1"/>
        <v>-1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IFERROR(__xludf.DUMMYFUNCTION("""COMPUTED_VALUE"""),157.98)</f>
        <v>157.98</v>
      </c>
      <c r="C328" s="1">
        <f t="shared" si="1"/>
        <v>-1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IFERROR(__xludf.DUMMYFUNCTION("""COMPUTED_VALUE"""),157.36)</f>
        <v>157.36</v>
      </c>
      <c r="C329" s="1">
        <f t="shared" si="1"/>
        <v>-1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IFERROR(__xludf.DUMMYFUNCTION("""COMPUTED_VALUE"""),160.73)</f>
        <v>160.73</v>
      </c>
      <c r="C330" s="1">
        <f t="shared" si="1"/>
        <v>-1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IFERROR(__xludf.DUMMYFUNCTION("""COMPUTED_VALUE"""),160.15)</f>
        <v>160.15</v>
      </c>
      <c r="C331" s="1">
        <f t="shared" si="1"/>
        <v>-1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IFERROR(__xludf.DUMMYFUNCTION("""COMPUTED_VALUE"""),160.94)</f>
        <v>160.94</v>
      </c>
      <c r="C332" s="1">
        <f t="shared" si="1"/>
        <v>-1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IFERROR(__xludf.DUMMYFUNCTION("""COMPUTED_VALUE"""),162.73)</f>
        <v>162.73</v>
      </c>
      <c r="C333" s="1">
        <f t="shared" si="1"/>
        <v>-1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IFERROR(__xludf.DUMMYFUNCTION("""COMPUTED_VALUE"""),163.12)</f>
        <v>163.12</v>
      </c>
      <c r="C334" s="1">
        <f t="shared" si="1"/>
        <v>-1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IFERROR(__xludf.DUMMYFUNCTION("""COMPUTED_VALUE"""),162.93)</f>
        <v>162.93</v>
      </c>
      <c r="C335" s="1">
        <f t="shared" si="1"/>
        <v>-1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IFERROR(__xludf.DUMMYFUNCTION("""COMPUTED_VALUE"""),164.43)</f>
        <v>164.43</v>
      </c>
      <c r="C336" s="1">
        <f t="shared" si="1"/>
        <v>-1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IFERROR(__xludf.DUMMYFUNCTION("""COMPUTED_VALUE"""),165.12)</f>
        <v>165.12</v>
      </c>
      <c r="C337" s="1">
        <f t="shared" si="1"/>
        <v>-1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IFERROR(__xludf.DUMMYFUNCTION("""COMPUTED_VALUE"""),162.97)</f>
        <v>162.97</v>
      </c>
      <c r="C338" s="1">
        <f t="shared" si="1"/>
        <v>-1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IFERROR(__xludf.DUMMYFUNCTION("""COMPUTED_VALUE"""),160.91)</f>
        <v>160.91</v>
      </c>
      <c r="C339" s="1">
        <f t="shared" si="1"/>
        <v>-1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IFERROR(__xludf.DUMMYFUNCTION("""COMPUTED_VALUE"""),161.32)</f>
        <v>161.32</v>
      </c>
      <c r="C340" s="1">
        <f t="shared" si="1"/>
        <v>-1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IFERROR(__xludf.DUMMYFUNCTION("""COMPUTED_VALUE"""),161.52)</f>
        <v>161.52</v>
      </c>
      <c r="C341" s="1">
        <f t="shared" si="1"/>
        <v>-1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IFERROR(__xludf.DUMMYFUNCTION("""COMPUTED_VALUE"""),162.74)</f>
        <v>162.74</v>
      </c>
      <c r="C342" s="1">
        <f t="shared" si="1"/>
        <v>-1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IFERROR(__xludf.DUMMYFUNCTION("""COMPUTED_VALUE"""),161.9)</f>
        <v>161.9</v>
      </c>
      <c r="C343" s="1">
        <f t="shared" si="1"/>
        <v>-1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IFERROR(__xludf.DUMMYFUNCTION("""COMPUTED_VALUE"""),164.52)</f>
        <v>164.52</v>
      </c>
      <c r="C344" s="1">
        <f t="shared" si="1"/>
        <v>-1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IFERROR(__xludf.DUMMYFUNCTION("""COMPUTED_VALUE"""),162.3)</f>
        <v>162.3</v>
      </c>
      <c r="C345" s="1">
        <f t="shared" si="1"/>
        <v>-1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IFERROR(__xludf.DUMMYFUNCTION("""COMPUTED_VALUE"""),161.29)</f>
        <v>161.29</v>
      </c>
      <c r="C346" s="1">
        <f t="shared" si="1"/>
        <v>-1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IFERROR(__xludf.DUMMYFUNCTION("""COMPUTED_VALUE"""),162.86)</f>
        <v>162.86</v>
      </c>
      <c r="C347" s="1">
        <f t="shared" si="1"/>
        <v>-1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IFERROR(__xludf.DUMMYFUNCTION("""COMPUTED_VALUE"""),162.8)</f>
        <v>162.8</v>
      </c>
      <c r="C348" s="1">
        <f t="shared" si="1"/>
        <v>-1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IFERROR(__xludf.DUMMYFUNCTION("""COMPUTED_VALUE"""),162.94)</f>
        <v>162.94</v>
      </c>
      <c r="C349" s="1">
        <f t="shared" si="1"/>
        <v>-1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IFERROR(__xludf.DUMMYFUNCTION("""COMPUTED_VALUE"""),162.53)</f>
        <v>162.53</v>
      </c>
      <c r="C350" s="1">
        <f t="shared" si="1"/>
        <v>-1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IFERROR(__xludf.DUMMYFUNCTION("""COMPUTED_VALUE"""),160.72)</f>
        <v>160.72</v>
      </c>
      <c r="C351" s="1">
        <f t="shared" si="1"/>
        <v>-1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IFERROR(__xludf.DUMMYFUNCTION("""COMPUTED_VALUE"""),160.46)</f>
        <v>160.46</v>
      </c>
      <c r="C352" s="1">
        <f t="shared" si="1"/>
        <v>-1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IFERROR(__xludf.DUMMYFUNCTION("""COMPUTED_VALUE"""),160.23)</f>
        <v>160.23</v>
      </c>
      <c r="C353" s="1">
        <f t="shared" si="1"/>
        <v>-1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IFERROR(__xludf.DUMMYFUNCTION("""COMPUTED_VALUE"""),159.68)</f>
        <v>159.68</v>
      </c>
      <c r="C354" s="1">
        <f t="shared" si="1"/>
        <v>-1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IFERROR(__xludf.DUMMYFUNCTION("""COMPUTED_VALUE"""),159.99)</f>
        <v>159.99</v>
      </c>
      <c r="C355" s="1">
        <f t="shared" si="1"/>
        <v>-1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IFERROR(__xludf.DUMMYFUNCTION("""COMPUTED_VALUE"""),161.36)</f>
        <v>161.36</v>
      </c>
      <c r="C356" s="1">
        <f t="shared" si="1"/>
        <v>-1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IFERROR(__xludf.DUMMYFUNCTION("""COMPUTED_VALUE"""),159.09)</f>
        <v>159.09</v>
      </c>
      <c r="C357" s="1">
        <f t="shared" si="1"/>
        <v>-1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IFERROR(__xludf.DUMMYFUNCTION("""COMPUTED_VALUE"""),158.64)</f>
        <v>158.64</v>
      </c>
      <c r="C358" s="1">
        <f t="shared" si="1"/>
        <v>-1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IFERROR(__xludf.DUMMYFUNCTION("""COMPUTED_VALUE"""),157.65)</f>
        <v>157.65</v>
      </c>
      <c r="C359" s="1">
        <f t="shared" si="1"/>
        <v>-1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IFERROR(__xludf.DUMMYFUNCTION("""COMPUTED_VALUE"""),157.36)</f>
        <v>157.36</v>
      </c>
      <c r="C360" s="1">
        <f t="shared" si="1"/>
        <v>-1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IFERROR(__xludf.DUMMYFUNCTION("""COMPUTED_VALUE"""),156.35)</f>
        <v>156.35</v>
      </c>
      <c r="C361" s="1">
        <f t="shared" si="1"/>
        <v>-1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IFERROR(__xludf.DUMMYFUNCTION("""COMPUTED_VALUE"""),156.97)</f>
        <v>156.97</v>
      </c>
      <c r="C362" s="1">
        <f t="shared" si="1"/>
        <v>-1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IFERROR(__xludf.DUMMYFUNCTION("""COMPUTED_VALUE"""),157.45)</f>
        <v>157.45</v>
      </c>
      <c r="C363" s="1">
        <f t="shared" si="1"/>
        <v>-1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IFERROR(__xludf.DUMMYFUNCTION("""COMPUTED_VALUE"""),155.86)</f>
        <v>155.86</v>
      </c>
      <c r="C364" s="1">
        <f t="shared" si="1"/>
        <v>-1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IFERROR(__xludf.DUMMYFUNCTION("""COMPUTED_VALUE"""),155.85)</f>
        <v>155.85</v>
      </c>
      <c r="C365" s="1">
        <f t="shared" si="1"/>
        <v>-1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IFERROR(__xludf.DUMMYFUNCTION("""COMPUTED_VALUE"""),156.76)</f>
        <v>156.76</v>
      </c>
      <c r="C366" s="1">
        <f t="shared" si="1"/>
        <v>-1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IFERROR(__xludf.DUMMYFUNCTION("""COMPUTED_VALUE"""),155.05)</f>
        <v>155.05</v>
      </c>
      <c r="C367" s="1">
        <f t="shared" si="1"/>
        <v>-1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IFERROR(__xludf.DUMMYFUNCTION("""COMPUTED_VALUE"""),155.38)</f>
        <v>155.38</v>
      </c>
      <c r="C368" s="1">
        <f t="shared" si="1"/>
        <v>-1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IFERROR(__xludf.DUMMYFUNCTION("""COMPUTED_VALUE"""),157.07)</f>
        <v>157.07</v>
      </c>
      <c r="C369" s="1">
        <f t="shared" si="1"/>
        <v>-1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IFERROR(__xludf.DUMMYFUNCTION("""COMPUTED_VALUE"""),157.62)</f>
        <v>157.62</v>
      </c>
      <c r="C370" s="1">
        <f t="shared" si="1"/>
        <v>-1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IFERROR(__xludf.DUMMYFUNCTION("""COMPUTED_VALUE"""),158.77)</f>
        <v>158.77</v>
      </c>
      <c r="C371" s="1">
        <f t="shared" si="1"/>
        <v>-1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IFERROR(__xludf.DUMMYFUNCTION("""COMPUTED_VALUE"""),158.25)</f>
        <v>158.25</v>
      </c>
      <c r="C372" s="1">
        <f t="shared" si="1"/>
        <v>-1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IFERROR(__xludf.DUMMYFUNCTION("""COMPUTED_VALUE"""),158.67)</f>
        <v>158.67</v>
      </c>
      <c r="C373" s="1">
        <f t="shared" si="1"/>
        <v>-1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IFERROR(__xludf.DUMMYFUNCTION("""COMPUTED_VALUE"""),157.67)</f>
        <v>157.67</v>
      </c>
      <c r="C374" s="1">
        <f t="shared" si="1"/>
        <v>-1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IFERROR(__xludf.DUMMYFUNCTION("""COMPUTED_VALUE"""),160.1)</f>
        <v>160.1</v>
      </c>
      <c r="C375" s="1">
        <f t="shared" si="1"/>
        <v>-1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IFERROR(__xludf.DUMMYFUNCTION("""COMPUTED_VALUE"""),162.39)</f>
        <v>162.39</v>
      </c>
      <c r="C376" s="1">
        <f t="shared" si="1"/>
        <v>-1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IFERROR(__xludf.DUMMYFUNCTION("""COMPUTED_VALUE"""),162.89)</f>
        <v>162.89</v>
      </c>
      <c r="C377" s="1">
        <f t="shared" si="1"/>
        <v>-1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IFERROR(__xludf.DUMMYFUNCTION("""COMPUTED_VALUE"""),163.86)</f>
        <v>163.86</v>
      </c>
      <c r="C378" s="1">
        <f t="shared" si="1"/>
        <v>-1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IFERROR(__xludf.DUMMYFUNCTION("""COMPUTED_VALUE"""),166.71)</f>
        <v>166.71</v>
      </c>
      <c r="C379" s="1">
        <f t="shared" si="1"/>
        <v>-1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IFERROR(__xludf.DUMMYFUNCTION("""COMPUTED_VALUE"""),167.56)</f>
        <v>167.56</v>
      </c>
      <c r="C380" s="1">
        <f t="shared" si="1"/>
        <v>-1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IFERROR(__xludf.DUMMYFUNCTION("""COMPUTED_VALUE"""),169.74)</f>
        <v>169.74</v>
      </c>
      <c r="C381" s="1">
        <f t="shared" si="1"/>
        <v>-1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IFERROR(__xludf.DUMMYFUNCTION("""COMPUTED_VALUE"""),168.57)</f>
        <v>168.57</v>
      </c>
      <c r="C382" s="1">
        <f t="shared" si="1"/>
        <v>-1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IFERROR(__xludf.DUMMYFUNCTION("""COMPUTED_VALUE"""),168.58)</f>
        <v>168.58</v>
      </c>
      <c r="C383" s="1">
        <f t="shared" si="1"/>
        <v>-1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IFERROR(__xludf.DUMMYFUNCTION("""COMPUTED_VALUE"""),167.14)</f>
        <v>167.14</v>
      </c>
      <c r="C384" s="1">
        <f t="shared" si="1"/>
        <v>-1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IFERROR(__xludf.DUMMYFUNCTION("""COMPUTED_VALUE"""),166.25)</f>
        <v>166.25</v>
      </c>
      <c r="C385" s="1">
        <f t="shared" si="1"/>
        <v>-1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IFERROR(__xludf.DUMMYFUNCTION("""COMPUTED_VALUE"""),166.5)</f>
        <v>166.5</v>
      </c>
      <c r="C386" s="1">
        <f t="shared" si="1"/>
        <v>-1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IFERROR(__xludf.DUMMYFUNCTION("""COMPUTED_VALUE"""),166.42)</f>
        <v>166.42</v>
      </c>
      <c r="C387" s="1">
        <f t="shared" si="1"/>
        <v>-1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IFERROR(__xludf.DUMMYFUNCTION("""COMPUTED_VALUE"""),167.67)</f>
        <v>167.67</v>
      </c>
      <c r="C388" s="1">
        <f t="shared" si="1"/>
        <v>-1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IFERROR(__xludf.DUMMYFUNCTION("""COMPUTED_VALUE"""),167.42)</f>
        <v>167.42</v>
      </c>
      <c r="C389" s="1">
        <f t="shared" si="1"/>
        <v>-1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IFERROR(__xludf.DUMMYFUNCTION("""COMPUTED_VALUE"""),176.91)</f>
        <v>176.91</v>
      </c>
      <c r="C390" s="1">
        <f t="shared" si="1"/>
        <v>-1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IFERROR(__xludf.DUMMYFUNCTION("""COMPUTED_VALUE"""),175.42)</f>
        <v>175.42</v>
      </c>
      <c r="C391" s="1">
        <f t="shared" si="1"/>
        <v>-1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IFERROR(__xludf.DUMMYFUNCTION("""COMPUTED_VALUE"""),176.61)</f>
        <v>176.61</v>
      </c>
      <c r="C392" s="1">
        <f t="shared" si="1"/>
        <v>-1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IFERROR(__xludf.DUMMYFUNCTION("""COMPUTED_VALUE"""),176.88)</f>
        <v>176.88</v>
      </c>
      <c r="C393" s="1">
        <f t="shared" si="1"/>
        <v>-1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IFERROR(__xludf.DUMMYFUNCTION("""COMPUTED_VALUE"""),175.46)</f>
        <v>175.46</v>
      </c>
      <c r="C394" s="1">
        <f t="shared" si="1"/>
        <v>-1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IFERROR(__xludf.DUMMYFUNCTION("""COMPUTED_VALUE"""),174.73)</f>
        <v>174.73</v>
      </c>
      <c r="C395" s="1">
        <f t="shared" si="1"/>
        <v>-1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IFERROR(__xludf.DUMMYFUNCTION("""COMPUTED_VALUE"""),173.22)</f>
        <v>173.22</v>
      </c>
      <c r="C396" s="1">
        <f t="shared" si="1"/>
        <v>-1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IFERROR(__xludf.DUMMYFUNCTION("""COMPUTED_VALUE"""),173.65)</f>
        <v>173.65</v>
      </c>
      <c r="C397" s="1">
        <f t="shared" si="1"/>
        <v>-1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IFERROR(__xludf.DUMMYFUNCTION("""COMPUTED_VALUE"""),173.7)</f>
        <v>173.7</v>
      </c>
      <c r="C398" s="1">
        <f t="shared" si="1"/>
        <v>-1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IFERROR(__xludf.DUMMYFUNCTION("""COMPUTED_VALUE"""),172.65)</f>
        <v>172.65</v>
      </c>
      <c r="C399" s="1">
        <f t="shared" si="1"/>
        <v>-1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IFERROR(__xludf.DUMMYFUNCTION("""COMPUTED_VALUE"""),170.07)</f>
        <v>170.07</v>
      </c>
      <c r="C400" s="1">
        <f t="shared" si="1"/>
        <v>-1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IFERROR(__xludf.DUMMYFUNCTION("""COMPUTED_VALUE"""),170.81)</f>
        <v>170.81</v>
      </c>
      <c r="C401" s="1">
        <f t="shared" si="1"/>
        <v>-1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IFERROR(__xludf.DUMMYFUNCTION("""COMPUTED_VALUE"""),163.79)</f>
        <v>163.79</v>
      </c>
      <c r="C402" s="1">
        <f t="shared" si="1"/>
        <v>-1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IFERROR(__xludf.DUMMYFUNCTION("""COMPUTED_VALUE"""),165.22)</f>
        <v>165.22</v>
      </c>
      <c r="C403" s="1">
        <f t="shared" si="1"/>
        <v>-1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IFERROR(__xludf.DUMMYFUNCTION("""COMPUTED_VALUE"""),158.77)</f>
        <v>158.77</v>
      </c>
      <c r="C404" s="1">
        <f t="shared" si="1"/>
        <v>-1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IFERROR(__xludf.DUMMYFUNCTION("""COMPUTED_VALUE"""),162.96)</f>
        <v>162.96</v>
      </c>
      <c r="C405" s="1">
        <f t="shared" si="1"/>
        <v>-1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IFERROR(__xludf.DUMMYFUNCTION("""COMPUTED_VALUE"""),155.25)</f>
        <v>155.25</v>
      </c>
      <c r="C406" s="1">
        <f t="shared" si="1"/>
        <v>-1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IFERROR(__xludf.DUMMYFUNCTION("""COMPUTED_VALUE"""),159.25)</f>
        <v>159.25</v>
      </c>
      <c r="C407" s="1">
        <f t="shared" si="1"/>
        <v>-1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IFERROR(__xludf.DUMMYFUNCTION("""COMPUTED_VALUE"""),160.66)</f>
        <v>160.66</v>
      </c>
      <c r="C408" s="1">
        <f t="shared" si="1"/>
        <v>-1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IFERROR(__xludf.DUMMYFUNCTION("""COMPUTED_VALUE"""),165.23)</f>
        <v>165.23</v>
      </c>
      <c r="C409" s="1">
        <f t="shared" si="1"/>
        <v>-1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IFERROR(__xludf.DUMMYFUNCTION("""COMPUTED_VALUE"""),163.56)</f>
        <v>163.56</v>
      </c>
      <c r="C410" s="1">
        <f t="shared" si="1"/>
        <v>-1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IFERROR(__xludf.DUMMYFUNCTION("""COMPUTED_VALUE"""),163.79)</f>
        <v>163.79</v>
      </c>
      <c r="C411" s="1">
        <f t="shared" si="1"/>
        <v>-1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IFERROR(__xludf.DUMMYFUNCTION("""COMPUTED_VALUE"""),156.48)</f>
        <v>156.48</v>
      </c>
      <c r="C412" s="1">
        <f t="shared" si="1"/>
        <v>-1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IFERROR(__xludf.DUMMYFUNCTION("""COMPUTED_VALUE"""),150.48)</f>
        <v>150.48</v>
      </c>
      <c r="C413" s="1">
        <f t="shared" si="1"/>
        <v>-1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IFERROR(__xludf.DUMMYFUNCTION("""COMPUTED_VALUE"""),151.85)</f>
        <v>151.85</v>
      </c>
      <c r="C414" s="1">
        <f t="shared" si="1"/>
        <v>-1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IFERROR(__xludf.DUMMYFUNCTION("""COMPUTED_VALUE"""),156.95)</f>
        <v>156.95</v>
      </c>
      <c r="C415" s="1">
        <f t="shared" si="1"/>
        <v>-1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IFERROR(__xludf.DUMMYFUNCTION("""COMPUTED_VALUE"""),159.28)</f>
        <v>159.28</v>
      </c>
      <c r="C416" s="1">
        <f t="shared" si="1"/>
        <v>-1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IFERROR(__xludf.DUMMYFUNCTION("""COMPUTED_VALUE"""),158.16)</f>
        <v>158.16</v>
      </c>
      <c r="C417" s="1">
        <f t="shared" si="1"/>
        <v>-1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IFERROR(__xludf.DUMMYFUNCTION("""COMPUTED_VALUE"""),161.56)</f>
        <v>161.56</v>
      </c>
      <c r="C418" s="1">
        <f t="shared" si="1"/>
        <v>-1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IFERROR(__xludf.DUMMYFUNCTION("""COMPUTED_VALUE"""),164.88)</f>
        <v>164.88</v>
      </c>
      <c r="C419" s="1">
        <f t="shared" si="1"/>
        <v>-1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IFERROR(__xludf.DUMMYFUNCTION("""COMPUTED_VALUE"""),164.78)</f>
        <v>164.78</v>
      </c>
      <c r="C420" s="1">
        <f t="shared" si="1"/>
        <v>-1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IFERROR(__xludf.DUMMYFUNCTION("""COMPUTED_VALUE"""),164.2)</f>
        <v>164.2</v>
      </c>
      <c r="C421" s="1">
        <f t="shared" si="1"/>
        <v>-1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IFERROR(__xludf.DUMMYFUNCTION("""COMPUTED_VALUE"""),162.69)</f>
        <v>162.69</v>
      </c>
      <c r="C422" s="1">
        <f t="shared" si="1"/>
        <v>-1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IFERROR(__xludf.DUMMYFUNCTION("""COMPUTED_VALUE"""),159.49)</f>
        <v>159.49</v>
      </c>
      <c r="C423" s="1">
        <f t="shared" si="1"/>
        <v>-1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IFERROR(__xludf.DUMMYFUNCTION("""COMPUTED_VALUE"""),157.71)</f>
        <v>157.71</v>
      </c>
      <c r="C424" s="1">
        <f t="shared" si="1"/>
        <v>-1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IFERROR(__xludf.DUMMYFUNCTION("""COMPUTED_VALUE"""),159.81)</f>
        <v>159.81</v>
      </c>
      <c r="C425" s="1">
        <f t="shared" si="1"/>
        <v>-1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IFERROR(__xludf.DUMMYFUNCTION("""COMPUTED_VALUE"""),157.84)</f>
        <v>157.84</v>
      </c>
      <c r="C426" s="1">
        <f t="shared" si="1"/>
        <v>-1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IFERROR(__xludf.DUMMYFUNCTION("""COMPUTED_VALUE"""),154.13)</f>
        <v>154.13</v>
      </c>
      <c r="C427" s="1">
        <f t="shared" si="1"/>
        <v>-1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IFERROR(__xludf.DUMMYFUNCTION("""COMPUTED_VALUE"""),155.14)</f>
        <v>155.14</v>
      </c>
      <c r="C428" s="1">
        <f t="shared" si="1"/>
        <v>-1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IFERROR(__xludf.DUMMYFUNCTION("""COMPUTED_VALUE"""),156.1)</f>
        <v>156.1</v>
      </c>
      <c r="C429" s="1">
        <f t="shared" si="1"/>
        <v>-1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IFERROR(__xludf.DUMMYFUNCTION("""COMPUTED_VALUE"""),159.74)</f>
        <v>159.74</v>
      </c>
      <c r="C430" s="1">
        <f t="shared" si="1"/>
        <v>-1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IFERROR(__xludf.DUMMYFUNCTION("""COMPUTED_VALUE"""),162.46)</f>
        <v>162.46</v>
      </c>
      <c r="C431" s="1">
        <f t="shared" si="1"/>
        <v>-1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IFERROR(__xludf.DUMMYFUNCTION("""COMPUTED_VALUE"""),165.23)</f>
        <v>165.23</v>
      </c>
      <c r="C432" s="1">
        <f t="shared" si="1"/>
        <v>-1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IFERROR(__xludf.DUMMYFUNCTION("""COMPUTED_VALUE"""),165.37)</f>
        <v>165.37</v>
      </c>
      <c r="C433" s="1">
        <f t="shared" si="1"/>
        <v>-1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IFERROR(__xludf.DUMMYFUNCTION("""COMPUTED_VALUE"""),166.89)</f>
        <v>166.89</v>
      </c>
      <c r="C434" s="1">
        <f t="shared" si="1"/>
        <v>-1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IFERROR(__xludf.DUMMYFUNCTION("""COMPUTED_VALUE"""),165.26)</f>
        <v>165.26</v>
      </c>
      <c r="C435" s="1">
        <f t="shared" si="1"/>
        <v>-1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IFERROR(__xludf.DUMMYFUNCTION("""COMPUTED_VALUE"""),161.06)</f>
        <v>161.06</v>
      </c>
      <c r="C436" s="1">
        <f t="shared" si="1"/>
        <v>-1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IFERROR(__xludf.DUMMYFUNCTION("""COMPUTED_VALUE"""),161.75)</f>
        <v>161.75</v>
      </c>
      <c r="C437" s="1">
        <f t="shared" si="1"/>
        <v>-1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IFERROR(__xludf.DUMMYFUNCTION("""COMPUTED_VALUE"""),166.69)</f>
        <v>166.69</v>
      </c>
      <c r="C438" s="1">
        <f t="shared" si="1"/>
        <v>-1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IFERROR(__xludf.DUMMYFUNCTION("""COMPUTED_VALUE"""),169.74)</f>
        <v>169.74</v>
      </c>
      <c r="C439" s="1">
        <f t="shared" si="1"/>
        <v>-1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IFERROR(__xludf.DUMMYFUNCTION("""COMPUTED_VALUE"""),169.59)</f>
        <v>169.59</v>
      </c>
      <c r="C440" s="1">
        <f t="shared" si="1"/>
        <v>-1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IFERROR(__xludf.DUMMYFUNCTION("""COMPUTED_VALUE"""),171.14)</f>
        <v>171.14</v>
      </c>
      <c r="C441" s="1">
        <f t="shared" si="1"/>
        <v>-1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IFERROR(__xludf.DUMMYFUNCTION("""COMPUTED_VALUE"""),167.03)</f>
        <v>167.03</v>
      </c>
      <c r="C442" s="1">
        <f t="shared" si="1"/>
        <v>-1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IFERROR(__xludf.DUMMYFUNCTION("""COMPUTED_VALUE"""),165.52)</f>
        <v>165.52</v>
      </c>
      <c r="C443" s="1">
        <f t="shared" si="1"/>
        <v>-1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IFERROR(__xludf.DUMMYFUNCTION("""COMPUTED_VALUE"""),166.91)</f>
        <v>166.91</v>
      </c>
      <c r="C444" s="1">
        <f t="shared" si="1"/>
        <v>-1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IFERROR(__xludf.DUMMYFUNCTION("""COMPUTED_VALUE"""),168.92)</f>
        <v>168.92</v>
      </c>
      <c r="C445" s="1">
        <f t="shared" si="1"/>
        <v>-1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IFERROR(__xludf.DUMMYFUNCTION("""COMPUTED_VALUE"""),173.54)</f>
        <v>173.54</v>
      </c>
      <c r="C446" s="1">
        <f t="shared" si="1"/>
        <v>-1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IFERROR(__xludf.DUMMYFUNCTION("""COMPUTED_VALUE"""),174.21)</f>
        <v>174.21</v>
      </c>
      <c r="C447" s="1">
        <f t="shared" si="1"/>
        <v>-1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IFERROR(__xludf.DUMMYFUNCTION("""COMPUTED_VALUE"""),178.25)</f>
        <v>178.25</v>
      </c>
      <c r="C448" s="1">
        <f t="shared" si="1"/>
        <v>-1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IFERROR(__xludf.DUMMYFUNCTION("""COMPUTED_VALUE"""),176.71)</f>
        <v>176.71</v>
      </c>
      <c r="C449" s="1">
        <f t="shared" si="1"/>
        <v>-1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IFERROR(__xludf.DUMMYFUNCTION("""COMPUTED_VALUE"""),177.78)</f>
        <v>177.78</v>
      </c>
      <c r="C450" s="1">
        <f t="shared" si="1"/>
        <v>-1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IFERROR(__xludf.DUMMYFUNCTION("""COMPUTED_VALUE"""),178.44)</f>
        <v>178.44</v>
      </c>
      <c r="C451" s="1">
        <f t="shared" si="1"/>
        <v>-1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IFERROR(__xludf.DUMMYFUNCTION("""COMPUTED_VALUE"""),181.99)</f>
        <v>181.99</v>
      </c>
      <c r="C452" s="1">
        <f t="shared" si="1"/>
        <v>-1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IFERROR(__xludf.DUMMYFUNCTION("""COMPUTED_VALUE"""),178.22)</f>
        <v>178.22</v>
      </c>
      <c r="C453" s="1">
        <f t="shared" si="1"/>
        <v>-1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IFERROR(__xludf.DUMMYFUNCTION("""COMPUTED_VALUE"""),170.88)</f>
        <v>170.88</v>
      </c>
      <c r="C454" s="1">
        <f t="shared" si="1"/>
        <v>-1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IFERROR(__xludf.DUMMYFUNCTION("""COMPUTED_VALUE"""),169.44)</f>
        <v>169.44</v>
      </c>
      <c r="C455" s="1">
        <f t="shared" si="1"/>
        <v>-1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IFERROR(__xludf.DUMMYFUNCTION("""COMPUTED_VALUE"""),169.3)</f>
        <v>169.3</v>
      </c>
      <c r="C456" s="1">
        <f t="shared" si="1"/>
        <v>-1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IFERROR(__xludf.DUMMYFUNCTION("""COMPUTED_VALUE"""),173.49)</f>
        <v>173.49</v>
      </c>
      <c r="C457" s="1">
        <f t="shared" si="1"/>
        <v>-1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IFERROR(__xludf.DUMMYFUNCTION("""COMPUTED_VALUE"""),174.08)</f>
        <v>174.08</v>
      </c>
      <c r="C458" s="1">
        <f t="shared" si="1"/>
        <v>-1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IFERROR(__xludf.DUMMYFUNCTION("""COMPUTED_VALUE"""),172.27)</f>
        <v>172.27</v>
      </c>
      <c r="C459" s="1">
        <f t="shared" si="1"/>
        <v>-1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IFERROR(__xludf.DUMMYFUNCTION("""COMPUTED_VALUE"""),173.81)</f>
        <v>173.81</v>
      </c>
      <c r="C460" s="1">
        <f t="shared" si="1"/>
        <v>-1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IFERROR(__xludf.DUMMYFUNCTION("""COMPUTED_VALUE"""),177.99)</f>
        <v>177.99</v>
      </c>
      <c r="C461" s="1">
        <f t="shared" si="1"/>
        <v>-1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IFERROR(__xludf.DUMMYFUNCTION("""COMPUTED_VALUE"""),179.05)</f>
        <v>179.05</v>
      </c>
      <c r="C462" s="1">
        <f t="shared" si="1"/>
        <v>-1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IFERROR(__xludf.DUMMYFUNCTION("""COMPUTED_VALUE"""),176.35)</f>
        <v>176.35</v>
      </c>
      <c r="C463" s="1">
        <f t="shared" si="1"/>
        <v>-1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IFERROR(__xludf.DUMMYFUNCTION("""COMPUTED_VALUE"""),173.22)</f>
        <v>173.22</v>
      </c>
      <c r="C464" s="1">
        <f t="shared" si="1"/>
        <v>-1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IFERROR(__xludf.DUMMYFUNCTION("""COMPUTED_VALUE"""),175.67)</f>
        <v>175.67</v>
      </c>
      <c r="C465" s="1">
        <f t="shared" si="1"/>
        <v>-1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IFERROR(__xludf.DUMMYFUNCTION("""COMPUTED_VALUE"""),178.9)</f>
        <v>178.9</v>
      </c>
      <c r="C466" s="1">
        <f t="shared" si="1"/>
        <v>-1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IFERROR(__xludf.DUMMYFUNCTION("""COMPUTED_VALUE"""),178.02)</f>
        <v>178.02</v>
      </c>
      <c r="C467" s="1">
        <f t="shared" si="1"/>
        <v>-1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IFERROR(__xludf.DUMMYFUNCTION("""COMPUTED_VALUE"""),178.92)</f>
        <v>178.92</v>
      </c>
      <c r="C468" s="1">
        <f t="shared" si="1"/>
        <v>-1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IFERROR(__xludf.DUMMYFUNCTION("""COMPUTED_VALUE"""),178.85)</f>
        <v>178.85</v>
      </c>
      <c r="C469" s="1">
        <f t="shared" si="1"/>
        <v>-1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IFERROR(__xludf.DUMMYFUNCTION("""COMPUTED_VALUE"""),174.07)</f>
        <v>174.07</v>
      </c>
      <c r="C470" s="1">
        <f t="shared" si="1"/>
        <v>-1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IFERROR(__xludf.DUMMYFUNCTION("""COMPUTED_VALUE"""),175.13)</f>
        <v>175.13</v>
      </c>
      <c r="C471" s="1">
        <f t="shared" si="1"/>
        <v>-1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IFERROR(__xludf.DUMMYFUNCTION("""COMPUTED_VALUE"""),178.98)</f>
        <v>178.98</v>
      </c>
      <c r="C472" s="1">
        <f t="shared" si="1"/>
        <v>-1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IFERROR(__xludf.DUMMYFUNCTION("""COMPUTED_VALUE"""),178.95)</f>
        <v>178.95</v>
      </c>
      <c r="C473" s="1">
        <f t="shared" si="1"/>
        <v>-1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IFERROR(__xludf.DUMMYFUNCTION("""COMPUTED_VALUE"""),180.29)</f>
        <v>180.29</v>
      </c>
      <c r="C474" s="1">
        <f t="shared" si="1"/>
        <v>-1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IFERROR(__xludf.DUMMYFUNCTION("""COMPUTED_VALUE"""),178.25)</f>
        <v>178.25</v>
      </c>
      <c r="C475" s="1">
        <f t="shared" si="1"/>
        <v>-1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IFERROR(__xludf.DUMMYFUNCTION("""COMPUTED_VALUE"""),177.4)</f>
        <v>177.4</v>
      </c>
      <c r="C476" s="1">
        <f t="shared" si="1"/>
        <v>-1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IFERROR(__xludf.DUMMYFUNCTION("""COMPUTED_VALUE"""),176.93)</f>
        <v>176.93</v>
      </c>
      <c r="C477" s="1">
        <f t="shared" si="1"/>
        <v>-1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IFERROR(__xludf.DUMMYFUNCTION("""COMPUTED_VALUE"""),173.34)</f>
        <v>173.34</v>
      </c>
      <c r="C478" s="1">
        <f t="shared" si="1"/>
        <v>-1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IFERROR(__xludf.DUMMYFUNCTION("""COMPUTED_VALUE"""),173.18)</f>
        <v>173.18</v>
      </c>
      <c r="C479" s="1">
        <f t="shared" si="1"/>
        <v>-1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IFERROR(__xludf.DUMMYFUNCTION("""COMPUTED_VALUE"""),169.97)</f>
        <v>169.97</v>
      </c>
      <c r="C480" s="1">
        <f t="shared" si="1"/>
        <v>-1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IFERROR(__xludf.DUMMYFUNCTION("""COMPUTED_VALUE"""),169.12)</f>
        <v>169.12</v>
      </c>
      <c r="C481" s="1">
        <f t="shared" si="1"/>
        <v>-1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IFERROR(__xludf.DUMMYFUNCTION("""COMPUTED_VALUE"""),174.04)</f>
        <v>174.04</v>
      </c>
      <c r="C482" s="1">
        <f t="shared" si="1"/>
        <v>-1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IFERROR(__xludf.DUMMYFUNCTION("""COMPUTED_VALUE"""),172.83)</f>
        <v>172.83</v>
      </c>
      <c r="C483" s="1">
        <f t="shared" si="1"/>
        <v>-1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IFERROR(__xludf.DUMMYFUNCTION("""COMPUTED_VALUE"""),179.57)</f>
        <v>179.57</v>
      </c>
      <c r="C484" s="1">
        <f t="shared" si="1"/>
        <v>-1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IFERROR(__xludf.DUMMYFUNCTION("""COMPUTED_VALUE"""),180.96)</f>
        <v>180.96</v>
      </c>
      <c r="C485" s="1">
        <f t="shared" si="1"/>
        <v>-1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IFERROR(__xludf.DUMMYFUNCTION("""COMPUTED_VALUE"""),181.16)</f>
        <v>181.16</v>
      </c>
      <c r="C486" s="1">
        <f t="shared" si="1"/>
        <v>-1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IFERROR(__xludf.DUMMYFUNCTION("""COMPUTED_VALUE"""),182.28)</f>
        <v>182.28</v>
      </c>
      <c r="C487" s="1">
        <f t="shared" si="1"/>
        <v>-1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IFERROR(__xludf.DUMMYFUNCTION("""COMPUTED_VALUE"""),184.29)</f>
        <v>184.29</v>
      </c>
      <c r="C488" s="1">
        <f t="shared" si="1"/>
        <v>-1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IFERROR(__xludf.DUMMYFUNCTION("""COMPUTED_VALUE"""),185.35)</f>
        <v>185.35</v>
      </c>
      <c r="C489" s="1">
        <f t="shared" si="1"/>
        <v>-1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IFERROR(__xludf.DUMMYFUNCTION("""COMPUTED_VALUE"""),182.99)</f>
        <v>182.99</v>
      </c>
      <c r="C490" s="1">
        <f t="shared" si="1"/>
        <v>-1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IFERROR(__xludf.DUMMYFUNCTION("""COMPUTED_VALUE"""),185.84)</f>
        <v>185.84</v>
      </c>
      <c r="C491" s="1">
        <f t="shared" si="1"/>
        <v>-1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IFERROR(__xludf.DUMMYFUNCTION("""COMPUTED_VALUE"""),183.56)</f>
        <v>183.56</v>
      </c>
      <c r="C492" s="1">
        <f t="shared" si="1"/>
        <v>-1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IFERROR(__xludf.DUMMYFUNCTION("""COMPUTED_VALUE"""),182.58)</f>
        <v>182.58</v>
      </c>
      <c r="C493" s="1">
        <f t="shared" si="1"/>
        <v>-1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IFERROR(__xludf.DUMMYFUNCTION("""COMPUTED_VALUE"""),180.26)</f>
        <v>180.26</v>
      </c>
      <c r="C494" s="1">
        <f t="shared" si="1"/>
        <v>-1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IFERROR(__xludf.DUMMYFUNCTION("""COMPUTED_VALUE"""),179.07)</f>
        <v>179.07</v>
      </c>
      <c r="C495" s="1">
        <f t="shared" si="1"/>
        <v>-1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IFERROR(__xludf.DUMMYFUNCTION("""COMPUTED_VALUE"""),175.34)</f>
        <v>175.34</v>
      </c>
      <c r="C496" s="1">
        <f t="shared" si="1"/>
        <v>-1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IFERROR(__xludf.DUMMYFUNCTION("""COMPUTED_VALUE"""),174.69)</f>
        <v>174.69</v>
      </c>
      <c r="C497" s="1">
        <f t="shared" si="1"/>
        <v>-1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IFERROR(__xludf.DUMMYFUNCTION("""COMPUTED_VALUE"""),178.84)</f>
        <v>178.84</v>
      </c>
      <c r="C498" s="1">
        <f t="shared" si="1"/>
        <v>-1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IFERROR(__xludf.DUMMYFUNCTION("""COMPUTED_VALUE"""),173.33)</f>
        <v>173.33</v>
      </c>
      <c r="C499" s="1">
        <f t="shared" si="1"/>
        <v>-1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IFERROR(__xludf.DUMMYFUNCTION("""COMPUTED_VALUE"""),173.88)</f>
        <v>173.88</v>
      </c>
      <c r="C500" s="1">
        <f t="shared" si="1"/>
        <v>-1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IFERROR(__xludf.DUMMYFUNCTION("""COMPUTED_VALUE"""),176.47)</f>
        <v>176.47</v>
      </c>
      <c r="C501" s="1">
        <f t="shared" si="1"/>
        <v>-1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IFERROR(__xludf.DUMMYFUNCTION("""COMPUTED_VALUE"""),176.66)</f>
        <v>176.66</v>
      </c>
      <c r="C502" s="1">
        <f t="shared" si="1"/>
        <v>-1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IFERROR(__xludf.DUMMYFUNCTION("""COMPUTED_VALUE"""),175.74)</f>
        <v>175.74</v>
      </c>
      <c r="C503" s="1">
        <f t="shared" si="1"/>
        <v>-1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IFERROR(__xludf.DUMMYFUNCTION("""COMPUTED_VALUE"""),177.83)</f>
        <v>177.83</v>
      </c>
      <c r="C504" s="1">
        <f t="shared" si="1"/>
        <v>-1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IFERROR(__xludf.DUMMYFUNCTION("""COMPUTED_VALUE"""),175.64)</f>
        <v>175.64</v>
      </c>
      <c r="C505" s="1">
        <f t="shared" si="1"/>
        <v>-1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IFERROR(__xludf.DUMMYFUNCTION("""COMPUTED_VALUE"""),177.95)</f>
        <v>177.95</v>
      </c>
      <c r="C506" s="1">
        <f t="shared" si="1"/>
        <v>-1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IFERROR(__xludf.DUMMYFUNCTION("""COMPUTED_VALUE"""),177.22)</f>
        <v>177.22</v>
      </c>
      <c r="C507" s="1">
        <f t="shared" si="1"/>
        <v>-1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IFERROR(__xludf.DUMMYFUNCTION("""COMPUTED_VALUE"""),176.38)</f>
        <v>176.38</v>
      </c>
      <c r="C508" s="1">
        <f t="shared" si="1"/>
        <v>-1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IFERROR(__xludf.DUMMYFUNCTION("""COMPUTED_VALUE"""),174.36)</f>
        <v>174.36</v>
      </c>
      <c r="C509" s="1">
        <f t="shared" si="1"/>
        <v>-1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IFERROR(__xludf.DUMMYFUNCTION("""COMPUTED_VALUE"""),173.45)</f>
        <v>173.45</v>
      </c>
      <c r="C510" s="1">
        <f t="shared" si="1"/>
        <v>-1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IFERROR(__xludf.DUMMYFUNCTION("""COMPUTED_VALUE"""),173.18)</f>
        <v>173.18</v>
      </c>
      <c r="C511" s="1">
        <f t="shared" si="1"/>
        <v>-1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IFERROR(__xludf.DUMMYFUNCTION("""COMPUTED_VALUE"""),174.15)</f>
        <v>174.15</v>
      </c>
      <c r="C512" s="1">
        <f t="shared" si="1"/>
        <v>-1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IFERROR(__xludf.DUMMYFUNCTION("""COMPUTED_VALUE"""),172.45)</f>
        <v>172.45</v>
      </c>
      <c r="C513" s="1">
        <f t="shared" si="1"/>
        <v>-1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IFERROR(__xludf.DUMMYFUNCTION("""COMPUTED_VALUE"""),171.13)</f>
        <v>171.13</v>
      </c>
      <c r="C514" s="1">
        <f t="shared" si="1"/>
        <v>-1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IFERROR(__xludf.DUMMYFUNCTION("""COMPUTED_VALUE"""),171.93)</f>
        <v>171.93</v>
      </c>
      <c r="C515" s="1">
        <f t="shared" si="1"/>
        <v>-1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IFERROR(__xludf.DUMMYFUNCTION("""COMPUTED_VALUE"""),172.95)</f>
        <v>172.95</v>
      </c>
      <c r="C516" s="1">
        <f t="shared" si="1"/>
        <v>-1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IFERROR(__xludf.DUMMYFUNCTION("""COMPUTED_VALUE"""),172.43)</f>
        <v>172.43</v>
      </c>
      <c r="C517" s="1">
        <f t="shared" si="1"/>
        <v>-1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IFERROR(__xludf.DUMMYFUNCTION("""COMPUTED_VALUE"""),180.07)</f>
        <v>180.07</v>
      </c>
      <c r="C518" s="1">
        <f t="shared" si="1"/>
        <v>-1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IFERROR(__xludf.DUMMYFUNCTION("""COMPUTED_VALUE"""),181.46)</f>
        <v>181.46</v>
      </c>
      <c r="C519" s="1">
        <f t="shared" si="1"/>
        <v>-1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IFERROR(__xludf.DUMMYFUNCTION("""COMPUTED_VALUE"""),183.32)</f>
        <v>183.32</v>
      </c>
      <c r="C520" s="1">
        <f t="shared" si="1"/>
        <v>-1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IFERROR(__xludf.DUMMYFUNCTION("""COMPUTED_VALUE"""),183.13)</f>
        <v>183.13</v>
      </c>
      <c r="C521" s="1">
        <f t="shared" si="1"/>
        <v>-1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IFERROR(__xludf.DUMMYFUNCTION("""COMPUTED_VALUE"""),182.42)</f>
        <v>182.42</v>
      </c>
      <c r="C522" s="1">
        <f t="shared" si="1"/>
        <v>-1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IFERROR(__xludf.DUMMYFUNCTION("""COMPUTED_VALUE"""),181.92)</f>
        <v>181.92</v>
      </c>
      <c r="C523" s="1">
        <f t="shared" si="1"/>
        <v>-1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IFERROR(__xludf.DUMMYFUNCTION("""COMPUTED_VALUE"""),183.87)</f>
        <v>183.87</v>
      </c>
      <c r="C524" s="1">
        <f t="shared" si="1"/>
        <v>-1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IFERROR(__xludf.DUMMYFUNCTION("""COMPUTED_VALUE"""),183.96)</f>
        <v>183.96</v>
      </c>
      <c r="C525" s="1">
        <f t="shared" si="1"/>
        <v>-1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IFERROR(__xludf.DUMMYFUNCTION("""COMPUTED_VALUE"""),183.98)</f>
        <v>183.98</v>
      </c>
      <c r="C526" s="1">
        <f t="shared" si="1"/>
        <v>-1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IFERROR(__xludf.DUMMYFUNCTION("""COMPUTED_VALUE"""),182.94)</f>
        <v>182.94</v>
      </c>
      <c r="C527" s="1">
        <f t="shared" si="1"/>
        <v>-1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IFERROR(__xludf.DUMMYFUNCTION("""COMPUTED_VALUE"""),184.96)</f>
        <v>184.96</v>
      </c>
      <c r="C528" s="1">
        <f t="shared" si="1"/>
        <v>-1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IFERROR(__xludf.DUMMYFUNCTION("""COMPUTED_VALUE"""),184.17)</f>
        <v>184.17</v>
      </c>
      <c r="C529" s="1">
        <f t="shared" si="1"/>
        <v>-1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IFERROR(__xludf.DUMMYFUNCTION("""COMPUTED_VALUE"""),184.68)</f>
        <v>184.68</v>
      </c>
      <c r="C530" s="1">
        <f t="shared" si="1"/>
        <v>-1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IFERROR(__xludf.DUMMYFUNCTION("""COMPUTED_VALUE"""),184.3)</f>
        <v>184.3</v>
      </c>
      <c r="C531" s="1">
        <f t="shared" si="1"/>
        <v>-1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IFERROR(__xludf.DUMMYFUNCTION("""COMPUTED_VALUE"""),184.47)</f>
        <v>184.47</v>
      </c>
      <c r="C532" s="1">
        <f t="shared" si="1"/>
        <v>-1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IFERROR(__xludf.DUMMYFUNCTION("""COMPUTED_VALUE"""),183.79)</f>
        <v>183.79</v>
      </c>
      <c r="C533" s="1">
        <f t="shared" si="1"/>
        <v>-1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IFERROR(__xludf.DUMMYFUNCTION("""COMPUTED_VALUE"""),183.98)</f>
        <v>183.98</v>
      </c>
      <c r="C534" s="1">
        <f t="shared" si="1"/>
        <v>-1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IFERROR(__xludf.DUMMYFUNCTION("""COMPUTED_VALUE"""),183.6)</f>
        <v>183.6</v>
      </c>
      <c r="C535" s="1">
        <f t="shared" si="1"/>
        <v>-1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IFERROR(__xludf.DUMMYFUNCTION("""COMPUTED_VALUE"""),183.63)</f>
        <v>183.63</v>
      </c>
      <c r="C536" s="1">
        <f t="shared" si="1"/>
        <v>-1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IFERROR(__xludf.DUMMYFUNCTION("""COMPUTED_VALUE"""),184.37)</f>
        <v>184.37</v>
      </c>
      <c r="C537" s="1">
        <f t="shared" si="1"/>
        <v>-1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IFERROR(__xludf.DUMMYFUNCTION("""COMPUTED_VALUE"""),184.75)</f>
        <v>184.75</v>
      </c>
      <c r="C538" s="1">
        <f t="shared" si="1"/>
        <v>-1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IFERROR(__xludf.DUMMYFUNCTION("""COMPUTED_VALUE"""),184.72)</f>
        <v>184.72</v>
      </c>
      <c r="C539" s="1">
        <f t="shared" si="1"/>
        <v>-1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IFERROR(__xludf.DUMMYFUNCTION("""COMPUTED_VALUE"""),185.18)</f>
        <v>185.18</v>
      </c>
      <c r="C540" s="1">
        <f t="shared" si="1"/>
        <v>-1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IFERROR(__xludf.DUMMYFUNCTION("""COMPUTED_VALUE"""),188.75)</f>
        <v>188.75</v>
      </c>
      <c r="C541" s="1">
        <f t="shared" si="1"/>
        <v>-1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IFERROR(__xludf.DUMMYFUNCTION("""COMPUTED_VALUE"""),188.89)</f>
        <v>188.89</v>
      </c>
      <c r="C542" s="1">
        <f t="shared" si="1"/>
        <v>-1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IFERROR(__xludf.DUMMYFUNCTION("""COMPUTED_VALUE"""),188.67)</f>
        <v>188.67</v>
      </c>
      <c r="C543" s="1">
        <f t="shared" si="1"/>
        <v>-1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IFERROR(__xludf.DUMMYFUNCTION("""COMPUTED_VALUE"""),189.1)</f>
        <v>189.1</v>
      </c>
      <c r="C544" s="1">
        <f t="shared" si="1"/>
        <v>-1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IFERROR(__xludf.DUMMYFUNCTION("""COMPUTED_VALUE"""),187.91)</f>
        <v>187.91</v>
      </c>
      <c r="C545" s="1">
        <f t="shared" si="1"/>
        <v>-1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IFERROR(__xludf.DUMMYFUNCTION("""COMPUTED_VALUE"""),188.67)</f>
        <v>188.67</v>
      </c>
      <c r="C546" s="1">
        <f t="shared" si="1"/>
        <v>-1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IFERROR(__xludf.DUMMYFUNCTION("""COMPUTED_VALUE"""),189.9)</f>
        <v>189.9</v>
      </c>
      <c r="C547" s="1">
        <f t="shared" si="1"/>
        <v>-1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IFERROR(__xludf.DUMMYFUNCTION("""COMPUTED_VALUE"""),191.66)</f>
        <v>191.66</v>
      </c>
      <c r="C548" s="1">
        <f t="shared" si="1"/>
        <v>-1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IFERROR(__xludf.DUMMYFUNCTION("""COMPUTED_VALUE"""),188.42)</f>
        <v>188.42</v>
      </c>
      <c r="C549" s="1">
        <f t="shared" si="1"/>
        <v>-1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IFERROR(__xludf.DUMMYFUNCTION("""COMPUTED_VALUE"""),188.9)</f>
        <v>188.9</v>
      </c>
      <c r="C550" s="1">
        <f t="shared" si="1"/>
        <v>-1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IFERROR(__xludf.DUMMYFUNCTION("""COMPUTED_VALUE"""),190.85)</f>
        <v>190.85</v>
      </c>
      <c r="C551" s="1">
        <f t="shared" si="1"/>
        <v>-1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IFERROR(__xludf.DUMMYFUNCTION("""COMPUTED_VALUE"""),191.63)</f>
        <v>191.63</v>
      </c>
      <c r="C552" s="1">
        <f t="shared" si="1"/>
        <v>-1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IFERROR(__xludf.DUMMYFUNCTION("""COMPUTED_VALUE"""),191.99)</f>
        <v>191.99</v>
      </c>
      <c r="C553" s="1">
        <f t="shared" si="1"/>
        <v>-1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IFERROR(__xludf.DUMMYFUNCTION("""COMPUTED_VALUE"""),194.64)</f>
        <v>194.64</v>
      </c>
      <c r="C554" s="1">
        <f t="shared" si="1"/>
        <v>-1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IFERROR(__xludf.DUMMYFUNCTION("""COMPUTED_VALUE"""),195.54)</f>
        <v>195.54</v>
      </c>
      <c r="C555" s="1">
        <f t="shared" si="1"/>
        <v>-1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IFERROR(__xludf.DUMMYFUNCTION("""COMPUTED_VALUE"""),196.76)</f>
        <v>196.76</v>
      </c>
      <c r="C556" s="1">
        <f t="shared" si="1"/>
        <v>-1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IFERROR(__xludf.DUMMYFUNCTION("""COMPUTED_VALUE"""),196.77)</f>
        <v>196.77</v>
      </c>
      <c r="C557" s="1">
        <f t="shared" si="1"/>
        <v>-1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IFERROR(__xludf.DUMMYFUNCTION("""COMPUTED_VALUE"""),196.5)</f>
        <v>196.5</v>
      </c>
      <c r="C558" s="1">
        <f t="shared" si="1"/>
        <v>-1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IFERROR(__xludf.DUMMYFUNCTION("""COMPUTED_VALUE"""),195.09)</f>
        <v>195.09</v>
      </c>
      <c r="C559" s="1">
        <f t="shared" si="1"/>
        <v>-1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IFERROR(__xludf.DUMMYFUNCTION("""COMPUTED_VALUE"""),195.51)</f>
        <v>195.51</v>
      </c>
      <c r="C560" s="1">
        <f t="shared" si="1"/>
        <v>-1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IFERROR(__xludf.DUMMYFUNCTION("""COMPUTED_VALUE"""),196.28)</f>
        <v>196.28</v>
      </c>
      <c r="C561" s="1">
        <f t="shared" si="1"/>
        <v>-1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IFERROR(__xludf.DUMMYFUNCTION("""COMPUTED_VALUE"""),196.27)</f>
        <v>196.27</v>
      </c>
      <c r="C562" s="1">
        <f t="shared" si="1"/>
        <v>-1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IFERROR(__xludf.DUMMYFUNCTION("""COMPUTED_VALUE"""),198.45)</f>
        <v>198.45</v>
      </c>
      <c r="C563" s="1">
        <f t="shared" si="1"/>
        <v>-1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IFERROR(__xludf.DUMMYFUNCTION("""COMPUTED_VALUE"""),197.89)</f>
        <v>197.89</v>
      </c>
      <c r="C564" s="1">
        <f t="shared" si="1"/>
        <v>-1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IFERROR(__xludf.DUMMYFUNCTION("""COMPUTED_VALUE"""),198.0)</f>
        <v>198</v>
      </c>
      <c r="C565" s="1">
        <f t="shared" si="1"/>
        <v>-1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IFERROR(__xludf.DUMMYFUNCTION("""COMPUTED_VALUE"""),198.93)</f>
        <v>198.93</v>
      </c>
      <c r="C566" s="1">
        <f t="shared" si="1"/>
        <v>-1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IFERROR(__xludf.DUMMYFUNCTION("""COMPUTED_VALUE"""),199.29)</f>
        <v>199.29</v>
      </c>
      <c r="C567" s="1">
        <f t="shared" si="1"/>
        <v>-1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IFERROR(__xludf.DUMMYFUNCTION("""COMPUTED_VALUE"""),200.08)</f>
        <v>200.08</v>
      </c>
      <c r="C568" s="1">
        <f t="shared" si="1"/>
        <v>-1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IFERROR(__xludf.DUMMYFUNCTION("""COMPUTED_VALUE"""),200.11)</f>
        <v>200.11</v>
      </c>
      <c r="C569" s="1">
        <f t="shared" si="1"/>
        <v>-1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IFERROR(__xludf.DUMMYFUNCTION("""COMPUTED_VALUE"""),196.81)</f>
        <v>196.81</v>
      </c>
      <c r="C570" s="1">
        <f t="shared" si="1"/>
        <v>-1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IFERROR(__xludf.DUMMYFUNCTION("""COMPUTED_VALUE"""),196.26)</f>
        <v>196.26</v>
      </c>
      <c r="C571" s="1">
        <f t="shared" si="1"/>
        <v>-1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IFERROR(__xludf.DUMMYFUNCTION("""COMPUTED_VALUE"""),195.75)</f>
        <v>195.75</v>
      </c>
      <c r="C572" s="1">
        <f t="shared" si="1"/>
        <v>-1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IFERROR(__xludf.DUMMYFUNCTION("""COMPUTED_VALUE"""),193.26)</f>
        <v>193.26</v>
      </c>
      <c r="C573" s="1">
        <f t="shared" si="1"/>
        <v>-1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IFERROR(__xludf.DUMMYFUNCTION("""COMPUTED_VALUE"""),193.5)</f>
        <v>193.5</v>
      </c>
      <c r="C574" s="1">
        <f t="shared" si="1"/>
        <v>-1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IFERROR(__xludf.DUMMYFUNCTION("""COMPUTED_VALUE"""),196.11)</f>
        <v>196.11</v>
      </c>
      <c r="C575" s="1">
        <f t="shared" si="1"/>
        <v>-1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IFERROR(__xludf.DUMMYFUNCTION("""COMPUTED_VALUE"""),193.71)</f>
        <v>193.71</v>
      </c>
      <c r="C576" s="1">
        <f t="shared" si="1"/>
        <v>-1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IFERROR(__xludf.DUMMYFUNCTION("""COMPUTED_VALUE"""),193.63)</f>
        <v>193.63</v>
      </c>
      <c r="C577" s="1">
        <f t="shared" si="1"/>
        <v>-1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IFERROR(__xludf.DUMMYFUNCTION("""COMPUTED_VALUE"""),198.15)</f>
        <v>198.15</v>
      </c>
      <c r="C578" s="1">
        <f t="shared" si="1"/>
        <v>-1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IFERROR(__xludf.DUMMYFUNCTION("""COMPUTED_VALUE"""),191.16)</f>
        <v>191.16</v>
      </c>
      <c r="C579" s="1">
        <f t="shared" si="1"/>
        <v>-1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IFERROR(__xludf.DUMMYFUNCTION("""COMPUTED_VALUE"""),190.56)</f>
        <v>190.56</v>
      </c>
      <c r="C580" s="1">
        <f t="shared" si="1"/>
        <v>-1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IFERROR(__xludf.DUMMYFUNCTION("""COMPUTED_VALUE"""),190.65)</f>
        <v>190.65</v>
      </c>
      <c r="C581" s="1">
        <f t="shared" si="1"/>
        <v>-1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IFERROR(__xludf.DUMMYFUNCTION("""COMPUTED_VALUE"""),189.71)</f>
        <v>189.71</v>
      </c>
      <c r="C582" s="1">
        <f t="shared" si="1"/>
        <v>-1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IFERROR(__xludf.DUMMYFUNCTION("""COMPUTED_VALUE"""),191.03)</f>
        <v>191.03</v>
      </c>
      <c r="C583" s="1">
        <f t="shared" si="1"/>
        <v>-1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IFERROR(__xludf.DUMMYFUNCTION("""COMPUTED_VALUE"""),194.44)</f>
        <v>194.44</v>
      </c>
      <c r="C584" s="1">
        <f t="shared" si="1"/>
        <v>-1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IFERROR(__xludf.DUMMYFUNCTION("""COMPUTED_VALUE"""),196.36)</f>
        <v>196.36</v>
      </c>
      <c r="C585" s="1">
        <f t="shared" si="1"/>
        <v>-1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IFERROR(__xludf.DUMMYFUNCTION("""COMPUTED_VALUE"""),197.54)</f>
        <v>197.54</v>
      </c>
      <c r="C586" s="1">
        <f t="shared" si="1"/>
        <v>-1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IFERROR(__xludf.DUMMYFUNCTION("""COMPUTED_VALUE"""),197.8)</f>
        <v>197.8</v>
      </c>
      <c r="C587" s="1">
        <f t="shared" si="1"/>
        <v>-1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IFERROR(__xludf.DUMMYFUNCTION("""COMPUTED_VALUE"""),198.67)</f>
        <v>198.67</v>
      </c>
      <c r="C588" s="1">
        <f t="shared" si="1"/>
        <v>-1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IFERROR(__xludf.DUMMYFUNCTION("""COMPUTED_VALUE"""),198.73)</f>
        <v>198.73</v>
      </c>
      <c r="C589" s="1">
        <f t="shared" si="1"/>
        <v>-1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IFERROR(__xludf.DUMMYFUNCTION("""COMPUTED_VALUE"""),197.95)</f>
        <v>197.95</v>
      </c>
      <c r="C590" s="1">
        <f t="shared" si="1"/>
        <v>-1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IFERROR(__xludf.DUMMYFUNCTION("""COMPUTED_VALUE"""),195.8)</f>
        <v>195.8</v>
      </c>
      <c r="C591" s="1">
        <f t="shared" si="1"/>
        <v>-1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IFERROR(__xludf.DUMMYFUNCTION("""COMPUTED_VALUE"""),194.61)</f>
        <v>194.61</v>
      </c>
      <c r="C592" s="1">
        <f t="shared" si="1"/>
        <v>-1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IFERROR(__xludf.DUMMYFUNCTION("""COMPUTED_VALUE"""),192.45)</f>
        <v>192.45</v>
      </c>
      <c r="C593" s="1">
        <f t="shared" si="1"/>
        <v>-1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IFERROR(__xludf.DUMMYFUNCTION("""COMPUTED_VALUE"""),192.21)</f>
        <v>192.21</v>
      </c>
      <c r="C594" s="1">
        <f t="shared" si="1"/>
        <v>-1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IFERROR(__xludf.DUMMYFUNCTION("""COMPUTED_VALUE"""),191.61)</f>
        <v>191.61</v>
      </c>
      <c r="C595" s="1">
        <f t="shared" si="1"/>
        <v>-1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IFERROR(__xludf.DUMMYFUNCTION("""COMPUTED_VALUE"""),192.15)</f>
        <v>192.15</v>
      </c>
      <c r="C596" s="1">
        <f t="shared" si="1"/>
        <v>-1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IFERROR(__xludf.DUMMYFUNCTION("""COMPUTED_VALUE"""),190.5)</f>
        <v>190.5</v>
      </c>
      <c r="C597" s="1">
        <f t="shared" si="1"/>
        <v>-1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IFERROR(__xludf.DUMMYFUNCTION("""COMPUTED_VALUE"""),190.12)</f>
        <v>190.12</v>
      </c>
      <c r="C598" s="1">
        <f t="shared" si="1"/>
        <v>-1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IFERROR(__xludf.DUMMYFUNCTION("""COMPUTED_VALUE"""),190.77)</f>
        <v>190.77</v>
      </c>
      <c r="C599" s="1">
        <f t="shared" si="1"/>
        <v>-1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IFERROR(__xludf.DUMMYFUNCTION("""COMPUTED_VALUE"""),189.02)</f>
        <v>189.02</v>
      </c>
      <c r="C600" s="1">
        <f t="shared" si="1"/>
        <v>-1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IFERROR(__xludf.DUMMYFUNCTION("""COMPUTED_VALUE"""),187.1)</f>
        <v>187.1</v>
      </c>
      <c r="C601" s="1">
        <f t="shared" si="1"/>
        <v>-1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IFERROR(__xludf.DUMMYFUNCTION("""COMPUTED_VALUE"""),188.89)</f>
        <v>188.89</v>
      </c>
      <c r="C602" s="1">
        <f t="shared" si="1"/>
        <v>-1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IFERROR(__xludf.DUMMYFUNCTION("""COMPUTED_VALUE"""),188.0)</f>
        <v>188</v>
      </c>
      <c r="C603" s="1">
        <f t="shared" si="1"/>
        <v>-1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IFERROR(__xludf.DUMMYFUNCTION("""COMPUTED_VALUE"""),188.0)</f>
        <v>188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IFERROR(__xludf.DUMMYFUNCTION("""COMPUTED_VALUE"""),187.3)</f>
        <v>187.3</v>
      </c>
      <c r="C605" s="1">
        <f t="shared" si="1"/>
        <v>-1.7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IFERROR(__xludf.DUMMYFUNCTION("""COMPUTED_VALUE"""),185.59)</f>
        <v>185.59</v>
      </c>
      <c r="C606" s="1">
        <f t="shared" si="1"/>
        <v>-1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IFERROR(__xludf.DUMMYFUNCTION("""COMPUTED_VALUE"""),187.65)</f>
        <v>187.65</v>
      </c>
      <c r="C607" s="1">
        <f t="shared" si="1"/>
        <v>-1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IFERROR(__xludf.DUMMYFUNCTION("""COMPUTED_VALUE"""),185.81)</f>
        <v>185.81</v>
      </c>
      <c r="C608" s="1">
        <f t="shared" si="1"/>
        <v>-1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IFERROR(__xludf.DUMMYFUNCTION("""COMPUTED_VALUE"""),184.25)</f>
        <v>184.25</v>
      </c>
      <c r="C609" s="1">
        <f t="shared" si="1"/>
        <v>-1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IFERROR(__xludf.DUMMYFUNCTION("""COMPUTED_VALUE"""),180.6)</f>
        <v>180.6</v>
      </c>
      <c r="C610" s="1">
        <f t="shared" si="1"/>
        <v>-1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IFERROR(__xludf.DUMMYFUNCTION("""COMPUTED_VALUE"""),180.09)</f>
        <v>180.09</v>
      </c>
      <c r="C611" s="1">
        <f t="shared" si="1"/>
        <v>-1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IFERROR(__xludf.DUMMYFUNCTION("""COMPUTED_VALUE"""),180.72)</f>
        <v>180.72</v>
      </c>
      <c r="C612" s="1">
        <f t="shared" si="1"/>
        <v>-1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IFERROR(__xludf.DUMMYFUNCTION("""COMPUTED_VALUE"""),185.29)</f>
        <v>185.29</v>
      </c>
      <c r="C613" s="1">
        <f t="shared" si="1"/>
        <v>-1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IFERROR(__xludf.DUMMYFUNCTION("""COMPUTED_VALUE"""),185.72)</f>
        <v>185.72</v>
      </c>
      <c r="C614" s="1">
        <f t="shared" si="1"/>
        <v>-1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IFERROR(__xludf.DUMMYFUNCTION("""COMPUTED_VALUE"""),186.39)</f>
        <v>186.39</v>
      </c>
      <c r="C615" s="1">
        <f t="shared" si="1"/>
        <v>-1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IFERROR(__xludf.DUMMYFUNCTION("""COMPUTED_VALUE"""),183.88)</f>
        <v>183.88</v>
      </c>
      <c r="C616" s="1">
        <f t="shared" si="1"/>
        <v>-1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IFERROR(__xludf.DUMMYFUNCTION("""COMPUTED_VALUE"""),185.83)</f>
        <v>185.83</v>
      </c>
      <c r="C617" s="1">
        <f t="shared" si="1"/>
        <v>-1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IFERROR(__xludf.DUMMYFUNCTION("""COMPUTED_VALUE"""),184.44)</f>
        <v>184.44</v>
      </c>
      <c r="C618" s="1">
        <f t="shared" si="1"/>
        <v>-1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IFERROR(__xludf.DUMMYFUNCTION("""COMPUTED_VALUE"""),186.35)</f>
        <v>186.35</v>
      </c>
      <c r="C619" s="1">
        <f t="shared" si="1"/>
        <v>-1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IFERROR(__xludf.DUMMYFUNCTION("""COMPUTED_VALUE"""),190.17)</f>
        <v>190.17</v>
      </c>
      <c r="C620" s="1">
        <f t="shared" si="1"/>
        <v>-1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IFERROR(__xludf.DUMMYFUNCTION("""COMPUTED_VALUE"""),189.4)</f>
        <v>189.4</v>
      </c>
      <c r="C621" s="1">
        <f t="shared" si="1"/>
        <v>-1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IFERROR(__xludf.DUMMYFUNCTION("""COMPUTED_VALUE"""),190.01)</f>
        <v>190.01</v>
      </c>
      <c r="C622" s="1">
        <f t="shared" si="1"/>
        <v>-1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IFERROR(__xludf.DUMMYFUNCTION("""COMPUTED_VALUE"""),189.87)</f>
        <v>189.87</v>
      </c>
      <c r="C623" s="1">
        <f t="shared" si="1"/>
        <v>-1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IFERROR(__xludf.DUMMYFUNCTION("""COMPUTED_VALUE"""),184.72)</f>
        <v>184.72</v>
      </c>
      <c r="C624" s="1">
        <f t="shared" si="1"/>
        <v>-1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IFERROR(__xludf.DUMMYFUNCTION("""COMPUTED_VALUE"""),185.02)</f>
        <v>185.02</v>
      </c>
      <c r="C625" s="1">
        <f t="shared" si="1"/>
        <v>-1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IFERROR(__xludf.DUMMYFUNCTION("""COMPUTED_VALUE"""),184.21)</f>
        <v>184.21</v>
      </c>
      <c r="C626" s="1">
        <f t="shared" si="1"/>
        <v>-1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IFERROR(__xludf.DUMMYFUNCTION("""COMPUTED_VALUE"""),183.34)</f>
        <v>183.34</v>
      </c>
      <c r="C627" s="1">
        <f t="shared" si="1"/>
        <v>-1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IFERROR(__xludf.DUMMYFUNCTION("""COMPUTED_VALUE"""),184.35)</f>
        <v>184.35</v>
      </c>
      <c r="C628" s="1">
        <f t="shared" si="1"/>
        <v>-1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IFERROR(__xludf.DUMMYFUNCTION("""COMPUTED_VALUE"""),182.82)</f>
        <v>182.82</v>
      </c>
      <c r="C629" s="1">
        <f t="shared" si="1"/>
        <v>-1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IFERROR(__xludf.DUMMYFUNCTION("""COMPUTED_VALUE"""),186.81)</f>
        <v>186.81</v>
      </c>
      <c r="C630" s="1">
        <f t="shared" si="1"/>
        <v>-1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IFERROR(__xludf.DUMMYFUNCTION("""COMPUTED_VALUE"""),187.05)</f>
        <v>187.05</v>
      </c>
      <c r="C631" s="1">
        <f t="shared" si="1"/>
        <v>-1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IFERROR(__xludf.DUMMYFUNCTION("""COMPUTED_VALUE"""),187.15)</f>
        <v>187.15</v>
      </c>
      <c r="C632" s="1">
        <f t="shared" si="1"/>
        <v>-1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IFERROR(__xludf.DUMMYFUNCTION("""COMPUTED_VALUE"""),186.53)</f>
        <v>186.53</v>
      </c>
      <c r="C633" s="1">
        <f t="shared" si="1"/>
        <v>-1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IFERROR(__xludf.DUMMYFUNCTION("""COMPUTED_VALUE"""),182.83)</f>
        <v>182.83</v>
      </c>
      <c r="C634" s="1">
        <f t="shared" si="1"/>
        <v>-1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IFERROR(__xludf.DUMMYFUNCTION("""COMPUTED_VALUE"""),181.17)</f>
        <v>181.17</v>
      </c>
      <c r="C635" s="1">
        <f t="shared" si="1"/>
        <v>-1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IFERROR(__xludf.DUMMYFUNCTION("""COMPUTED_VALUE"""),177.91)</f>
        <v>177.91</v>
      </c>
      <c r="C636" s="1">
        <f t="shared" si="1"/>
        <v>-1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IFERROR(__xludf.DUMMYFUNCTION("""COMPUTED_VALUE"""),176.94)</f>
        <v>176.94</v>
      </c>
      <c r="C637" s="1">
        <f t="shared" si="1"/>
        <v>-1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IFERROR(__xludf.DUMMYFUNCTION("""COMPUTED_VALUE"""),174.88)</f>
        <v>174.88</v>
      </c>
      <c r="C638" s="1">
        <f t="shared" si="1"/>
        <v>-1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IFERROR(__xludf.DUMMYFUNCTION("""COMPUTED_VALUE"""),177.67)</f>
        <v>177.67</v>
      </c>
      <c r="C639" s="1">
        <f t="shared" si="1"/>
        <v>-1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IFERROR(__xludf.DUMMYFUNCTION("""COMPUTED_VALUE"""),176.5)</f>
        <v>176.5</v>
      </c>
      <c r="C640" s="1">
        <f t="shared" si="1"/>
        <v>-1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IFERROR(__xludf.DUMMYFUNCTION("""COMPUTED_VALUE"""),175.42)</f>
        <v>175.42</v>
      </c>
      <c r="C641" s="1">
        <f t="shared" si="1"/>
        <v>-1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IFERROR(__xludf.DUMMYFUNCTION("""COMPUTED_VALUE"""),179.81)</f>
        <v>179.81</v>
      </c>
      <c r="C642" s="1">
        <f t="shared" si="1"/>
        <v>-1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IFERROR(__xludf.DUMMYFUNCTION("""COMPUTED_VALUE"""),186.58)</f>
        <v>186.58</v>
      </c>
      <c r="C643" s="1">
        <f t="shared" si="1"/>
        <v>-1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IFERROR(__xludf.DUMMYFUNCTION("""COMPUTED_VALUE"""),183.82)</f>
        <v>183.82</v>
      </c>
      <c r="C644" s="1">
        <f t="shared" si="1"/>
        <v>-1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IFERROR(__xludf.DUMMYFUNCTION("""COMPUTED_VALUE"""),182.27)</f>
        <v>182.27</v>
      </c>
      <c r="C645" s="1">
        <f t="shared" si="1"/>
        <v>-1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IFERROR(__xludf.DUMMYFUNCTION("""COMPUTED_VALUE"""),181.81)</f>
        <v>181.81</v>
      </c>
      <c r="C646" s="1">
        <f t="shared" si="1"/>
        <v>-1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IFERROR(__xludf.DUMMYFUNCTION("""COMPUTED_VALUE"""),182.51)</f>
        <v>182.51</v>
      </c>
      <c r="C647" s="1">
        <f t="shared" si="1"/>
        <v>-1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IFERROR(__xludf.DUMMYFUNCTION("""COMPUTED_VALUE"""),185.25)</f>
        <v>185.25</v>
      </c>
      <c r="C648" s="1">
        <f t="shared" si="1"/>
        <v>-1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IFERROR(__xludf.DUMMYFUNCTION("""COMPUTED_VALUE"""),187.58)</f>
        <v>187.58</v>
      </c>
      <c r="C649" s="1">
        <f t="shared" si="1"/>
        <v>-1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IFERROR(__xludf.DUMMYFUNCTION("""COMPUTED_VALUE"""),187.86)</f>
        <v>187.86</v>
      </c>
      <c r="C650" s="1">
        <f t="shared" si="1"/>
        <v>-1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IFERROR(__xludf.DUMMYFUNCTION("""COMPUTED_VALUE"""),187.19)</f>
        <v>187.19</v>
      </c>
      <c r="C651" s="1">
        <f t="shared" si="1"/>
        <v>-1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IFERROR(__xludf.DUMMYFUNCTION("""COMPUTED_VALUE"""),186.43)</f>
        <v>186.43</v>
      </c>
      <c r="C652" s="1">
        <f t="shared" si="1"/>
        <v>-1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IFERROR(__xludf.DUMMYFUNCTION("""COMPUTED_VALUE"""),185.73)</f>
        <v>185.73</v>
      </c>
      <c r="C653" s="1">
        <f t="shared" si="1"/>
        <v>-1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IFERROR(__xludf.DUMMYFUNCTION("""COMPUTED_VALUE"""),189.62)</f>
        <v>189.62</v>
      </c>
      <c r="C654" s="1">
        <f t="shared" si="1"/>
        <v>-1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IFERROR(__xludf.DUMMYFUNCTION("""COMPUTED_VALUE"""),189.85)</f>
        <v>189.85</v>
      </c>
      <c r="C655" s="1">
        <f t="shared" si="1"/>
        <v>-1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IFERROR(__xludf.DUMMYFUNCTION("""COMPUTED_VALUE"""),190.97)</f>
        <v>190.97</v>
      </c>
      <c r="C656" s="1">
        <f t="shared" si="1"/>
        <v>-1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IFERROR(__xludf.DUMMYFUNCTION("""COMPUTED_VALUE"""),190.11)</f>
        <v>190.11</v>
      </c>
      <c r="C657" s="1">
        <f t="shared" si="1"/>
        <v>-1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IFERROR(__xludf.DUMMYFUNCTION("""COMPUTED_VALUE"""),189.52)</f>
        <v>189.52</v>
      </c>
      <c r="C658" s="1">
        <f t="shared" si="1"/>
        <v>-1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IFERROR(__xludf.DUMMYFUNCTION("""COMPUTED_VALUE"""),190.35)</f>
        <v>190.35</v>
      </c>
      <c r="C659" s="1">
        <f t="shared" si="1"/>
        <v>-1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IFERROR(__xludf.DUMMYFUNCTION("""COMPUTED_VALUE"""),190.09)</f>
        <v>190.09</v>
      </c>
      <c r="C660" s="1">
        <f t="shared" si="1"/>
        <v>-1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IFERROR(__xludf.DUMMYFUNCTION("""COMPUTED_VALUE"""),189.4)</f>
        <v>189.4</v>
      </c>
      <c r="C661" s="1">
        <f t="shared" si="1"/>
        <v>-1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IFERROR(__xludf.DUMMYFUNCTION("""COMPUTED_VALUE"""),189.5)</f>
        <v>189.5</v>
      </c>
      <c r="C662" s="1">
        <f t="shared" si="1"/>
        <v>-1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IFERROR(__xludf.DUMMYFUNCTION("""COMPUTED_VALUE"""),191.84)</f>
        <v>191.84</v>
      </c>
      <c r="C663" s="1">
        <f t="shared" si="1"/>
        <v>-1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IFERROR(__xludf.DUMMYFUNCTION("""COMPUTED_VALUE"""),192.2)</f>
        <v>192.2</v>
      </c>
      <c r="C664" s="1">
        <f t="shared" si="1"/>
        <v>-1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IFERROR(__xludf.DUMMYFUNCTION("""COMPUTED_VALUE"""),191.51)</f>
        <v>191.51</v>
      </c>
      <c r="C665" s="1">
        <f t="shared" si="1"/>
        <v>-1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IFERROR(__xludf.DUMMYFUNCTION("""COMPUTED_VALUE"""),189.74)</f>
        <v>189.74</v>
      </c>
      <c r="C666" s="1">
        <f t="shared" si="1"/>
        <v>-1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IFERROR(__xludf.DUMMYFUNCTION("""COMPUTED_VALUE"""),188.41)</f>
        <v>188.41</v>
      </c>
      <c r="C667" s="1">
        <f t="shared" si="1"/>
        <v>-1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IFERROR(__xludf.DUMMYFUNCTION("""COMPUTED_VALUE"""),186.93)</f>
        <v>186.93</v>
      </c>
      <c r="C668" s="1">
        <f t="shared" si="1"/>
        <v>-1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IFERROR(__xludf.DUMMYFUNCTION("""COMPUTED_VALUE"""),188.9)</f>
        <v>188.9</v>
      </c>
      <c r="C669" s="1">
        <f t="shared" si="1"/>
        <v>-1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IFERROR(__xludf.DUMMYFUNCTION("""COMPUTED_VALUE"""),186.92)</f>
        <v>186.92</v>
      </c>
      <c r="C670" s="1">
        <f t="shared" si="1"/>
        <v>-1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IFERROR(__xludf.DUMMYFUNCTION("""COMPUTED_VALUE"""),186.13)</f>
        <v>186.13</v>
      </c>
      <c r="C671" s="1">
        <f t="shared" si="1"/>
        <v>-1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IFERROR(__xludf.DUMMYFUNCTION("""COMPUTED_VALUE"""),186.33)</f>
        <v>186.33</v>
      </c>
      <c r="C672" s="1">
        <f t="shared" si="1"/>
        <v>-1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IFERROR(__xludf.DUMMYFUNCTION("""COMPUTED_VALUE"""),184.7)</f>
        <v>184.7</v>
      </c>
      <c r="C673" s="1">
        <f t="shared" si="1"/>
        <v>-1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IFERROR(__xludf.DUMMYFUNCTION("""COMPUTED_VALUE"""),186.11)</f>
        <v>186.11</v>
      </c>
      <c r="C674" s="1">
        <f t="shared" si="1"/>
        <v>-1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IFERROR(__xludf.DUMMYFUNCTION("""COMPUTED_VALUE"""),185.82)</f>
        <v>185.82</v>
      </c>
      <c r="C675" s="1">
        <f t="shared" si="1"/>
        <v>-1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IFERROR(__xludf.DUMMYFUNCTION("""COMPUTED_VALUE"""),186.3)</f>
        <v>186.3</v>
      </c>
      <c r="C676" s="1">
        <f t="shared" si="1"/>
        <v>-1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IFERROR(__xludf.DUMMYFUNCTION("""COMPUTED_VALUE"""),190.17)</f>
        <v>190.17</v>
      </c>
      <c r="C677" s="1">
        <f t="shared" si="1"/>
        <v>-1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IFERROR(__xludf.DUMMYFUNCTION("""COMPUTED_VALUE"""),190.56)</f>
        <v>190.56</v>
      </c>
      <c r="C678" s="1">
        <f t="shared" si="1"/>
        <v>-1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IFERROR(__xludf.DUMMYFUNCTION("""COMPUTED_VALUE"""),191.94)</f>
        <v>191.94</v>
      </c>
      <c r="C679" s="1">
        <f t="shared" si="1"/>
        <v>-1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IFERROR(__xludf.DUMMYFUNCTION("""COMPUTED_VALUE"""),194.16)</f>
        <v>194.16</v>
      </c>
      <c r="C680" s="1">
        <f t="shared" si="1"/>
        <v>-1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IFERROR(__xludf.DUMMYFUNCTION("""COMPUTED_VALUE"""),194.63)</f>
        <v>194.63</v>
      </c>
      <c r="C681" s="1">
        <f t="shared" si="1"/>
        <v>-1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IFERROR(__xludf.DUMMYFUNCTION("""COMPUTED_VALUE"""),197.11)</f>
        <v>197.11</v>
      </c>
      <c r="C682" s="1">
        <f t="shared" si="1"/>
        <v>-1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IFERROR(__xludf.DUMMYFUNCTION("""COMPUTED_VALUE"""),197.54)</f>
        <v>197.54</v>
      </c>
      <c r="C683" s="1">
        <f t="shared" si="1"/>
        <v>-1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IFERROR(__xludf.DUMMYFUNCTION("""COMPUTED_VALUE"""),197.86)</f>
        <v>197.86</v>
      </c>
      <c r="C684" s="1">
        <f t="shared" si="1"/>
        <v>-1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IFERROR(__xludf.DUMMYFUNCTION("""COMPUTED_VALUE"""),197.79)</f>
        <v>197.79</v>
      </c>
      <c r="C685" s="1">
        <f t="shared" si="1"/>
        <v>-1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IFERROR(__xludf.DUMMYFUNCTION("""COMPUTED_VALUE"""),197.17)</f>
        <v>197.17</v>
      </c>
      <c r="C686" s="1">
        <f t="shared" si="1"/>
        <v>-1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IFERROR(__xludf.DUMMYFUNCTION("""COMPUTED_VALUE"""),196.94)</f>
        <v>196.94</v>
      </c>
      <c r="C687" s="1">
        <f t="shared" si="1"/>
        <v>-1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IFERROR(__xludf.DUMMYFUNCTION("""COMPUTED_VALUE"""),196.74)</f>
        <v>196.74</v>
      </c>
      <c r="C688" s="1">
        <f t="shared" si="1"/>
        <v>-1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IFERROR(__xludf.DUMMYFUNCTION("""COMPUTED_VALUE"""),196.09)</f>
        <v>196.09</v>
      </c>
      <c r="C689" s="1">
        <f t="shared" si="1"/>
        <v>-1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IFERROR(__xludf.DUMMYFUNCTION("""COMPUTED_VALUE"""),195.79)</f>
        <v>195.79</v>
      </c>
      <c r="C690" s="1">
        <f t="shared" si="1"/>
        <v>-1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IFERROR(__xludf.DUMMYFUNCTION("""COMPUTED_VALUE"""),194.85)</f>
        <v>194.85</v>
      </c>
      <c r="C691" s="1">
        <f t="shared" si="1"/>
        <v>-1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IFERROR(__xludf.DUMMYFUNCTION("""COMPUTED_VALUE"""),196.68)</f>
        <v>196.68</v>
      </c>
      <c r="C692" s="1">
        <f t="shared" si="1"/>
        <v>-1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IFERROR(__xludf.DUMMYFUNCTION("""COMPUTED_VALUE"""),198.15)</f>
        <v>198.15</v>
      </c>
      <c r="C693" s="1">
        <f t="shared" si="1"/>
        <v>-1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IFERROR(__xludf.DUMMYFUNCTION("""COMPUTED_VALUE"""),201.03)</f>
        <v>201.03</v>
      </c>
      <c r="C694" s="1">
        <f t="shared" si="1"/>
        <v>-1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IFERROR(__xludf.DUMMYFUNCTION("""COMPUTED_VALUE"""),200.43)</f>
        <v>200.43</v>
      </c>
      <c r="C695" s="1">
        <f t="shared" si="1"/>
        <v>-1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IFERROR(__xludf.DUMMYFUNCTION("""COMPUTED_VALUE"""),201.07)</f>
        <v>201.07</v>
      </c>
      <c r="C696" s="1">
        <f t="shared" si="1"/>
        <v>-1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IFERROR(__xludf.DUMMYFUNCTION("""COMPUTED_VALUE"""),200.96)</f>
        <v>200.96</v>
      </c>
      <c r="C697" s="1">
        <f t="shared" si="1"/>
        <v>-1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IFERROR(__xludf.DUMMYFUNCTION("""COMPUTED_VALUE"""),201.15)</f>
        <v>201.15</v>
      </c>
      <c r="C698" s="1">
        <f t="shared" si="1"/>
        <v>-1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IFERROR(__xludf.DUMMYFUNCTION("""COMPUTED_VALUE"""),200.41)</f>
        <v>200.41</v>
      </c>
      <c r="C699" s="1">
        <f t="shared" si="1"/>
        <v>-1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IFERROR(__xludf.DUMMYFUNCTION("""COMPUTED_VALUE"""),198.66)</f>
        <v>198.66</v>
      </c>
      <c r="C700" s="1">
        <f t="shared" si="1"/>
        <v>-1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IFERROR(__xludf.DUMMYFUNCTION("""COMPUTED_VALUE"""),196.59)</f>
        <v>196.59</v>
      </c>
      <c r="C701" s="1">
        <f t="shared" si="1"/>
        <v>-1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IFERROR(__xludf.DUMMYFUNCTION("""COMPUTED_VALUE"""),196.53)</f>
        <v>196.53</v>
      </c>
      <c r="C702" s="1">
        <f t="shared" si="1"/>
        <v>-1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IFERROR(__xludf.DUMMYFUNCTION("""COMPUTED_VALUE"""),198.48)</f>
        <v>198.48</v>
      </c>
      <c r="C703" s="1">
        <f t="shared" si="1"/>
        <v>-1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IFERROR(__xludf.DUMMYFUNCTION("""COMPUTED_VALUE"""),199.56)</f>
        <v>199.56</v>
      </c>
      <c r="C704" s="1">
        <f t="shared" si="1"/>
        <v>-1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IFERROR(__xludf.DUMMYFUNCTION("""COMPUTED_VALUE"""),201.54)</f>
        <v>201.54</v>
      </c>
      <c r="C705" s="1">
        <f t="shared" si="1"/>
        <v>-1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IFERROR(__xludf.DUMMYFUNCTION("""COMPUTED_VALUE"""),191.63)</f>
        <v>191.63</v>
      </c>
      <c r="C706" s="1">
        <f t="shared" si="1"/>
        <v>-1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IFERROR(__xludf.DUMMYFUNCTION("""COMPUTED_VALUE"""),186.22)</f>
        <v>186.22</v>
      </c>
      <c r="C707" s="1">
        <f t="shared" si="1"/>
        <v>-1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IFERROR(__xludf.DUMMYFUNCTION("""COMPUTED_VALUE"""),184.69)</f>
        <v>184.69</v>
      </c>
      <c r="C708" s="1">
        <f t="shared" si="1"/>
        <v>-1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IFERROR(__xludf.DUMMYFUNCTION("""COMPUTED_VALUE"""),185.68)</f>
        <v>185.68</v>
      </c>
      <c r="C709" s="1">
        <f t="shared" si="1"/>
        <v>-1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IFERROR(__xludf.DUMMYFUNCTION("""COMPUTED_VALUE"""),182.68)</f>
        <v>182.68</v>
      </c>
      <c r="C710" s="1">
        <f t="shared" si="1"/>
        <v>-1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IFERROR(__xludf.DUMMYFUNCTION("""COMPUTED_VALUE"""),182.17)</f>
        <v>182.17</v>
      </c>
      <c r="C711" s="1">
        <f t="shared" si="1"/>
        <v>-1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IFERROR(__xludf.DUMMYFUNCTION("""COMPUTED_VALUE"""),183.01)</f>
        <v>183.01</v>
      </c>
      <c r="C712" s="1">
        <f t="shared" si="1"/>
        <v>-1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IFERROR(__xludf.DUMMYFUNCTION("""COMPUTED_VALUE"""),184.6)</f>
        <v>184.6</v>
      </c>
      <c r="C713" s="1">
        <f t="shared" si="1"/>
        <v>-1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IFERROR(__xludf.DUMMYFUNCTION("""COMPUTED_VALUE"""),185.81)</f>
        <v>185.81</v>
      </c>
      <c r="C714" s="1">
        <f t="shared" si="1"/>
        <v>-1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IFERROR(__xludf.DUMMYFUNCTION("""COMPUTED_VALUE"""),188.31)</f>
        <v>188.31</v>
      </c>
      <c r="C715" s="1">
        <f t="shared" si="1"/>
        <v>-1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IFERROR(__xludf.DUMMYFUNCTION("""COMPUTED_VALUE"""),184.76)</f>
        <v>184.76</v>
      </c>
      <c r="C716" s="1">
        <f t="shared" si="1"/>
        <v>-1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IFERROR(__xludf.DUMMYFUNCTION("""COMPUTED_VALUE"""),185.44)</f>
        <v>185.44</v>
      </c>
      <c r="C717" s="1">
        <f t="shared" si="1"/>
        <v>-1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IFERROR(__xludf.DUMMYFUNCTION("""COMPUTED_VALUE"""),186.32)</f>
        <v>186.32</v>
      </c>
      <c r="C718" s="1">
        <f t="shared" si="1"/>
        <v>-1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IFERROR(__xludf.DUMMYFUNCTION("""COMPUTED_VALUE"""),182.59)</f>
        <v>182.59</v>
      </c>
      <c r="C719" s="1">
        <f t="shared" si="1"/>
        <v>-1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IFERROR(__xludf.DUMMYFUNCTION("""COMPUTED_VALUE"""),181.58)</f>
        <v>181.58</v>
      </c>
      <c r="C720" s="1">
        <f t="shared" si="1"/>
        <v>-1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IFERROR(__xludf.DUMMYFUNCTION("""COMPUTED_VALUE"""),181.14)</f>
        <v>181.14</v>
      </c>
      <c r="C721" s="1">
        <f t="shared" si="1"/>
        <v>-1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IFERROR(__xludf.DUMMYFUNCTION("""COMPUTED_VALUE"""),180.76)</f>
        <v>180.76</v>
      </c>
      <c r="C722" s="1">
        <f t="shared" si="1"/>
        <v>-1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IFERROR(__xludf.DUMMYFUNCTION("""COMPUTED_VALUE"""),179.88)</f>
        <v>179.88</v>
      </c>
      <c r="C723" s="1">
        <f t="shared" si="1"/>
        <v>-1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IFERROR(__xludf.DUMMYFUNCTION("""COMPUTED_VALUE"""),177.19)</f>
        <v>177.19</v>
      </c>
      <c r="C724" s="1">
        <f t="shared" si="1"/>
        <v>-1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IFERROR(__xludf.DUMMYFUNCTION("""COMPUTED_VALUE"""),177.52)</f>
        <v>177.52</v>
      </c>
      <c r="C725" s="1">
        <f t="shared" si="1"/>
        <v>-1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IFERROR(__xludf.DUMMYFUNCTION("""COMPUTED_VALUE"""),178.56)</f>
        <v>178.56</v>
      </c>
      <c r="C726" s="1">
        <f t="shared" si="1"/>
        <v>-1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IFERROR(__xludf.DUMMYFUNCTION("""COMPUTED_VALUE"""),181.82)</f>
        <v>181.82</v>
      </c>
      <c r="C727" s="1">
        <f t="shared" si="1"/>
        <v>-1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IFERROR(__xludf.DUMMYFUNCTION("""COMPUTED_VALUE"""),180.72)</f>
        <v>180.72</v>
      </c>
      <c r="C728" s="1">
        <f t="shared" si="1"/>
        <v>-1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IFERROR(__xludf.DUMMYFUNCTION("""COMPUTED_VALUE"""),181.76)</f>
        <v>181.76</v>
      </c>
      <c r="C729" s="1">
        <f t="shared" si="1"/>
        <v>-1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IFERROR(__xludf.DUMMYFUNCTION("""COMPUTED_VALUE"""),184.81)</f>
        <v>184.81</v>
      </c>
      <c r="C730" s="1">
        <f t="shared" si="1"/>
        <v>-1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IFERROR(__xludf.DUMMYFUNCTION("""COMPUTED_VALUE"""),184.23)</f>
        <v>184.23</v>
      </c>
      <c r="C731" s="1">
        <f t="shared" si="1"/>
        <v>-1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IFERROR(__xludf.DUMMYFUNCTION("""COMPUTED_VALUE"""),182.66)</f>
        <v>182.66</v>
      </c>
      <c r="C732" s="1">
        <f t="shared" si="1"/>
        <v>-1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IFERROR(__xludf.DUMMYFUNCTION("""COMPUTED_VALUE"""),183.37)</f>
        <v>183.37</v>
      </c>
      <c r="C733" s="1">
        <f t="shared" si="1"/>
        <v>-1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IFERROR(__xludf.DUMMYFUNCTION("""COMPUTED_VALUE"""),182.94)</f>
        <v>182.94</v>
      </c>
      <c r="C734" s="1">
        <f t="shared" si="1"/>
        <v>-1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IFERROR(__xludf.DUMMYFUNCTION("""COMPUTED_VALUE"""),181.55)</f>
        <v>181.55</v>
      </c>
      <c r="C735" s="1">
        <f t="shared" si="1"/>
        <v>-1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IFERROR(__xludf.DUMMYFUNCTION("""COMPUTED_VALUE"""),180.98)</f>
        <v>180.98</v>
      </c>
      <c r="C736" s="1">
        <f t="shared" si="1"/>
        <v>-1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IFERROR(__xludf.DUMMYFUNCTION("""COMPUTED_VALUE"""),180.87)</f>
        <v>180.87</v>
      </c>
      <c r="C737" s="1">
        <f t="shared" si="1"/>
        <v>-1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IFERROR(__xludf.DUMMYFUNCTION("""COMPUTED_VALUE"""),180.19)</f>
        <v>180.19</v>
      </c>
      <c r="C738" s="1">
        <f t="shared" si="1"/>
        <v>-1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IFERROR(__xludf.DUMMYFUNCTION("""COMPUTED_VALUE"""),181.19)</f>
        <v>181.19</v>
      </c>
      <c r="C739" s="1">
        <f t="shared" si="1"/>
        <v>-1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IFERROR(__xludf.DUMMYFUNCTION("""COMPUTED_VALUE"""),183.34)</f>
        <v>183.34</v>
      </c>
      <c r="C740" s="1">
        <f t="shared" si="1"/>
        <v>-1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IFERROR(__xludf.DUMMYFUNCTION("""COMPUTED_VALUE"""),183.98)</f>
        <v>183.98</v>
      </c>
      <c r="C741" s="1">
        <f t="shared" si="1"/>
        <v>-1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IFERROR(__xludf.DUMMYFUNCTION("""COMPUTED_VALUE"""),185.49)</f>
        <v>185.49</v>
      </c>
      <c r="C742" s="1">
        <f t="shared" si="1"/>
        <v>-1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IFERROR(__xludf.DUMMYFUNCTION("""COMPUTED_VALUE"""),184.3)</f>
        <v>184.3</v>
      </c>
      <c r="C743" s="1">
        <f t="shared" si="1"/>
        <v>-1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IFERROR(__xludf.DUMMYFUNCTION("""COMPUTED_VALUE"""),183.38)</f>
        <v>183.38</v>
      </c>
      <c r="C744" s="1">
        <f t="shared" si="1"/>
        <v>-1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IFERROR(__xludf.DUMMYFUNCTION("""COMPUTED_VALUE"""),183.16)</f>
        <v>183.16</v>
      </c>
      <c r="C745" s="1">
        <f t="shared" si="1"/>
        <v>-1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IFERROR(__xludf.DUMMYFUNCTION("""COMPUTED_VALUE"""),184.94)</f>
        <v>184.94</v>
      </c>
      <c r="C746" s="1">
        <f t="shared" si="1"/>
        <v>-1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IFERROR(__xludf.DUMMYFUNCTION("""COMPUTED_VALUE"""),186.92)</f>
        <v>186.92</v>
      </c>
      <c r="C747" s="1">
        <f t="shared" si="1"/>
        <v>-1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IFERROR(__xludf.DUMMYFUNCTION("""COMPUTED_VALUE"""),186.33)</f>
        <v>186.33</v>
      </c>
      <c r="C748" s="1">
        <f t="shared" si="1"/>
        <v>-1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IFERROR(__xludf.DUMMYFUNCTION("""COMPUTED_VALUE"""),186.04)</f>
        <v>186.04</v>
      </c>
      <c r="C749" s="1">
        <f t="shared" si="1"/>
        <v>-1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IFERROR(__xludf.DUMMYFUNCTION("""COMPUTED_VALUE"""),184.75)</f>
        <v>184.75</v>
      </c>
      <c r="C750" s="1">
        <f t="shared" si="1"/>
        <v>-1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IFERROR(__xludf.DUMMYFUNCTION("""COMPUTED_VALUE"""),183.77)</f>
        <v>183.77</v>
      </c>
      <c r="C751" s="1">
        <f t="shared" si="1"/>
        <v>-1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IFERROR(__xludf.DUMMYFUNCTION("""COMPUTED_VALUE"""),183.34)</f>
        <v>183.34</v>
      </c>
      <c r="C752" s="1">
        <f t="shared" si="1"/>
        <v>-1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IFERROR(__xludf.DUMMYFUNCTION("""COMPUTED_VALUE"""),184.07)</f>
        <v>184.07</v>
      </c>
      <c r="C753" s="1">
        <f t="shared" si="1"/>
        <v>-1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IFERROR(__xludf.DUMMYFUNCTION("""COMPUTED_VALUE"""),181.32)</f>
        <v>181.32</v>
      </c>
      <c r="C754" s="1">
        <f t="shared" si="1"/>
        <v>-1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IFERROR(__xludf.DUMMYFUNCTION("""COMPUTED_VALUE"""),182.96)</f>
        <v>182.96</v>
      </c>
      <c r="C755" s="1">
        <f t="shared" si="1"/>
        <v>-1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IFERROR(__xludf.DUMMYFUNCTION("""COMPUTED_VALUE"""),187.55)</f>
        <v>187.55</v>
      </c>
      <c r="C756" s="1">
        <f t="shared" si="1"/>
        <v>-1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IFERROR(__xludf.DUMMYFUNCTION("""COMPUTED_VALUE"""),186.51)</f>
        <v>186.51</v>
      </c>
      <c r="C757" s="1">
        <f t="shared" si="1"/>
        <v>-1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IFERROR(__xludf.DUMMYFUNCTION("""COMPUTED_VALUE"""),185.29)</f>
        <v>185.29</v>
      </c>
      <c r="C758" s="1">
        <f t="shared" si="1"/>
        <v>-1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IFERROR(__xludf.DUMMYFUNCTION("""COMPUTED_VALUE"""),184.48)</f>
        <v>184.48</v>
      </c>
      <c r="C759" s="1">
        <f t="shared" si="1"/>
        <v>-1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IFERROR(__xludf.DUMMYFUNCTION("""COMPUTED_VALUE"""),184.22)</f>
        <v>184.22</v>
      </c>
      <c r="C760" s="1">
        <f t="shared" si="1"/>
        <v>-1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IFERROR(__xludf.DUMMYFUNCTION("""COMPUTED_VALUE"""),183.7)</f>
        <v>183.7</v>
      </c>
      <c r="C761" s="1">
        <f t="shared" si="1"/>
        <v>-1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IFERROR(__xludf.DUMMYFUNCTION("""COMPUTED_VALUE"""),184.23)</f>
        <v>184.23</v>
      </c>
      <c r="C762" s="1">
        <f t="shared" si="1"/>
        <v>-1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IFERROR(__xludf.DUMMYFUNCTION("""COMPUTED_VALUE"""),185.73)</f>
        <v>185.73</v>
      </c>
      <c r="C763" s="1">
        <f t="shared" si="1"/>
        <v>-1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IFERROR(__xludf.DUMMYFUNCTION("""COMPUTED_VALUE"""),183.98)</f>
        <v>183.98</v>
      </c>
      <c r="C764" s="1">
        <f t="shared" si="1"/>
        <v>-1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IFERROR(__xludf.DUMMYFUNCTION("""COMPUTED_VALUE"""),183.87)</f>
        <v>183.87</v>
      </c>
      <c r="C765" s="1">
        <f t="shared" si="1"/>
        <v>-1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IFERROR(__xludf.DUMMYFUNCTION("""COMPUTED_VALUE"""),183.96)</f>
        <v>183.96</v>
      </c>
      <c r="C766" s="1">
        <f t="shared" si="1"/>
        <v>-1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IFERROR(__xludf.DUMMYFUNCTION("""COMPUTED_VALUE"""),184.97)</f>
        <v>184.97</v>
      </c>
      <c r="C767" s="1">
        <f t="shared" si="1"/>
        <v>-1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IFERROR(__xludf.DUMMYFUNCTION("""COMPUTED_VALUE"""),185.75)</f>
        <v>185.75</v>
      </c>
      <c r="C768" s="1">
        <f t="shared" si="1"/>
        <v>-1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IFERROR(__xludf.DUMMYFUNCTION("""COMPUTED_VALUE"""),187.29)</f>
        <v>187.29</v>
      </c>
      <c r="C769" s="1">
        <f t="shared" si="1"/>
        <v>-1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IFERROR(__xludf.DUMMYFUNCTION("""COMPUTED_VALUE"""),195.54)</f>
        <v>195.54</v>
      </c>
      <c r="C770" s="1">
        <f t="shared" si="1"/>
        <v>-1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IFERROR(__xludf.DUMMYFUNCTION("""COMPUTED_VALUE"""),195.25)</f>
        <v>195.25</v>
      </c>
      <c r="C771" s="1">
        <f t="shared" si="1"/>
        <v>-1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IFERROR(__xludf.DUMMYFUNCTION("""COMPUTED_VALUE"""),195.78)</f>
        <v>195.78</v>
      </c>
      <c r="C772" s="1">
        <f t="shared" si="1"/>
        <v>-1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IFERROR(__xludf.DUMMYFUNCTION("""COMPUTED_VALUE"""),195.74)</f>
        <v>195.74</v>
      </c>
      <c r="C773" s="1">
        <f t="shared" si="1"/>
        <v>-1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IFERROR(__xludf.DUMMYFUNCTION("""COMPUTED_VALUE"""),194.76)</f>
        <v>194.76</v>
      </c>
      <c r="C774" s="1">
        <f t="shared" si="1"/>
        <v>-1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IFERROR(__xludf.DUMMYFUNCTION("""COMPUTED_VALUE"""),194.39)</f>
        <v>194.39</v>
      </c>
      <c r="C775" s="1">
        <f t="shared" si="1"/>
        <v>-1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IFERROR(__xludf.DUMMYFUNCTION("""COMPUTED_VALUE"""),193.97)</f>
        <v>193.97</v>
      </c>
      <c r="C776" s="1">
        <f t="shared" si="1"/>
        <v>-1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IFERROR(__xludf.DUMMYFUNCTION("""COMPUTED_VALUE"""),195.98)</f>
        <v>195.98</v>
      </c>
      <c r="C777" s="1">
        <f t="shared" si="1"/>
        <v>-1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IFERROR(__xludf.DUMMYFUNCTION("""COMPUTED_VALUE"""),194.65)</f>
        <v>194.65</v>
      </c>
      <c r="C778" s="1">
        <f t="shared" si="1"/>
        <v>-1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IFERROR(__xludf.DUMMYFUNCTION("""COMPUTED_VALUE"""),193.7)</f>
        <v>193.7</v>
      </c>
      <c r="C779" s="1">
        <f t="shared" si="1"/>
        <v>-1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IFERROR(__xludf.DUMMYFUNCTION("""COMPUTED_VALUE"""),192.01)</f>
        <v>192.01</v>
      </c>
      <c r="C780" s="1">
        <f t="shared" si="1"/>
        <v>-1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IFERROR(__xludf.DUMMYFUNCTION("""COMPUTED_VALUE"""),190.78)</f>
        <v>190.78</v>
      </c>
      <c r="C781" s="1">
        <f t="shared" si="1"/>
        <v>-1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IFERROR(__xludf.DUMMYFUNCTION("""COMPUTED_VALUE"""),192.64)</f>
        <v>192.64</v>
      </c>
      <c r="C782" s="1">
        <f t="shared" si="1"/>
        <v>-1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IFERROR(__xludf.DUMMYFUNCTION("""COMPUTED_VALUE"""),191.19)</f>
        <v>191.19</v>
      </c>
      <c r="C783" s="1">
        <f t="shared" si="1"/>
        <v>-1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IFERROR(__xludf.DUMMYFUNCTION("""COMPUTED_VALUE"""),191.07)</f>
        <v>191.07</v>
      </c>
      <c r="C784" s="1">
        <f t="shared" si="1"/>
        <v>-1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IFERROR(__xludf.DUMMYFUNCTION("""COMPUTED_VALUE"""),191.12)</f>
        <v>191.12</v>
      </c>
      <c r="C785" s="1">
        <f t="shared" si="1"/>
        <v>-1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IFERROR(__xludf.DUMMYFUNCTION("""COMPUTED_VALUE"""),190.7)</f>
        <v>190.7</v>
      </c>
      <c r="C786" s="1">
        <f t="shared" si="1"/>
        <v>-1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IFERROR(__xludf.DUMMYFUNCTION("""COMPUTED_VALUE"""),191.97)</f>
        <v>191.97</v>
      </c>
      <c r="C787" s="1">
        <f t="shared" si="1"/>
        <v>-1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IFERROR(__xludf.DUMMYFUNCTION("""COMPUTED_VALUE"""),191.34)</f>
        <v>191.34</v>
      </c>
      <c r="C788" s="1">
        <f t="shared" si="1"/>
        <v>-1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IFERROR(__xludf.DUMMYFUNCTION("""COMPUTED_VALUE"""),190.37)</f>
        <v>190.37</v>
      </c>
      <c r="C789" s="1">
        <f t="shared" si="1"/>
        <v>-1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IFERROR(__xludf.DUMMYFUNCTION("""COMPUTED_VALUE"""),189.44)</f>
        <v>189.44</v>
      </c>
      <c r="C790" s="1">
        <f t="shared" si="1"/>
        <v>-1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IFERROR(__xludf.DUMMYFUNCTION("""COMPUTED_VALUE"""),192.07)</f>
        <v>192.07</v>
      </c>
      <c r="C791" s="1">
        <f t="shared" si="1"/>
        <v>-1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IFERROR(__xludf.DUMMYFUNCTION("""COMPUTED_VALUE"""),188.65)</f>
        <v>188.65</v>
      </c>
      <c r="C792" s="1">
        <f t="shared" si="1"/>
        <v>-1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IFERROR(__xludf.DUMMYFUNCTION("""COMPUTED_VALUE"""),190.21)</f>
        <v>190.21</v>
      </c>
      <c r="C793" s="1">
        <f t="shared" si="1"/>
        <v>-1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IFERROR(__xludf.DUMMYFUNCTION("""COMPUTED_VALUE"""),193.26)</f>
        <v>193.26</v>
      </c>
      <c r="C794" s="1">
        <f t="shared" si="1"/>
        <v>-1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IFERROR(__xludf.DUMMYFUNCTION("""COMPUTED_VALUE"""),191.83)</f>
        <v>191.83</v>
      </c>
      <c r="C795" s="1">
        <f t="shared" si="1"/>
        <v>-1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IFERROR(__xludf.DUMMYFUNCTION("""COMPUTED_VALUE"""),193.81)</f>
        <v>193.81</v>
      </c>
      <c r="C796" s="1">
        <f t="shared" si="1"/>
        <v>-1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IFERROR(__xludf.DUMMYFUNCTION("""COMPUTED_VALUE"""),195.99)</f>
        <v>195.99</v>
      </c>
      <c r="C797" s="1">
        <f t="shared" si="1"/>
        <v>-1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IFERROR(__xludf.DUMMYFUNCTION("""COMPUTED_VALUE"""),197.27)</f>
        <v>197.27</v>
      </c>
      <c r="C798" s="1">
        <f t="shared" si="1"/>
        <v>-1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IFERROR(__xludf.DUMMYFUNCTION("""COMPUTED_VALUE"""),199.04)</f>
        <v>199.04</v>
      </c>
      <c r="C799" s="1">
        <f t="shared" si="1"/>
        <v>-1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IFERROR(__xludf.DUMMYFUNCTION("""COMPUTED_VALUE"""),200.03)</f>
        <v>200.03</v>
      </c>
      <c r="C800" s="1">
        <f t="shared" si="1"/>
        <v>-1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IFERROR(__xludf.DUMMYFUNCTION("""COMPUTED_VALUE"""),200.95)</f>
        <v>200.95</v>
      </c>
      <c r="C801" s="1">
        <f t="shared" si="1"/>
        <v>-1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IFERROR(__xludf.DUMMYFUNCTION("""COMPUTED_VALUE"""),200.66)</f>
        <v>200.66</v>
      </c>
      <c r="C802" s="1">
        <f t="shared" si="1"/>
        <v>-1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IFERROR(__xludf.DUMMYFUNCTION("""COMPUTED_VALUE"""),201.11)</f>
        <v>201.11</v>
      </c>
      <c r="C803" s="1">
        <f t="shared" si="1"/>
        <v>-1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IFERROR(__xludf.DUMMYFUNCTION("""COMPUTED_VALUE"""),202.55)</f>
        <v>202.55</v>
      </c>
      <c r="C804" s="1">
        <f t="shared" si="1"/>
        <v>-1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IFERROR(__xludf.DUMMYFUNCTION("""COMPUTED_VALUE"""),206.12)</f>
        <v>206.12</v>
      </c>
      <c r="C805" s="1">
        <f t="shared" si="1"/>
        <v>-1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IFERROR(__xludf.DUMMYFUNCTION("""COMPUTED_VALUE"""),205.28)</f>
        <v>205.28</v>
      </c>
      <c r="C806" s="1">
        <f t="shared" si="1"/>
        <v>-1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IFERROR(__xludf.DUMMYFUNCTION("""COMPUTED_VALUE"""),203.65)</f>
        <v>203.65</v>
      </c>
      <c r="C807" s="1">
        <f t="shared" si="1"/>
        <v>-1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IFERROR(__xludf.DUMMYFUNCTION("""COMPUTED_VALUE"""),203.87)</f>
        <v>203.87</v>
      </c>
      <c r="C808" s="1">
        <f t="shared" si="1"/>
        <v>-1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IFERROR(__xludf.DUMMYFUNCTION("""COMPUTED_VALUE"""),205.42)</f>
        <v>205.42</v>
      </c>
      <c r="C809" s="1">
        <f t="shared" si="1"/>
        <v>-1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IFERROR(__xludf.DUMMYFUNCTION("""COMPUTED_VALUE"""),202.74)</f>
        <v>202.74</v>
      </c>
      <c r="C810" s="1">
        <f t="shared" si="1"/>
        <v>-1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IFERROR(__xludf.DUMMYFUNCTION("""COMPUTED_VALUE"""),202.57)</f>
        <v>202.57</v>
      </c>
      <c r="C811" s="1">
        <f t="shared" si="1"/>
        <v>-1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IFERROR(__xludf.DUMMYFUNCTION("""COMPUTED_VALUE"""),201.29)</f>
        <v>201.29</v>
      </c>
      <c r="C812" s="1">
        <f t="shared" si="1"/>
        <v>-1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IFERROR(__xludf.DUMMYFUNCTION("""COMPUTED_VALUE"""),202.84)</f>
        <v>202.84</v>
      </c>
      <c r="C813" s="1">
        <f t="shared" si="1"/>
        <v>-1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IFERROR(__xludf.DUMMYFUNCTION("""COMPUTED_VALUE"""),201.43)</f>
        <v>201.43</v>
      </c>
      <c r="C814" s="1">
        <f t="shared" si="1"/>
        <v>-1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IFERROR(__xludf.DUMMYFUNCTION("""COMPUTED_VALUE"""),203.74)</f>
        <v>203.74</v>
      </c>
      <c r="C815" s="1">
        <f t="shared" si="1"/>
        <v>-1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IFERROR(__xludf.DUMMYFUNCTION("""COMPUTED_VALUE"""),202.86)</f>
        <v>202.86</v>
      </c>
      <c r="C816" s="1">
        <f t="shared" si="1"/>
        <v>-1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IFERROR(__xludf.DUMMYFUNCTION("""COMPUTED_VALUE"""),204.75)</f>
        <v>204.75</v>
      </c>
      <c r="C817" s="1">
        <f t="shared" si="1"/>
        <v>-1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IFERROR(__xludf.DUMMYFUNCTION("""COMPUTED_VALUE"""),203.13)</f>
        <v>203.13</v>
      </c>
      <c r="C818" s="1">
        <f t="shared" si="1"/>
        <v>-1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IFERROR(__xludf.DUMMYFUNCTION("""COMPUTED_VALUE"""),201.84)</f>
        <v>201.84</v>
      </c>
      <c r="C819" s="1">
        <f t="shared" si="1"/>
        <v>-1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IFERROR(__xludf.DUMMYFUNCTION("""COMPUTED_VALUE"""),200.02)</f>
        <v>200.02</v>
      </c>
      <c r="C820" s="1">
        <f t="shared" si="1"/>
        <v>-1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IFERROR(__xludf.DUMMYFUNCTION("""COMPUTED_VALUE"""),199.93)</f>
        <v>199.93</v>
      </c>
      <c r="C821" s="1">
        <f t="shared" si="1"/>
        <v>-1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IFERROR(__xludf.DUMMYFUNCTION("""COMPUTED_VALUE"""),199.84)</f>
        <v>199.84</v>
      </c>
      <c r="C822" s="1">
        <f t="shared" si="1"/>
        <v>-1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IFERROR(__xludf.DUMMYFUNCTION("""COMPUTED_VALUE"""),202.49)</f>
        <v>202.49</v>
      </c>
      <c r="C823" s="1">
        <f t="shared" si="1"/>
        <v>-1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IFERROR(__xludf.DUMMYFUNCTION("""COMPUTED_VALUE"""),203.37)</f>
        <v>203.37</v>
      </c>
      <c r="C824" s="1">
        <f t="shared" si="1"/>
        <v>-1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IFERROR(__xludf.DUMMYFUNCTION("""COMPUTED_VALUE"""),201.9)</f>
        <v>201.9</v>
      </c>
      <c r="C825" s="1">
        <f t="shared" si="1"/>
        <v>-1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IFERROR(__xludf.DUMMYFUNCTION("""COMPUTED_VALUE"""),199.88)</f>
        <v>199.88</v>
      </c>
      <c r="C826" s="1">
        <f t="shared" si="1"/>
        <v>-1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IFERROR(__xludf.DUMMYFUNCTION("""COMPUTED_VALUE"""),202.49)</f>
        <v>202.49</v>
      </c>
      <c r="C827" s="1">
        <f t="shared" si="1"/>
        <v>-1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IFERROR(__xludf.DUMMYFUNCTION("""COMPUTED_VALUE"""),200.27)</f>
        <v>200.27</v>
      </c>
      <c r="C828" s="1">
        <f t="shared" si="1"/>
        <v>-1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IFERROR(__xludf.DUMMYFUNCTION("""COMPUTED_VALUE"""),197.86)</f>
        <v>197.86</v>
      </c>
      <c r="C829" s="1">
        <f t="shared" si="1"/>
        <v>-1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IFERROR(__xludf.DUMMYFUNCTION("""COMPUTED_VALUE"""),181.48)</f>
        <v>181.48</v>
      </c>
      <c r="C830" s="1">
        <f t="shared" si="1"/>
        <v>-1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IFERROR(__xludf.DUMMYFUNCTION("""COMPUTED_VALUE"""),179.41)</f>
        <v>179.41</v>
      </c>
      <c r="C831" s="1">
        <f t="shared" si="1"/>
        <v>-1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IFERROR(__xludf.DUMMYFUNCTION("""COMPUTED_VALUE"""),183.02)</f>
        <v>183.02</v>
      </c>
      <c r="C832" s="1">
        <f t="shared" si="1"/>
        <v>-1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IFERROR(__xludf.DUMMYFUNCTION("""COMPUTED_VALUE"""),183.11)</f>
        <v>183.11</v>
      </c>
      <c r="C833" s="1">
        <f t="shared" si="1"/>
        <v>-1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IFERROR(__xludf.DUMMYFUNCTION("""COMPUTED_VALUE"""),185.25)</f>
        <v>185.25</v>
      </c>
      <c r="C834" s="1">
        <f t="shared" si="1"/>
        <v>-1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IFERROR(__xludf.DUMMYFUNCTION("""COMPUTED_VALUE"""),185.6)</f>
        <v>185.6</v>
      </c>
      <c r="C835" s="1">
        <f t="shared" si="1"/>
        <v>-1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IFERROR(__xludf.DUMMYFUNCTION("""COMPUTED_VALUE"""),190.22)</f>
        <v>190.22</v>
      </c>
      <c r="C836" s="1">
        <f t="shared" si="1"/>
        <v>-1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IFERROR(__xludf.DUMMYFUNCTION("""COMPUTED_VALUE"""),193.46)</f>
        <v>193.46</v>
      </c>
      <c r="C837" s="1">
        <f t="shared" si="1"/>
        <v>-1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IFERROR(__xludf.DUMMYFUNCTION("""COMPUTED_VALUE"""),190.68)</f>
        <v>190.68</v>
      </c>
      <c r="C838" s="1">
        <f t="shared" si="1"/>
        <v>-1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IFERROR(__xludf.DUMMYFUNCTION("""COMPUTED_VALUE"""),193.32)</f>
        <v>193.32</v>
      </c>
      <c r="C839" s="1">
        <f t="shared" si="1"/>
        <v>-1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IFERROR(__xludf.DUMMYFUNCTION("""COMPUTED_VALUE"""),195.34)</f>
        <v>195.34</v>
      </c>
      <c r="C840" s="1">
        <f t="shared" si="1"/>
        <v>-1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IFERROR(__xludf.DUMMYFUNCTION("""COMPUTED_VALUE"""),193.69)</f>
        <v>193.69</v>
      </c>
      <c r="C841" s="1">
        <f t="shared" si="1"/>
        <v>-1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IFERROR(__xludf.DUMMYFUNCTION("""COMPUTED_VALUE"""),194.5)</f>
        <v>194.5</v>
      </c>
      <c r="C842" s="1">
        <f t="shared" si="1"/>
        <v>-1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IFERROR(__xludf.DUMMYFUNCTION("""COMPUTED_VALUE"""),195.64)</f>
        <v>195.64</v>
      </c>
      <c r="C843" s="1">
        <f t="shared" si="1"/>
        <v>-1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IFERROR(__xludf.DUMMYFUNCTION("""COMPUTED_VALUE"""),194.13)</f>
        <v>194.13</v>
      </c>
      <c r="C844" s="1">
        <f t="shared" si="1"/>
        <v>-1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IFERROR(__xludf.DUMMYFUNCTION("""COMPUTED_VALUE"""),195.3)</f>
        <v>195.3</v>
      </c>
      <c r="C845" s="1">
        <f t="shared" si="1"/>
        <v>-1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IFERROR(__xludf.DUMMYFUNCTION("""COMPUTED_VALUE"""),193.39)</f>
        <v>193.39</v>
      </c>
      <c r="C846" s="1">
        <f t="shared" si="1"/>
        <v>-1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IFERROR(__xludf.DUMMYFUNCTION("""COMPUTED_VALUE"""),194.1)</f>
        <v>194.1</v>
      </c>
      <c r="C847" s="1">
        <f t="shared" si="1"/>
        <v>-1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IFERROR(__xludf.DUMMYFUNCTION("""COMPUTED_VALUE"""),194.2)</f>
        <v>194.2</v>
      </c>
      <c r="C848" s="1">
        <f t="shared" si="1"/>
        <v>-1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IFERROR(__xludf.DUMMYFUNCTION("""COMPUTED_VALUE"""),195.51)</f>
        <v>195.51</v>
      </c>
      <c r="C849" s="1">
        <f t="shared" si="1"/>
        <v>-1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IFERROR(__xludf.DUMMYFUNCTION("""COMPUTED_VALUE"""),199.09)</f>
        <v>199.09</v>
      </c>
      <c r="C850" s="1">
        <f t="shared" si="1"/>
        <v>-1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IFERROR(__xludf.DUMMYFUNCTION("""COMPUTED_VALUE"""),198.29)</f>
        <v>198.29</v>
      </c>
      <c r="C851" s="1">
        <f t="shared" si="1"/>
        <v>-1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IFERROR(__xludf.DUMMYFUNCTION("""COMPUTED_VALUE"""),199.29)</f>
        <v>199.29</v>
      </c>
      <c r="C852" s="1">
        <f t="shared" si="1"/>
        <v>-1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IFERROR(__xludf.DUMMYFUNCTION("""COMPUTED_VALUE"""),197.71)</f>
        <v>197.71</v>
      </c>
      <c r="C853" s="1">
        <f t="shared" si="1"/>
        <v>-1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IFERROR(__xludf.DUMMYFUNCTION("""COMPUTED_VALUE"""),196.92)</f>
        <v>196.92</v>
      </c>
      <c r="C854" s="1">
        <f t="shared" si="1"/>
        <v>-1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IFERROR(__xludf.DUMMYFUNCTION("""COMPUTED_VALUE"""),196.5)</f>
        <v>196.5</v>
      </c>
      <c r="C855" s="1">
        <f t="shared" si="1"/>
        <v>-1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IFERROR(__xludf.DUMMYFUNCTION("""COMPUTED_VALUE"""),198.46)</f>
        <v>198.46</v>
      </c>
      <c r="C856" s="1">
        <f t="shared" si="1"/>
        <v>-1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IFERROR(__xludf.DUMMYFUNCTION("""COMPUTED_VALUE"""),198.6)</f>
        <v>198.6</v>
      </c>
      <c r="C857" s="1">
        <f t="shared" si="1"/>
        <v>-1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IFERROR(__xludf.DUMMYFUNCTION("""COMPUTED_VALUE"""),199.97)</f>
        <v>199.97</v>
      </c>
      <c r="C858" s="1">
        <f t="shared" si="1"/>
        <v>-1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IFERROR(__xludf.DUMMYFUNCTION("""COMPUTED_VALUE"""),198.69)</f>
        <v>198.69</v>
      </c>
      <c r="C859" s="1">
        <f t="shared" si="1"/>
        <v>-1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IFERROR(__xludf.DUMMYFUNCTION("""COMPUTED_VALUE"""),199.58)</f>
        <v>199.58</v>
      </c>
      <c r="C860" s="1">
        <f t="shared" si="1"/>
        <v>-1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IFERROR(__xludf.DUMMYFUNCTION("""COMPUTED_VALUE"""),196.95)</f>
        <v>196.95</v>
      </c>
      <c r="C861" s="1">
        <f t="shared" si="1"/>
        <v>-1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IFERROR(__xludf.DUMMYFUNCTION("""COMPUTED_VALUE"""),193.65)</f>
        <v>193.65</v>
      </c>
      <c r="C862" s="1">
        <f t="shared" si="1"/>
        <v>-1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IFERROR(__xludf.DUMMYFUNCTION("""COMPUTED_VALUE"""),194.66)</f>
        <v>194.66</v>
      </c>
      <c r="C863" s="1">
        <f t="shared" si="1"/>
        <v>-1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IFERROR(__xludf.DUMMYFUNCTION("""COMPUTED_VALUE"""),197.1)</f>
        <v>197.1</v>
      </c>
      <c r="C864" s="1">
        <f t="shared" si="1"/>
        <v>-1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IFERROR(__xludf.DUMMYFUNCTION("""COMPUTED_VALUE"""),195.83)</f>
        <v>195.83</v>
      </c>
      <c r="C865" s="1">
        <f t="shared" si="1"/>
        <v>-1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IFERROR(__xludf.DUMMYFUNCTION("""COMPUTED_VALUE"""),194.83)</f>
        <v>194.83</v>
      </c>
      <c r="C866" s="1">
        <f t="shared" si="1"/>
        <v>-1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IFERROR(__xludf.DUMMYFUNCTION("""COMPUTED_VALUE"""),192.18)</f>
        <v>192.18</v>
      </c>
      <c r="C867" s="1">
        <f t="shared" si="1"/>
        <v>-1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IFERROR(__xludf.DUMMYFUNCTION("""COMPUTED_VALUE"""),194.63)</f>
        <v>194.63</v>
      </c>
      <c r="C868" s="1">
        <f t="shared" si="1"/>
        <v>-1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IFERROR(__xludf.DUMMYFUNCTION("""COMPUTED_VALUE"""),193.13)</f>
        <v>193.13</v>
      </c>
      <c r="C869" s="1">
        <f t="shared" si="1"/>
        <v>-1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IFERROR(__xludf.DUMMYFUNCTION("""COMPUTED_VALUE"""),193.94)</f>
        <v>193.94</v>
      </c>
      <c r="C870" s="1">
        <f t="shared" si="1"/>
        <v>-1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IFERROR(__xludf.DUMMYFUNCTION("""COMPUTED_VALUE"""),195.68)</f>
        <v>195.68</v>
      </c>
      <c r="C871" s="1">
        <f t="shared" si="1"/>
        <v>-1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IFERROR(__xludf.DUMMYFUNCTION("""COMPUTED_VALUE"""),192.89)</f>
        <v>192.89</v>
      </c>
      <c r="C872" s="1">
        <f t="shared" si="1"/>
        <v>-1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IFERROR(__xludf.DUMMYFUNCTION("""COMPUTED_VALUE"""),188.5)</f>
        <v>188.5</v>
      </c>
      <c r="C873" s="1">
        <f t="shared" si="1"/>
        <v>-1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IFERROR(__xludf.DUMMYFUNCTION("""COMPUTED_VALUE"""),186.7)</f>
        <v>186.7</v>
      </c>
      <c r="C874" s="1">
        <f t="shared" si="1"/>
        <v>-1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IFERROR(__xludf.DUMMYFUNCTION("""COMPUTED_VALUE"""),184.86)</f>
        <v>184.86</v>
      </c>
      <c r="C875" s="1">
        <f t="shared" si="1"/>
        <v>-1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IFERROR(__xludf.DUMMYFUNCTION("""COMPUTED_VALUE"""),186.24)</f>
        <v>186.24</v>
      </c>
      <c r="C876" s="1">
        <f t="shared" si="1"/>
        <v>-1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IFERROR(__xludf.DUMMYFUNCTION("""COMPUTED_VALUE"""),186.12)</f>
        <v>186.12</v>
      </c>
      <c r="C877" s="1">
        <f t="shared" si="1"/>
        <v>-1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IFERROR(__xludf.DUMMYFUNCTION("""COMPUTED_VALUE"""),186.88)</f>
        <v>186.88</v>
      </c>
      <c r="C878" s="1">
        <f t="shared" si="1"/>
        <v>-1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IFERROR(__xludf.DUMMYFUNCTION("""COMPUTED_VALUE"""),182.54)</f>
        <v>182.54</v>
      </c>
      <c r="C879" s="1">
        <f t="shared" si="1"/>
        <v>-1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IFERROR(__xludf.DUMMYFUNCTION("""COMPUTED_VALUE"""),182.7)</f>
        <v>182.7</v>
      </c>
      <c r="C880" s="1">
        <f t="shared" si="1"/>
        <v>-1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IFERROR(__xludf.DUMMYFUNCTION("""COMPUTED_VALUE"""),182.91)</f>
        <v>182.91</v>
      </c>
      <c r="C881" s="1">
        <f t="shared" si="1"/>
        <v>-1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IFERROR(__xludf.DUMMYFUNCTION("""COMPUTED_VALUE"""),184.59)</f>
        <v>184.59</v>
      </c>
      <c r="C882" s="1">
        <f t="shared" si="1"/>
        <v>-1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IFERROR(__xludf.DUMMYFUNCTION("""COMPUTED_VALUE"""),186.19)</f>
        <v>186.19</v>
      </c>
      <c r="C883" s="1">
        <f t="shared" si="1"/>
        <v>-1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IFERROR(__xludf.DUMMYFUNCTION("""COMPUTED_VALUE"""),186.24)</f>
        <v>186.24</v>
      </c>
      <c r="C884" s="1">
        <f t="shared" si="1"/>
        <v>-1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IFERROR(__xludf.DUMMYFUNCTION("""COMPUTED_VALUE"""),182.72)</f>
        <v>182.72</v>
      </c>
      <c r="C885" s="1">
        <f t="shared" si="1"/>
        <v>-1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IFERROR(__xludf.DUMMYFUNCTION("""COMPUTED_VALUE"""),183.63)</f>
        <v>183.63</v>
      </c>
      <c r="C886" s="1">
        <f t="shared" si="1"/>
        <v>-1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IFERROR(__xludf.DUMMYFUNCTION("""COMPUTED_VALUE"""),184.16)</f>
        <v>184.16</v>
      </c>
      <c r="C887" s="1">
        <f t="shared" si="1"/>
        <v>-1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IFERROR(__xludf.DUMMYFUNCTION("""COMPUTED_VALUE"""),183.46)</f>
        <v>183.46</v>
      </c>
      <c r="C888" s="1">
        <f t="shared" si="1"/>
        <v>-1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IFERROR(__xludf.DUMMYFUNCTION("""COMPUTED_VALUE"""),185.3)</f>
        <v>185.3</v>
      </c>
      <c r="C889" s="1">
        <f t="shared" si="1"/>
        <v>-1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IFERROR(__xludf.DUMMYFUNCTION("""COMPUTED_VALUE"""),185.16)</f>
        <v>185.16</v>
      </c>
      <c r="C890" s="1">
        <f t="shared" si="1"/>
        <v>-1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IFERROR(__xludf.DUMMYFUNCTION("""COMPUTED_VALUE"""),185.83)</f>
        <v>185.83</v>
      </c>
      <c r="C891" s="1">
        <f t="shared" si="1"/>
        <v>-1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IFERROR(__xludf.DUMMYFUNCTION("""COMPUTED_VALUE"""),189.11)</f>
        <v>189.11</v>
      </c>
      <c r="C892" s="1">
        <f t="shared" si="1"/>
        <v>-1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IFERROR(__xludf.DUMMYFUNCTION("""COMPUTED_VALUE"""),184.86)</f>
        <v>184.86</v>
      </c>
      <c r="C893" s="1">
        <f t="shared" si="1"/>
        <v>-1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IFERROR(__xludf.DUMMYFUNCTION("""COMPUTED_VALUE"""),185.39)</f>
        <v>185.39</v>
      </c>
      <c r="C894" s="1">
        <f t="shared" si="1"/>
        <v>-1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IFERROR(__xludf.DUMMYFUNCTION("""COMPUTED_VALUE"""),186.24)</f>
        <v>186.24</v>
      </c>
      <c r="C895" s="1">
        <f t="shared" si="1"/>
        <v>-1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IFERROR(__xludf.DUMMYFUNCTION("""COMPUTED_VALUE"""),187.79)</f>
        <v>187.79</v>
      </c>
      <c r="C896" s="1">
        <f t="shared" si="1"/>
        <v>-1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IFERROR(__xludf.DUMMYFUNCTION("""COMPUTED_VALUE"""),188.38)</f>
        <v>188.38</v>
      </c>
      <c r="C897" s="1">
        <f t="shared" si="1"/>
        <v>-1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IFERROR(__xludf.DUMMYFUNCTION("""COMPUTED_VALUE"""),188.5)</f>
        <v>188.5</v>
      </c>
      <c r="C898" s="1">
        <f t="shared" si="1"/>
        <v>-1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IFERROR(__xludf.DUMMYFUNCTION("""COMPUTED_VALUE"""),187.41)</f>
        <v>187.41</v>
      </c>
      <c r="C899" s="1">
        <f t="shared" si="1"/>
        <v>-1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IFERROR(__xludf.DUMMYFUNCTION("""COMPUTED_VALUE"""),187.22)</f>
        <v>187.22</v>
      </c>
      <c r="C900" s="1">
        <f t="shared" si="1"/>
        <v>-1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IFERROR(__xludf.DUMMYFUNCTION("""COMPUTED_VALUE"""),186.3)</f>
        <v>186.3</v>
      </c>
      <c r="C901" s="1">
        <f t="shared" si="1"/>
        <v>-1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IFERROR(__xludf.DUMMYFUNCTION("""COMPUTED_VALUE"""),187.03)</f>
        <v>187.03</v>
      </c>
      <c r="C902" s="1">
        <f t="shared" si="1"/>
        <v>-1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IFERROR(__xludf.DUMMYFUNCTION("""COMPUTED_VALUE"""),186.41)</f>
        <v>186.41</v>
      </c>
      <c r="C903" s="1">
        <f t="shared" si="1"/>
        <v>-1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IFERROR(__xludf.DUMMYFUNCTION("""COMPUTED_VALUE"""),186.73)</f>
        <v>186.73</v>
      </c>
      <c r="C904" s="1">
        <f t="shared" si="1"/>
        <v>-1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IFERROR(__xludf.DUMMYFUNCTION("""COMPUTED_VALUE"""),182.43)</f>
        <v>182.43</v>
      </c>
      <c r="C905" s="1">
        <f t="shared" si="1"/>
        <v>-1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IFERROR(__xludf.DUMMYFUNCTION("""COMPUTED_VALUE"""),180.11)</f>
        <v>180.11</v>
      </c>
      <c r="C906" s="1">
        <f t="shared" si="1"/>
        <v>-1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IFERROR(__xludf.DUMMYFUNCTION("""COMPUTED_VALUE"""),179.5)</f>
        <v>179.5</v>
      </c>
      <c r="C907" s="1">
        <f t="shared" si="1"/>
        <v>-1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IFERROR(__xludf.DUMMYFUNCTION("""COMPUTED_VALUE"""),179.4)</f>
        <v>179.4</v>
      </c>
      <c r="C908" s="1">
        <f t="shared" si="1"/>
        <v>-1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IFERROR(__xludf.DUMMYFUNCTION("""COMPUTED_VALUE"""),180.61)</f>
        <v>180.61</v>
      </c>
      <c r="C909" s="1">
        <f t="shared" si="1"/>
        <v>-1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IFERROR(__xludf.DUMMYFUNCTION("""COMPUTED_VALUE"""),179.97)</f>
        <v>179.97</v>
      </c>
      <c r="C910" s="1">
        <f t="shared" si="1"/>
        <v>-1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IFERROR(__xludf.DUMMYFUNCTION("""COMPUTED_VALUE"""),179.12)</f>
        <v>179.12</v>
      </c>
      <c r="C911" s="1">
        <f t="shared" si="1"/>
        <v>-1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IFERROR(__xludf.DUMMYFUNCTION("""COMPUTED_VALUE"""),177.46)</f>
        <v>177.46</v>
      </c>
      <c r="C912" s="1">
        <f t="shared" si="1"/>
        <v>-1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IFERROR(__xludf.DUMMYFUNCTION("""COMPUTED_VALUE"""),177.03)</f>
        <v>177.03</v>
      </c>
      <c r="C913" s="1">
        <f t="shared" si="1"/>
        <v>-1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IFERROR(__xludf.DUMMYFUNCTION("""COMPUTED_VALUE"""),175.97)</f>
        <v>175.97</v>
      </c>
      <c r="C914" s="1">
        <f t="shared" si="1"/>
        <v>-1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IFERROR(__xludf.DUMMYFUNCTION("""COMPUTED_VALUE"""),176.29)</f>
        <v>176.29</v>
      </c>
      <c r="C915" s="1">
        <f t="shared" si="1"/>
        <v>-1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IFERROR(__xludf.DUMMYFUNCTION("""COMPUTED_VALUE"""),176.57)</f>
        <v>176.57</v>
      </c>
      <c r="C916" s="1">
        <f t="shared" si="1"/>
        <v>-1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IFERROR(__xludf.DUMMYFUNCTION("""COMPUTED_VALUE"""),176.89)</f>
        <v>176.89</v>
      </c>
      <c r="C917" s="1">
        <f t="shared" si="1"/>
        <v>-1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IFERROR(__xludf.DUMMYFUNCTION("""COMPUTED_VALUE"""),177.11)</f>
        <v>177.11</v>
      </c>
      <c r="C918" s="1">
        <f t="shared" si="1"/>
        <v>-1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IFERROR(__xludf.DUMMYFUNCTION("""COMPUTED_VALUE"""),176.46)</f>
        <v>176.46</v>
      </c>
      <c r="C919" s="1">
        <f t="shared" si="1"/>
        <v>-1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IFERROR(__xludf.DUMMYFUNCTION("""COMPUTED_VALUE"""),174.55)</f>
        <v>174.55</v>
      </c>
      <c r="C920" s="1">
        <f t="shared" si="1"/>
        <v>-1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IFERROR(__xludf.DUMMYFUNCTION("""COMPUTED_VALUE"""),173.99)</f>
        <v>173.99</v>
      </c>
      <c r="C921" s="1">
        <f t="shared" si="1"/>
        <v>-1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IFERROR(__xludf.DUMMYFUNCTION("""COMPUTED_VALUE"""),174.45)</f>
        <v>174.45</v>
      </c>
      <c r="C922" s="1">
        <f t="shared" si="1"/>
        <v>-1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IFERROR(__xludf.DUMMYFUNCTION("""COMPUTED_VALUE"""),174.1)</f>
        <v>174.1</v>
      </c>
      <c r="C923" s="1">
        <f t="shared" si="1"/>
        <v>-1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IFERROR(__xludf.DUMMYFUNCTION("""COMPUTED_VALUE"""),175.71)</f>
        <v>175.71</v>
      </c>
      <c r="C924" s="1">
        <f t="shared" si="1"/>
        <v>-1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IFERROR(__xludf.DUMMYFUNCTION("""COMPUTED_VALUE"""),174.92)</f>
        <v>174.92</v>
      </c>
      <c r="C925" s="1">
        <f t="shared" si="1"/>
        <v>-1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IFERROR(__xludf.DUMMYFUNCTION("""COMPUTED_VALUE"""),175.89)</f>
        <v>175.89</v>
      </c>
      <c r="C926" s="1">
        <f t="shared" si="1"/>
        <v>-1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IFERROR(__xludf.DUMMYFUNCTION("""COMPUTED_VALUE"""),174.82)</f>
        <v>174.82</v>
      </c>
      <c r="C927" s="1">
        <f t="shared" si="1"/>
        <v>-1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IFERROR(__xludf.DUMMYFUNCTION("""COMPUTED_VALUE"""),176.69)</f>
        <v>176.69</v>
      </c>
      <c r="C928" s="1">
        <f t="shared" si="1"/>
        <v>-1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IFERROR(__xludf.DUMMYFUNCTION("""COMPUTED_VALUE"""),178.23)</f>
        <v>178.23</v>
      </c>
      <c r="C929" s="1">
        <f t="shared" si="1"/>
        <v>-1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IFERROR(__xludf.DUMMYFUNCTION("""COMPUTED_VALUE"""),182.15)</f>
        <v>182.15</v>
      </c>
      <c r="C930" s="1">
        <f t="shared" si="1"/>
        <v>-1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IFERROR(__xludf.DUMMYFUNCTION("""COMPUTED_VALUE"""),182.18)</f>
        <v>182.18</v>
      </c>
      <c r="C931" s="1">
        <f t="shared" si="1"/>
        <v>-1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IFERROR(__xludf.DUMMYFUNCTION("""COMPUTED_VALUE"""),183.55)</f>
        <v>183.55</v>
      </c>
      <c r="C932" s="1">
        <f t="shared" si="1"/>
        <v>-1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IFERROR(__xludf.DUMMYFUNCTION("""COMPUTED_VALUE"""),184.49)</f>
        <v>184.49</v>
      </c>
      <c r="C933" s="1">
        <f t="shared" si="1"/>
        <v>-1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IFERROR(__xludf.DUMMYFUNCTION("""COMPUTED_VALUE"""),183.54)</f>
        <v>183.54</v>
      </c>
      <c r="C934" s="1">
        <f t="shared" si="1"/>
        <v>-1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IFERROR(__xludf.DUMMYFUNCTION("""COMPUTED_VALUE"""),185.7)</f>
        <v>185.7</v>
      </c>
      <c r="C935" s="1">
        <f t="shared" si="1"/>
        <v>-1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IFERROR(__xludf.DUMMYFUNCTION("""COMPUTED_VALUE"""),184.72)</f>
        <v>184.72</v>
      </c>
      <c r="C936" s="1">
        <f t="shared" si="1"/>
        <v>-1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IFERROR(__xludf.DUMMYFUNCTION("""COMPUTED_VALUE"""),181.5)</f>
        <v>181.5</v>
      </c>
      <c r="C937" s="1">
        <f t="shared" si="1"/>
        <v>-1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IFERROR(__xludf.DUMMYFUNCTION("""COMPUTED_VALUE"""),182.43)</f>
        <v>182.43</v>
      </c>
      <c r="C938" s="1">
        <f t="shared" si="1"/>
        <v>-1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IFERROR(__xludf.DUMMYFUNCTION("""COMPUTED_VALUE"""),181.45)</f>
        <v>181.45</v>
      </c>
      <c r="C939" s="1">
        <f t="shared" si="1"/>
        <v>-1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IFERROR(__xludf.DUMMYFUNCTION("""COMPUTED_VALUE"""),180.97)</f>
        <v>180.97</v>
      </c>
      <c r="C940" s="1">
        <f t="shared" si="1"/>
        <v>-1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IFERROR(__xludf.DUMMYFUNCTION("""COMPUTED_VALUE"""),181.69)</f>
        <v>181.69</v>
      </c>
      <c r="C941" s="1">
        <f t="shared" si="1"/>
        <v>-1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IFERROR(__xludf.DUMMYFUNCTION("""COMPUTED_VALUE"""),178.54)</f>
        <v>178.54</v>
      </c>
      <c r="C942" s="1">
        <f t="shared" si="1"/>
        <v>-1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IFERROR(__xludf.DUMMYFUNCTION("""COMPUTED_VALUE"""),176.88)</f>
        <v>176.88</v>
      </c>
      <c r="C943" s="1">
        <f t="shared" si="1"/>
        <v>-1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IFERROR(__xludf.DUMMYFUNCTION("""COMPUTED_VALUE"""),178.02)</f>
        <v>178.02</v>
      </c>
      <c r="C944" s="1">
        <f t="shared" si="1"/>
        <v>-1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IFERROR(__xludf.DUMMYFUNCTION("""COMPUTED_VALUE"""),176.67)</f>
        <v>176.67</v>
      </c>
      <c r="C945" s="1">
        <f t="shared" si="1"/>
        <v>-1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IFERROR(__xludf.DUMMYFUNCTION("""COMPUTED_VALUE"""),175.62)</f>
        <v>175.62</v>
      </c>
      <c r="C946" s="1">
        <f t="shared" si="1"/>
        <v>-1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IFERROR(__xludf.DUMMYFUNCTION("""COMPUTED_VALUE"""),175.85)</f>
        <v>175.85</v>
      </c>
      <c r="C947" s="1">
        <f t="shared" si="1"/>
        <v>-1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IFERROR(__xludf.DUMMYFUNCTION("""COMPUTED_VALUE"""),173.85)</f>
        <v>173.85</v>
      </c>
      <c r="C948" s="1">
        <f t="shared" si="1"/>
        <v>-1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IFERROR(__xludf.DUMMYFUNCTION("""COMPUTED_VALUE"""),170.71)</f>
        <v>170.71</v>
      </c>
      <c r="C949" s="1">
        <f t="shared" si="1"/>
        <v>-1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IFERROR(__xludf.DUMMYFUNCTION("""COMPUTED_VALUE"""),173.19)</f>
        <v>173.19</v>
      </c>
      <c r="C950" s="1">
        <f t="shared" si="1"/>
        <v>-1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IFERROR(__xludf.DUMMYFUNCTION("""COMPUTED_VALUE"""),176.49)</f>
        <v>176.49</v>
      </c>
      <c r="C951" s="1">
        <f t="shared" si="1"/>
        <v>-1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IFERROR(__xludf.DUMMYFUNCTION("""COMPUTED_VALUE"""),177.81)</f>
        <v>177.81</v>
      </c>
      <c r="C952" s="1">
        <f t="shared" si="1"/>
        <v>-1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IFERROR(__xludf.DUMMYFUNCTION("""COMPUTED_VALUE"""),178.59)</f>
        <v>178.59</v>
      </c>
      <c r="C953" s="1">
        <f t="shared" si="1"/>
        <v>-1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IFERROR(__xludf.DUMMYFUNCTION("""COMPUTED_VALUE"""),176.38)</f>
        <v>176.38</v>
      </c>
      <c r="C954" s="1">
        <f t="shared" si="1"/>
        <v>-1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IFERROR(__xludf.DUMMYFUNCTION("""COMPUTED_VALUE"""),178.36)</f>
        <v>178.36</v>
      </c>
      <c r="C955" s="1">
        <f t="shared" si="1"/>
        <v>-1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IFERROR(__xludf.DUMMYFUNCTION("""COMPUTED_VALUE"""),166.99)</f>
        <v>166.99</v>
      </c>
      <c r="C956" s="1">
        <f t="shared" si="1"/>
        <v>-1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IFERROR(__xludf.DUMMYFUNCTION("""COMPUTED_VALUE"""),165.99)</f>
        <v>165.99</v>
      </c>
      <c r="C957" s="1">
        <f t="shared" si="1"/>
        <v>-1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IFERROR(__xludf.DUMMYFUNCTION("""COMPUTED_VALUE"""),165.11)</f>
        <v>165.11</v>
      </c>
      <c r="C958" s="1">
        <f t="shared" si="1"/>
        <v>-1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IFERROR(__xludf.DUMMYFUNCTION("""COMPUTED_VALUE"""),167.13)</f>
        <v>167.13</v>
      </c>
      <c r="C959" s="1">
        <f t="shared" si="1"/>
        <v>-1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IFERROR(__xludf.DUMMYFUNCTION("""COMPUTED_VALUE"""),167.89)</f>
        <v>167.89</v>
      </c>
      <c r="C960" s="1">
        <f t="shared" si="1"/>
        <v>-1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IFERROR(__xludf.DUMMYFUNCTION("""COMPUTED_VALUE"""),169.83)</f>
        <v>169.83</v>
      </c>
      <c r="C961" s="1">
        <f t="shared" si="1"/>
        <v>-1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IFERROR(__xludf.DUMMYFUNCTION("""COMPUTED_VALUE"""),168.92)</f>
        <v>168.92</v>
      </c>
      <c r="C962" s="1">
        <f t="shared" si="1"/>
        <v>-1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IFERROR(__xludf.DUMMYFUNCTION("""COMPUTED_VALUE"""),169.4)</f>
        <v>169.4</v>
      </c>
      <c r="C963" s="1">
        <f t="shared" si="1"/>
        <v>-1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IFERROR(__xludf.DUMMYFUNCTION("""COMPUTED_VALUE"""),173.95)</f>
        <v>173.95</v>
      </c>
      <c r="C964" s="1">
        <f t="shared" si="1"/>
        <v>-1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IFERROR(__xludf.DUMMYFUNCTION("""COMPUTED_VALUE"""),172.07)</f>
        <v>172.07</v>
      </c>
      <c r="C965" s="1">
        <f t="shared" si="1"/>
        <v>-1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IFERROR(__xludf.DUMMYFUNCTION("""COMPUTED_VALUE"""),171.17)</f>
        <v>171.17</v>
      </c>
      <c r="C966" s="1">
        <f t="shared" si="1"/>
        <v>-1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IFERROR(__xludf.DUMMYFUNCTION("""COMPUTED_VALUE"""),171.19)</f>
        <v>171.19</v>
      </c>
      <c r="C967" s="1">
        <f t="shared" si="1"/>
        <v>-1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IFERROR(__xludf.DUMMYFUNCTION("""COMPUTED_VALUE"""),172.19)</f>
        <v>172.19</v>
      </c>
      <c r="C968" s="1">
        <f t="shared" si="1"/>
        <v>-1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IFERROR(__xludf.DUMMYFUNCTION("""COMPUTED_VALUE"""),169.88)</f>
        <v>169.88</v>
      </c>
      <c r="C969" s="1">
        <f t="shared" si="1"/>
        <v>-1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IFERROR(__xludf.DUMMYFUNCTION("""COMPUTED_VALUE"""),171.16)</f>
        <v>171.16</v>
      </c>
      <c r="C970" s="1">
        <f t="shared" si="1"/>
        <v>-1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IFERROR(__xludf.DUMMYFUNCTION("""COMPUTED_VALUE"""),171.93)</f>
        <v>171.93</v>
      </c>
      <c r="C971" s="1">
        <f t="shared" si="1"/>
        <v>-1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IFERROR(__xludf.DUMMYFUNCTION("""COMPUTED_VALUE"""),171.92)</f>
        <v>171.92</v>
      </c>
      <c r="C972" s="1">
        <f t="shared" si="1"/>
        <v>-1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IFERROR(__xludf.DUMMYFUNCTION("""COMPUTED_VALUE"""),174.68)</f>
        <v>174.68</v>
      </c>
      <c r="C973" s="1">
        <f t="shared" si="1"/>
        <v>-1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IFERROR(__xludf.DUMMYFUNCTION("""COMPUTED_VALUE"""),174.86)</f>
        <v>174.86</v>
      </c>
      <c r="C974" s="1">
        <f t="shared" si="1"/>
        <v>-1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IFERROR(__xludf.DUMMYFUNCTION("""COMPUTED_VALUE"""),175.32)</f>
        <v>175.32</v>
      </c>
      <c r="C975" s="1">
        <f t="shared" si="1"/>
        <v>-1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IFERROR(__xludf.DUMMYFUNCTION("""COMPUTED_VALUE"""),174.04)</f>
        <v>174.04</v>
      </c>
      <c r="C976" s="1">
        <f t="shared" si="1"/>
        <v>-1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IFERROR(__xludf.DUMMYFUNCTION("""COMPUTED_VALUE"""),174.98)</f>
        <v>174.98</v>
      </c>
      <c r="C977" s="1">
        <f t="shared" si="1"/>
        <v>-1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IFERROR(__xludf.DUMMYFUNCTION("""COMPUTED_VALUE"""),176.2)</f>
        <v>176.2</v>
      </c>
      <c r="C978" s="1">
        <f t="shared" si="1"/>
        <v>-1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IFERROR(__xludf.DUMMYFUNCTION("""COMPUTED_VALUE"""),176.94)</f>
        <v>176.94</v>
      </c>
      <c r="C979" s="1">
        <f t="shared" si="1"/>
        <v>-1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IFERROR(__xludf.DUMMYFUNCTION("""COMPUTED_VALUE"""),176.89)</f>
        <v>176.89</v>
      </c>
      <c r="C980" s="1">
        <f t="shared" si="1"/>
        <v>-1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IFERROR(__xludf.DUMMYFUNCTION("""COMPUTED_VALUE"""),175.87)</f>
        <v>175.87</v>
      </c>
      <c r="C981" s="1">
        <f t="shared" si="1"/>
        <v>-1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IFERROR(__xludf.DUMMYFUNCTION("""COMPUTED_VALUE"""),173.17)</f>
        <v>173.17</v>
      </c>
      <c r="C982" s="1">
        <f t="shared" si="1"/>
        <v>-1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IFERROR(__xludf.DUMMYFUNCTION("""COMPUTED_VALUE"""),170.92)</f>
        <v>170.92</v>
      </c>
      <c r="C983" s="1">
        <f t="shared" si="1"/>
        <v>-1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IFERROR(__xludf.DUMMYFUNCTION("""COMPUTED_VALUE"""),169.36)</f>
        <v>169.36</v>
      </c>
      <c r="C984" s="1">
        <f t="shared" si="1"/>
        <v>-1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IFERROR(__xludf.DUMMYFUNCTION("""COMPUTED_VALUE"""),170.95)</f>
        <v>170.95</v>
      </c>
      <c r="C985" s="1">
        <f t="shared" si="1"/>
        <v>-1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IFERROR(__xludf.DUMMYFUNCTION("""COMPUTED_VALUE"""),171.62)</f>
        <v>171.62</v>
      </c>
      <c r="C986" s="1">
        <f t="shared" si="1"/>
        <v>-1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IFERROR(__xludf.DUMMYFUNCTION("""COMPUTED_VALUE"""),169.52)</f>
        <v>169.52</v>
      </c>
      <c r="C987" s="1">
        <f t="shared" si="1"/>
        <v>-1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IFERROR(__xludf.DUMMYFUNCTION("""COMPUTED_VALUE"""),168.19)</f>
        <v>168.19</v>
      </c>
      <c r="C988" s="1">
        <f t="shared" si="1"/>
        <v>-1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IFERROR(__xludf.DUMMYFUNCTION("""COMPUTED_VALUE"""),167.86)</f>
        <v>167.86</v>
      </c>
      <c r="C989" s="1">
        <f t="shared" si="1"/>
        <v>-1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IFERROR(__xludf.DUMMYFUNCTION("""COMPUTED_VALUE"""),168.19)</f>
        <v>168.19</v>
      </c>
      <c r="C990" s="1">
        <f t="shared" si="1"/>
        <v>-1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IFERROR(__xludf.DUMMYFUNCTION("""COMPUTED_VALUE"""),169.7)</f>
        <v>169.7</v>
      </c>
      <c r="C991" s="1">
        <f t="shared" si="1"/>
        <v>-1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IFERROR(__xludf.DUMMYFUNCTION("""COMPUTED_VALUE"""),169.5)</f>
        <v>169.5</v>
      </c>
      <c r="C992" s="1">
        <f t="shared" si="1"/>
        <v>-1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IFERROR(__xludf.DUMMYFUNCTION("""COMPUTED_VALUE"""),169.18)</f>
        <v>169.18</v>
      </c>
      <c r="C993" s="1">
        <f t="shared" si="1"/>
        <v>-1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IFERROR(__xludf.DUMMYFUNCTION("""COMPUTED_VALUE"""),167.34)</f>
        <v>167.34</v>
      </c>
      <c r="C994" s="1">
        <f t="shared" si="1"/>
        <v>-1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IFERROR(__xludf.DUMMYFUNCTION("""COMPUTED_VALUE"""),165.6)</f>
        <v>165.6</v>
      </c>
      <c r="C995" s="1">
        <f t="shared" si="1"/>
        <v>-1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IFERROR(__xludf.DUMMYFUNCTION("""COMPUTED_VALUE"""),165.05)</f>
        <v>165.05</v>
      </c>
      <c r="C996" s="1">
        <f t="shared" si="1"/>
        <v>-1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IFERROR(__xludf.DUMMYFUNCTION("""COMPUTED_VALUE"""),169.88)</f>
        <v>169.88</v>
      </c>
      <c r="C997" s="1">
        <f t="shared" si="1"/>
        <v>-1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IFERROR(__xludf.DUMMYFUNCTION("""COMPUTED_VALUE"""),167.88)</f>
        <v>167.88</v>
      </c>
      <c r="C998" s="1">
        <f t="shared" si="1"/>
        <v>-1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IFERROR(__xludf.DUMMYFUNCTION("""COMPUTED_VALUE"""),170.69)</f>
        <v>170.69</v>
      </c>
      <c r="C999" s="1">
        <f t="shared" si="1"/>
        <v>-1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IFERROR(__xludf.DUMMYFUNCTION("""COMPUTED_VALUE"""),172.14)</f>
        <v>172.14</v>
      </c>
      <c r="C1000" s="1">
        <f t="shared" si="1"/>
        <v>-1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IFERROR(__xludf.DUMMYFUNCTION("""COMPUTED_VALUE"""),171.95)</f>
        <v>171.95</v>
      </c>
      <c r="C1001" s="1">
        <f t="shared" si="1"/>
        <v>-1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IFERROR(__xludf.DUMMYFUNCTION("""COMPUTED_VALUE"""),174.06)</f>
        <v>174.06</v>
      </c>
      <c r="C1002" s="1">
        <f t="shared" si="1"/>
        <v>-1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IFERROR(__xludf.DUMMYFUNCTION("""COMPUTED_VALUE"""),175.01)</f>
        <v>175.01</v>
      </c>
      <c r="C1003" s="1">
        <f t="shared" si="1"/>
        <v>-1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IFERROR(__xludf.DUMMYFUNCTION("""COMPUTED_VALUE"""),177.04)</f>
        <v>177.04</v>
      </c>
      <c r="C1004" s="1">
        <f t="shared" si="1"/>
        <v>-1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IFERROR(__xludf.DUMMYFUNCTION("""COMPUTED_VALUE"""),176.78)</f>
        <v>176.78</v>
      </c>
      <c r="C1005" s="1">
        <f t="shared" si="1"/>
        <v>-1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IFERROR(__xludf.DUMMYFUNCTION("""COMPUTED_VALUE"""),178.05)</f>
        <v>178.05</v>
      </c>
      <c r="C1006" s="1">
        <f t="shared" si="1"/>
        <v>-1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IFERROR(__xludf.DUMMYFUNCTION("""COMPUTED_VALUE"""),179.16)</f>
        <v>179.16</v>
      </c>
      <c r="C1007" s="1">
        <f t="shared" si="1"/>
        <v>-1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IFERROR(__xludf.DUMMYFUNCTION("""COMPUTED_VALUE"""),177.21)</f>
        <v>177.21</v>
      </c>
      <c r="C1008" s="1">
        <f t="shared" si="1"/>
        <v>-1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IFERROR(__xludf.DUMMYFUNCTION("""COMPUTED_VALUE"""),178.27)</f>
        <v>178.27</v>
      </c>
      <c r="C1009" s="1">
        <f t="shared" si="1"/>
        <v>-1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IFERROR(__xludf.DUMMYFUNCTION("""COMPUTED_VALUE"""),177.66)</f>
        <v>177.66</v>
      </c>
      <c r="C1010" s="1">
        <f t="shared" si="1"/>
        <v>-1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IFERROR(__xludf.DUMMYFUNCTION("""COMPUTED_VALUE"""),181.2)</f>
        <v>181.2</v>
      </c>
      <c r="C1011" s="1">
        <f t="shared" si="1"/>
        <v>-1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IFERROR(__xludf.DUMMYFUNCTION("""COMPUTED_VALUE"""),179.54)</f>
        <v>179.54</v>
      </c>
      <c r="C1012" s="1">
        <f t="shared" si="1"/>
        <v>-1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IFERROR(__xludf.DUMMYFUNCTION("""COMPUTED_VALUE"""),178.98)</f>
        <v>178.98</v>
      </c>
      <c r="C1013" s="1">
        <f t="shared" si="1"/>
        <v>-1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IFERROR(__xludf.DUMMYFUNCTION("""COMPUTED_VALUE"""),178.86)</f>
        <v>178.86</v>
      </c>
      <c r="C1014" s="1">
        <f t="shared" si="1"/>
        <v>-1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IFERROR(__xludf.DUMMYFUNCTION("""COMPUTED_VALUE"""),175.9)</f>
        <v>175.9</v>
      </c>
      <c r="C1015" s="1">
        <f t="shared" si="1"/>
        <v>-1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IFERROR(__xludf.DUMMYFUNCTION("""COMPUTED_VALUE"""),177.58)</f>
        <v>177.58</v>
      </c>
      <c r="C1016" s="1">
        <f t="shared" si="1"/>
        <v>-1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IFERROR(__xludf.DUMMYFUNCTION("""COMPUTED_VALUE"""),179.32)</f>
        <v>179.32</v>
      </c>
      <c r="C1017" s="1">
        <f t="shared" si="1"/>
        <v>-1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IFERROR(__xludf.DUMMYFUNCTION("""COMPUTED_VALUE"""),180.3)</f>
        <v>180.3</v>
      </c>
      <c r="C1018" s="1">
        <f t="shared" si="1"/>
        <v>-1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IFERROR(__xludf.DUMMYFUNCTION("""COMPUTED_VALUE"""),181.57)</f>
        <v>181.57</v>
      </c>
      <c r="C1019" s="1">
        <f t="shared" si="1"/>
        <v>-1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IFERROR(__xludf.DUMMYFUNCTION("""COMPUTED_VALUE"""),179.98)</f>
        <v>179.98</v>
      </c>
      <c r="C1020" s="1">
        <f t="shared" si="1"/>
        <v>-1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IFERROR(__xludf.DUMMYFUNCTION("""COMPUTED_VALUE"""),174.08)</f>
        <v>174.08</v>
      </c>
      <c r="C1021" s="1">
        <f t="shared" si="1"/>
        <v>-1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IFERROR(__xludf.DUMMYFUNCTION("""COMPUTED_VALUE"""),174.54)</f>
        <v>174.54</v>
      </c>
      <c r="C1022" s="1">
        <f t="shared" si="1"/>
        <v>-1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IFERROR(__xludf.DUMMYFUNCTION("""COMPUTED_VALUE"""),171.59)</f>
        <v>171.59</v>
      </c>
      <c r="C1023" s="1">
        <f t="shared" si="1"/>
        <v>-1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IFERROR(__xludf.DUMMYFUNCTION("""COMPUTED_VALUE"""),169.92)</f>
        <v>169.92</v>
      </c>
      <c r="C1024" s="1">
        <f t="shared" si="1"/>
        <v>-1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IFERROR(__xludf.DUMMYFUNCTION("""COMPUTED_VALUE"""),168.92)</f>
        <v>168.92</v>
      </c>
      <c r="C1025" s="1">
        <f t="shared" si="1"/>
        <v>-1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IFERROR(__xludf.DUMMYFUNCTION("""COMPUTED_VALUE"""),168.49)</f>
        <v>168.49</v>
      </c>
      <c r="C1026" s="1">
        <f t="shared" si="1"/>
        <v>-1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IFERROR(__xludf.DUMMYFUNCTION("""COMPUTED_VALUE"""),169.41)</f>
        <v>169.41</v>
      </c>
      <c r="C1027" s="1">
        <f t="shared" si="1"/>
        <v>-1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IFERROR(__xludf.DUMMYFUNCTION("""COMPUTED_VALUE"""),168.76)</f>
        <v>168.76</v>
      </c>
      <c r="C1028" s="1">
        <f t="shared" si="1"/>
        <v>-1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IFERROR(__xludf.DUMMYFUNCTION("""COMPUTED_VALUE"""),165.15)</f>
        <v>165.15</v>
      </c>
      <c r="C1029" s="1">
        <f t="shared" si="1"/>
        <v>-1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IFERROR(__xludf.DUMMYFUNCTION("""COMPUTED_VALUE"""),165.09)</f>
        <v>165.09</v>
      </c>
      <c r="C1030" s="1">
        <f t="shared" si="1"/>
        <v>-1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IFERROR(__xludf.DUMMYFUNCTION("""COMPUTED_VALUE"""),166.43)</f>
        <v>166.43</v>
      </c>
      <c r="C1031" s="1">
        <f t="shared" si="1"/>
        <v>-1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IFERROR(__xludf.DUMMYFUNCTION("""COMPUTED_VALUE"""),166.84)</f>
        <v>166.84</v>
      </c>
      <c r="C1032" s="1">
        <f t="shared" si="1"/>
        <v>-1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IFERROR(__xludf.DUMMYFUNCTION("""COMPUTED_VALUE"""),169.3)</f>
        <v>169.3</v>
      </c>
      <c r="C1033" s="1">
        <f t="shared" si="1"/>
        <v>-1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IFERROR(__xludf.DUMMYFUNCTION("""COMPUTED_VALUE"""),169.2)</f>
        <v>169.2</v>
      </c>
      <c r="C1034" s="1">
        <f t="shared" si="1"/>
        <v>-1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IFERROR(__xludf.DUMMYFUNCTION("""COMPUTED_VALUE"""),171.64)</f>
        <v>171.64</v>
      </c>
      <c r="C1035" s="1">
        <f t="shared" si="1"/>
        <v>-1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IFERROR(__xludf.DUMMYFUNCTION("""COMPUTED_VALUE"""),172.16)</f>
        <v>172.16</v>
      </c>
      <c r="C1036" s="1">
        <f t="shared" si="1"/>
        <v>-1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IFERROR(__xludf.DUMMYFUNCTION("""COMPUTED_VALUE"""),173.69)</f>
        <v>173.69</v>
      </c>
      <c r="C1037" s="1">
        <f t="shared" si="1"/>
        <v>-1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IFERROR(__xludf.DUMMYFUNCTION("""COMPUTED_VALUE"""),175.45)</f>
        <v>175.45</v>
      </c>
      <c r="C1038" s="1">
        <f t="shared" si="1"/>
        <v>-1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IFERROR(__xludf.DUMMYFUNCTION("""COMPUTED_VALUE"""),174.98)</f>
        <v>174.98</v>
      </c>
      <c r="C1039" s="1">
        <f t="shared" si="1"/>
        <v>-1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IFERROR(__xludf.DUMMYFUNCTION("""COMPUTED_VALUE"""),174.75)</f>
        <v>174.75</v>
      </c>
      <c r="C1040" s="1">
        <f t="shared" si="1"/>
        <v>-1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IFERROR(__xludf.DUMMYFUNCTION("""COMPUTED_VALUE"""),176.0)</f>
        <v>176</v>
      </c>
      <c r="C1041" s="1">
        <f t="shared" si="1"/>
        <v>-1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IFERROR(__xludf.DUMMYFUNCTION("""COMPUTED_VALUE"""),174.59)</f>
        <v>174.59</v>
      </c>
      <c r="C1042" s="1">
        <f t="shared" si="1"/>
        <v>-1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IFERROR(__xludf.DUMMYFUNCTION("""COMPUTED_VALUE"""),175.22)</f>
        <v>175.22</v>
      </c>
      <c r="C1043" s="1">
        <f t="shared" si="1"/>
        <v>-1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IFERROR(__xludf.DUMMYFUNCTION("""COMPUTED_VALUE"""),175.01)</f>
        <v>175.01</v>
      </c>
      <c r="C1044" s="1">
        <f t="shared" si="1"/>
        <v>-1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IFERROR(__xludf.DUMMYFUNCTION("""COMPUTED_VALUE"""),175.81)</f>
        <v>175.81</v>
      </c>
      <c r="C1045" s="1">
        <f t="shared" si="1"/>
        <v>-1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IFERROR(__xludf.DUMMYFUNCTION("""COMPUTED_VALUE"""),176.96)</f>
        <v>176.96</v>
      </c>
      <c r="C1046" s="1">
        <f t="shared" si="1"/>
        <v>-1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IFERROR(__xludf.DUMMYFUNCTION("""COMPUTED_VALUE"""),176.87)</f>
        <v>176.87</v>
      </c>
      <c r="C1047" s="1">
        <f t="shared" si="1"/>
        <v>-1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IFERROR(__xludf.DUMMYFUNCTION("""COMPUTED_VALUE"""),176.0)</f>
        <v>176</v>
      </c>
      <c r="C1048" s="1">
        <f t="shared" si="1"/>
        <v>-1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IFERROR(__xludf.DUMMYFUNCTION("""COMPUTED_VALUE"""),178.08)</f>
        <v>178.08</v>
      </c>
      <c r="C1049" s="1">
        <f t="shared" si="1"/>
        <v>-1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IFERROR(__xludf.DUMMYFUNCTION("""COMPUTED_VALUE"""),178.75)</f>
        <v>178.75</v>
      </c>
      <c r="C1050" s="1">
        <f t="shared" si="1"/>
        <v>-1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IFERROR(__xludf.DUMMYFUNCTION("""COMPUTED_VALUE"""),179.23)</f>
        <v>179.23</v>
      </c>
      <c r="C1051" s="1">
        <f t="shared" si="1"/>
        <v>-1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IFERROR(__xludf.DUMMYFUNCTION("""COMPUTED_VALUE"""),179.27)</f>
        <v>179.27</v>
      </c>
      <c r="C1052" s="1">
        <f t="shared" si="1"/>
        <v>-1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IFERROR(__xludf.DUMMYFUNCTION("""COMPUTED_VALUE"""),178.03)</f>
        <v>178.03</v>
      </c>
      <c r="C1053" s="1">
        <f t="shared" si="1"/>
        <v>-1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IFERROR(__xludf.DUMMYFUNCTION("""COMPUTED_VALUE"""),178.39)</f>
        <v>178.39</v>
      </c>
      <c r="C1054" s="1">
        <f t="shared" si="1"/>
        <v>-1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IFERROR(__xludf.DUMMYFUNCTION("""COMPUTED_VALUE"""),177.87)</f>
        <v>177.87</v>
      </c>
      <c r="C1055" s="1">
        <f t="shared" si="1"/>
        <v>-1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IFERROR(__xludf.DUMMYFUNCTION("""COMPUTED_VALUE"""),175.65)</f>
        <v>175.65</v>
      </c>
      <c r="C1056" s="1">
        <f t="shared" si="1"/>
        <v>-1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IFERROR(__xludf.DUMMYFUNCTION("""COMPUTED_VALUE"""),174.04)</f>
        <v>174.04</v>
      </c>
      <c r="C1057" s="1">
        <f t="shared" si="1"/>
        <v>-1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IFERROR(__xludf.DUMMYFUNCTION("""COMPUTED_VALUE"""),177.48)</f>
        <v>177.48</v>
      </c>
      <c r="C1058" s="1">
        <f t="shared" si="1"/>
        <v>-1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IFERROR(__xludf.DUMMYFUNCTION("""COMPUTED_VALUE"""),178.43)</f>
        <v>178.43</v>
      </c>
      <c r="C1059" s="1">
        <f t="shared" si="1"/>
        <v>-1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IFERROR(__xludf.DUMMYFUNCTION("""COMPUTED_VALUE"""),176.43)</f>
        <v>176.43</v>
      </c>
      <c r="C1060" s="1">
        <f t="shared" si="1"/>
        <v>-1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IFERROR(__xludf.DUMMYFUNCTION("""COMPUTED_VALUE"""),179.48)</f>
        <v>179.48</v>
      </c>
      <c r="C1061" s="1">
        <f t="shared" si="1"/>
        <v>-1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IFERROR(__xludf.DUMMYFUNCTION("""COMPUTED_VALUE"""),178.3)</f>
        <v>178.3</v>
      </c>
      <c r="C1062" s="1">
        <f t="shared" si="1"/>
        <v>-1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IFERROR(__xludf.DUMMYFUNCTION("""COMPUTED_VALUE"""),179.81)</f>
        <v>179.81</v>
      </c>
      <c r="C1063" s="1">
        <f t="shared" si="1"/>
        <v>-1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IFERROR(__xludf.DUMMYFUNCTION("""COMPUTED_VALUE"""),186.3)</f>
        <v>186.3</v>
      </c>
      <c r="C1064" s="1">
        <f t="shared" si="1"/>
        <v>-1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IFERROR(__xludf.DUMMYFUNCTION("""COMPUTED_VALUE"""),183.98)</f>
        <v>183.98</v>
      </c>
      <c r="C1065" s="1">
        <f t="shared" si="1"/>
        <v>-1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IFERROR(__xludf.DUMMYFUNCTION("""COMPUTED_VALUE"""),181.32)</f>
        <v>181.32</v>
      </c>
      <c r="C1066" s="1">
        <f t="shared" si="1"/>
        <v>-1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IFERROR(__xludf.DUMMYFUNCTION("""COMPUTED_VALUE"""),181.91)</f>
        <v>181.91</v>
      </c>
      <c r="C1067" s="1">
        <f t="shared" si="1"/>
        <v>-1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IFERROR(__xludf.DUMMYFUNCTION("""COMPUTED_VALUE"""),183.86)</f>
        <v>183.86</v>
      </c>
      <c r="C1068" s="1">
        <f t="shared" si="1"/>
        <v>-1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IFERROR(__xludf.DUMMYFUNCTION("""COMPUTED_VALUE"""),185.78)</f>
        <v>185.78</v>
      </c>
      <c r="C1069" s="1">
        <f t="shared" si="1"/>
        <v>-1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IFERROR(__xludf.DUMMYFUNCTION("""COMPUTED_VALUE"""),184.87)</f>
        <v>184.87</v>
      </c>
      <c r="C1070" s="1">
        <f t="shared" si="1"/>
        <v>-1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IFERROR(__xludf.DUMMYFUNCTION("""COMPUTED_VALUE"""),184.05)</f>
        <v>184.05</v>
      </c>
      <c r="C1071" s="1">
        <f t="shared" si="1"/>
        <v>-1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IFERROR(__xludf.DUMMYFUNCTION("""COMPUTED_VALUE"""),183.17)</f>
        <v>183.17</v>
      </c>
      <c r="C1072" s="1">
        <f t="shared" si="1"/>
        <v>-1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IFERROR(__xludf.DUMMYFUNCTION("""COMPUTED_VALUE"""),185.8)</f>
        <v>185.8</v>
      </c>
      <c r="C1073" s="1">
        <f t="shared" si="1"/>
        <v>-1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IFERROR(__xludf.DUMMYFUNCTION("""COMPUTED_VALUE"""),184.62)</f>
        <v>184.62</v>
      </c>
      <c r="C1074" s="1">
        <f t="shared" si="1"/>
        <v>-1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IFERROR(__xludf.DUMMYFUNCTION("""COMPUTED_VALUE"""),187.82)</f>
        <v>187.82</v>
      </c>
      <c r="C1075" s="1">
        <f t="shared" si="1"/>
        <v>-1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IFERROR(__xludf.DUMMYFUNCTION("""COMPUTED_VALUE"""),186.91)</f>
        <v>186.91</v>
      </c>
      <c r="C1076" s="1">
        <f t="shared" si="1"/>
        <v>-1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IFERROR(__xludf.DUMMYFUNCTION("""COMPUTED_VALUE"""),186.44)</f>
        <v>186.44</v>
      </c>
      <c r="C1077" s="1">
        <f t="shared" si="1"/>
        <v>-1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IFERROR(__xludf.DUMMYFUNCTION("""COMPUTED_VALUE"""),188.9)</f>
        <v>188.9</v>
      </c>
      <c r="C1078" s="1">
        <f t="shared" si="1"/>
        <v>-1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IFERROR(__xludf.DUMMYFUNCTION("""COMPUTED_VALUE"""),188.19)</f>
        <v>188.19</v>
      </c>
      <c r="C1079" s="1">
        <f t="shared" si="1"/>
        <v>-1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IFERROR(__xludf.DUMMYFUNCTION("""COMPUTED_VALUE"""),187.59)</f>
        <v>187.59</v>
      </c>
      <c r="C1080" s="1">
        <f t="shared" si="1"/>
        <v>-1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IFERROR(__xludf.DUMMYFUNCTION("""COMPUTED_VALUE"""),181.49)</f>
        <v>181.49</v>
      </c>
      <c r="C1081" s="1">
        <f t="shared" si="1"/>
        <v>-1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IFERROR(__xludf.DUMMYFUNCTION("""COMPUTED_VALUE"""),183.65)</f>
        <v>183.65</v>
      </c>
      <c r="C1082" s="1">
        <f t="shared" si="1"/>
        <v>-1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IFERROR(__xludf.DUMMYFUNCTION("""COMPUTED_VALUE"""),183.53)</f>
        <v>183.53</v>
      </c>
      <c r="C1083" s="1">
        <f t="shared" si="1"/>
        <v>-1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IFERROR(__xludf.DUMMYFUNCTION("""COMPUTED_VALUE"""),183.13)</f>
        <v>183.13</v>
      </c>
      <c r="C1084" s="1">
        <f t="shared" si="1"/>
        <v>-1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IFERROR(__xludf.DUMMYFUNCTION("""COMPUTED_VALUE"""),181.69)</f>
        <v>181.69</v>
      </c>
      <c r="C1085" s="1">
        <f t="shared" si="1"/>
        <v>-1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IFERROR(__xludf.DUMMYFUNCTION("""COMPUTED_VALUE"""),181.13)</f>
        <v>181.13</v>
      </c>
      <c r="C1086" s="1">
        <f t="shared" si="1"/>
        <v>-1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IFERROR(__xludf.DUMMYFUNCTION("""COMPUTED_VALUE"""),184.48)</f>
        <v>184.48</v>
      </c>
      <c r="C1087" s="1">
        <f t="shared" si="1"/>
        <v>-1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IFERROR(__xludf.DUMMYFUNCTION("""COMPUTED_VALUE"""),186.36)</f>
        <v>186.36</v>
      </c>
      <c r="C1088" s="1">
        <f t="shared" si="1"/>
        <v>-1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IFERROR(__xludf.DUMMYFUNCTION("""COMPUTED_VALUE"""),187.66)</f>
        <v>187.66</v>
      </c>
      <c r="C1089" s="1">
        <f t="shared" si="1"/>
        <v>-1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IFERROR(__xludf.DUMMYFUNCTION("""COMPUTED_VALUE"""),184.85)</f>
        <v>184.85</v>
      </c>
      <c r="C1090" s="1">
        <f t="shared" si="1"/>
        <v>-1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IFERROR(__xludf.DUMMYFUNCTION("""COMPUTED_VALUE"""),182.86)</f>
        <v>182.86</v>
      </c>
      <c r="C1091" s="1">
        <f t="shared" si="1"/>
        <v>-1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IFERROR(__xludf.DUMMYFUNCTION("""COMPUTED_VALUE"""),182.68)</f>
        <v>182.68</v>
      </c>
      <c r="C1092" s="1">
        <f t="shared" si="1"/>
        <v>-1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IFERROR(__xludf.DUMMYFUNCTION("""COMPUTED_VALUE"""),181.51)</f>
        <v>181.51</v>
      </c>
      <c r="C1093" s="1">
        <f t="shared" si="1"/>
        <v>-1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IFERROR(__xludf.DUMMYFUNCTION("""COMPUTED_VALUE"""),180.81)</f>
        <v>180.81</v>
      </c>
      <c r="C1094" s="1">
        <f t="shared" si="1"/>
        <v>-1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IFERROR(__xludf.DUMMYFUNCTION("""COMPUTED_VALUE"""),180.44)</f>
        <v>180.44</v>
      </c>
      <c r="C1095" s="1">
        <f t="shared" si="1"/>
        <v>-1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IFERROR(__xludf.DUMMYFUNCTION("""COMPUTED_VALUE"""),181.56)</f>
        <v>181.56</v>
      </c>
      <c r="C1096" s="1">
        <f t="shared" si="1"/>
        <v>-1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IFERROR(__xludf.DUMMYFUNCTION("""COMPUTED_VALUE"""),183.94)</f>
        <v>183.94</v>
      </c>
      <c r="C1097" s="1">
        <f t="shared" si="1"/>
        <v>-1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IFERROR(__xludf.DUMMYFUNCTION("""COMPUTED_VALUE"""),183.57)</f>
        <v>183.57</v>
      </c>
      <c r="C1098" s="1">
        <f t="shared" si="1"/>
        <v>-1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IFERROR(__xludf.DUMMYFUNCTION("""COMPUTED_VALUE"""),180.26)</f>
        <v>180.26</v>
      </c>
      <c r="C1099" s="1">
        <f t="shared" si="1"/>
        <v>-1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IFERROR(__xludf.DUMMYFUNCTION("""COMPUTED_VALUE"""),178.1)</f>
        <v>178.1</v>
      </c>
      <c r="C1100" s="1">
        <f t="shared" si="1"/>
        <v>-1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IFERROR(__xludf.DUMMYFUNCTION("""COMPUTED_VALUE"""),178.67)</f>
        <v>178.67</v>
      </c>
      <c r="C1101" s="1">
        <f t="shared" si="1"/>
        <v>-1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IFERROR(__xludf.DUMMYFUNCTION("""COMPUTED_VALUE"""),178.62)</f>
        <v>178.62</v>
      </c>
      <c r="C1102" s="1">
        <f t="shared" si="1"/>
        <v>-1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IFERROR(__xludf.DUMMYFUNCTION("""COMPUTED_VALUE"""),176.6)</f>
        <v>176.6</v>
      </c>
      <c r="C1103" s="1">
        <f t="shared" si="1"/>
        <v>-1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IFERROR(__xludf.DUMMYFUNCTION("""COMPUTED_VALUE"""),178.03)</f>
        <v>178.03</v>
      </c>
      <c r="C1104" s="1">
        <f t="shared" si="1"/>
        <v>-1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IFERROR(__xludf.DUMMYFUNCTION("""COMPUTED_VALUE"""),177.35)</f>
        <v>177.35</v>
      </c>
      <c r="C1105" s="1">
        <f t="shared" si="1"/>
        <v>-1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IFERROR(__xludf.DUMMYFUNCTION("""COMPUTED_VALUE"""),177.6)</f>
        <v>177.6</v>
      </c>
      <c r="C1106" s="1">
        <f t="shared" si="1"/>
        <v>-1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IFERROR(__xludf.DUMMYFUNCTION("""COMPUTED_VALUE"""),176.5)</f>
        <v>176.5</v>
      </c>
      <c r="C1107" s="1">
        <f t="shared" si="1"/>
        <v>-1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IFERROR(__xludf.DUMMYFUNCTION("""COMPUTED_VALUE"""),174.87)</f>
        <v>174.87</v>
      </c>
      <c r="C1108" s="1">
        <f t="shared" si="1"/>
        <v>-1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IFERROR(__xludf.DUMMYFUNCTION("""COMPUTED_VALUE"""),175.52)</f>
        <v>175.52</v>
      </c>
      <c r="C1109" s="1">
        <f t="shared" si="1"/>
        <v>-1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IFERROR(__xludf.DUMMYFUNCTION("""COMPUTED_VALUE"""),176.09)</f>
        <v>176.09</v>
      </c>
      <c r="C1110" s="1">
        <f t="shared" si="1"/>
        <v>-1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IFERROR(__xludf.DUMMYFUNCTION("""COMPUTED_VALUE"""),177.36)</f>
        <v>177.36</v>
      </c>
      <c r="C1111" s="1">
        <f t="shared" si="1"/>
        <v>-1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IFERROR(__xludf.DUMMYFUNCTION("""COMPUTED_VALUE"""),176.1)</f>
        <v>176.1</v>
      </c>
      <c r="C1112" s="1">
        <f t="shared" si="1"/>
        <v>-1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IFERROR(__xludf.DUMMYFUNCTION("""COMPUTED_VALUE"""),176.24)</f>
        <v>176.24</v>
      </c>
      <c r="C1113" s="1">
        <f t="shared" si="1"/>
        <v>-1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IFERROR(__xludf.DUMMYFUNCTION("""COMPUTED_VALUE"""),177.64)</f>
        <v>177.64</v>
      </c>
      <c r="C1114" s="1">
        <f t="shared" si="1"/>
        <v>-1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IFERROR(__xludf.DUMMYFUNCTION("""COMPUTED_VALUE"""),178.01)</f>
        <v>178.01</v>
      </c>
      <c r="C1115" s="1">
        <f t="shared" si="1"/>
        <v>-1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IFERROR(__xludf.DUMMYFUNCTION("""COMPUTED_VALUE"""),177.87)</f>
        <v>177.87</v>
      </c>
      <c r="C1116" s="1">
        <f t="shared" si="1"/>
        <v>-1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IFERROR(__xludf.DUMMYFUNCTION("""COMPUTED_VALUE"""),176.03)</f>
        <v>176.03</v>
      </c>
      <c r="C1117" s="1">
        <f t="shared" si="1"/>
        <v>-1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IFERROR(__xludf.DUMMYFUNCTION("""COMPUTED_VALUE"""),174.08)</f>
        <v>174.08</v>
      </c>
      <c r="C1118" s="1">
        <f t="shared" si="1"/>
        <v>-1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IFERROR(__xludf.DUMMYFUNCTION("""COMPUTED_VALUE"""),173.09)</f>
        <v>173.09</v>
      </c>
      <c r="C1119" s="1">
        <f t="shared" si="1"/>
        <v>-1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IFERROR(__xludf.DUMMYFUNCTION("""COMPUTED_VALUE"""),174.37)</f>
        <v>174.37</v>
      </c>
      <c r="C1120" s="1">
        <f t="shared" si="1"/>
        <v>-1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IFERROR(__xludf.DUMMYFUNCTION("""COMPUTED_VALUE"""),174.17)</f>
        <v>174.17</v>
      </c>
      <c r="C1121" s="1">
        <f t="shared" si="1"/>
        <v>-1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IFERROR(__xludf.DUMMYFUNCTION("""COMPUTED_VALUE"""),174.09)</f>
        <v>174.09</v>
      </c>
      <c r="C1122" s="1">
        <f t="shared" si="1"/>
        <v>-1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IFERROR(__xludf.DUMMYFUNCTION("""COMPUTED_VALUE"""),175.37)</f>
        <v>175.37</v>
      </c>
      <c r="C1123" s="1">
        <f t="shared" si="1"/>
        <v>-1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IFERROR(__xludf.DUMMYFUNCTION("""COMPUTED_VALUE"""),174.62)</f>
        <v>174.62</v>
      </c>
      <c r="C1124" s="1">
        <f t="shared" si="1"/>
        <v>-1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IFERROR(__xludf.DUMMYFUNCTION("""COMPUTED_VALUE"""),173.41)</f>
        <v>173.41</v>
      </c>
      <c r="C1125" s="1">
        <f t="shared" si="1"/>
        <v>-1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IFERROR(__xludf.DUMMYFUNCTION("""COMPUTED_VALUE"""),173.97)</f>
        <v>173.97</v>
      </c>
      <c r="C1126" s="1">
        <f t="shared" si="1"/>
        <v>-1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IFERROR(__xludf.DUMMYFUNCTION("""COMPUTED_VALUE"""),172.77)</f>
        <v>172.77</v>
      </c>
      <c r="C1127" s="1">
        <f t="shared" si="1"/>
        <v>-1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IFERROR(__xludf.DUMMYFUNCTION("""COMPUTED_VALUE"""),172.62)</f>
        <v>172.62</v>
      </c>
      <c r="C1128" s="1">
        <f t="shared" si="1"/>
        <v>-1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IFERROR(__xludf.DUMMYFUNCTION("""COMPUTED_VALUE"""),172.28)</f>
        <v>172.28</v>
      </c>
      <c r="C1129" s="1">
        <f t="shared" si="1"/>
        <v>-1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IFERROR(__xludf.DUMMYFUNCTION("""COMPUTED_VALUE"""),173.56)</f>
        <v>173.56</v>
      </c>
      <c r="C1130" s="1">
        <f t="shared" si="1"/>
        <v>-1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IFERROR(__xludf.DUMMYFUNCTION("""COMPUTED_VALUE"""),173.14)</f>
        <v>173.14</v>
      </c>
      <c r="C1131" s="1">
        <f t="shared" si="1"/>
        <v>-1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IFERROR(__xludf.DUMMYFUNCTION("""COMPUTED_VALUE"""),177.99)</f>
        <v>177.99</v>
      </c>
      <c r="C1132" s="1">
        <f t="shared" si="1"/>
        <v>-1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IFERROR(__xludf.DUMMYFUNCTION("""COMPUTED_VALUE"""),179.94)</f>
        <v>179.94</v>
      </c>
      <c r="C1133" s="1">
        <f t="shared" si="1"/>
        <v>-1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IFERROR(__xludf.DUMMYFUNCTION("""COMPUTED_VALUE"""),180.08)</f>
        <v>180.08</v>
      </c>
      <c r="C1134" s="1">
        <f t="shared" si="1"/>
        <v>-1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IFERROR(__xludf.DUMMYFUNCTION("""COMPUTED_VALUE"""),179.61)</f>
        <v>179.61</v>
      </c>
      <c r="C1135" s="1">
        <f t="shared" si="1"/>
        <v>-1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IFERROR(__xludf.DUMMYFUNCTION("""COMPUTED_VALUE"""),178.83)</f>
        <v>178.83</v>
      </c>
      <c r="C1136" s="1">
        <f t="shared" si="1"/>
        <v>-1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IFERROR(__xludf.DUMMYFUNCTION("""COMPUTED_VALUE"""),179.97)</f>
        <v>179.97</v>
      </c>
      <c r="C1137" s="1">
        <f t="shared" si="1"/>
        <v>-1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IFERROR(__xludf.DUMMYFUNCTION("""COMPUTED_VALUE"""),179.28)</f>
        <v>179.28</v>
      </c>
      <c r="C1138" s="1">
        <f t="shared" si="1"/>
        <v>-1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IFERROR(__xludf.DUMMYFUNCTION("""COMPUTED_VALUE"""),179.57)</f>
        <v>179.57</v>
      </c>
      <c r="C1139" s="1">
        <f t="shared" si="1"/>
        <v>-1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IFERROR(__xludf.DUMMYFUNCTION("""COMPUTED_VALUE"""),181.35)</f>
        <v>181.35</v>
      </c>
      <c r="C1140" s="1">
        <f t="shared" si="1"/>
        <v>-1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IFERROR(__xludf.DUMMYFUNCTION("""COMPUTED_VALUE"""),180.04)</f>
        <v>180.04</v>
      </c>
      <c r="C1141" s="1">
        <f t="shared" si="1"/>
        <v>-1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IFERROR(__xludf.DUMMYFUNCTION("""COMPUTED_VALUE"""),183.74)</f>
        <v>183.74</v>
      </c>
      <c r="C1142" s="1">
        <f t="shared" si="1"/>
        <v>-1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IFERROR(__xludf.DUMMYFUNCTION("""COMPUTED_VALUE"""),183.86)</f>
        <v>183.86</v>
      </c>
      <c r="C1143" s="1">
        <f t="shared" si="1"/>
        <v>-1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IFERROR(__xludf.DUMMYFUNCTION("""COMPUTED_VALUE"""),183.87)</f>
        <v>183.87</v>
      </c>
      <c r="C1144" s="1">
        <f t="shared" si="1"/>
        <v>-1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IFERROR(__xludf.DUMMYFUNCTION("""COMPUTED_VALUE"""),182.29)</f>
        <v>182.29</v>
      </c>
      <c r="C1145" s="1">
        <f t="shared" si="1"/>
        <v>-1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IFERROR(__xludf.DUMMYFUNCTION("""COMPUTED_VALUE"""),185.39)</f>
        <v>185.39</v>
      </c>
      <c r="C1146" s="1">
        <f t="shared" si="1"/>
        <v>-1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IFERROR(__xludf.DUMMYFUNCTION("""COMPUTED_VALUE"""),184.95)</f>
        <v>184.95</v>
      </c>
      <c r="C1147" s="1">
        <f t="shared" si="1"/>
        <v>-1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IFERROR(__xludf.DUMMYFUNCTION("""COMPUTED_VALUE"""),186.49)</f>
        <v>186.49</v>
      </c>
      <c r="C1148" s="1">
        <f t="shared" si="1"/>
        <v>-1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IFERROR(__xludf.DUMMYFUNCTION("""COMPUTED_VALUE"""),185.68)</f>
        <v>185.68</v>
      </c>
      <c r="C1149" s="1">
        <f t="shared" si="1"/>
        <v>-1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IFERROR(__xludf.DUMMYFUNCTION("""COMPUTED_VALUE"""),187.0)</f>
        <v>187</v>
      </c>
      <c r="C1150" s="1">
        <f t="shared" si="1"/>
        <v>-1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IFERROR(__xludf.DUMMYFUNCTION("""COMPUTED_VALUE"""),185.85)</f>
        <v>185.85</v>
      </c>
      <c r="C1151" s="1">
        <f t="shared" si="1"/>
        <v>-1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IFERROR(__xludf.DUMMYFUNCTION("""COMPUTED_VALUE"""),185.3)</f>
        <v>185.3</v>
      </c>
      <c r="C1152" s="1">
        <f t="shared" si="1"/>
        <v>-1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IFERROR(__xludf.DUMMYFUNCTION("""COMPUTED_VALUE"""),183.08)</f>
        <v>183.08</v>
      </c>
      <c r="C1153" s="1">
        <f t="shared" si="1"/>
        <v>-1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IFERROR(__xludf.DUMMYFUNCTION("""COMPUTED_VALUE"""),180.67)</f>
        <v>180.67</v>
      </c>
      <c r="C1154" s="1">
        <f t="shared" si="1"/>
        <v>-1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IFERROR(__xludf.DUMMYFUNCTION("""COMPUTED_VALUE"""),181.14)</f>
        <v>181.14</v>
      </c>
      <c r="C1155" s="1">
        <f t="shared" si="1"/>
        <v>-1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IFERROR(__xludf.DUMMYFUNCTION("""COMPUTED_VALUE"""),178.71)</f>
        <v>178.71</v>
      </c>
      <c r="C1156" s="1">
        <f t="shared" si="1"/>
        <v>-1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IFERROR(__xludf.DUMMYFUNCTION("""COMPUTED_VALUE"""),177.63)</f>
        <v>177.63</v>
      </c>
      <c r="C1157" s="1">
        <f t="shared" si="1"/>
        <v>-1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IFERROR(__xludf.DUMMYFUNCTION("""COMPUTED_VALUE"""),176.04)</f>
        <v>176.04</v>
      </c>
      <c r="C1158" s="1">
        <f t="shared" si="1"/>
        <v>-1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IFERROR(__xludf.DUMMYFUNCTION("""COMPUTED_VALUE"""),178.26)</f>
        <v>178.26</v>
      </c>
      <c r="C1159" s="1">
        <f t="shared" si="1"/>
        <v>-1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IFERROR(__xludf.DUMMYFUNCTION("""COMPUTED_VALUE"""),179.06)</f>
        <v>179.06</v>
      </c>
      <c r="C1160" s="1">
        <f t="shared" si="1"/>
        <v>-1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IFERROR(__xludf.DUMMYFUNCTION("""COMPUTED_VALUE"""),178.94)</f>
        <v>178.94</v>
      </c>
      <c r="C1161" s="1">
        <f t="shared" si="1"/>
        <v>-1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IFERROR(__xludf.DUMMYFUNCTION("""COMPUTED_VALUE"""),179.52)</f>
        <v>179.52</v>
      </c>
      <c r="C1162" s="1">
        <f t="shared" si="1"/>
        <v>-1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IFERROR(__xludf.DUMMYFUNCTION("""COMPUTED_VALUE"""),179.46)</f>
        <v>179.46</v>
      </c>
      <c r="C1163" s="1">
        <f t="shared" si="1"/>
        <v>-1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IFERROR(__xludf.DUMMYFUNCTION("""COMPUTED_VALUE"""),178.98)</f>
        <v>178.98</v>
      </c>
      <c r="C1164" s="1">
        <f t="shared" si="1"/>
        <v>-1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IFERROR(__xludf.DUMMYFUNCTION("""COMPUTED_VALUE"""),180.87)</f>
        <v>180.87</v>
      </c>
      <c r="C1165" s="1">
        <f t="shared" si="1"/>
        <v>-1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IFERROR(__xludf.DUMMYFUNCTION("""COMPUTED_VALUE"""),181.55)</f>
        <v>181.55</v>
      </c>
      <c r="C1166" s="1">
        <f t="shared" si="1"/>
        <v>-1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IFERROR(__xludf.DUMMYFUNCTION("""COMPUTED_VALUE"""),181.58)</f>
        <v>181.58</v>
      </c>
      <c r="C1167" s="1">
        <f t="shared" si="1"/>
        <v>-1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IFERROR(__xludf.DUMMYFUNCTION("""COMPUTED_VALUE"""),182.66)</f>
        <v>182.66</v>
      </c>
      <c r="C1168" s="1">
        <f t="shared" si="1"/>
        <v>-1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IFERROR(__xludf.DUMMYFUNCTION("""COMPUTED_VALUE"""),181.87)</f>
        <v>181.87</v>
      </c>
      <c r="C1169" s="1">
        <f t="shared" si="1"/>
        <v>-1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IFERROR(__xludf.DUMMYFUNCTION("""COMPUTED_VALUE"""),182.59)</f>
        <v>182.59</v>
      </c>
      <c r="C1170" s="1">
        <f t="shared" si="1"/>
        <v>-1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IFERROR(__xludf.DUMMYFUNCTION("""COMPUTED_VALUE"""),184.34)</f>
        <v>184.34</v>
      </c>
      <c r="C1171" s="1">
        <f t="shared" si="1"/>
        <v>-1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IFERROR(__xludf.DUMMYFUNCTION("""COMPUTED_VALUE"""),183.63)</f>
        <v>183.63</v>
      </c>
      <c r="C1172" s="1">
        <f t="shared" si="1"/>
        <v>-1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IFERROR(__xludf.DUMMYFUNCTION("""COMPUTED_VALUE"""),183.39)</f>
        <v>183.39</v>
      </c>
      <c r="C1173" s="1">
        <f t="shared" si="1"/>
        <v>-1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IFERROR(__xludf.DUMMYFUNCTION("""COMPUTED_VALUE"""),183.68)</f>
        <v>183.68</v>
      </c>
      <c r="C1174" s="1">
        <f t="shared" si="1"/>
        <v>-1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IFERROR(__xludf.DUMMYFUNCTION("""COMPUTED_VALUE"""),182.97)</f>
        <v>182.97</v>
      </c>
      <c r="C1175" s="1">
        <f t="shared" si="1"/>
        <v>-1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IFERROR(__xludf.DUMMYFUNCTION("""COMPUTED_VALUE"""),183.34)</f>
        <v>183.34</v>
      </c>
      <c r="C1176" s="1">
        <f t="shared" si="1"/>
        <v>-1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IFERROR(__xludf.DUMMYFUNCTION("""COMPUTED_VALUE"""),182.13)</f>
        <v>182.13</v>
      </c>
      <c r="C1177" s="1">
        <f t="shared" si="1"/>
        <v>-1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IFERROR(__xludf.DUMMYFUNCTION("""COMPUTED_VALUE"""),182.63)</f>
        <v>182.63</v>
      </c>
      <c r="C1178" s="1">
        <f t="shared" si="1"/>
        <v>-1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IFERROR(__xludf.DUMMYFUNCTION("""COMPUTED_VALUE"""),181.61)</f>
        <v>181.61</v>
      </c>
      <c r="C1179" s="1">
        <f t="shared" si="1"/>
        <v>-1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IFERROR(__xludf.DUMMYFUNCTION("""COMPUTED_VALUE"""),181.47)</f>
        <v>181.47</v>
      </c>
      <c r="C1180" s="1">
        <f t="shared" si="1"/>
        <v>-1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IFERROR(__xludf.DUMMYFUNCTION("""COMPUTED_VALUE"""),182.95)</f>
        <v>182.95</v>
      </c>
      <c r="C1181" s="1">
        <f t="shared" si="1"/>
        <v>-1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IFERROR(__xludf.DUMMYFUNCTION("""COMPUTED_VALUE"""),183.12)</f>
        <v>183.12</v>
      </c>
      <c r="C1182" s="1">
        <f t="shared" si="1"/>
        <v>-1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IFERROR(__xludf.DUMMYFUNCTION("""COMPUTED_VALUE"""),182.7)</f>
        <v>182.7</v>
      </c>
      <c r="C1183" s="1">
        <f t="shared" si="1"/>
        <v>-1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IFERROR(__xludf.DUMMYFUNCTION("""COMPUTED_VALUE"""),183.21)</f>
        <v>183.21</v>
      </c>
      <c r="C1184" s="1">
        <f t="shared" si="1"/>
        <v>-1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IFERROR(__xludf.DUMMYFUNCTION("""COMPUTED_VALUE"""),184.31)</f>
        <v>184.31</v>
      </c>
      <c r="C1185" s="1">
        <f t="shared" si="1"/>
        <v>-1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IFERROR(__xludf.DUMMYFUNCTION("""COMPUTED_VALUE"""),184.16)</f>
        <v>184.16</v>
      </c>
      <c r="C1186" s="1">
        <f t="shared" si="1"/>
        <v>-1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IFERROR(__xludf.DUMMYFUNCTION("""COMPUTED_VALUE"""),185.06)</f>
        <v>185.06</v>
      </c>
      <c r="C1187" s="1">
        <f t="shared" si="1"/>
        <v>-1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IFERROR(__xludf.DUMMYFUNCTION("""COMPUTED_VALUE"""),185.3)</f>
        <v>185.3</v>
      </c>
      <c r="C1188" s="1">
        <f t="shared" si="1"/>
        <v>-1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IFERROR(__xludf.DUMMYFUNCTION("""COMPUTED_VALUE"""),184.45)</f>
        <v>184.45</v>
      </c>
      <c r="C1189" s="1">
        <f t="shared" si="1"/>
        <v>-1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IFERROR(__xludf.DUMMYFUNCTION("""COMPUTED_VALUE"""),183.03)</f>
        <v>183.03</v>
      </c>
      <c r="C1190" s="1">
        <f t="shared" si="1"/>
        <v>-1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IFERROR(__xludf.DUMMYFUNCTION("""COMPUTED_VALUE"""),183.69)</f>
        <v>183.69</v>
      </c>
      <c r="C1191" s="1">
        <f t="shared" si="1"/>
        <v>-1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IFERROR(__xludf.DUMMYFUNCTION("""COMPUTED_VALUE"""),180.54)</f>
        <v>180.54</v>
      </c>
      <c r="C1192" s="1">
        <f t="shared" si="1"/>
        <v>-1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IFERROR(__xludf.DUMMYFUNCTION("""COMPUTED_VALUE"""),181.54)</f>
        <v>181.54</v>
      </c>
      <c r="C1193" s="1">
        <f t="shared" si="1"/>
        <v>-1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IFERROR(__xludf.DUMMYFUNCTION("""COMPUTED_VALUE"""),181.14)</f>
        <v>181.14</v>
      </c>
      <c r="C1194" s="1">
        <f t="shared" si="1"/>
        <v>-1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IFERROR(__xludf.DUMMYFUNCTION("""COMPUTED_VALUE"""),181.32)</f>
        <v>181.32</v>
      </c>
      <c r="C1195" s="1">
        <f t="shared" si="1"/>
        <v>-1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IFERROR(__xludf.DUMMYFUNCTION("""COMPUTED_VALUE"""),178.78)</f>
        <v>178.78</v>
      </c>
      <c r="C1196" s="1">
        <f t="shared" si="1"/>
        <v>-1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IFERROR(__xludf.DUMMYFUNCTION("""COMPUTED_VALUE"""),178.53)</f>
        <v>178.53</v>
      </c>
      <c r="C1197" s="1">
        <f t="shared" si="1"/>
        <v>-1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IFERROR(__xludf.DUMMYFUNCTION("""COMPUTED_VALUE"""),180.21)</f>
        <v>180.21</v>
      </c>
      <c r="C1198" s="1">
        <f t="shared" si="1"/>
        <v>-1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IFERROR(__xludf.DUMMYFUNCTION("""COMPUTED_VALUE"""),180.56)</f>
        <v>180.56</v>
      </c>
      <c r="C1199" s="1">
        <f t="shared" si="1"/>
        <v>-1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IFERROR(__xludf.DUMMYFUNCTION("""COMPUTED_VALUE"""),177.38)</f>
        <v>177.38</v>
      </c>
      <c r="C1200" s="1">
        <f t="shared" si="1"/>
        <v>-1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IFERROR(__xludf.DUMMYFUNCTION("""COMPUTED_VALUE"""),180.87)</f>
        <v>180.87</v>
      </c>
      <c r="C1201" s="1">
        <f t="shared" si="1"/>
        <v>-1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IFERROR(__xludf.DUMMYFUNCTION("""COMPUTED_VALUE"""),178.06)</f>
        <v>178.06</v>
      </c>
      <c r="C1202" s="1">
        <f t="shared" si="1"/>
        <v>-1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IFERROR(__xludf.DUMMYFUNCTION("""COMPUTED_VALUE"""),177.59)</f>
        <v>177.59</v>
      </c>
      <c r="C1203" s="1">
        <f t="shared" si="1"/>
        <v>-1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IFERROR(__xludf.DUMMYFUNCTION("""COMPUTED_VALUE"""),175.29)</f>
        <v>175.29</v>
      </c>
      <c r="C1204" s="1">
        <f t="shared" si="1"/>
        <v>-1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IFERROR(__xludf.DUMMYFUNCTION("""COMPUTED_VALUE"""),175.56)</f>
        <v>175.56</v>
      </c>
      <c r="C1205" s="1">
        <f t="shared" si="1"/>
        <v>-1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IFERROR(__xludf.DUMMYFUNCTION("""COMPUTED_VALUE"""),173.6)</f>
        <v>173.6</v>
      </c>
      <c r="C1206" s="1">
        <f t="shared" si="1"/>
        <v>-1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IFERROR(__xludf.DUMMYFUNCTION("""COMPUTED_VALUE"""),171.78)</f>
        <v>171.78</v>
      </c>
      <c r="C1207" s="1">
        <f t="shared" si="1"/>
        <v>-1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IFERROR(__xludf.DUMMYFUNCTION("""COMPUTED_VALUE"""),173.89)</f>
        <v>173.89</v>
      </c>
      <c r="C1208" s="1">
        <f t="shared" si="1"/>
        <v>-1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IFERROR(__xludf.DUMMYFUNCTION("""COMPUTED_VALUE"""),161.52)</f>
        <v>161.52</v>
      </c>
      <c r="C1209" s="1">
        <f t="shared" si="1"/>
        <v>-1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IFERROR(__xludf.DUMMYFUNCTION("""COMPUTED_VALUE"""),155.91)</f>
        <v>155.91</v>
      </c>
      <c r="C1210" s="1">
        <f t="shared" si="1"/>
        <v>-1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IFERROR(__xludf.DUMMYFUNCTION("""COMPUTED_VALUE"""),154.54)</f>
        <v>154.54</v>
      </c>
      <c r="C1211" s="1">
        <f t="shared" si="1"/>
        <v>-1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IFERROR(__xludf.DUMMYFUNCTION("""COMPUTED_VALUE"""),154.91)</f>
        <v>154.91</v>
      </c>
      <c r="C1212" s="1">
        <f t="shared" si="1"/>
        <v>-1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IFERROR(__xludf.DUMMYFUNCTION("""COMPUTED_VALUE"""),154.81)</f>
        <v>154.81</v>
      </c>
      <c r="C1213" s="1">
        <f t="shared" si="1"/>
        <v>-1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IFERROR(__xludf.DUMMYFUNCTION("""COMPUTED_VALUE"""),154.61)</f>
        <v>154.61</v>
      </c>
      <c r="C1214" s="1">
        <f t="shared" si="1"/>
        <v>-1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IFERROR(__xludf.DUMMYFUNCTION("""COMPUTED_VALUE"""),156.26)</f>
        <v>156.26</v>
      </c>
      <c r="C1215" s="1">
        <f t="shared" si="1"/>
        <v>-1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IFERROR(__xludf.DUMMYFUNCTION("""COMPUTED_VALUE"""),156.13)</f>
        <v>156.13</v>
      </c>
      <c r="C1216" s="1">
        <f t="shared" si="1"/>
        <v>-1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IFERROR(__xludf.DUMMYFUNCTION("""COMPUTED_VALUE"""),156.98)</f>
        <v>156.98</v>
      </c>
      <c r="C1217" s="1">
        <f t="shared" si="1"/>
        <v>-1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IFERROR(__xludf.DUMMYFUNCTION("""COMPUTED_VALUE"""),157.03)</f>
        <v>157.03</v>
      </c>
      <c r="C1218" s="1">
        <f t="shared" si="1"/>
        <v>-1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IFERROR(__xludf.DUMMYFUNCTION("""COMPUTED_VALUE"""),156.99)</f>
        <v>156.99</v>
      </c>
      <c r="C1219" s="1">
        <f t="shared" si="1"/>
        <v>-1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IFERROR(__xludf.DUMMYFUNCTION("""COMPUTED_VALUE"""),155.36)</f>
        <v>155.36</v>
      </c>
      <c r="C1220" s="1">
        <f t="shared" si="1"/>
        <v>-1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IFERROR(__xludf.DUMMYFUNCTION("""COMPUTED_VALUE"""),154.56)</f>
        <v>154.56</v>
      </c>
      <c r="C1221" s="1">
        <f t="shared" si="1"/>
        <v>-1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IFERROR(__xludf.DUMMYFUNCTION("""COMPUTED_VALUE"""),154.22)</f>
        <v>154.22</v>
      </c>
      <c r="C1222" s="1">
        <f t="shared" si="1"/>
        <v>-1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IFERROR(__xludf.DUMMYFUNCTION("""COMPUTED_VALUE"""),154.8)</f>
        <v>154.8</v>
      </c>
      <c r="C1223" s="1">
        <f t="shared" si="1"/>
        <v>-1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IFERROR(__xludf.DUMMYFUNCTION("""COMPUTED_VALUE"""),156.16)</f>
        <v>156.16</v>
      </c>
      <c r="C1224" s="1">
        <f t="shared" si="1"/>
        <v>-1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IFERROR(__xludf.DUMMYFUNCTION("""COMPUTED_VALUE"""),155.98)</f>
        <v>155.98</v>
      </c>
      <c r="C1225" s="1">
        <f t="shared" si="1"/>
        <v>-1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IFERROR(__xludf.DUMMYFUNCTION("""COMPUTED_VALUE"""),154.66)</f>
        <v>154.66</v>
      </c>
      <c r="C1226" s="1">
        <f t="shared" si="1"/>
        <v>-1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IFERROR(__xludf.DUMMYFUNCTION("""COMPUTED_VALUE"""),155.49)</f>
        <v>155.49</v>
      </c>
      <c r="C1227" s="1">
        <f t="shared" si="1"/>
        <v>-1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IFERROR(__xludf.DUMMYFUNCTION("""COMPUTED_VALUE"""),156.8)</f>
        <v>156.8</v>
      </c>
      <c r="C1228" s="1">
        <f t="shared" si="1"/>
        <v>-1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IFERROR(__xludf.DUMMYFUNCTION("""COMPUTED_VALUE"""),156.8)</f>
        <v>156.8</v>
      </c>
      <c r="C1229" s="1">
        <f t="shared" si="1"/>
        <v>-1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IFERROR(__xludf.DUMMYFUNCTION("""COMPUTED_VALUE"""),154.63)</f>
        <v>154.63</v>
      </c>
      <c r="C1230" s="1">
        <f t="shared" si="1"/>
        <v>-1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IFERROR(__xludf.DUMMYFUNCTION("""COMPUTED_VALUE"""),154.19)</f>
        <v>154.19</v>
      </c>
      <c r="C1231" s="1">
        <f t="shared" si="1"/>
        <v>-1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IFERROR(__xludf.DUMMYFUNCTION("""COMPUTED_VALUE"""),153.44)</f>
        <v>153.44</v>
      </c>
      <c r="C1232" s="1">
        <f t="shared" si="1"/>
        <v>-1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IFERROR(__xludf.DUMMYFUNCTION("""COMPUTED_VALUE"""),153.7)</f>
        <v>153.7</v>
      </c>
      <c r="C1233" s="1">
        <f t="shared" si="1"/>
        <v>-1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IFERROR(__xludf.DUMMYFUNCTION("""COMPUTED_VALUE"""),154.88)</f>
        <v>154.88</v>
      </c>
      <c r="C1234" s="1">
        <f t="shared" si="1"/>
        <v>-1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IFERROR(__xludf.DUMMYFUNCTION("""COMPUTED_VALUE"""),154.51)</f>
        <v>154.51</v>
      </c>
      <c r="C1235" s="1">
        <f t="shared" si="1"/>
        <v>-1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IFERROR(__xludf.DUMMYFUNCTION("""COMPUTED_VALUE"""),154.69)</f>
        <v>154.69</v>
      </c>
      <c r="C1236" s="1">
        <f t="shared" si="1"/>
        <v>-1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IFERROR(__xludf.DUMMYFUNCTION("""COMPUTED_VALUE"""),154.9)</f>
        <v>154.9</v>
      </c>
      <c r="C1237" s="1">
        <f t="shared" si="1"/>
        <v>-1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IFERROR(__xludf.DUMMYFUNCTION("""COMPUTED_VALUE"""),154.3)</f>
        <v>154.3</v>
      </c>
      <c r="C1238" s="1">
        <f t="shared" si="1"/>
        <v>-1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IFERROR(__xludf.DUMMYFUNCTION("""COMPUTED_VALUE"""),155.38)</f>
        <v>155.38</v>
      </c>
      <c r="C1239" s="1">
        <f t="shared" si="1"/>
        <v>-1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IFERROR(__xludf.DUMMYFUNCTION("""COMPUTED_VALUE"""),157.14)</f>
        <v>157.14</v>
      </c>
      <c r="C1240" s="1">
        <f t="shared" si="1"/>
        <v>-1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IFERROR(__xludf.DUMMYFUNCTION("""COMPUTED_VALUE"""),156.69)</f>
        <v>156.69</v>
      </c>
      <c r="C1241" s="1">
        <f t="shared" si="1"/>
        <v>-1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IFERROR(__xludf.DUMMYFUNCTION("""COMPUTED_VALUE"""),155.95)</f>
        <v>155.95</v>
      </c>
      <c r="C1242" s="1">
        <f t="shared" si="1"/>
        <v>-1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IFERROR(__xludf.DUMMYFUNCTION("""COMPUTED_VALUE"""),154.6)</f>
        <v>154.6</v>
      </c>
      <c r="C1243" s="1">
        <f t="shared" si="1"/>
        <v>-1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IFERROR(__xludf.DUMMYFUNCTION("""COMPUTED_VALUE"""),155.68)</f>
        <v>155.68</v>
      </c>
      <c r="C1244" s="1">
        <f t="shared" si="1"/>
        <v>-1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IFERROR(__xludf.DUMMYFUNCTION("""COMPUTED_VALUE"""),153.31)</f>
        <v>153.31</v>
      </c>
      <c r="C1245" s="1">
        <f t="shared" si="1"/>
        <v>-1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IFERROR(__xludf.DUMMYFUNCTION("""COMPUTED_VALUE"""),153.85)</f>
        <v>153.85</v>
      </c>
      <c r="C1246" s="1">
        <f t="shared" si="1"/>
        <v>-1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IFERROR(__xludf.DUMMYFUNCTION("""COMPUTED_VALUE"""),148.41)</f>
        <v>148.41</v>
      </c>
      <c r="C1247" s="1">
        <f t="shared" si="1"/>
        <v>-1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IFERROR(__xludf.DUMMYFUNCTION("""COMPUTED_VALUE"""),146.2)</f>
        <v>146.2</v>
      </c>
      <c r="C1248" s="1">
        <f t="shared" si="1"/>
        <v>-1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IFERROR(__xludf.DUMMYFUNCTION("""COMPUTED_VALUE"""),144.62)</f>
        <v>144.62</v>
      </c>
      <c r="C1249" s="1">
        <f t="shared" si="1"/>
        <v>-1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IFERROR(__xludf.DUMMYFUNCTION("""COMPUTED_VALUE"""),145.12)</f>
        <v>145.12</v>
      </c>
      <c r="C1250" s="1">
        <f t="shared" si="1"/>
        <v>-1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IFERROR(__xludf.DUMMYFUNCTION("""COMPUTED_VALUE"""),150.61)</f>
        <v>150.61</v>
      </c>
      <c r="C1251" s="1">
        <f t="shared" si="1"/>
        <v>-1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IFERROR(__xludf.DUMMYFUNCTION("""COMPUTED_VALUE"""),151.4)</f>
        <v>151.4</v>
      </c>
      <c r="C1252" s="1">
        <f t="shared" si="1"/>
        <v>-1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IFERROR(__xludf.DUMMYFUNCTION("""COMPUTED_VALUE"""),154.2)</f>
        <v>154.2</v>
      </c>
      <c r="C1253" s="1">
        <f t="shared" si="1"/>
        <v>-1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IFERROR(__xludf.DUMMYFUNCTION("""COMPUTED_VALUE"""),154.97)</f>
        <v>154.97</v>
      </c>
      <c r="C1254" s="1">
        <f t="shared" si="1"/>
        <v>-1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IFERROR(__xludf.DUMMYFUNCTION("""COMPUTED_VALUE"""),154.56)</f>
        <v>154.56</v>
      </c>
      <c r="C1255" s="1">
        <f t="shared" si="1"/>
        <v>-1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IFERROR(__xludf.DUMMYFUNCTION("""COMPUTED_VALUE"""),155.06)</f>
        <v>155.06</v>
      </c>
      <c r="C1256" s="1">
        <f t="shared" si="1"/>
        <v>-1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IFERROR(__xludf.DUMMYFUNCTION("""COMPUTED_VALUE"""),153.31)</f>
        <v>153.31</v>
      </c>
      <c r="C1257" s="1">
        <f t="shared" si="1"/>
        <v>-1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IFERROR(__xludf.DUMMYFUNCTION("""COMPUTED_VALUE"""),152.87)</f>
        <v>152.87</v>
      </c>
      <c r="C1258" s="1">
        <f t="shared" si="1"/>
        <v>-1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IFERROR(__xludf.DUMMYFUNCTION("""COMPUTED_VALUE"""),153.25)</f>
        <v>153.25</v>
      </c>
      <c r="C1259" s="1">
        <f t="shared" si="1"/>
        <v>-1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IFERROR(__xludf.DUMMYFUNCTION("""COMPUTED_VALUE"""),154.79)</f>
        <v>154.79</v>
      </c>
      <c r="C1260" s="1">
        <f t="shared" si="1"/>
        <v>-1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IFERROR(__xludf.DUMMYFUNCTION("""COMPUTED_VALUE"""),152.36)</f>
        <v>152.36</v>
      </c>
      <c r="C1261" s="1">
        <f t="shared" si="1"/>
        <v>-1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IFERROR(__xludf.DUMMYFUNCTION("""COMPUTED_VALUE"""),149.07)</f>
        <v>149.07</v>
      </c>
      <c r="C1262" s="1">
        <f t="shared" si="1"/>
        <v>-1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IFERROR(__xludf.DUMMYFUNCTION("""COMPUTED_VALUE"""),148.1)</f>
        <v>148.1</v>
      </c>
      <c r="C1263" s="1">
        <f t="shared" si="1"/>
        <v>-1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IFERROR(__xludf.DUMMYFUNCTION("""COMPUTED_VALUE"""),151.32)</f>
        <v>151.32</v>
      </c>
      <c r="C1264" s="1">
        <f t="shared" si="1"/>
        <v>-1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IFERROR(__xludf.DUMMYFUNCTION("""COMPUTED_VALUE"""),151.98)</f>
        <v>151.98</v>
      </c>
      <c r="C1265" s="1">
        <f t="shared" si="1"/>
        <v>-1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IFERROR(__xludf.DUMMYFUNCTION("""COMPUTED_VALUE"""),149.43)</f>
        <v>149.43</v>
      </c>
      <c r="C1266" s="1">
        <f t="shared" si="1"/>
        <v>-1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IFERROR(__xludf.DUMMYFUNCTION("""COMPUTED_VALUE"""),149.78)</f>
        <v>149.78</v>
      </c>
      <c r="C1267" s="1">
        <f t="shared" si="1"/>
        <v>-1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IFERROR(__xludf.DUMMYFUNCTION("""COMPUTED_VALUE"""),148.81)</f>
        <v>148.81</v>
      </c>
      <c r="C1268" s="1">
        <f t="shared" si="1"/>
        <v>-1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IFERROR(__xludf.DUMMYFUNCTION("""COMPUTED_VALUE"""),147.64)</f>
        <v>147.64</v>
      </c>
      <c r="C1269" s="1">
        <f t="shared" si="1"/>
        <v>-1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IFERROR(__xludf.DUMMYFUNCTION("""COMPUTED_VALUE"""),150.09)</f>
        <v>150.09</v>
      </c>
      <c r="C1270" s="1">
        <f t="shared" si="1"/>
        <v>-1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IFERROR(__xludf.DUMMYFUNCTION("""COMPUTED_VALUE"""),149.91)</f>
        <v>149.91</v>
      </c>
      <c r="C1271" s="1">
        <f t="shared" si="1"/>
        <v>-1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IFERROR(__xludf.DUMMYFUNCTION("""COMPUTED_VALUE"""),145.27)</f>
        <v>145.27</v>
      </c>
      <c r="C1272" s="1">
        <f t="shared" si="1"/>
        <v>-1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IFERROR(__xludf.DUMMYFUNCTION("""COMPUTED_VALUE"""),148.42)</f>
        <v>148.42</v>
      </c>
      <c r="C1273" s="1">
        <f t="shared" si="1"/>
        <v>-1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IFERROR(__xludf.DUMMYFUNCTION("""COMPUTED_VALUE"""),148.88)</f>
        <v>148.88</v>
      </c>
      <c r="C1274" s="1">
        <f t="shared" si="1"/>
        <v>-1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IFERROR(__xludf.DUMMYFUNCTION("""COMPUTED_VALUE"""),149.35)</f>
        <v>149.35</v>
      </c>
      <c r="C1275" s="1">
        <f t="shared" si="1"/>
        <v>-1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IFERROR(__xludf.DUMMYFUNCTION("""COMPUTED_VALUE"""),146.78)</f>
        <v>146.78</v>
      </c>
      <c r="C1276" s="1">
        <f t="shared" si="1"/>
        <v>-1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IFERROR(__xludf.DUMMYFUNCTION("""COMPUTED_VALUE"""),144.76)</f>
        <v>144.76</v>
      </c>
      <c r="C1277" s="1">
        <f t="shared" si="1"/>
        <v>-1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IFERROR(__xludf.DUMMYFUNCTION("""COMPUTED_VALUE"""),148.51)</f>
        <v>148.51</v>
      </c>
      <c r="C1278" s="1">
        <f t="shared" si="1"/>
        <v>-1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IFERROR(__xludf.DUMMYFUNCTION("""COMPUTED_VALUE"""),146.44)</f>
        <v>146.44</v>
      </c>
      <c r="C1279" s="1">
        <f t="shared" si="1"/>
        <v>-1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IFERROR(__xludf.DUMMYFUNCTION("""COMPUTED_VALUE"""),147.73)</f>
        <v>147.73</v>
      </c>
      <c r="C1280" s="1">
        <f t="shared" si="1"/>
        <v>-1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IFERROR(__xludf.DUMMYFUNCTION("""COMPUTED_VALUE"""),151.36)</f>
        <v>151.36</v>
      </c>
      <c r="C1281" s="1">
        <f t="shared" si="1"/>
        <v>-1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IFERROR(__xludf.DUMMYFUNCTION("""COMPUTED_VALUE"""),149.92)</f>
        <v>149.92</v>
      </c>
      <c r="C1282" s="1">
        <f t="shared" si="1"/>
        <v>-1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IFERROR(__xludf.DUMMYFUNCTION("""COMPUTED_VALUE"""),150.83)</f>
        <v>150.83</v>
      </c>
      <c r="C1283" s="1">
        <f t="shared" si="1"/>
        <v>-1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IFERROR(__xludf.DUMMYFUNCTION("""COMPUTED_VALUE"""),149.69)</f>
        <v>149.69</v>
      </c>
      <c r="C1284" s="1">
        <f t="shared" si="1"/>
        <v>-1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IFERROR(__xludf.DUMMYFUNCTION("""COMPUTED_VALUE"""),148.77)</f>
        <v>148.77</v>
      </c>
      <c r="C1285" s="1">
        <f t="shared" si="1"/>
        <v>-1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IFERROR(__xludf.DUMMYFUNCTION("""COMPUTED_VALUE"""),151.45)</f>
        <v>151.45</v>
      </c>
      <c r="C1286" s="1">
        <f t="shared" si="1"/>
        <v>-1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IFERROR(__xludf.DUMMYFUNCTION("""COMPUTED_VALUE"""),151.11)</f>
        <v>151.11</v>
      </c>
      <c r="C1287" s="1">
        <f t="shared" si="1"/>
        <v>-1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IFERROR(__xludf.DUMMYFUNCTION("""COMPUTED_VALUE"""),151.41)</f>
        <v>151.41</v>
      </c>
      <c r="C1288" s="1">
        <f t="shared" si="1"/>
        <v>-1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IFERROR(__xludf.DUMMYFUNCTION("""COMPUTED_VALUE"""),153.21)</f>
        <v>153.21</v>
      </c>
      <c r="C1289" s="1">
        <f t="shared" si="1"/>
        <v>-1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IFERROR(__xludf.DUMMYFUNCTION("""COMPUTED_VALUE"""),153.74)</f>
        <v>153.74</v>
      </c>
      <c r="C1290" s="1">
        <f t="shared" si="1"/>
        <v>-1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IFERROR(__xludf.DUMMYFUNCTION("""COMPUTED_VALUE"""),154.92)</f>
        <v>154.92</v>
      </c>
      <c r="C1291" s="1">
        <f t="shared" si="1"/>
        <v>-1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IFERROR(__xludf.DUMMYFUNCTION("""COMPUTED_VALUE"""),156.54)</f>
        <v>156.54</v>
      </c>
      <c r="C1292" s="1">
        <f t="shared" si="1"/>
        <v>-1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IFERROR(__xludf.DUMMYFUNCTION("""COMPUTED_VALUE"""),156.31)</f>
        <v>156.31</v>
      </c>
      <c r="C1293" s="1">
        <f t="shared" si="1"/>
        <v>-1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IFERROR(__xludf.DUMMYFUNCTION("""COMPUTED_VALUE"""),155.61)</f>
        <v>155.61</v>
      </c>
      <c r="C1294" s="1">
        <f t="shared" si="1"/>
        <v>-1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IFERROR(__xludf.DUMMYFUNCTION("""COMPUTED_VALUE"""),157.44)</f>
        <v>157.44</v>
      </c>
      <c r="C1295" s="1">
        <f t="shared" si="1"/>
        <v>-1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IFERROR(__xludf.DUMMYFUNCTION("""COMPUTED_VALUE"""),155.51)</f>
        <v>155.51</v>
      </c>
      <c r="C1296" s="1">
        <f t="shared" si="1"/>
        <v>-1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IFERROR(__xludf.DUMMYFUNCTION("""COMPUTED_VALUE"""),153.66)</f>
        <v>153.66</v>
      </c>
      <c r="C1297" s="1">
        <f t="shared" si="1"/>
        <v>-1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IFERROR(__xludf.DUMMYFUNCTION("""COMPUTED_VALUE"""),154.68)</f>
        <v>154.68</v>
      </c>
      <c r="C1298" s="1">
        <f t="shared" si="1"/>
        <v>-1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IFERROR(__xludf.DUMMYFUNCTION("""COMPUTED_VALUE"""),153.28)</f>
        <v>153.28</v>
      </c>
      <c r="C1299" s="1">
        <f t="shared" si="1"/>
        <v>-1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IFERROR(__xludf.DUMMYFUNCTION("""COMPUTED_VALUE"""),153.81)</f>
        <v>153.81</v>
      </c>
      <c r="C1300" s="1">
        <f t="shared" si="1"/>
        <v>-1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IFERROR(__xludf.DUMMYFUNCTION("""COMPUTED_VALUE"""),152.27)</f>
        <v>152.27</v>
      </c>
      <c r="C1301" s="1">
        <f t="shared" si="1"/>
        <v>-1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IFERROR(__xludf.DUMMYFUNCTION("""COMPUTED_VALUE"""),153.95)</f>
        <v>153.95</v>
      </c>
      <c r="C1302" s="1">
        <f t="shared" si="1"/>
        <v>-1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IFERROR(__xludf.DUMMYFUNCTION("""COMPUTED_VALUE"""),151.39)</f>
        <v>151.39</v>
      </c>
      <c r="C1303" s="1">
        <f t="shared" si="1"/>
        <v>-1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IFERROR(__xludf.DUMMYFUNCTION("""COMPUTED_VALUE"""),153.56)</f>
        <v>153.56</v>
      </c>
      <c r="C1304" s="1">
        <f t="shared" si="1"/>
        <v>-1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IFERROR(__xludf.DUMMYFUNCTION("""COMPUTED_VALUE"""),150.73)</f>
        <v>150.73</v>
      </c>
      <c r="C1305" s="1">
        <f t="shared" si="1"/>
        <v>-1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IFERROR(__xludf.DUMMYFUNCTION("""COMPUTED_VALUE"""),149.77)</f>
        <v>149.77</v>
      </c>
      <c r="C1306" s="1">
        <f t="shared" si="1"/>
        <v>-1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IFERROR(__xludf.DUMMYFUNCTION("""COMPUTED_VALUE"""),150.9)</f>
        <v>150.9</v>
      </c>
      <c r="C1307" s="1">
        <f t="shared" si="1"/>
        <v>-1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IFERROR(__xludf.DUMMYFUNCTION("""COMPUTED_VALUE"""),147.36)</f>
        <v>147.36</v>
      </c>
      <c r="C1308" s="1">
        <f t="shared" si="1"/>
        <v>-1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IFERROR(__xludf.DUMMYFUNCTION("""COMPUTED_VALUE"""),150.04)</f>
        <v>150.04</v>
      </c>
      <c r="C1309" s="1">
        <f t="shared" si="1"/>
        <v>-1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IFERROR(__xludf.DUMMYFUNCTION("""COMPUTED_VALUE"""),149.92)</f>
        <v>149.92</v>
      </c>
      <c r="C1310" s="1">
        <f t="shared" si="1"/>
        <v>-1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IFERROR(__xludf.DUMMYFUNCTION("""COMPUTED_VALUE"""),152.64)</f>
        <v>152.64</v>
      </c>
      <c r="C1311" s="1">
        <f t="shared" si="1"/>
        <v>-1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IFERROR(__xludf.DUMMYFUNCTION("""COMPUTED_VALUE"""),152.64)</f>
        <v>152.64</v>
      </c>
      <c r="C1312" s="1">
        <f t="shared" si="1"/>
        <v>-1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IFERROR(__xludf.DUMMYFUNCTION("""COMPUTED_VALUE"""),155.58)</f>
        <v>155.58</v>
      </c>
      <c r="C1313" s="1">
        <f t="shared" si="1"/>
        <v>-1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IFERROR(__xludf.DUMMYFUNCTION("""COMPUTED_VALUE"""),157.25)</f>
        <v>157.25</v>
      </c>
      <c r="C1314" s="1">
        <f t="shared" si="1"/>
        <v>-1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IFERROR(__xludf.DUMMYFUNCTION("""COMPUTED_VALUE"""),155.69)</f>
        <v>155.69</v>
      </c>
      <c r="C1315" s="1">
        <f t="shared" si="1"/>
        <v>-1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IFERROR(__xludf.DUMMYFUNCTION("""COMPUTED_VALUE"""),152.06)</f>
        <v>152.06</v>
      </c>
      <c r="C1316" s="1">
        <f t="shared" si="1"/>
        <v>-1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IFERROR(__xludf.DUMMYFUNCTION("""COMPUTED_VALUE"""),153.39)</f>
        <v>153.39</v>
      </c>
      <c r="C1317" s="1">
        <f t="shared" si="1"/>
        <v>-1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IFERROR(__xludf.DUMMYFUNCTION("""COMPUTED_VALUE"""),153.21)</f>
        <v>153.21</v>
      </c>
      <c r="C1318" s="1">
        <f t="shared" si="1"/>
        <v>-1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IFERROR(__xludf.DUMMYFUNCTION("""COMPUTED_VALUE"""),155.38)</f>
        <v>155.38</v>
      </c>
      <c r="C1319" s="1">
        <f t="shared" si="1"/>
        <v>-1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IFERROR(__xludf.DUMMYFUNCTION("""COMPUTED_VALUE"""),153.3)</f>
        <v>153.3</v>
      </c>
      <c r="C1320" s="1">
        <f t="shared" si="1"/>
        <v>-1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IFERROR(__xludf.DUMMYFUNCTION("""COMPUTED_VALUE"""),152.04)</f>
        <v>152.04</v>
      </c>
      <c r="C1321" s="1">
        <f t="shared" si="1"/>
        <v>-1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IFERROR(__xludf.DUMMYFUNCTION("""COMPUTED_VALUE"""),153.26)</f>
        <v>153.26</v>
      </c>
      <c r="C1322" s="1">
        <f t="shared" si="1"/>
        <v>-1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IFERROR(__xludf.DUMMYFUNCTION("""COMPUTED_VALUE"""),154.77)</f>
        <v>154.77</v>
      </c>
      <c r="C1323" s="1">
        <f t="shared" si="1"/>
        <v>-1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IFERROR(__xludf.DUMMYFUNCTION("""COMPUTED_VALUE"""),154.8)</f>
        <v>154.8</v>
      </c>
      <c r="C1324" s="1">
        <f t="shared" si="1"/>
        <v>-1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IFERROR(__xludf.DUMMYFUNCTION("""COMPUTED_VALUE"""),154.59)</f>
        <v>154.59</v>
      </c>
      <c r="C1325" s="1">
        <f t="shared" si="1"/>
        <v>-1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IFERROR(__xludf.DUMMYFUNCTION("""COMPUTED_VALUE"""),155.06)</f>
        <v>155.06</v>
      </c>
      <c r="C1326" s="1">
        <f t="shared" si="1"/>
        <v>-1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IFERROR(__xludf.DUMMYFUNCTION("""COMPUTED_VALUE"""),155.56)</f>
        <v>155.56</v>
      </c>
      <c r="C1327" s="1">
        <f t="shared" si="1"/>
        <v>-1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IFERROR(__xludf.DUMMYFUNCTION("""COMPUTED_VALUE"""),155.1)</f>
        <v>155.1</v>
      </c>
      <c r="C1328" s="1">
        <f t="shared" si="1"/>
        <v>-1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IFERROR(__xludf.DUMMYFUNCTION("""COMPUTED_VALUE"""),155.02)</f>
        <v>155.02</v>
      </c>
      <c r="C1329" s="1">
        <f t="shared" si="1"/>
        <v>-1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IFERROR(__xludf.DUMMYFUNCTION("""COMPUTED_VALUE"""),156.77)</f>
        <v>156.77</v>
      </c>
      <c r="C1330" s="1">
        <f t="shared" si="1"/>
        <v>-1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IFERROR(__xludf.DUMMYFUNCTION("""COMPUTED_VALUE"""),155.82)</f>
        <v>155.82</v>
      </c>
      <c r="C1331" s="1">
        <f t="shared" si="1"/>
        <v>-1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IFERROR(__xludf.DUMMYFUNCTION("""COMPUTED_VALUE"""),153.47)</f>
        <v>153.47</v>
      </c>
      <c r="C1332" s="1">
        <f t="shared" si="1"/>
        <v>-1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IFERROR(__xludf.DUMMYFUNCTION("""COMPUTED_VALUE"""),158.71)</f>
        <v>158.71</v>
      </c>
      <c r="C1333" s="1">
        <f t="shared" si="1"/>
        <v>-1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IFERROR(__xludf.DUMMYFUNCTION("""COMPUTED_VALUE"""),156.9)</f>
        <v>156.9</v>
      </c>
      <c r="C1334" s="1">
        <f t="shared" si="1"/>
        <v>-1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IFERROR(__xludf.DUMMYFUNCTION("""COMPUTED_VALUE"""),157.95)</f>
        <v>157.95</v>
      </c>
      <c r="C1335" s="1">
        <f t="shared" si="1"/>
        <v>-1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IFERROR(__xludf.DUMMYFUNCTION("""COMPUTED_VALUE"""),162.61)</f>
        <v>162.61</v>
      </c>
      <c r="C1336" s="1">
        <f t="shared" si="1"/>
        <v>-1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IFERROR(__xludf.DUMMYFUNCTION("""COMPUTED_VALUE"""),162.17)</f>
        <v>162.17</v>
      </c>
      <c r="C1337" s="1">
        <f t="shared" si="1"/>
        <v>-1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IFERROR(__xludf.DUMMYFUNCTION("""COMPUTED_VALUE"""),163.08)</f>
        <v>163.08</v>
      </c>
      <c r="C1338" s="1">
        <f t="shared" si="1"/>
        <v>-1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IFERROR(__xludf.DUMMYFUNCTION("""COMPUTED_VALUE"""),166.12)</f>
        <v>166.12</v>
      </c>
      <c r="C1339" s="1">
        <f t="shared" si="1"/>
        <v>-1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IFERROR(__xludf.DUMMYFUNCTION("""COMPUTED_VALUE"""),166.58)</f>
        <v>166.58</v>
      </c>
      <c r="C1340" s="1">
        <f t="shared" si="1"/>
        <v>-1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IFERROR(__xludf.DUMMYFUNCTION("""COMPUTED_VALUE"""),163.61)</f>
        <v>163.61</v>
      </c>
      <c r="C1341" s="1">
        <f t="shared" si="1"/>
        <v>-1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IFERROR(__xludf.DUMMYFUNCTION("""COMPUTED_VALUE"""),165.88)</f>
        <v>165.88</v>
      </c>
      <c r="C1342" s="1">
        <f t="shared" si="1"/>
        <v>-1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IFERROR(__xludf.DUMMYFUNCTION("""COMPUTED_VALUE"""),166.17)</f>
        <v>166.17</v>
      </c>
      <c r="C1343" s="1">
        <f t="shared" si="1"/>
        <v>-1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IFERROR(__xludf.DUMMYFUNCTION("""COMPUTED_VALUE"""),165.32)</f>
        <v>165.32</v>
      </c>
      <c r="C1344" s="1">
        <f t="shared" si="1"/>
        <v>-1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IFERROR(__xludf.DUMMYFUNCTION("""COMPUTED_VALUE"""),162.43)</f>
        <v>162.43</v>
      </c>
      <c r="C1345" s="1">
        <f t="shared" si="1"/>
        <v>-1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IFERROR(__xludf.DUMMYFUNCTION("""COMPUTED_VALUE"""),163.32)</f>
        <v>163.32</v>
      </c>
      <c r="C1346" s="1">
        <f t="shared" si="1"/>
        <v>-1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IFERROR(__xludf.DUMMYFUNCTION("""COMPUTED_VALUE"""),164.94)</f>
        <v>164.94</v>
      </c>
      <c r="C1347" s="1">
        <f t="shared" si="1"/>
        <v>-1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IFERROR(__xludf.DUMMYFUNCTION("""COMPUTED_VALUE"""),163.45)</f>
        <v>163.45</v>
      </c>
      <c r="C1348" s="1">
        <f t="shared" si="1"/>
        <v>-1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IFERROR(__xludf.DUMMYFUNCTION("""COMPUTED_VALUE"""),162.9)</f>
        <v>162.9</v>
      </c>
      <c r="C1349" s="1">
        <f t="shared" si="1"/>
        <v>-1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IFERROR(__xludf.DUMMYFUNCTION("""COMPUTED_VALUE"""),164.56)</f>
        <v>164.56</v>
      </c>
      <c r="C1350" s="1">
        <f t="shared" si="1"/>
        <v>-1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IFERROR(__xludf.DUMMYFUNCTION("""COMPUTED_VALUE"""),166.25)</f>
        <v>166.25</v>
      </c>
      <c r="C1351" s="1">
        <f t="shared" si="1"/>
        <v>-1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IFERROR(__xludf.DUMMYFUNCTION("""COMPUTED_VALUE"""),165.49)</f>
        <v>165.49</v>
      </c>
      <c r="C1352" s="1">
        <f t="shared" si="1"/>
        <v>-1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IFERROR(__xludf.DUMMYFUNCTION("""COMPUTED_VALUE"""),165.3)</f>
        <v>165.3</v>
      </c>
      <c r="C1353" s="1">
        <f t="shared" si="1"/>
        <v>-1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IFERROR(__xludf.DUMMYFUNCTION("""COMPUTED_VALUE"""),165.7)</f>
        <v>165.7</v>
      </c>
      <c r="C1354" s="1">
        <f t="shared" si="1"/>
        <v>-1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IFERROR(__xludf.DUMMYFUNCTION("""COMPUTED_VALUE"""),165.97)</f>
        <v>165.97</v>
      </c>
      <c r="C1355" s="1">
        <f t="shared" si="1"/>
        <v>-1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IFERROR(__xludf.DUMMYFUNCTION("""COMPUTED_VALUE"""),165.57)</f>
        <v>165.57</v>
      </c>
      <c r="C1356" s="1">
        <f t="shared" si="1"/>
        <v>-1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IFERROR(__xludf.DUMMYFUNCTION("""COMPUTED_VALUE"""),164.5)</f>
        <v>164.5</v>
      </c>
      <c r="C1357" s="1">
        <f t="shared" si="1"/>
        <v>-1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IFERROR(__xludf.DUMMYFUNCTION("""COMPUTED_VALUE"""),162.5)</f>
        <v>162.5</v>
      </c>
      <c r="C1358" s="1">
        <f t="shared" si="1"/>
        <v>-1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IFERROR(__xludf.DUMMYFUNCTION("""COMPUTED_VALUE"""),164.29)</f>
        <v>164.29</v>
      </c>
      <c r="C1359" s="1">
        <f t="shared" si="1"/>
        <v>-1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IFERROR(__xludf.DUMMYFUNCTION("""COMPUTED_VALUE"""),164.01)</f>
        <v>164.01</v>
      </c>
      <c r="C1360" s="1">
        <f t="shared" si="1"/>
        <v>-1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IFERROR(__xludf.DUMMYFUNCTION("""COMPUTED_VALUE"""),162.04)</f>
        <v>162.04</v>
      </c>
      <c r="C1361" s="1">
        <f t="shared" si="1"/>
        <v>-1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IFERROR(__xludf.DUMMYFUNCTION("""COMPUTED_VALUE"""),162.55)</f>
        <v>162.55</v>
      </c>
      <c r="C1362" s="1">
        <f t="shared" si="1"/>
        <v>-1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IFERROR(__xludf.DUMMYFUNCTION("""COMPUTED_VALUE"""),162.04)</f>
        <v>162.04</v>
      </c>
      <c r="C1363" s="1">
        <f t="shared" si="1"/>
        <v>-1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IFERROR(__xludf.DUMMYFUNCTION("""COMPUTED_VALUE"""),162.3)</f>
        <v>162.3</v>
      </c>
      <c r="C1364" s="1">
        <f t="shared" si="1"/>
        <v>-1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IFERROR(__xludf.DUMMYFUNCTION("""COMPUTED_VALUE"""),160.83)</f>
        <v>160.83</v>
      </c>
      <c r="C1365" s="1">
        <f t="shared" si="1"/>
        <v>-1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IFERROR(__xludf.DUMMYFUNCTION("""COMPUTED_VALUE"""),159.89)</f>
        <v>159.89</v>
      </c>
      <c r="C1366" s="1">
        <f t="shared" si="1"/>
        <v>-1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IFERROR(__xludf.DUMMYFUNCTION("""COMPUTED_VALUE"""),157.93)</f>
        <v>157.93</v>
      </c>
      <c r="C1367" s="1">
        <f t="shared" si="1"/>
        <v>-1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IFERROR(__xludf.DUMMYFUNCTION("""COMPUTED_VALUE"""),158.25)</f>
        <v>158.25</v>
      </c>
      <c r="C1368" s="1">
        <f t="shared" si="1"/>
        <v>-1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IFERROR(__xludf.DUMMYFUNCTION("""COMPUTED_VALUE"""),161.35)</f>
        <v>161.35</v>
      </c>
      <c r="C1369" s="1">
        <f t="shared" si="1"/>
        <v>-1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IFERROR(__xludf.DUMMYFUNCTION("""COMPUTED_VALUE"""),161.21)</f>
        <v>161.21</v>
      </c>
      <c r="C1370" s="1">
        <f t="shared" si="1"/>
        <v>-1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IFERROR(__xludf.DUMMYFUNCTION("""COMPUTED_VALUE"""),159.5)</f>
        <v>159.5</v>
      </c>
      <c r="C1371" s="1">
        <f t="shared" si="1"/>
        <v>-1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IFERROR(__xludf.DUMMYFUNCTION("""COMPUTED_VALUE"""),158.81)</f>
        <v>158.81</v>
      </c>
      <c r="C1372" s="1">
        <f t="shared" si="1"/>
        <v>-1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IFERROR(__xludf.DUMMYFUNCTION("""COMPUTED_VALUE"""),159.36)</f>
        <v>159.36</v>
      </c>
      <c r="C1373" s="1">
        <f t="shared" si="1"/>
        <v>-1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IFERROR(__xludf.DUMMYFUNCTION("""COMPUTED_VALUE"""),159.67)</f>
        <v>159.67</v>
      </c>
      <c r="C1374" s="1">
        <f t="shared" si="1"/>
        <v>-1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IFERROR(__xludf.DUMMYFUNCTION("""COMPUTED_VALUE"""),160.71)</f>
        <v>160.71</v>
      </c>
      <c r="C1375" s="1">
        <f t="shared" si="1"/>
        <v>-1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IFERROR(__xludf.DUMMYFUNCTION("""COMPUTED_VALUE"""),159.5)</f>
        <v>159.5</v>
      </c>
      <c r="C1376" s="1">
        <f t="shared" si="1"/>
        <v>-1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IFERROR(__xludf.DUMMYFUNCTION("""COMPUTED_VALUE"""),160.21)</f>
        <v>160.21</v>
      </c>
      <c r="C1377" s="1">
        <f t="shared" si="1"/>
        <v>-1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IFERROR(__xludf.DUMMYFUNCTION("""COMPUTED_VALUE"""),161.06)</f>
        <v>161.06</v>
      </c>
      <c r="C1378" s="1">
        <f t="shared" si="1"/>
        <v>-1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IFERROR(__xludf.DUMMYFUNCTION("""COMPUTED_VALUE"""),159.48)</f>
        <v>159.48</v>
      </c>
      <c r="C1379" s="1">
        <f t="shared" si="1"/>
        <v>-1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IFERROR(__xludf.DUMMYFUNCTION("""COMPUTED_VALUE"""),158.63)</f>
        <v>158.63</v>
      </c>
      <c r="C1380" s="1">
        <f t="shared" si="1"/>
        <v>-1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IFERROR(__xludf.DUMMYFUNCTION("""COMPUTED_VALUE"""),158.04)</f>
        <v>158.04</v>
      </c>
      <c r="C1381" s="1">
        <f t="shared" si="1"/>
        <v>-1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IFERROR(__xludf.DUMMYFUNCTION("""COMPUTED_VALUE"""),155.66)</f>
        <v>155.66</v>
      </c>
      <c r="C1382" s="1">
        <f t="shared" si="1"/>
        <v>-1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IFERROR(__xludf.DUMMYFUNCTION("""COMPUTED_VALUE"""),155.37)</f>
        <v>155.37</v>
      </c>
      <c r="C1383" s="1">
        <f t="shared" si="1"/>
        <v>-1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IFERROR(__xludf.DUMMYFUNCTION("""COMPUTED_VALUE"""),157.11)</f>
        <v>157.11</v>
      </c>
      <c r="C1384" s="1">
        <f t="shared" si="1"/>
        <v>-1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IFERROR(__xludf.DUMMYFUNCTION("""COMPUTED_VALUE"""),157.69)</f>
        <v>157.69</v>
      </c>
      <c r="C1385" s="1">
        <f t="shared" si="1"/>
        <v>-1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IFERROR(__xludf.DUMMYFUNCTION("""COMPUTED_VALUE"""),157.34)</f>
        <v>157.34</v>
      </c>
      <c r="C1386" s="1">
        <f t="shared" si="1"/>
        <v>-1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IFERROR(__xludf.DUMMYFUNCTION("""COMPUTED_VALUE"""),157.6)</f>
        <v>157.6</v>
      </c>
      <c r="C1387" s="1">
        <f t="shared" si="1"/>
        <v>-1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IFERROR(__xludf.DUMMYFUNCTION("""COMPUTED_VALUE"""),155.84)</f>
        <v>155.84</v>
      </c>
      <c r="C1388" s="1">
        <f t="shared" si="1"/>
        <v>-1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IFERROR(__xludf.DUMMYFUNCTION("""COMPUTED_VALUE"""),156.5)</f>
        <v>156.5</v>
      </c>
      <c r="C1389" s="1">
        <f t="shared" si="1"/>
        <v>-1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IFERROR(__xludf.DUMMYFUNCTION("""COMPUTED_VALUE"""),159.46)</f>
        <v>159.46</v>
      </c>
      <c r="C1390" s="1">
        <f t="shared" si="1"/>
        <v>-1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IFERROR(__xludf.DUMMYFUNCTION("""COMPUTED_VALUE"""),161.79)</f>
        <v>161.79</v>
      </c>
      <c r="C1391" s="1">
        <f t="shared" si="1"/>
        <v>-1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IFERROR(__xludf.DUMMYFUNCTION("""COMPUTED_VALUE"""),161.05)</f>
        <v>161.05</v>
      </c>
      <c r="C1392" s="1">
        <f t="shared" si="1"/>
        <v>-1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IFERROR(__xludf.DUMMYFUNCTION("""COMPUTED_VALUE"""),160.97)</f>
        <v>160.97</v>
      </c>
      <c r="C1393" s="1">
        <f t="shared" si="1"/>
        <v>-1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IFERROR(__xludf.DUMMYFUNCTION("""COMPUTED_VALUE"""),163.33)</f>
        <v>163.33</v>
      </c>
      <c r="C1394" s="1">
        <f t="shared" si="1"/>
        <v>-1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IFERROR(__xludf.DUMMYFUNCTION("""COMPUTED_VALUE"""),164.78)</f>
        <v>164.78</v>
      </c>
      <c r="C1395" s="1">
        <f t="shared" si="1"/>
        <v>-1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IFERROR(__xludf.DUMMYFUNCTION("""COMPUTED_VALUE"""),165.45)</f>
        <v>165.45</v>
      </c>
      <c r="C1396" s="1">
        <f t="shared" si="1"/>
        <v>-1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IFERROR(__xludf.DUMMYFUNCTION("""COMPUTED_VALUE"""),155.76)</f>
        <v>155.76</v>
      </c>
      <c r="C1397" s="1">
        <f t="shared" si="1"/>
        <v>-1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IFERROR(__xludf.DUMMYFUNCTION("""COMPUTED_VALUE"""),153.16)</f>
        <v>153.16</v>
      </c>
      <c r="C1398" s="1">
        <f t="shared" si="1"/>
        <v>-1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IFERROR(__xludf.DUMMYFUNCTION("""COMPUTED_VALUE"""),154.48)</f>
        <v>154.48</v>
      </c>
      <c r="C1399" s="1">
        <f t="shared" si="1"/>
        <v>-1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IFERROR(__xludf.DUMMYFUNCTION("""COMPUTED_VALUE"""),152.59)</f>
        <v>152.59</v>
      </c>
      <c r="C1400" s="1">
        <f t="shared" si="1"/>
        <v>-1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IFERROR(__xludf.DUMMYFUNCTION("""COMPUTED_VALUE"""),151.94)</f>
        <v>151.94</v>
      </c>
      <c r="C1401" s="1">
        <f t="shared" si="1"/>
        <v>-1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IFERROR(__xludf.DUMMYFUNCTION("""COMPUTED_VALUE"""),152.87)</f>
        <v>152.87</v>
      </c>
      <c r="C1402" s="1">
        <f t="shared" si="1"/>
        <v>-1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IFERROR(__xludf.DUMMYFUNCTION("""COMPUTED_VALUE"""),153.87)</f>
        <v>153.87</v>
      </c>
      <c r="C1403" s="1">
        <f t="shared" si="1"/>
        <v>-1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IFERROR(__xludf.DUMMYFUNCTION("""COMPUTED_VALUE"""),153.74)</f>
        <v>153.74</v>
      </c>
      <c r="C1404" s="1">
        <f t="shared" si="1"/>
        <v>-1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IFERROR(__xludf.DUMMYFUNCTION("""COMPUTED_VALUE"""),154.73)</f>
        <v>154.73</v>
      </c>
      <c r="C1405" s="1">
        <f t="shared" si="1"/>
        <v>-1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IFERROR(__xludf.DUMMYFUNCTION("""COMPUTED_VALUE"""),151.59)</f>
        <v>151.59</v>
      </c>
      <c r="C1406" s="1">
        <f t="shared" si="1"/>
        <v>-1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IFERROR(__xludf.DUMMYFUNCTION("""COMPUTED_VALUE"""),150.53)</f>
        <v>150.53</v>
      </c>
      <c r="C1407" s="1">
        <f t="shared" si="1"/>
        <v>-1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IFERROR(__xludf.DUMMYFUNCTION("""COMPUTED_VALUE"""),150.82)</f>
        <v>150.82</v>
      </c>
      <c r="C1408" s="1">
        <f t="shared" si="1"/>
        <v>-1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IFERROR(__xludf.DUMMYFUNCTION("""COMPUTED_VALUE"""),149.31)</f>
        <v>149.31</v>
      </c>
      <c r="C1409" s="1">
        <f t="shared" si="1"/>
        <v>-1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IFERROR(__xludf.DUMMYFUNCTION("""COMPUTED_VALUE"""),148.17)</f>
        <v>148.17</v>
      </c>
      <c r="C1410" s="1">
        <f t="shared" si="1"/>
        <v>-1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IFERROR(__xludf.DUMMYFUNCTION("""COMPUTED_VALUE"""),149.72)</f>
        <v>149.72</v>
      </c>
      <c r="C1411" s="1">
        <f t="shared" si="1"/>
        <v>-1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IFERROR(__xludf.DUMMYFUNCTION("""COMPUTED_VALUE"""),148.54)</f>
        <v>148.54</v>
      </c>
      <c r="C1412" s="1">
        <f t="shared" si="1"/>
        <v>-1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IFERROR(__xludf.DUMMYFUNCTION("""COMPUTED_VALUE"""),149.16)</f>
        <v>149.16</v>
      </c>
      <c r="C1413" s="1">
        <f t="shared" si="1"/>
        <v>-1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IFERROR(__xludf.DUMMYFUNCTION("""COMPUTED_VALUE"""),148.12)</f>
        <v>148.12</v>
      </c>
      <c r="C1414" s="1">
        <f t="shared" si="1"/>
        <v>-1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IFERROR(__xludf.DUMMYFUNCTION("""COMPUTED_VALUE"""),148.77)</f>
        <v>148.77</v>
      </c>
      <c r="C1415" s="1">
        <f t="shared" si="1"/>
        <v>-1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IFERROR(__xludf.DUMMYFUNCTION("""COMPUTED_VALUE"""),149.3)</f>
        <v>149.3</v>
      </c>
      <c r="C1416" s="1">
        <f t="shared" si="1"/>
        <v>-1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IFERROR(__xludf.DUMMYFUNCTION("""COMPUTED_VALUE"""),149.02)</f>
        <v>149.02</v>
      </c>
      <c r="C1417" s="1">
        <f t="shared" si="1"/>
        <v>-1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IFERROR(__xludf.DUMMYFUNCTION("""COMPUTED_VALUE"""),147.04)</f>
        <v>147.04</v>
      </c>
      <c r="C1418" s="1">
        <f t="shared" si="1"/>
        <v>-1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IFERROR(__xludf.DUMMYFUNCTION("""COMPUTED_VALUE"""),145.82)</f>
        <v>145.82</v>
      </c>
      <c r="C1419" s="1">
        <f t="shared" si="1"/>
        <v>-1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IFERROR(__xludf.DUMMYFUNCTION("""COMPUTED_VALUE"""),142.18)</f>
        <v>142.18</v>
      </c>
      <c r="C1420" s="1">
        <f t="shared" si="1"/>
        <v>-1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IFERROR(__xludf.DUMMYFUNCTION("""COMPUTED_VALUE"""),137.04)</f>
        <v>137.04</v>
      </c>
      <c r="C1421" s="1">
        <f t="shared" si="1"/>
        <v>-1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IFERROR(__xludf.DUMMYFUNCTION("""COMPUTED_VALUE"""),134.64)</f>
        <v>134.64</v>
      </c>
      <c r="C1422" s="1">
        <f t="shared" si="1"/>
        <v>-1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IFERROR(__xludf.DUMMYFUNCTION("""COMPUTED_VALUE"""),140.12)</f>
        <v>140.12</v>
      </c>
      <c r="C1423" s="1">
        <f t="shared" si="1"/>
        <v>-1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IFERROR(__xludf.DUMMYFUNCTION("""COMPUTED_VALUE"""),141.88)</f>
        <v>141.88</v>
      </c>
      <c r="C1424" s="1">
        <f t="shared" si="1"/>
        <v>-1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IFERROR(__xludf.DUMMYFUNCTION("""COMPUTED_VALUE"""),141.35)</f>
        <v>141.35</v>
      </c>
      <c r="C1425" s="1">
        <f t="shared" si="1"/>
        <v>-1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IFERROR(__xludf.DUMMYFUNCTION("""COMPUTED_VALUE"""),141.26)</f>
        <v>141.26</v>
      </c>
      <c r="C1426" s="1">
        <f t="shared" si="1"/>
        <v>-1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IFERROR(__xludf.DUMMYFUNCTION("""COMPUTED_VALUE"""),136.28)</f>
        <v>136.28</v>
      </c>
      <c r="C1427" s="1">
        <f t="shared" si="1"/>
        <v>-1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IFERROR(__xludf.DUMMYFUNCTION("""COMPUTED_VALUE"""),138.55)</f>
        <v>138.55</v>
      </c>
      <c r="C1428" s="1">
        <f t="shared" si="1"/>
        <v>-1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IFERROR(__xludf.DUMMYFUNCTION("""COMPUTED_VALUE"""),140.2)</f>
        <v>140.2</v>
      </c>
      <c r="C1429" s="1">
        <f t="shared" si="1"/>
        <v>-1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IFERROR(__xludf.DUMMYFUNCTION("""COMPUTED_VALUE"""),137.26)</f>
        <v>137.26</v>
      </c>
      <c r="C1430" s="1">
        <f t="shared" si="1"/>
        <v>-1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IFERROR(__xludf.DUMMYFUNCTION("""COMPUTED_VALUE"""),140.63)</f>
        <v>140.63</v>
      </c>
      <c r="C1431" s="1">
        <f t="shared" si="1"/>
        <v>-1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IFERROR(__xludf.DUMMYFUNCTION("""COMPUTED_VALUE"""),138.55)</f>
        <v>138.55</v>
      </c>
      <c r="C1432" s="1">
        <f t="shared" si="1"/>
        <v>-1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IFERROR(__xludf.DUMMYFUNCTION("""COMPUTED_VALUE"""),139.64)</f>
        <v>139.64</v>
      </c>
      <c r="C1433" s="1">
        <f t="shared" si="1"/>
        <v>-1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IFERROR(__xludf.DUMMYFUNCTION("""COMPUTED_VALUE"""),140.76)</f>
        <v>140.76</v>
      </c>
      <c r="C1434" s="1">
        <f t="shared" si="1"/>
        <v>-1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IFERROR(__xludf.DUMMYFUNCTION("""COMPUTED_VALUE"""),139.12)</f>
        <v>139.12</v>
      </c>
      <c r="C1435" s="1">
        <f t="shared" si="1"/>
        <v>-1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IFERROR(__xludf.DUMMYFUNCTION("""COMPUTED_VALUE"""),140.92)</f>
        <v>140.92</v>
      </c>
      <c r="C1436" s="1">
        <f t="shared" si="1"/>
        <v>-1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IFERROR(__xludf.DUMMYFUNCTION("""COMPUTED_VALUE"""),141.76)</f>
        <v>141.76</v>
      </c>
      <c r="C1437" s="1">
        <f t="shared" si="1"/>
        <v>-1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IFERROR(__xludf.DUMMYFUNCTION("""COMPUTED_VALUE"""),141.5)</f>
        <v>141.5</v>
      </c>
      <c r="C1438" s="1">
        <f t="shared" si="1"/>
        <v>-1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IFERROR(__xludf.DUMMYFUNCTION("""COMPUTED_VALUE"""),138.03)</f>
        <v>138.03</v>
      </c>
      <c r="C1439" s="1">
        <f t="shared" si="1"/>
        <v>-1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IFERROR(__xludf.DUMMYFUNCTION("""COMPUTED_VALUE"""),139.91)</f>
        <v>139.91</v>
      </c>
      <c r="C1440" s="1">
        <f t="shared" si="1"/>
        <v>-1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IFERROR(__xludf.DUMMYFUNCTION("""COMPUTED_VALUE"""),137.95)</f>
        <v>137.95</v>
      </c>
      <c r="C1441" s="1">
        <f t="shared" si="1"/>
        <v>-1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IFERROR(__xludf.DUMMYFUNCTION("""COMPUTED_VALUE"""),137.22)</f>
        <v>137.22</v>
      </c>
      <c r="C1442" s="1">
        <f t="shared" si="1"/>
        <v>-1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IFERROR(__xludf.DUMMYFUNCTION("""COMPUTED_VALUE"""),137.94)</f>
        <v>137.94</v>
      </c>
      <c r="C1443" s="1">
        <f t="shared" si="1"/>
        <v>-1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IFERROR(__xludf.DUMMYFUNCTION("""COMPUTED_VALUE"""),138.9)</f>
        <v>138.9</v>
      </c>
      <c r="C1444" s="1">
        <f t="shared" si="1"/>
        <v>-1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IFERROR(__xludf.DUMMYFUNCTION("""COMPUTED_VALUE"""),136.13)</f>
        <v>136.13</v>
      </c>
      <c r="C1445" s="1">
        <f t="shared" si="1"/>
        <v>-1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IFERROR(__xludf.DUMMYFUNCTION("""COMPUTED_VALUE"""),136.08)</f>
        <v>136.08</v>
      </c>
      <c r="C1446" s="1">
        <f t="shared" si="1"/>
        <v>-1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IFERROR(__xludf.DUMMYFUNCTION("""COMPUTED_VALUE"""),138.47)</f>
        <v>138.47</v>
      </c>
      <c r="C1447" s="1">
        <f t="shared" si="1"/>
        <v>-1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IFERROR(__xludf.DUMMYFUNCTION("""COMPUTED_VALUE"""),137.15)</f>
        <v>137.15</v>
      </c>
      <c r="C1448" s="1">
        <f t="shared" si="1"/>
        <v>-1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IFERROR(__xludf.DUMMYFUNCTION("""COMPUTED_VALUE"""),138.1)</f>
        <v>138.1</v>
      </c>
      <c r="C1449" s="1">
        <f t="shared" si="1"/>
        <v>-1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IFERROR(__xludf.DUMMYFUNCTION("""COMPUTED_VALUE"""),142.36)</f>
        <v>142.36</v>
      </c>
      <c r="C1450" s="1">
        <f t="shared" si="1"/>
        <v>-1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IFERROR(__xludf.DUMMYFUNCTION("""COMPUTED_VALUE"""),142.11)</f>
        <v>142.11</v>
      </c>
      <c r="C1451" s="1">
        <f t="shared" si="1"/>
        <v>-1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IFERROR(__xludf.DUMMYFUNCTION("""COMPUTED_VALUE"""),143.36)</f>
        <v>143.36</v>
      </c>
      <c r="C1452" s="1">
        <f t="shared" si="1"/>
        <v>-1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IFERROR(__xludf.DUMMYFUNCTION("""COMPUTED_VALUE"""),145.45)</f>
        <v>145.45</v>
      </c>
      <c r="C1453" s="1">
        <f t="shared" si="1"/>
        <v>-1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IFERROR(__xludf.DUMMYFUNCTION("""COMPUTED_VALUE"""),145.56)</f>
        <v>145.56</v>
      </c>
      <c r="C1454" s="1">
        <f t="shared" si="1"/>
        <v>-1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IFERROR(__xludf.DUMMYFUNCTION("""COMPUTED_VALUE"""),144.36)</f>
        <v>144.36</v>
      </c>
      <c r="C1455" s="1">
        <f t="shared" si="1"/>
        <v>-1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IFERROR(__xludf.DUMMYFUNCTION("""COMPUTED_VALUE"""),142.91)</f>
        <v>142.91</v>
      </c>
      <c r="C1456" s="1">
        <f t="shared" si="1"/>
        <v>-1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IFERROR(__xludf.DUMMYFUNCTION("""COMPUTED_VALUE"""),143.28)</f>
        <v>143.28</v>
      </c>
      <c r="C1457" s="1">
        <f t="shared" si="1"/>
        <v>-1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IFERROR(__xludf.DUMMYFUNCTION("""COMPUTED_VALUE"""),143.36)</f>
        <v>143.36</v>
      </c>
      <c r="C1458" s="1">
        <f t="shared" si="1"/>
        <v>-1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IFERROR(__xludf.DUMMYFUNCTION("""COMPUTED_VALUE"""),143.65)</f>
        <v>143.65</v>
      </c>
      <c r="C1459" s="1">
        <f t="shared" si="1"/>
        <v>-1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IFERROR(__xludf.DUMMYFUNCTION("""COMPUTED_VALUE"""),142.53)</f>
        <v>142.53</v>
      </c>
      <c r="C1460" s="1">
        <f t="shared" si="1"/>
        <v>-1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IFERROR(__xludf.DUMMYFUNCTION("""COMPUTED_VALUE"""),134.33)</f>
        <v>134.33</v>
      </c>
      <c r="C1461" s="1">
        <f t="shared" si="1"/>
        <v>-1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IFERROR(__xludf.DUMMYFUNCTION("""COMPUTED_VALUE"""),134.6)</f>
        <v>134.6</v>
      </c>
      <c r="C1462" s="1">
        <f t="shared" si="1"/>
        <v>-1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IFERROR(__xludf.DUMMYFUNCTION("""COMPUTED_VALUE"""),137.63)</f>
        <v>137.63</v>
      </c>
      <c r="C1463" s="1">
        <f t="shared" si="1"/>
        <v>-1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IFERROR(__xludf.DUMMYFUNCTION("""COMPUTED_VALUE"""),138.19)</f>
        <v>138.19</v>
      </c>
      <c r="C1464" s="1">
        <f t="shared" si="1"/>
        <v>-1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IFERROR(__xludf.DUMMYFUNCTION("""COMPUTED_VALUE"""),137.22)</f>
        <v>137.22</v>
      </c>
      <c r="C1465" s="1">
        <f t="shared" si="1"/>
        <v>-1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IFERROR(__xludf.DUMMYFUNCTION("""COMPUTED_VALUE"""),131.68)</f>
        <v>131.68</v>
      </c>
      <c r="C1466" s="1">
        <f t="shared" si="1"/>
        <v>-1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IFERROR(__xludf.DUMMYFUNCTION("""COMPUTED_VALUE"""),134.52)</f>
        <v>134.52</v>
      </c>
      <c r="C1467" s="1">
        <f t="shared" si="1"/>
        <v>-1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IFERROR(__xludf.DUMMYFUNCTION("""COMPUTED_VALUE"""),134.25)</f>
        <v>134.25</v>
      </c>
      <c r="C1468" s="1">
        <f t="shared" si="1"/>
        <v>-1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IFERROR(__xludf.DUMMYFUNCTION("""COMPUTED_VALUE"""),133.8)</f>
        <v>133.8</v>
      </c>
      <c r="C1469" s="1">
        <f t="shared" si="1"/>
        <v>-1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IFERROR(__xludf.DUMMYFUNCTION("""COMPUTED_VALUE"""),134.08)</f>
        <v>134.08</v>
      </c>
      <c r="C1470" s="1">
        <f t="shared" si="1"/>
        <v>-1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IFERROR(__xludf.DUMMYFUNCTION("""COMPUTED_VALUE"""),135.52)</f>
        <v>135.52</v>
      </c>
      <c r="C1471" s="1">
        <f t="shared" si="1"/>
        <v>-1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IFERROR(__xludf.DUMMYFUNCTION("""COMPUTED_VALUE"""),135.28)</f>
        <v>135.28</v>
      </c>
      <c r="C1472" s="1">
        <f t="shared" si="1"/>
        <v>-1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IFERROR(__xludf.DUMMYFUNCTION("""COMPUTED_VALUE"""),133.62)</f>
        <v>133.62</v>
      </c>
      <c r="C1473" s="1">
        <f t="shared" si="1"/>
        <v>-1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IFERROR(__xludf.DUMMYFUNCTION("""COMPUTED_VALUE"""),132.05)</f>
        <v>132.05</v>
      </c>
      <c r="C1474" s="1">
        <f t="shared" si="1"/>
        <v>-1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IFERROR(__xludf.DUMMYFUNCTION("""COMPUTED_VALUE"""),129.24)</f>
        <v>129.24</v>
      </c>
      <c r="C1475" s="1">
        <f t="shared" si="1"/>
        <v>-1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IFERROR(__xludf.DUMMYFUNCTION("""COMPUTED_VALUE"""),129.4)</f>
        <v>129.4</v>
      </c>
      <c r="C1476" s="1">
        <f t="shared" si="1"/>
        <v>-1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IFERROR(__xludf.DUMMYFUNCTION("""COMPUTED_VALUE"""),128.97)</f>
        <v>128.97</v>
      </c>
      <c r="C1477" s="1">
        <f t="shared" si="1"/>
        <v>-1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IFERROR(__xludf.DUMMYFUNCTION("""COMPUTED_VALUE"""),127.08)</f>
        <v>127.08</v>
      </c>
      <c r="C1478" s="1">
        <f t="shared" si="1"/>
        <v>-1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IFERROR(__xludf.DUMMYFUNCTION("""COMPUTED_VALUE"""),125.84)</f>
        <v>125.84</v>
      </c>
      <c r="C1479" s="1">
        <f t="shared" si="1"/>
        <v>-1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IFERROR(__xludf.DUMMYFUNCTION("""COMPUTED_VALUE"""),127.71)</f>
        <v>127.71</v>
      </c>
      <c r="C1480" s="1">
        <f t="shared" si="1"/>
        <v>-1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IFERROR(__xludf.DUMMYFUNCTION("""COMPUTED_VALUE"""),127.82)</f>
        <v>127.82</v>
      </c>
      <c r="C1481" s="1">
        <f t="shared" si="1"/>
        <v>-1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IFERROR(__xludf.DUMMYFUNCTION("""COMPUTED_VALUE"""),129.73)</f>
        <v>129.73</v>
      </c>
      <c r="C1482" s="1">
        <f t="shared" si="1"/>
        <v>-1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IFERROR(__xludf.DUMMYFUNCTION("""COMPUTED_VALUE"""),130.61)</f>
        <v>130.61</v>
      </c>
      <c r="C1483" s="1">
        <f t="shared" si="1"/>
        <v>-1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IFERROR(__xludf.DUMMYFUNCTION("""COMPUTED_VALUE"""),132.29)</f>
        <v>132.29</v>
      </c>
      <c r="C1484" s="1">
        <f t="shared" si="1"/>
        <v>-1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IFERROR(__xludf.DUMMYFUNCTION("""COMPUTED_VALUE"""),132.25)</f>
        <v>132.25</v>
      </c>
      <c r="C1485" s="1">
        <f t="shared" si="1"/>
        <v>-1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IFERROR(__xludf.DUMMYFUNCTION("""COMPUTED_VALUE"""),132.39)</f>
        <v>132.39</v>
      </c>
      <c r="C1486" s="1">
        <f t="shared" si="1"/>
        <v>-1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IFERROR(__xludf.DUMMYFUNCTION("""COMPUTED_VALUE"""),131.81)</f>
        <v>131.81</v>
      </c>
      <c r="C1487" s="1">
        <f t="shared" si="1"/>
        <v>-1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IFERROR(__xludf.DUMMYFUNCTION("""COMPUTED_VALUE"""),132.25)</f>
        <v>132.25</v>
      </c>
      <c r="C1488" s="1">
        <f t="shared" si="1"/>
        <v>-1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IFERROR(__xludf.DUMMYFUNCTION("""COMPUTED_VALUE"""),133.17)</f>
        <v>133.17</v>
      </c>
      <c r="C1489" s="1">
        <f t="shared" si="1"/>
        <v>-1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IFERROR(__xludf.DUMMYFUNCTION("""COMPUTED_VALUE"""),134.95)</f>
        <v>134.95</v>
      </c>
      <c r="C1490" s="1">
        <f t="shared" si="1"/>
        <v>-1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IFERROR(__xludf.DUMMYFUNCTION("""COMPUTED_VALUE"""),133.44)</f>
        <v>133.44</v>
      </c>
      <c r="C1491" s="1">
        <f t="shared" si="1"/>
        <v>-1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IFERROR(__xludf.DUMMYFUNCTION("""COMPUTED_VALUE"""),132.69)</f>
        <v>132.69</v>
      </c>
      <c r="C1492" s="1">
        <f t="shared" si="1"/>
        <v>-1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IFERROR(__xludf.DUMMYFUNCTION("""COMPUTED_VALUE"""),134.13)</f>
        <v>134.13</v>
      </c>
      <c r="C1493" s="1">
        <f t="shared" si="1"/>
        <v>-1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IFERROR(__xludf.DUMMYFUNCTION("""COMPUTED_VALUE"""),133.29)</f>
        <v>133.29</v>
      </c>
      <c r="C1494" s="1">
        <f t="shared" si="1"/>
        <v>-1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IFERROR(__xludf.DUMMYFUNCTION("""COMPUTED_VALUE"""),131.86)</f>
        <v>131.86</v>
      </c>
      <c r="C1495" s="1">
        <f t="shared" si="1"/>
        <v>-1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IFERROR(__xludf.DUMMYFUNCTION("""COMPUTED_VALUE"""),130.48)</f>
        <v>130.48</v>
      </c>
      <c r="C1496" s="1">
        <f t="shared" si="1"/>
        <v>-1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IFERROR(__xludf.DUMMYFUNCTION("""COMPUTED_VALUE"""),130.65)</f>
        <v>130.65</v>
      </c>
      <c r="C1497" s="1">
        <f t="shared" si="1"/>
        <v>-1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IFERROR(__xludf.DUMMYFUNCTION("""COMPUTED_VALUE"""),128.54)</f>
        <v>128.54</v>
      </c>
      <c r="C1498" s="1">
        <f t="shared" si="1"/>
        <v>-1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IFERROR(__xludf.DUMMYFUNCTION("""COMPUTED_VALUE"""),129.84)</f>
        <v>129.84</v>
      </c>
      <c r="C1499" s="1">
        <f t="shared" si="1"/>
        <v>-1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IFERROR(__xludf.DUMMYFUNCTION("""COMPUTED_VALUE"""),131.61)</f>
        <v>131.61</v>
      </c>
      <c r="C1500" s="1">
        <f t="shared" si="1"/>
        <v>-1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IFERROR(__xludf.DUMMYFUNCTION("""COMPUTED_VALUE"""),133.04)</f>
        <v>133.04</v>
      </c>
      <c r="C1501" s="1">
        <f t="shared" si="1"/>
        <v>-1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IFERROR(__xludf.DUMMYFUNCTION("""COMPUTED_VALUE"""),130.62)</f>
        <v>130.62</v>
      </c>
      <c r="C1502" s="1">
        <f t="shared" si="1"/>
        <v>-1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IFERROR(__xludf.DUMMYFUNCTION("""COMPUTED_VALUE"""),128.85)</f>
        <v>128.85</v>
      </c>
      <c r="C1503" s="1">
        <f t="shared" si="1"/>
        <v>-1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IFERROR(__xludf.DUMMYFUNCTION("""COMPUTED_VALUE"""),129.42)</f>
        <v>129.42</v>
      </c>
      <c r="C1504" s="1">
        <f t="shared" si="1"/>
        <v>-1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IFERROR(__xludf.DUMMYFUNCTION("""COMPUTED_VALUE"""),131.75)</f>
        <v>131.75</v>
      </c>
      <c r="C1505" s="1">
        <f t="shared" si="1"/>
        <v>-1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IFERROR(__xludf.DUMMYFUNCTION("""COMPUTED_VALUE"""),132.33)</f>
        <v>132.33</v>
      </c>
      <c r="C1506" s="1">
        <f t="shared" si="1"/>
        <v>-1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IFERROR(__xludf.DUMMYFUNCTION("""COMPUTED_VALUE"""),132.05)</f>
        <v>132.05</v>
      </c>
      <c r="C1507" s="1">
        <f t="shared" si="1"/>
        <v>-1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IFERROR(__xludf.DUMMYFUNCTION("""COMPUTED_VALUE"""),131.44)</f>
        <v>131.44</v>
      </c>
      <c r="C1508" s="1">
        <f t="shared" si="1"/>
        <v>-1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IFERROR(__xludf.DUMMYFUNCTION("""COMPUTED_VALUE"""),133.51)</f>
        <v>133.51</v>
      </c>
      <c r="C1509" s="1">
        <f t="shared" si="1"/>
        <v>-1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IFERROR(__xludf.DUMMYFUNCTION("""COMPUTED_VALUE"""),133.09)</f>
        <v>133.09</v>
      </c>
      <c r="C1510" s="1">
        <f t="shared" si="1"/>
        <v>-1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IFERROR(__xludf.DUMMYFUNCTION("""COMPUTED_VALUE"""),131.45)</f>
        <v>131.45</v>
      </c>
      <c r="C1511" s="1">
        <f t="shared" si="1"/>
        <v>-1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IFERROR(__xludf.DUMMYFUNCTION("""COMPUTED_VALUE"""),129.85)</f>
        <v>129.85</v>
      </c>
      <c r="C1512" s="1">
        <f t="shared" si="1"/>
        <v>-1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IFERROR(__xludf.DUMMYFUNCTION("""COMPUTED_VALUE"""),129.76)</f>
        <v>129.76</v>
      </c>
      <c r="C1513" s="1">
        <f t="shared" si="1"/>
        <v>-1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IFERROR(__xludf.DUMMYFUNCTION("""COMPUTED_VALUE"""),129.11)</f>
        <v>129.11</v>
      </c>
      <c r="C1514" s="1">
        <f t="shared" si="1"/>
        <v>-1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IFERROR(__xludf.DUMMYFUNCTION("""COMPUTED_VALUE"""),126.9)</f>
        <v>126.9</v>
      </c>
      <c r="C1515" s="1">
        <f t="shared" si="1"/>
        <v>-1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IFERROR(__xludf.DUMMYFUNCTION("""COMPUTED_VALUE"""),125.73)</f>
        <v>125.73</v>
      </c>
      <c r="C1516" s="1">
        <f t="shared" si="1"/>
        <v>-1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IFERROR(__xludf.DUMMYFUNCTION("""COMPUTED_VALUE"""),127.26)</f>
        <v>127.26</v>
      </c>
      <c r="C1517" s="1">
        <f t="shared" si="1"/>
        <v>-1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IFERROR(__xludf.DUMMYFUNCTION("""COMPUTED_VALUE"""),126.94)</f>
        <v>126.94</v>
      </c>
      <c r="C1518" s="1">
        <f t="shared" si="1"/>
        <v>-1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IFERROR(__xludf.DUMMYFUNCTION("""COMPUTED_VALUE"""),125.29)</f>
        <v>125.29</v>
      </c>
      <c r="C1519" s="1">
        <f t="shared" si="1"/>
        <v>-1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IFERROR(__xludf.DUMMYFUNCTION("""COMPUTED_VALUE"""),126.95)</f>
        <v>126.95</v>
      </c>
      <c r="C1520" s="1">
        <f t="shared" si="1"/>
        <v>-1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IFERROR(__xludf.DUMMYFUNCTION("""COMPUTED_VALUE"""),124.2)</f>
        <v>124.2</v>
      </c>
      <c r="C1521" s="1">
        <f t="shared" si="1"/>
        <v>-1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IFERROR(__xludf.DUMMYFUNCTION("""COMPUTED_VALUE"""),122.37)</f>
        <v>122.37</v>
      </c>
      <c r="C1522" s="1">
        <f t="shared" si="1"/>
        <v>-1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IFERROR(__xludf.DUMMYFUNCTION("""COMPUTED_VALUE"""),116.4)</f>
        <v>116.4</v>
      </c>
      <c r="C1523" s="1">
        <f t="shared" si="1"/>
        <v>-1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IFERROR(__xludf.DUMMYFUNCTION("""COMPUTED_VALUE"""),117.4)</f>
        <v>117.4</v>
      </c>
      <c r="C1524" s="1">
        <f t="shared" si="1"/>
        <v>-1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IFERROR(__xludf.DUMMYFUNCTION("""COMPUTED_VALUE"""),117.01)</f>
        <v>117.01</v>
      </c>
      <c r="C1525" s="1">
        <f t="shared" si="1"/>
        <v>-1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IFERROR(__xludf.DUMMYFUNCTION("""COMPUTED_VALUE"""),116.61)</f>
        <v>116.61</v>
      </c>
      <c r="C1526" s="1">
        <f t="shared" si="1"/>
        <v>-1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IFERROR(__xludf.DUMMYFUNCTION("""COMPUTED_VALUE"""),117.09)</f>
        <v>117.09</v>
      </c>
      <c r="C1527" s="1">
        <f t="shared" si="1"/>
        <v>-1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IFERROR(__xludf.DUMMYFUNCTION("""COMPUTED_VALUE"""),115.54)</f>
        <v>115.54</v>
      </c>
      <c r="C1528" s="1">
        <f t="shared" si="1"/>
        <v>-1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IFERROR(__xludf.DUMMYFUNCTION("""COMPUTED_VALUE"""),116.74)</f>
        <v>116.74</v>
      </c>
      <c r="C1529" s="1">
        <f t="shared" si="1"/>
        <v>-1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IFERROR(__xludf.DUMMYFUNCTION("""COMPUTED_VALUE"""),119.19)</f>
        <v>119.19</v>
      </c>
      <c r="C1530" s="1">
        <f t="shared" si="1"/>
        <v>-1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IFERROR(__xludf.DUMMYFUNCTION("""COMPUTED_VALUE"""),119.23)</f>
        <v>119.23</v>
      </c>
      <c r="C1531" s="1">
        <f t="shared" si="1"/>
        <v>-1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IFERROR(__xludf.DUMMYFUNCTION("""COMPUTED_VALUE"""),117.43)</f>
        <v>117.43</v>
      </c>
      <c r="C1532" s="1">
        <f t="shared" si="1"/>
        <v>-1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IFERROR(__xludf.DUMMYFUNCTION("""COMPUTED_VALUE"""),119.13)</f>
        <v>119.13</v>
      </c>
      <c r="C1533" s="1">
        <f t="shared" si="1"/>
        <v>-1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IFERROR(__xludf.DUMMYFUNCTION("""COMPUTED_VALUE"""),121.93)</f>
        <v>121.93</v>
      </c>
      <c r="C1534" s="1">
        <f t="shared" si="1"/>
        <v>-1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IFERROR(__xludf.DUMMYFUNCTION("""COMPUTED_VALUE"""),122.81)</f>
        <v>122.81</v>
      </c>
      <c r="C1535" s="1">
        <f t="shared" si="1"/>
        <v>-1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IFERROR(__xludf.DUMMYFUNCTION("""COMPUTED_VALUE"""),121.29)</f>
        <v>121.29</v>
      </c>
      <c r="C1536" s="1">
        <f t="shared" si="1"/>
        <v>-1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IFERROR(__xludf.DUMMYFUNCTION("""COMPUTED_VALUE"""),118.51)</f>
        <v>118.51</v>
      </c>
      <c r="C1537" s="1">
        <f t="shared" si="1"/>
        <v>-1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IFERROR(__xludf.DUMMYFUNCTION("""COMPUTED_VALUE"""),114.8)</f>
        <v>114.8</v>
      </c>
      <c r="C1538" s="1">
        <f t="shared" si="1"/>
        <v>-1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IFERROR(__xludf.DUMMYFUNCTION("""COMPUTED_VALUE"""),112.57)</f>
        <v>112.57</v>
      </c>
      <c r="C1539" s="1">
        <f t="shared" si="1"/>
        <v>-1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IFERROR(__xludf.DUMMYFUNCTION("""COMPUTED_VALUE"""),115.61)</f>
        <v>115.61</v>
      </c>
      <c r="C1540" s="1">
        <f t="shared" si="1"/>
        <v>-1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IFERROR(__xludf.DUMMYFUNCTION("""COMPUTED_VALUE"""),117.24)</f>
        <v>117.24</v>
      </c>
      <c r="C1541" s="1">
        <f t="shared" si="1"/>
        <v>-1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IFERROR(__xludf.DUMMYFUNCTION("""COMPUTED_VALUE"""),120.45)</f>
        <v>120.45</v>
      </c>
      <c r="C1542" s="1">
        <f t="shared" si="1"/>
        <v>-1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IFERROR(__xludf.DUMMYFUNCTION("""COMPUTED_VALUE"""),126.51)</f>
        <v>126.51</v>
      </c>
      <c r="C1543" s="1">
        <f t="shared" si="1"/>
        <v>-1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IFERROR(__xludf.DUMMYFUNCTION("""COMPUTED_VALUE"""),127.11)</f>
        <v>127.11</v>
      </c>
      <c r="C1544" s="1">
        <f t="shared" si="1"/>
        <v>-1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IFERROR(__xludf.DUMMYFUNCTION("""COMPUTED_VALUE"""),127.77)</f>
        <v>127.77</v>
      </c>
      <c r="C1545" s="1">
        <f t="shared" si="1"/>
        <v>-1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IFERROR(__xludf.DUMMYFUNCTION("""COMPUTED_VALUE"""),126.46)</f>
        <v>126.46</v>
      </c>
      <c r="C1546" s="1">
        <f t="shared" si="1"/>
        <v>-1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IFERROR(__xludf.DUMMYFUNCTION("""COMPUTED_VALUE"""),126.85)</f>
        <v>126.85</v>
      </c>
      <c r="C1547" s="1">
        <f t="shared" si="1"/>
        <v>-1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IFERROR(__xludf.DUMMYFUNCTION("""COMPUTED_VALUE"""),128.47)</f>
        <v>128.47</v>
      </c>
      <c r="C1548" s="1">
        <f t="shared" si="1"/>
        <v>-1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IFERROR(__xludf.DUMMYFUNCTION("""COMPUTED_VALUE"""),126.11)</f>
        <v>126.11</v>
      </c>
      <c r="C1549" s="1">
        <f t="shared" si="1"/>
        <v>-1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IFERROR(__xludf.DUMMYFUNCTION("""COMPUTED_VALUE"""),125.16)</f>
        <v>125.16</v>
      </c>
      <c r="C1550" s="1">
        <f t="shared" si="1"/>
        <v>-1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IFERROR(__xludf.DUMMYFUNCTION("""COMPUTED_VALUE"""),128.35)</f>
        <v>128.35</v>
      </c>
      <c r="C1551" s="1">
        <f t="shared" si="1"/>
        <v>-1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IFERROR(__xludf.DUMMYFUNCTION("""COMPUTED_VALUE"""),130.19)</f>
        <v>130.19</v>
      </c>
      <c r="C1552" s="1">
        <f t="shared" si="1"/>
        <v>-1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IFERROR(__xludf.DUMMYFUNCTION("""COMPUTED_VALUE"""),131.62)</f>
        <v>131.62</v>
      </c>
      <c r="C1553" s="1">
        <f t="shared" si="1"/>
        <v>-1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IFERROR(__xludf.DUMMYFUNCTION("""COMPUTED_VALUE"""),131.62)</f>
        <v>131.62</v>
      </c>
      <c r="C1554" s="1">
        <f t="shared" si="1"/>
        <v>-1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IFERROR(__xludf.DUMMYFUNCTION("""COMPUTED_VALUE"""),133.87)</f>
        <v>133.87</v>
      </c>
      <c r="C1555" s="1">
        <f t="shared" si="1"/>
        <v>-1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IFERROR(__xludf.DUMMYFUNCTION("""COMPUTED_VALUE"""),132.83)</f>
        <v>132.83</v>
      </c>
      <c r="C1556" s="1">
        <f t="shared" si="1"/>
        <v>-1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IFERROR(__xludf.DUMMYFUNCTION("""COMPUTED_VALUE"""),134.11)</f>
        <v>134.11</v>
      </c>
      <c r="C1557" s="1">
        <f t="shared" si="1"/>
        <v>-1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IFERROR(__xludf.DUMMYFUNCTION("""COMPUTED_VALUE"""),133.9)</f>
        <v>133.9</v>
      </c>
      <c r="C1558" s="1">
        <f t="shared" si="1"/>
        <v>-1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IFERROR(__xludf.DUMMYFUNCTION("""COMPUTED_VALUE"""),135.98)</f>
        <v>135.98</v>
      </c>
      <c r="C1559" s="1">
        <f t="shared" si="1"/>
        <v>-1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IFERROR(__xludf.DUMMYFUNCTION("""COMPUTED_VALUE"""),136.38)</f>
        <v>136.38</v>
      </c>
      <c r="C1560" s="1">
        <f t="shared" si="1"/>
        <v>-1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IFERROR(__xludf.DUMMYFUNCTION("""COMPUTED_VALUE"""),136.55)</f>
        <v>136.55</v>
      </c>
      <c r="C1561" s="1">
        <f t="shared" si="1"/>
        <v>-1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IFERROR(__xludf.DUMMYFUNCTION("""COMPUTED_VALUE"""),138.3)</f>
        <v>138.3</v>
      </c>
      <c r="C1562" s="1">
        <f t="shared" si="1"/>
        <v>-1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IFERROR(__xludf.DUMMYFUNCTION("""COMPUTED_VALUE"""),140.45)</f>
        <v>140.45</v>
      </c>
      <c r="C1563" s="1">
        <f t="shared" si="1"/>
        <v>-1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IFERROR(__xludf.DUMMYFUNCTION("""COMPUTED_VALUE"""),140.5)</f>
        <v>140.5</v>
      </c>
      <c r="C1564" s="1">
        <f t="shared" si="1"/>
        <v>-1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IFERROR(__xludf.DUMMYFUNCTION("""COMPUTED_VALUE"""),141.97)</f>
        <v>141.97</v>
      </c>
      <c r="C1565" s="1">
        <f t="shared" si="1"/>
        <v>-1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IFERROR(__xludf.DUMMYFUNCTION("""COMPUTED_VALUE"""),141.46)</f>
        <v>141.46</v>
      </c>
      <c r="C1566" s="1">
        <f t="shared" si="1"/>
        <v>-1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IFERROR(__xludf.DUMMYFUNCTION("""COMPUTED_VALUE"""),138.88)</f>
        <v>138.88</v>
      </c>
      <c r="C1567" s="1">
        <f t="shared" si="1"/>
        <v>-1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IFERROR(__xludf.DUMMYFUNCTION("""COMPUTED_VALUE"""),141.32)</f>
        <v>141.32</v>
      </c>
      <c r="C1568" s="1">
        <f t="shared" si="1"/>
        <v>-1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IFERROR(__xludf.DUMMYFUNCTION("""COMPUTED_VALUE"""),141.75)</f>
        <v>141.75</v>
      </c>
      <c r="C1569" s="1">
        <f t="shared" si="1"/>
        <v>-1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IFERROR(__xludf.DUMMYFUNCTION("""COMPUTED_VALUE"""),142.63)</f>
        <v>142.63</v>
      </c>
      <c r="C1570" s="1">
        <f t="shared" si="1"/>
        <v>-1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IFERROR(__xludf.DUMMYFUNCTION("""COMPUTED_VALUE"""),141.76)</f>
        <v>141.76</v>
      </c>
      <c r="C1571" s="1">
        <f t="shared" si="1"/>
        <v>-1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IFERROR(__xludf.DUMMYFUNCTION("""COMPUTED_VALUE"""),144.66)</f>
        <v>144.66</v>
      </c>
      <c r="C1572" s="1">
        <f t="shared" si="1"/>
        <v>-1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IFERROR(__xludf.DUMMYFUNCTION("""COMPUTED_VALUE"""),145.68)</f>
        <v>145.68</v>
      </c>
      <c r="C1573" s="1">
        <f t="shared" si="1"/>
        <v>-1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IFERROR(__xludf.DUMMYFUNCTION("""COMPUTED_VALUE"""),145.25)</f>
        <v>145.25</v>
      </c>
      <c r="C1574" s="1">
        <f t="shared" si="1"/>
        <v>-1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IFERROR(__xludf.DUMMYFUNCTION("""COMPUTED_VALUE"""),143.27)</f>
        <v>143.27</v>
      </c>
      <c r="C1575" s="1">
        <f t="shared" si="1"/>
        <v>-1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IFERROR(__xludf.DUMMYFUNCTION("""COMPUTED_VALUE"""),143.29)</f>
        <v>143.29</v>
      </c>
      <c r="C1576" s="1">
        <f t="shared" si="1"/>
        <v>-1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IFERROR(__xludf.DUMMYFUNCTION("""COMPUTED_VALUE"""),141.6)</f>
        <v>141.6</v>
      </c>
      <c r="C1577" s="1">
        <f t="shared" si="1"/>
        <v>-1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IFERROR(__xludf.DUMMYFUNCTION("""COMPUTED_VALUE"""),142.65)</f>
        <v>142.65</v>
      </c>
      <c r="C1578" s="1">
        <f t="shared" si="1"/>
        <v>-1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IFERROR(__xludf.DUMMYFUNCTION("""COMPUTED_VALUE"""),142.56)</f>
        <v>142.56</v>
      </c>
      <c r="C1579" s="1">
        <f t="shared" si="1"/>
        <v>-1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IFERROR(__xludf.DUMMYFUNCTION("""COMPUTED_VALUE"""),142.92)</f>
        <v>142.92</v>
      </c>
      <c r="C1580" s="1">
        <f t="shared" si="1"/>
        <v>-1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IFERROR(__xludf.DUMMYFUNCTION("""COMPUTED_VALUE"""),144.45)</f>
        <v>144.45</v>
      </c>
      <c r="C1581" s="1">
        <f t="shared" si="1"/>
        <v>-1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IFERROR(__xludf.DUMMYFUNCTION("""COMPUTED_VALUE"""),144.38)</f>
        <v>144.38</v>
      </c>
      <c r="C1582" s="1">
        <f t="shared" si="1"/>
        <v>-1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IFERROR(__xludf.DUMMYFUNCTION("""COMPUTED_VALUE"""),144.92)</f>
        <v>144.92</v>
      </c>
      <c r="C1583" s="1">
        <f t="shared" si="1"/>
        <v>-1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IFERROR(__xludf.DUMMYFUNCTION("""COMPUTED_VALUE"""),145.69)</f>
        <v>145.69</v>
      </c>
      <c r="C1584" s="1">
        <f t="shared" si="1"/>
        <v>-1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IFERROR(__xludf.DUMMYFUNCTION("""COMPUTED_VALUE"""),137.54)</f>
        <v>137.54</v>
      </c>
      <c r="C1585" s="1">
        <f t="shared" si="1"/>
        <v>-1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IFERROR(__xludf.DUMMYFUNCTION("""COMPUTED_VALUE"""),139.56)</f>
        <v>139.56</v>
      </c>
      <c r="C1586" s="1">
        <f t="shared" si="1"/>
        <v>-1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IFERROR(__xludf.DUMMYFUNCTION("""COMPUTED_VALUE"""),142.61)</f>
        <v>142.61</v>
      </c>
      <c r="C1587" s="1">
        <f t="shared" si="1"/>
        <v>-1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IFERROR(__xludf.DUMMYFUNCTION("""COMPUTED_VALUE"""),141.84)</f>
        <v>141.84</v>
      </c>
      <c r="C1588" s="1">
        <f t="shared" si="1"/>
        <v>-1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IFERROR(__xludf.DUMMYFUNCTION("""COMPUTED_VALUE"""),142.14)</f>
        <v>142.14</v>
      </c>
      <c r="C1589" s="1">
        <f t="shared" si="1"/>
        <v>-1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IFERROR(__xludf.DUMMYFUNCTION("""COMPUTED_VALUE"""),142.4)</f>
        <v>142.4</v>
      </c>
      <c r="C1590" s="1">
        <f t="shared" si="1"/>
        <v>-1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IFERROR(__xludf.DUMMYFUNCTION("""COMPUTED_VALUE"""),143.72)</f>
        <v>143.72</v>
      </c>
      <c r="C1591" s="1">
        <f t="shared" si="1"/>
        <v>-1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IFERROR(__xludf.DUMMYFUNCTION("""COMPUTED_VALUE"""),140.48)</f>
        <v>140.48</v>
      </c>
      <c r="C1592" s="1">
        <f t="shared" si="1"/>
        <v>-1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IFERROR(__xludf.DUMMYFUNCTION("""COMPUTED_VALUE"""),139.4)</f>
        <v>139.4</v>
      </c>
      <c r="C1593" s="1">
        <f t="shared" si="1"/>
        <v>-1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IFERROR(__xludf.DUMMYFUNCTION("""COMPUTED_VALUE"""),138.76)</f>
        <v>138.76</v>
      </c>
      <c r="C1594" s="1">
        <f t="shared" si="1"/>
        <v>-1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IFERROR(__xludf.DUMMYFUNCTION("""COMPUTED_VALUE"""),137.67)</f>
        <v>137.67</v>
      </c>
      <c r="C1595" s="1">
        <f t="shared" si="1"/>
        <v>-1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IFERROR(__xludf.DUMMYFUNCTION("""COMPUTED_VALUE"""),137.78)</f>
        <v>137.78</v>
      </c>
      <c r="C1596" s="1">
        <f t="shared" si="1"/>
        <v>-1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IFERROR(__xludf.DUMMYFUNCTION("""COMPUTED_VALUE"""),139.9)</f>
        <v>139.9</v>
      </c>
      <c r="C1597" s="1">
        <f t="shared" si="1"/>
        <v>-1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IFERROR(__xludf.DUMMYFUNCTION("""COMPUTED_VALUE"""),140.69)</f>
        <v>140.69</v>
      </c>
      <c r="C1598" s="1">
        <f t="shared" si="1"/>
        <v>-1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IFERROR(__xludf.DUMMYFUNCTION("""COMPUTED_VALUE"""),140.73)</f>
        <v>140.73</v>
      </c>
      <c r="C1599" s="1">
        <f t="shared" si="1"/>
        <v>-1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IFERROR(__xludf.DUMMYFUNCTION("""COMPUTED_VALUE"""),143.25)</f>
        <v>143.25</v>
      </c>
      <c r="C1600" s="1">
        <f t="shared" si="1"/>
        <v>-1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IFERROR(__xludf.DUMMYFUNCTION("""COMPUTED_VALUE"""),142.27)</f>
        <v>142.27</v>
      </c>
      <c r="C1601" s="1">
        <f t="shared" si="1"/>
        <v>-1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IFERROR(__xludf.DUMMYFUNCTION("""COMPUTED_VALUE"""),142.17)</f>
        <v>142.17</v>
      </c>
      <c r="C1602" s="1">
        <f t="shared" si="1"/>
        <v>-1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IFERROR(__xludf.DUMMYFUNCTION("""COMPUTED_VALUE"""),141.1)</f>
        <v>141.1</v>
      </c>
      <c r="C1603" s="1">
        <f t="shared" si="1"/>
        <v>-1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IFERROR(__xludf.DUMMYFUNCTION("""COMPUTED_VALUE"""),142.76)</f>
        <v>142.76</v>
      </c>
      <c r="C1604" s="1">
        <f t="shared" si="1"/>
        <v>-1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IFERROR(__xludf.DUMMYFUNCTION("""COMPUTED_VALUE"""),141.36)</f>
        <v>141.36</v>
      </c>
      <c r="C1605" s="1">
        <f t="shared" si="1"/>
        <v>-1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IFERROR(__xludf.DUMMYFUNCTION("""COMPUTED_VALUE"""),140.73)</f>
        <v>140.73</v>
      </c>
      <c r="C1606" s="1">
        <f t="shared" si="1"/>
        <v>-1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IFERROR(__xludf.DUMMYFUNCTION("""COMPUTED_VALUE"""),138.43)</f>
        <v>138.43</v>
      </c>
      <c r="C1607" s="1">
        <f t="shared" si="1"/>
        <v>-1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IFERROR(__xludf.DUMMYFUNCTION("""COMPUTED_VALUE"""),140.65)</f>
        <v>140.65</v>
      </c>
      <c r="C1608" s="1">
        <f t="shared" si="1"/>
        <v>-1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IFERROR(__xludf.DUMMYFUNCTION("""COMPUTED_VALUE"""),140.19)</f>
        <v>140.19</v>
      </c>
      <c r="C1609" s="1">
        <f t="shared" si="1"/>
        <v>-1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IFERROR(__xludf.DUMMYFUNCTION("""COMPUTED_VALUE"""),141.66)</f>
        <v>141.66</v>
      </c>
      <c r="C1610" s="1">
        <f t="shared" si="1"/>
        <v>-1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IFERROR(__xludf.DUMMYFUNCTION("""COMPUTED_VALUE"""),144.89)</f>
        <v>144.89</v>
      </c>
      <c r="C1611" s="1">
        <f t="shared" si="1"/>
        <v>-1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IFERROR(__xludf.DUMMYFUNCTION("""COMPUTED_VALUE"""),145.61)</f>
        <v>145.61</v>
      </c>
      <c r="C1612" s="1">
        <f t="shared" si="1"/>
        <v>-1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IFERROR(__xludf.DUMMYFUNCTION("""COMPUTED_VALUE"""),145.99)</f>
        <v>145.99</v>
      </c>
      <c r="C1613" s="1">
        <f t="shared" si="1"/>
        <v>-1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IFERROR(__xludf.DUMMYFUNCTION("""COMPUTED_VALUE"""),146.85)</f>
        <v>146.85</v>
      </c>
      <c r="C1614" s="1">
        <f t="shared" si="1"/>
        <v>-1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IFERROR(__xludf.DUMMYFUNCTION("""COMPUTED_VALUE"""),145.67)</f>
        <v>145.67</v>
      </c>
      <c r="C1615" s="1">
        <f t="shared" si="1"/>
        <v>-1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IFERROR(__xludf.DUMMYFUNCTION("""COMPUTED_VALUE"""),146.62)</f>
        <v>146.62</v>
      </c>
      <c r="C1616" s="1">
        <f t="shared" si="1"/>
        <v>-1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IFERROR(__xludf.DUMMYFUNCTION("""COMPUTED_VALUE"""),146.04)</f>
        <v>146.04</v>
      </c>
      <c r="C1617" s="1">
        <f t="shared" si="1"/>
        <v>-1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IFERROR(__xludf.DUMMYFUNCTION("""COMPUTED_VALUE"""),145.88)</f>
        <v>145.88</v>
      </c>
      <c r="C1618" s="1">
        <f t="shared" si="1"/>
        <v>-1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IFERROR(__xludf.DUMMYFUNCTION("""COMPUTED_VALUE"""),146.46)</f>
        <v>146.46</v>
      </c>
      <c r="C1619" s="1">
        <f t="shared" si="1"/>
        <v>-1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IFERROR(__xludf.DUMMYFUNCTION("""COMPUTED_VALUE"""),147.1)</f>
        <v>147.1</v>
      </c>
      <c r="C1620" s="1">
        <f t="shared" si="1"/>
        <v>-1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IFERROR(__xludf.DUMMYFUNCTION("""COMPUTED_VALUE"""),146.54)</f>
        <v>146.54</v>
      </c>
      <c r="C1621" s="1">
        <f t="shared" si="1"/>
        <v>-1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IFERROR(__xludf.DUMMYFUNCTION("""COMPUTED_VALUE"""),145.54)</f>
        <v>145.54</v>
      </c>
      <c r="C1622" s="1">
        <f t="shared" si="1"/>
        <v>-1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IFERROR(__xludf.DUMMYFUNCTION("""COMPUTED_VALUE"""),144.5)</f>
        <v>144.5</v>
      </c>
      <c r="C1623" s="1">
        <f t="shared" si="1"/>
        <v>-1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IFERROR(__xludf.DUMMYFUNCTION("""COMPUTED_VALUE"""),144.29)</f>
        <v>144.29</v>
      </c>
      <c r="C1624" s="1">
        <f t="shared" si="1"/>
        <v>-1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IFERROR(__xludf.DUMMYFUNCTION("""COMPUTED_VALUE"""),143.92)</f>
        <v>143.92</v>
      </c>
      <c r="C1625" s="1">
        <f t="shared" si="1"/>
        <v>-1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IFERROR(__xludf.DUMMYFUNCTION("""COMPUTED_VALUE"""),144.29)</f>
        <v>144.29</v>
      </c>
      <c r="C1626" s="1">
        <f t="shared" si="1"/>
        <v>-1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IFERROR(__xludf.DUMMYFUNCTION("""COMPUTED_VALUE"""),145.18)</f>
        <v>145.18</v>
      </c>
      <c r="C1627" s="1">
        <f t="shared" si="1"/>
        <v>-1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IFERROR(__xludf.DUMMYFUNCTION("""COMPUTED_VALUE"""),146.72)</f>
        <v>146.72</v>
      </c>
      <c r="C1628" s="1">
        <f t="shared" si="1"/>
        <v>-1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IFERROR(__xludf.DUMMYFUNCTION("""COMPUTED_VALUE"""),147.14)</f>
        <v>147.14</v>
      </c>
      <c r="C1629" s="1">
        <f t="shared" si="1"/>
        <v>-1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IFERROR(__xludf.DUMMYFUNCTION("""COMPUTED_VALUE"""),146.06)</f>
        <v>146.06</v>
      </c>
      <c r="C1630" s="1">
        <f t="shared" si="1"/>
        <v>-1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IFERROR(__xludf.DUMMYFUNCTION("""COMPUTED_VALUE"""),148.38)</f>
        <v>148.38</v>
      </c>
      <c r="C1631" s="1">
        <f t="shared" si="1"/>
        <v>-1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IFERROR(__xludf.DUMMYFUNCTION("""COMPUTED_VALUE"""),140.02)</f>
        <v>140.02</v>
      </c>
      <c r="C1632" s="1">
        <f t="shared" si="1"/>
        <v>-1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IFERROR(__xludf.DUMMYFUNCTION("""COMPUTED_VALUE"""),137.07)</f>
        <v>137.07</v>
      </c>
      <c r="C1633" s="1">
        <f t="shared" si="1"/>
        <v>-1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IFERROR(__xludf.DUMMYFUNCTION("""COMPUTED_VALUE"""),139.17)</f>
        <v>139.17</v>
      </c>
      <c r="C1634" s="1">
        <f t="shared" si="1"/>
        <v>-1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IFERROR(__xludf.DUMMYFUNCTION("""COMPUTED_VALUE"""),141.8)</f>
        <v>141.8</v>
      </c>
      <c r="C1635" s="1">
        <f t="shared" si="1"/>
        <v>-1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IFERROR(__xludf.DUMMYFUNCTION("""COMPUTED_VALUE"""),144.97)</f>
        <v>144.97</v>
      </c>
      <c r="C1636" s="1">
        <f t="shared" si="1"/>
        <v>-1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IFERROR(__xludf.DUMMYFUNCTION("""COMPUTED_VALUE"""),145.52)</f>
        <v>145.52</v>
      </c>
      <c r="C1637" s="1">
        <f t="shared" si="1"/>
        <v>-1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IFERROR(__xludf.DUMMYFUNCTION("""COMPUTED_VALUE"""),144.88)</f>
        <v>144.88</v>
      </c>
      <c r="C1638" s="1">
        <f t="shared" si="1"/>
        <v>-1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IFERROR(__xludf.DUMMYFUNCTION("""COMPUTED_VALUE"""),145.54)</f>
        <v>145.54</v>
      </c>
      <c r="C1639" s="1">
        <f t="shared" si="1"/>
        <v>-1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IFERROR(__xludf.DUMMYFUNCTION("""COMPUTED_VALUE"""),145.76)</f>
        <v>145.76</v>
      </c>
      <c r="C1640" s="1">
        <f t="shared" si="1"/>
        <v>-1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IFERROR(__xludf.DUMMYFUNCTION("""COMPUTED_VALUE"""),147.53)</f>
        <v>147.53</v>
      </c>
      <c r="C1641" s="1">
        <f t="shared" si="1"/>
        <v>-1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IFERROR(__xludf.DUMMYFUNCTION("""COMPUTED_VALUE"""),148.37)</f>
        <v>148.37</v>
      </c>
      <c r="C1642" s="1">
        <f t="shared" si="1"/>
        <v>-1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IFERROR(__xludf.DUMMYFUNCTION("""COMPUTED_VALUE"""),150.0)</f>
        <v>150</v>
      </c>
      <c r="C1643" s="1">
        <f t="shared" si="1"/>
        <v>-1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IFERROR(__xludf.DUMMYFUNCTION("""COMPUTED_VALUE"""),150.94)</f>
        <v>150.94</v>
      </c>
      <c r="C1644" s="1">
        <f t="shared" si="1"/>
        <v>-1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IFERROR(__xludf.DUMMYFUNCTION("""COMPUTED_VALUE"""),153.09)</f>
        <v>153.09</v>
      </c>
      <c r="C1645" s="1">
        <f t="shared" si="1"/>
        <v>-1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IFERROR(__xludf.DUMMYFUNCTION("""COMPUTED_VALUE"""),152.62)</f>
        <v>152.62</v>
      </c>
      <c r="C1646" s="1">
        <f t="shared" si="1"/>
        <v>-1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IFERROR(__xludf.DUMMYFUNCTION("""COMPUTED_VALUE"""),152.69)</f>
        <v>152.69</v>
      </c>
      <c r="C1647" s="1">
        <f t="shared" si="1"/>
        <v>-1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IFERROR(__xludf.DUMMYFUNCTION("""COMPUTED_VALUE"""),152.43)</f>
        <v>152.43</v>
      </c>
      <c r="C1648" s="1">
        <f t="shared" si="1"/>
        <v>-1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IFERROR(__xludf.DUMMYFUNCTION("""COMPUTED_VALUE"""),154.13)</f>
        <v>154.13</v>
      </c>
      <c r="C1649" s="1">
        <f t="shared" si="1"/>
        <v>-1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IFERROR(__xludf.DUMMYFUNCTION("""COMPUTED_VALUE"""),153.26)</f>
        <v>153.26</v>
      </c>
      <c r="C1650" s="1">
        <f t="shared" si="1"/>
        <v>-1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IFERROR(__xludf.DUMMYFUNCTION("""COMPUTED_VALUE"""),154.8)</f>
        <v>154.8</v>
      </c>
      <c r="C1651" s="1">
        <f t="shared" si="1"/>
        <v>-1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IFERROR(__xludf.DUMMYFUNCTION("""COMPUTED_VALUE"""),155.36)</f>
        <v>155.36</v>
      </c>
      <c r="C1652" s="1">
        <f t="shared" si="1"/>
        <v>-1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IFERROR(__xludf.DUMMYFUNCTION("""COMPUTED_VALUE"""),154.85)</f>
        <v>154.85</v>
      </c>
      <c r="C1653" s="1">
        <f t="shared" si="1"/>
        <v>-1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IFERROR(__xludf.DUMMYFUNCTION("""COMPUTED_VALUE"""),154.57)</f>
        <v>154.57</v>
      </c>
      <c r="C1654" s="1">
        <f t="shared" si="1"/>
        <v>-1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IFERROR(__xludf.DUMMYFUNCTION("""COMPUTED_VALUE"""),154.13)</f>
        <v>154.13</v>
      </c>
      <c r="C1655" s="1">
        <f t="shared" si="1"/>
        <v>-1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IFERROR(__xludf.DUMMYFUNCTION("""COMPUTED_VALUE"""),153.42)</f>
        <v>153.42</v>
      </c>
      <c r="C1656" s="1">
        <f t="shared" si="1"/>
        <v>-1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IFERROR(__xludf.DUMMYFUNCTION("""COMPUTED_VALUE"""),154.21)</f>
        <v>154.21</v>
      </c>
      <c r="C1657" s="1">
        <f t="shared" si="1"/>
        <v>-1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IFERROR(__xludf.DUMMYFUNCTION("""COMPUTED_VALUE"""),153.38)</f>
        <v>153.38</v>
      </c>
      <c r="C1658" s="1">
        <f t="shared" si="1"/>
        <v>-1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IFERROR(__xludf.DUMMYFUNCTION("""COMPUTED_VALUE"""),153.47)</f>
        <v>153.47</v>
      </c>
      <c r="C1659" s="1">
        <f t="shared" si="1"/>
        <v>-1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IFERROR(__xludf.DUMMYFUNCTION("""COMPUTED_VALUE"""),154.31)</f>
        <v>154.31</v>
      </c>
      <c r="C1660" s="1">
        <f t="shared" si="1"/>
        <v>-1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IFERROR(__xludf.DUMMYFUNCTION("""COMPUTED_VALUE"""),156.17)</f>
        <v>156.17</v>
      </c>
      <c r="C1661" s="1">
        <f t="shared" si="1"/>
        <v>-1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IFERROR(__xludf.DUMMYFUNCTION("""COMPUTED_VALUE"""),154.77)</f>
        <v>154.77</v>
      </c>
      <c r="C1662" s="1">
        <f t="shared" si="1"/>
        <v>-1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IFERROR(__xludf.DUMMYFUNCTION("""COMPUTED_VALUE"""),154.52)</f>
        <v>154.52</v>
      </c>
      <c r="C1663" s="1">
        <f t="shared" si="1"/>
        <v>-1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IFERROR(__xludf.DUMMYFUNCTION("""COMPUTED_VALUE"""),154.81)</f>
        <v>154.81</v>
      </c>
      <c r="C1664" s="1">
        <f t="shared" si="1"/>
        <v>-1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IFERROR(__xludf.DUMMYFUNCTION("""COMPUTED_VALUE"""),156.2)</f>
        <v>156.2</v>
      </c>
      <c r="C1665" s="1">
        <f t="shared" si="1"/>
        <v>-1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IFERROR(__xludf.DUMMYFUNCTION("""COMPUTED_VALUE"""),154.69)</f>
        <v>154.69</v>
      </c>
      <c r="C1666" s="1">
        <f t="shared" si="1"/>
        <v>-1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IFERROR(__xludf.DUMMYFUNCTION("""COMPUTED_VALUE"""),154.62)</f>
        <v>154.62</v>
      </c>
      <c r="C1667" s="1">
        <f t="shared" si="1"/>
        <v>-1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IFERROR(__xludf.DUMMYFUNCTION("""COMPUTED_VALUE"""),153.49)</f>
        <v>153.49</v>
      </c>
      <c r="C1668" s="1">
        <f t="shared" si="1"/>
        <v>-1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IFERROR(__xludf.DUMMYFUNCTION("""COMPUTED_VALUE"""),153.25)</f>
        <v>153.25</v>
      </c>
      <c r="C1669" s="1">
        <f t="shared" si="1"/>
        <v>-1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IFERROR(__xludf.DUMMYFUNCTION("""COMPUTED_VALUE"""),154.13)</f>
        <v>154.13</v>
      </c>
      <c r="C1670" s="1">
        <f t="shared" si="1"/>
        <v>-1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IFERROR(__xludf.DUMMYFUNCTION("""COMPUTED_VALUE"""),152.86)</f>
        <v>152.86</v>
      </c>
      <c r="C1671" s="1">
        <f t="shared" si="1"/>
        <v>-1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IFERROR(__xludf.DUMMYFUNCTION("""COMPUTED_VALUE"""),152.83)</f>
        <v>152.83</v>
      </c>
      <c r="C1672" s="1">
        <f t="shared" si="1"/>
        <v>-1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IFERROR(__xludf.DUMMYFUNCTION("""COMPUTED_VALUE"""),153.07)</f>
        <v>153.07</v>
      </c>
      <c r="C1673" s="1">
        <f t="shared" si="1"/>
        <v>-1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IFERROR(__xludf.DUMMYFUNCTION("""COMPUTED_VALUE"""),151.92)</f>
        <v>151.92</v>
      </c>
      <c r="C1674" s="1">
        <f t="shared" si="1"/>
        <v>-1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IFERROR(__xludf.DUMMYFUNCTION("""COMPUTED_VALUE"""),151.52)</f>
        <v>151.52</v>
      </c>
      <c r="C1675" s="1">
        <f t="shared" si="1"/>
        <v>-1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IFERROR(__xludf.DUMMYFUNCTION("""COMPUTED_VALUE"""),151.22)</f>
        <v>151.22</v>
      </c>
      <c r="C1676" s="1">
        <f t="shared" si="1"/>
        <v>-1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IFERROR(__xludf.DUMMYFUNCTION("""COMPUTED_VALUE"""),152.56)</f>
        <v>152.56</v>
      </c>
      <c r="C1677" s="1">
        <f t="shared" si="1"/>
        <v>-1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IFERROR(__xludf.DUMMYFUNCTION("""COMPUTED_VALUE"""),152.25)</f>
        <v>152.25</v>
      </c>
      <c r="C1678" s="1">
        <f t="shared" si="1"/>
        <v>-1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IFERROR(__xludf.DUMMYFUNCTION("""COMPUTED_VALUE"""),151.76)</f>
        <v>151.76</v>
      </c>
      <c r="C1679" s="1">
        <f t="shared" si="1"/>
        <v>-1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IFERROR(__xludf.DUMMYFUNCTION("""COMPUTED_VALUE"""),152.39)</f>
        <v>152.39</v>
      </c>
      <c r="C1680" s="1">
        <f t="shared" si="1"/>
        <v>-1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IFERROR(__xludf.DUMMYFUNCTION("""COMPUTED_VALUE"""),152.4)</f>
        <v>152.4</v>
      </c>
      <c r="C1681" s="1">
        <f t="shared" si="1"/>
        <v>-1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IFERROR(__xludf.DUMMYFUNCTION("""COMPUTED_VALUE"""),153.16)</f>
        <v>153.16</v>
      </c>
      <c r="C1682" s="1">
        <f t="shared" si="1"/>
        <v>-1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IFERROR(__xludf.DUMMYFUNCTION("""COMPUTED_VALUE"""),154.39)</f>
        <v>154.39</v>
      </c>
      <c r="C1683" s="1">
        <f t="shared" si="1"/>
        <v>-1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IFERROR(__xludf.DUMMYFUNCTION("""COMPUTED_VALUE"""),151.87)</f>
        <v>151.87</v>
      </c>
      <c r="C1684" s="1">
        <f t="shared" si="1"/>
        <v>-1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IFERROR(__xludf.DUMMYFUNCTION("""COMPUTED_VALUE"""),148.71)</f>
        <v>148.71</v>
      </c>
      <c r="C1685" s="1">
        <f t="shared" si="1"/>
        <v>-1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IFERROR(__xludf.DUMMYFUNCTION("""COMPUTED_VALUE"""),151.19)</f>
        <v>151.19</v>
      </c>
      <c r="C1686" s="1">
        <f t="shared" si="1"/>
        <v>-1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IFERROR(__xludf.DUMMYFUNCTION("""COMPUTED_VALUE"""),148.82)</f>
        <v>148.82</v>
      </c>
      <c r="C1687" s="1">
        <f t="shared" si="1"/>
        <v>-1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IFERROR(__xludf.DUMMYFUNCTION("""COMPUTED_VALUE"""),147.14)</f>
        <v>147.14</v>
      </c>
      <c r="C1688" s="1">
        <f t="shared" si="1"/>
        <v>-1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IFERROR(__xludf.DUMMYFUNCTION("""COMPUTED_VALUE"""),148.68)</f>
        <v>148.68</v>
      </c>
      <c r="C1689" s="1">
        <f t="shared" si="1"/>
        <v>-1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IFERROR(__xludf.DUMMYFUNCTION("""COMPUTED_VALUE"""),146.94)</f>
        <v>146.94</v>
      </c>
      <c r="C1690" s="1">
        <f t="shared" si="1"/>
        <v>-1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IFERROR(__xludf.DUMMYFUNCTION("""COMPUTED_VALUE"""),147.93)</f>
        <v>147.93</v>
      </c>
      <c r="C1691" s="1">
        <f t="shared" si="1"/>
        <v>-1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IFERROR(__xludf.DUMMYFUNCTION("""COMPUTED_VALUE"""),147.53)</f>
        <v>147.53</v>
      </c>
      <c r="C1692" s="1">
        <f t="shared" si="1"/>
        <v>-1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IFERROR(__xludf.DUMMYFUNCTION("""COMPUTED_VALUE"""),148.56)</f>
        <v>148.56</v>
      </c>
      <c r="C1693" s="1">
        <f t="shared" si="1"/>
        <v>-1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IFERROR(__xludf.DUMMYFUNCTION("""COMPUTED_VALUE"""),149.11)</f>
        <v>149.11</v>
      </c>
      <c r="C1694" s="1">
        <f t="shared" si="1"/>
        <v>-1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IFERROR(__xludf.DUMMYFUNCTION("""COMPUTED_VALUE"""),148.03)</f>
        <v>148.03</v>
      </c>
      <c r="C1695" s="1">
        <f t="shared" si="1"/>
        <v>-1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IFERROR(__xludf.DUMMYFUNCTION("""COMPUTED_VALUE"""),147.08)</f>
        <v>147.08</v>
      </c>
      <c r="C1696" s="1">
        <f t="shared" si="1"/>
        <v>-1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IFERROR(__xludf.DUMMYFUNCTION("""COMPUTED_VALUE"""),149.74)</f>
        <v>149.74</v>
      </c>
      <c r="C1697" s="1">
        <f t="shared" si="1"/>
        <v>-1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IFERROR(__xludf.DUMMYFUNCTION("""COMPUTED_VALUE"""),151.19)</f>
        <v>151.19</v>
      </c>
      <c r="C1698" s="1">
        <f t="shared" si="1"/>
        <v>-1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IFERROR(__xludf.DUMMYFUNCTION("""COMPUTED_VALUE"""),151.02)</f>
        <v>151.02</v>
      </c>
      <c r="C1699" s="1">
        <f t="shared" si="1"/>
        <v>-1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IFERROR(__xludf.DUMMYFUNCTION("""COMPUTED_VALUE"""),151.73)</f>
        <v>151.73</v>
      </c>
      <c r="C1700" s="1">
        <f t="shared" si="1"/>
        <v>-1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IFERROR(__xludf.DUMMYFUNCTION("""COMPUTED_VALUE"""),150.54)</f>
        <v>150.54</v>
      </c>
      <c r="C1701" s="1">
        <f t="shared" si="1"/>
        <v>-1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IFERROR(__xludf.DUMMYFUNCTION("""COMPUTED_VALUE"""),149.44)</f>
        <v>149.44</v>
      </c>
      <c r="C1702" s="1">
        <f t="shared" si="1"/>
        <v>-1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IFERROR(__xludf.DUMMYFUNCTION("""COMPUTED_VALUE"""),150.04)</f>
        <v>150.04</v>
      </c>
      <c r="C1703" s="1">
        <f t="shared" si="1"/>
        <v>-1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IFERROR(__xludf.DUMMYFUNCTION("""COMPUTED_VALUE"""),149.85)</f>
        <v>149.85</v>
      </c>
      <c r="C1704" s="1">
        <f t="shared" si="1"/>
        <v>-1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IFERROR(__xludf.DUMMYFUNCTION("""COMPUTED_VALUE"""),148.69)</f>
        <v>148.69</v>
      </c>
      <c r="C1705" s="1">
        <f t="shared" si="1"/>
        <v>-1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IFERROR(__xludf.DUMMYFUNCTION("""COMPUTED_VALUE"""),149.98)</f>
        <v>149.98</v>
      </c>
      <c r="C1706" s="1">
        <f t="shared" si="1"/>
        <v>-1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IFERROR(__xludf.DUMMYFUNCTION("""COMPUTED_VALUE"""),147.85)</f>
        <v>147.85</v>
      </c>
      <c r="C1707" s="1">
        <f t="shared" si="1"/>
        <v>-1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IFERROR(__xludf.DUMMYFUNCTION("""COMPUTED_VALUE"""),147.37)</f>
        <v>147.37</v>
      </c>
      <c r="C1708" s="1">
        <f t="shared" si="1"/>
        <v>-1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IFERROR(__xludf.DUMMYFUNCTION("""COMPUTED_VALUE"""),146.83)</f>
        <v>146.83</v>
      </c>
      <c r="C1709" s="1">
        <f t="shared" si="1"/>
        <v>-1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IFERROR(__xludf.DUMMYFUNCTION("""COMPUTED_VALUE"""),147.53)</f>
        <v>147.53</v>
      </c>
      <c r="C1710" s="1">
        <f t="shared" si="1"/>
        <v>-1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IFERROR(__xludf.DUMMYFUNCTION("""COMPUTED_VALUE"""),147.83)</f>
        <v>147.83</v>
      </c>
      <c r="C1711" s="1">
        <f t="shared" si="1"/>
        <v>-1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IFERROR(__xludf.DUMMYFUNCTION("""COMPUTED_VALUE"""),143.96)</f>
        <v>143.96</v>
      </c>
      <c r="C1712" s="1">
        <f t="shared" si="1"/>
        <v>-1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IFERROR(__xludf.DUMMYFUNCTION("""COMPUTED_VALUE"""),144.48)</f>
        <v>144.48</v>
      </c>
      <c r="C1713" s="1">
        <f t="shared" si="1"/>
        <v>-1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IFERROR(__xludf.DUMMYFUNCTION("""COMPUTED_VALUE"""),144.73)</f>
        <v>144.73</v>
      </c>
      <c r="C1714" s="1">
        <f t="shared" si="1"/>
        <v>-1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IFERROR(__xludf.DUMMYFUNCTION("""COMPUTED_VALUE"""),142.92)</f>
        <v>142.92</v>
      </c>
      <c r="C1715" s="1">
        <f t="shared" si="1"/>
        <v>-1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IFERROR(__xludf.DUMMYFUNCTION("""COMPUTED_VALUE"""),143.82)</f>
        <v>143.82</v>
      </c>
      <c r="C1716" s="1">
        <f t="shared" si="1"/>
        <v>-1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IFERROR(__xludf.DUMMYFUNCTION("""COMPUTED_VALUE"""),144.12)</f>
        <v>144.12</v>
      </c>
      <c r="C1717" s="1">
        <f t="shared" si="1"/>
        <v>-1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IFERROR(__xludf.DUMMYFUNCTION("""COMPUTED_VALUE"""),145.0)</f>
        <v>145</v>
      </c>
      <c r="C1718" s="1">
        <f t="shared" si="1"/>
        <v>-1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IFERROR(__xludf.DUMMYFUNCTION("""COMPUTED_VALUE"""),146.47)</f>
        <v>146.47</v>
      </c>
      <c r="C1719" s="1">
        <f t="shared" si="1"/>
        <v>-1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IFERROR(__xludf.DUMMYFUNCTION("""COMPUTED_VALUE"""),145.77)</f>
        <v>145.77</v>
      </c>
      <c r="C1720" s="1">
        <f t="shared" si="1"/>
        <v>-1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IFERROR(__xludf.DUMMYFUNCTION("""COMPUTED_VALUE"""),146.8)</f>
        <v>146.8</v>
      </c>
      <c r="C1721" s="1">
        <f t="shared" si="1"/>
        <v>-1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IFERROR(__xludf.DUMMYFUNCTION("""COMPUTED_VALUE"""),145.94)</f>
        <v>145.94</v>
      </c>
      <c r="C1722" s="1">
        <f t="shared" si="1"/>
        <v>-1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IFERROR(__xludf.DUMMYFUNCTION("""COMPUTED_VALUE"""),145.14)</f>
        <v>145.14</v>
      </c>
      <c r="C1723" s="1">
        <f t="shared" si="1"/>
        <v>-1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IFERROR(__xludf.DUMMYFUNCTION("""COMPUTED_VALUE"""),145.54)</f>
        <v>145.54</v>
      </c>
      <c r="C1724" s="1">
        <f t="shared" si="1"/>
        <v>-1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IFERROR(__xludf.DUMMYFUNCTION("""COMPUTED_VALUE"""),145.6)</f>
        <v>145.6</v>
      </c>
      <c r="C1725" s="1">
        <f t="shared" si="1"/>
        <v>-1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IFERROR(__xludf.DUMMYFUNCTION("""COMPUTED_VALUE"""),148.74)</f>
        <v>148.74</v>
      </c>
      <c r="C1726" s="1">
        <f t="shared" si="1"/>
        <v>-1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IFERROR(__xludf.DUMMYFUNCTION("""COMPUTED_VALUE"""),148.21)</f>
        <v>148.21</v>
      </c>
      <c r="C1727" s="1">
        <f t="shared" si="1"/>
        <v>-1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IFERROR(__xludf.DUMMYFUNCTION("""COMPUTED_VALUE"""),147.87)</f>
        <v>147.87</v>
      </c>
      <c r="C1728" s="1">
        <f t="shared" si="1"/>
        <v>-1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IFERROR(__xludf.DUMMYFUNCTION("""COMPUTED_VALUE"""),153.04)</f>
        <v>153.04</v>
      </c>
      <c r="C1729" s="1">
        <f t="shared" si="1"/>
        <v>-1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IFERROR(__xludf.DUMMYFUNCTION("""COMPUTED_VALUE"""),154.04)</f>
        <v>154.04</v>
      </c>
      <c r="C1730" s="1">
        <f t="shared" si="1"/>
        <v>-1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IFERROR(__xludf.DUMMYFUNCTION("""COMPUTED_VALUE"""),151.12)</f>
        <v>151.12</v>
      </c>
      <c r="C1731" s="1">
        <f t="shared" si="1"/>
        <v>-1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IFERROR(__xludf.DUMMYFUNCTION("""COMPUTED_VALUE"""),151.56)</f>
        <v>151.56</v>
      </c>
      <c r="C1732" s="1">
        <f t="shared" si="1"/>
        <v>-1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IFERROR(__xludf.DUMMYFUNCTION("""COMPUTED_VALUE"""),152.15)</f>
        <v>152.15</v>
      </c>
      <c r="C1733" s="1">
        <f t="shared" si="1"/>
        <v>-1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IFERROR(__xludf.DUMMYFUNCTION("""COMPUTED_VALUE"""),152.64)</f>
        <v>152.64</v>
      </c>
      <c r="C1734" s="1">
        <f t="shared" si="1"/>
        <v>-1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IFERROR(__xludf.DUMMYFUNCTION("""COMPUTED_VALUE"""),153.2)</f>
        <v>153.2</v>
      </c>
      <c r="C1735" s="1">
        <f t="shared" si="1"/>
        <v>-1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IFERROR(__xludf.DUMMYFUNCTION("""COMPUTED_VALUE"""),155.47)</f>
        <v>155.47</v>
      </c>
      <c r="C1736" s="1">
        <f t="shared" si="1"/>
        <v>-1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IFERROR(__xludf.DUMMYFUNCTION("""COMPUTED_VALUE"""),155.38)</f>
        <v>155.38</v>
      </c>
      <c r="C1737" s="1">
        <f t="shared" si="1"/>
        <v>-1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IFERROR(__xludf.DUMMYFUNCTION("""COMPUTED_VALUE"""),154.72)</f>
        <v>154.72</v>
      </c>
      <c r="C1738" s="1">
        <f t="shared" si="1"/>
        <v>-1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IFERROR(__xludf.DUMMYFUNCTION("""COMPUTED_VALUE"""),155.83)</f>
        <v>155.83</v>
      </c>
      <c r="C1739" s="1">
        <f t="shared" si="1"/>
        <v>-1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IFERROR(__xludf.DUMMYFUNCTION("""COMPUTED_VALUE"""),157.14)</f>
        <v>157.14</v>
      </c>
      <c r="C1740" s="1">
        <f t="shared" si="1"/>
        <v>-1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IFERROR(__xludf.DUMMYFUNCTION("""COMPUTED_VALUE"""),156.2)</f>
        <v>156.2</v>
      </c>
      <c r="C1741" s="1">
        <f t="shared" si="1"/>
        <v>-1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IFERROR(__xludf.DUMMYFUNCTION("""COMPUTED_VALUE"""),154.95)</f>
        <v>154.95</v>
      </c>
      <c r="C1742" s="1">
        <f t="shared" si="1"/>
        <v>-1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IFERROR(__xludf.DUMMYFUNCTION("""COMPUTED_VALUE"""),152.65)</f>
        <v>152.65</v>
      </c>
      <c r="C1743" s="1">
        <f t="shared" si="1"/>
        <v>-1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IFERROR(__xludf.DUMMYFUNCTION("""COMPUTED_VALUE"""),152.85)</f>
        <v>152.85</v>
      </c>
      <c r="C1744" s="1">
        <f t="shared" si="1"/>
        <v>-1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IFERROR(__xludf.DUMMYFUNCTION("""COMPUTED_VALUE"""),152.67)</f>
        <v>152.67</v>
      </c>
      <c r="C1745" s="1">
        <f t="shared" si="1"/>
        <v>-1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IFERROR(__xludf.DUMMYFUNCTION("""COMPUTED_VALUE"""),153.16)</f>
        <v>153.16</v>
      </c>
      <c r="C1746" s="1">
        <f t="shared" si="1"/>
        <v>-1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IFERROR(__xludf.DUMMYFUNCTION("""COMPUTED_VALUE"""),157.4)</f>
        <v>157.4</v>
      </c>
      <c r="C1747" s="1">
        <f t="shared" si="1"/>
        <v>-1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IFERROR(__xludf.DUMMYFUNCTION("""COMPUTED_VALUE"""),157.95)</f>
        <v>157.95</v>
      </c>
      <c r="C1748" s="1">
        <f t="shared" si="1"/>
        <v>-1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IFERROR(__xludf.DUMMYFUNCTION("""COMPUTED_VALUE"""),159.05)</f>
        <v>159.05</v>
      </c>
      <c r="C1749" s="1">
        <f t="shared" si="1"/>
        <v>-1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IFERROR(__xludf.DUMMYFUNCTION("""COMPUTED_VALUE"""),158.08)</f>
        <v>158.08</v>
      </c>
      <c r="C1750" s="1">
        <f t="shared" si="1"/>
        <v>-1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tr">
        <f>IFERROR(__xludf.DUMMYFUNCTION("GOOGLEFINANCE(""CVX"",""price"",""2010-01-01"",""2016-12-13"",""DAILY"")"),"Date")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IFERROR(__xludf.DUMMYFUNCTION("""COMPUTED_VALUE"""),79.06)</f>
        <v>79.06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IFERROR(__xludf.DUMMYFUNCTION("""COMPUTED_VALUE"""),79.62)</f>
        <v>79.62</v>
      </c>
      <c r="C3" s="1">
        <f t="shared" ref="C3:C1750" si="1">(B3-B2)-1</f>
        <v>-1</v>
      </c>
    </row>
    <row r="4">
      <c r="A4" s="3">
        <f>IFERROR(__xludf.DUMMYFUNCTION("""COMPUTED_VALUE"""),40184.666666666664)</f>
        <v>40184.66667</v>
      </c>
      <c r="B4" s="1">
        <f>IFERROR(__xludf.DUMMYFUNCTION("""COMPUTED_VALUE"""),79.63)</f>
        <v>79.63</v>
      </c>
      <c r="C4" s="1">
        <f t="shared" si="1"/>
        <v>-1</v>
      </c>
    </row>
    <row r="5">
      <c r="A5" s="3">
        <f>IFERROR(__xludf.DUMMYFUNCTION("""COMPUTED_VALUE"""),40185.666666666664)</f>
        <v>40185.66667</v>
      </c>
      <c r="B5" s="1">
        <f>IFERROR(__xludf.DUMMYFUNCTION("""COMPUTED_VALUE"""),79.33)</f>
        <v>79.33</v>
      </c>
      <c r="C5" s="1">
        <f t="shared" si="1"/>
        <v>-1</v>
      </c>
    </row>
    <row r="6">
      <c r="A6" s="3">
        <f>IFERROR(__xludf.DUMMYFUNCTION("""COMPUTED_VALUE"""),40186.666666666664)</f>
        <v>40186.66667</v>
      </c>
      <c r="B6" s="1">
        <f>IFERROR(__xludf.DUMMYFUNCTION("""COMPUTED_VALUE"""),79.47)</f>
        <v>79.47</v>
      </c>
      <c r="C6" s="1">
        <f t="shared" si="1"/>
        <v>-1</v>
      </c>
    </row>
    <row r="7">
      <c r="A7" s="3">
        <f>IFERROR(__xludf.DUMMYFUNCTION("""COMPUTED_VALUE"""),40189.666666666664)</f>
        <v>40189.66667</v>
      </c>
      <c r="B7" s="1">
        <f>IFERROR(__xludf.DUMMYFUNCTION("""COMPUTED_VALUE"""),80.88)</f>
        <v>80.88</v>
      </c>
      <c r="C7" s="1">
        <f t="shared" si="1"/>
        <v>-1</v>
      </c>
    </row>
    <row r="8">
      <c r="A8" s="3">
        <f>IFERROR(__xludf.DUMMYFUNCTION("""COMPUTED_VALUE"""),40190.666666666664)</f>
        <v>40190.66667</v>
      </c>
      <c r="B8" s="1">
        <f>IFERROR(__xludf.DUMMYFUNCTION("""COMPUTED_VALUE"""),80.41)</f>
        <v>80.41</v>
      </c>
      <c r="C8" s="1">
        <f t="shared" si="1"/>
        <v>-1</v>
      </c>
    </row>
    <row r="9">
      <c r="A9" s="3">
        <f>IFERROR(__xludf.DUMMYFUNCTION("""COMPUTED_VALUE"""),40191.666666666664)</f>
        <v>40191.66667</v>
      </c>
      <c r="B9" s="1">
        <f>IFERROR(__xludf.DUMMYFUNCTION("""COMPUTED_VALUE"""),79.8)</f>
        <v>79.8</v>
      </c>
      <c r="C9" s="1">
        <f t="shared" si="1"/>
        <v>-1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IFERROR(__xludf.DUMMYFUNCTION("""COMPUTED_VALUE"""),79.55)</f>
        <v>79.55</v>
      </c>
      <c r="C10" s="1">
        <f t="shared" si="1"/>
        <v>-1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IFERROR(__xludf.DUMMYFUNCTION("""COMPUTED_VALUE"""),79.23)</f>
        <v>79.23</v>
      </c>
      <c r="C11" s="1">
        <f t="shared" si="1"/>
        <v>-1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IFERROR(__xludf.DUMMYFUNCTION("""COMPUTED_VALUE"""),79.68)</f>
        <v>79.68</v>
      </c>
      <c r="C12" s="1">
        <f t="shared" si="1"/>
        <v>-1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IFERROR(__xludf.DUMMYFUNCTION("""COMPUTED_VALUE"""),78.15)</f>
        <v>78.15</v>
      </c>
      <c r="C13" s="1">
        <f t="shared" si="1"/>
        <v>-1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IFERROR(__xludf.DUMMYFUNCTION("""COMPUTED_VALUE"""),76.24)</f>
        <v>76.24</v>
      </c>
      <c r="C14" s="1">
        <f t="shared" si="1"/>
        <v>-1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IFERROR(__xludf.DUMMYFUNCTION("""COMPUTED_VALUE"""),74.59)</f>
        <v>74.59</v>
      </c>
      <c r="C15" s="1">
        <f t="shared" si="1"/>
        <v>-1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IFERROR(__xludf.DUMMYFUNCTION("""COMPUTED_VALUE"""),74.55)</f>
        <v>74.55</v>
      </c>
      <c r="C16" s="1">
        <f t="shared" si="1"/>
        <v>-1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IFERROR(__xludf.DUMMYFUNCTION("""COMPUTED_VALUE"""),74.15)</f>
        <v>74.15</v>
      </c>
      <c r="C17" s="1">
        <f t="shared" si="1"/>
        <v>-1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IFERROR(__xludf.DUMMYFUNCTION("""COMPUTED_VALUE"""),73.7)</f>
        <v>73.7</v>
      </c>
      <c r="C18" s="1">
        <f t="shared" si="1"/>
        <v>-1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IFERROR(__xludf.DUMMYFUNCTION("""COMPUTED_VALUE"""),73.24)</f>
        <v>73.24</v>
      </c>
      <c r="C19" s="1">
        <f t="shared" si="1"/>
        <v>-1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IFERROR(__xludf.DUMMYFUNCTION("""COMPUTED_VALUE"""),72.12)</f>
        <v>72.12</v>
      </c>
      <c r="C20" s="1">
        <f t="shared" si="1"/>
        <v>-1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IFERROR(__xludf.DUMMYFUNCTION("""COMPUTED_VALUE"""),73.58)</f>
        <v>73.58</v>
      </c>
      <c r="C21" s="1">
        <f t="shared" si="1"/>
        <v>-1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IFERROR(__xludf.DUMMYFUNCTION("""COMPUTED_VALUE"""),74.45)</f>
        <v>74.45</v>
      </c>
      <c r="C22" s="1">
        <f t="shared" si="1"/>
        <v>-1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IFERROR(__xludf.DUMMYFUNCTION("""COMPUTED_VALUE"""),73.21)</f>
        <v>73.21</v>
      </c>
      <c r="C23" s="1">
        <f t="shared" si="1"/>
        <v>-1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IFERROR(__xludf.DUMMYFUNCTION("""COMPUTED_VALUE"""),71.37)</f>
        <v>71.37</v>
      </c>
      <c r="C24" s="1">
        <f t="shared" si="1"/>
        <v>-1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IFERROR(__xludf.DUMMYFUNCTION("""COMPUTED_VALUE"""),71.18)</f>
        <v>71.18</v>
      </c>
      <c r="C25" s="1">
        <f t="shared" si="1"/>
        <v>-1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IFERROR(__xludf.DUMMYFUNCTION("""COMPUTED_VALUE"""),70.13)</f>
        <v>70.13</v>
      </c>
      <c r="C26" s="1">
        <f t="shared" si="1"/>
        <v>-1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IFERROR(__xludf.DUMMYFUNCTION("""COMPUTED_VALUE"""),71.31)</f>
        <v>71.31</v>
      </c>
      <c r="C27" s="1">
        <f t="shared" si="1"/>
        <v>-1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IFERROR(__xludf.DUMMYFUNCTION("""COMPUTED_VALUE"""),70.75)</f>
        <v>70.75</v>
      </c>
      <c r="C28" s="1">
        <f t="shared" si="1"/>
        <v>-1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IFERROR(__xludf.DUMMYFUNCTION("""COMPUTED_VALUE"""),71.73)</f>
        <v>71.73</v>
      </c>
      <c r="C29" s="1">
        <f t="shared" si="1"/>
        <v>-1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IFERROR(__xludf.DUMMYFUNCTION("""COMPUTED_VALUE"""),71.01)</f>
        <v>71.01</v>
      </c>
      <c r="C30" s="1">
        <f t="shared" si="1"/>
        <v>-1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IFERROR(__xludf.DUMMYFUNCTION("""COMPUTED_VALUE"""),72.99)</f>
        <v>72.99</v>
      </c>
      <c r="C31" s="1">
        <f t="shared" si="1"/>
        <v>-1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IFERROR(__xludf.DUMMYFUNCTION("""COMPUTED_VALUE"""),72.84)</f>
        <v>72.84</v>
      </c>
      <c r="C32" s="1">
        <f t="shared" si="1"/>
        <v>-1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IFERROR(__xludf.DUMMYFUNCTION("""COMPUTED_VALUE"""),73.62)</f>
        <v>73.62</v>
      </c>
      <c r="C33" s="1">
        <f t="shared" si="1"/>
        <v>-1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IFERROR(__xludf.DUMMYFUNCTION("""COMPUTED_VALUE"""),74.05)</f>
        <v>74.05</v>
      </c>
      <c r="C34" s="1">
        <f t="shared" si="1"/>
        <v>-1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IFERROR(__xludf.DUMMYFUNCTION("""COMPUTED_VALUE"""),72.96)</f>
        <v>72.96</v>
      </c>
      <c r="C35" s="1">
        <f t="shared" si="1"/>
        <v>-1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IFERROR(__xludf.DUMMYFUNCTION("""COMPUTED_VALUE"""),72.04)</f>
        <v>72.04</v>
      </c>
      <c r="C36" s="1">
        <f t="shared" si="1"/>
        <v>-1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IFERROR(__xludf.DUMMYFUNCTION("""COMPUTED_VALUE"""),72.34)</f>
        <v>72.34</v>
      </c>
      <c r="C37" s="1">
        <f t="shared" si="1"/>
        <v>-1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IFERROR(__xludf.DUMMYFUNCTION("""COMPUTED_VALUE"""),72.11)</f>
        <v>72.11</v>
      </c>
      <c r="C38" s="1">
        <f t="shared" si="1"/>
        <v>-1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IFERROR(__xludf.DUMMYFUNCTION("""COMPUTED_VALUE"""),72.3)</f>
        <v>72.3</v>
      </c>
      <c r="C39" s="1">
        <f t="shared" si="1"/>
        <v>-1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IFERROR(__xludf.DUMMYFUNCTION("""COMPUTED_VALUE"""),72.81)</f>
        <v>72.81</v>
      </c>
      <c r="C40" s="1">
        <f t="shared" si="1"/>
        <v>-1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IFERROR(__xludf.DUMMYFUNCTION("""COMPUTED_VALUE"""),73.32)</f>
        <v>73.32</v>
      </c>
      <c r="C41" s="1">
        <f t="shared" si="1"/>
        <v>-1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IFERROR(__xludf.DUMMYFUNCTION("""COMPUTED_VALUE"""),73.13)</f>
        <v>73.13</v>
      </c>
      <c r="C42" s="1">
        <f t="shared" si="1"/>
        <v>-1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IFERROR(__xludf.DUMMYFUNCTION("""COMPUTED_VALUE"""),73.08)</f>
        <v>73.08</v>
      </c>
      <c r="C43" s="1">
        <f t="shared" si="1"/>
        <v>-1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IFERROR(__xludf.DUMMYFUNCTION("""COMPUTED_VALUE"""),74.3)</f>
        <v>74.3</v>
      </c>
      <c r="C44" s="1">
        <f t="shared" si="1"/>
        <v>-1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IFERROR(__xludf.DUMMYFUNCTION("""COMPUTED_VALUE"""),74.64)</f>
        <v>74.64</v>
      </c>
      <c r="C45" s="1">
        <f t="shared" si="1"/>
        <v>-1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IFERROR(__xludf.DUMMYFUNCTION("""COMPUTED_VALUE"""),74.3)</f>
        <v>74.3</v>
      </c>
      <c r="C46" s="1">
        <f t="shared" si="1"/>
        <v>-1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IFERROR(__xludf.DUMMYFUNCTION("""COMPUTED_VALUE"""),73.96)</f>
        <v>73.96</v>
      </c>
      <c r="C47" s="1">
        <f t="shared" si="1"/>
        <v>-1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IFERROR(__xludf.DUMMYFUNCTION("""COMPUTED_VALUE"""),73.99)</f>
        <v>73.99</v>
      </c>
      <c r="C48" s="1">
        <f t="shared" si="1"/>
        <v>-1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IFERROR(__xludf.DUMMYFUNCTION("""COMPUTED_VALUE"""),73.72)</f>
        <v>73.72</v>
      </c>
      <c r="C49" s="1">
        <f t="shared" si="1"/>
        <v>-1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IFERROR(__xludf.DUMMYFUNCTION("""COMPUTED_VALUE"""),73.57)</f>
        <v>73.57</v>
      </c>
      <c r="C50" s="1">
        <f t="shared" si="1"/>
        <v>-1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IFERROR(__xludf.DUMMYFUNCTION("""COMPUTED_VALUE"""),73.98)</f>
        <v>73.98</v>
      </c>
      <c r="C51" s="1">
        <f t="shared" si="1"/>
        <v>-1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IFERROR(__xludf.DUMMYFUNCTION("""COMPUTED_VALUE"""),74.67)</f>
        <v>74.67</v>
      </c>
      <c r="C52" s="1">
        <f t="shared" si="1"/>
        <v>-1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IFERROR(__xludf.DUMMYFUNCTION("""COMPUTED_VALUE"""),74.76)</f>
        <v>74.76</v>
      </c>
      <c r="C53" s="1">
        <f t="shared" si="1"/>
        <v>-1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IFERROR(__xludf.DUMMYFUNCTION("""COMPUTED_VALUE"""),74.98)</f>
        <v>74.98</v>
      </c>
      <c r="C54" s="1">
        <f t="shared" si="1"/>
        <v>-1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IFERROR(__xludf.DUMMYFUNCTION("""COMPUTED_VALUE"""),74.46)</f>
        <v>74.46</v>
      </c>
      <c r="C55" s="1">
        <f t="shared" si="1"/>
        <v>-1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IFERROR(__xludf.DUMMYFUNCTION("""COMPUTED_VALUE"""),74.77)</f>
        <v>74.77</v>
      </c>
      <c r="C56" s="1">
        <f t="shared" si="1"/>
        <v>-1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IFERROR(__xludf.DUMMYFUNCTION("""COMPUTED_VALUE"""),73.93)</f>
        <v>73.93</v>
      </c>
      <c r="C57" s="1">
        <f t="shared" si="1"/>
        <v>-1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IFERROR(__xludf.DUMMYFUNCTION("""COMPUTED_VALUE"""),73.8)</f>
        <v>73.8</v>
      </c>
      <c r="C58" s="1">
        <f t="shared" si="1"/>
        <v>-1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IFERROR(__xludf.DUMMYFUNCTION("""COMPUTED_VALUE"""),74.43)</f>
        <v>74.43</v>
      </c>
      <c r="C59" s="1">
        <f t="shared" si="1"/>
        <v>-1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IFERROR(__xludf.DUMMYFUNCTION("""COMPUTED_VALUE"""),75.23)</f>
        <v>75.23</v>
      </c>
      <c r="C60" s="1">
        <f t="shared" si="1"/>
        <v>-1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IFERROR(__xludf.DUMMYFUNCTION("""COMPUTED_VALUE"""),75.3)</f>
        <v>75.3</v>
      </c>
      <c r="C61" s="1">
        <f t="shared" si="1"/>
        <v>-1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IFERROR(__xludf.DUMMYFUNCTION("""COMPUTED_VALUE"""),75.83)</f>
        <v>75.83</v>
      </c>
      <c r="C62" s="1">
        <f t="shared" si="1"/>
        <v>-1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IFERROR(__xludf.DUMMYFUNCTION("""COMPUTED_VALUE"""),76.69)</f>
        <v>76.69</v>
      </c>
      <c r="C63" s="1">
        <f t="shared" si="1"/>
        <v>-1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IFERROR(__xludf.DUMMYFUNCTION("""COMPUTED_VALUE"""),77.66)</f>
        <v>77.66</v>
      </c>
      <c r="C64" s="1">
        <f t="shared" si="1"/>
        <v>-1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IFERROR(__xludf.DUMMYFUNCTION("""COMPUTED_VALUE"""),77.88)</f>
        <v>77.88</v>
      </c>
      <c r="C65" s="1">
        <f t="shared" si="1"/>
        <v>-1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IFERROR(__xludf.DUMMYFUNCTION("""COMPUTED_VALUE"""),77.37)</f>
        <v>77.37</v>
      </c>
      <c r="C66" s="1">
        <f t="shared" si="1"/>
        <v>-1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IFERROR(__xludf.DUMMYFUNCTION("""COMPUTED_VALUE"""),77.66)</f>
        <v>77.66</v>
      </c>
      <c r="C67" s="1">
        <f t="shared" si="1"/>
        <v>-1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IFERROR(__xludf.DUMMYFUNCTION("""COMPUTED_VALUE"""),79.5)</f>
        <v>79.5</v>
      </c>
      <c r="C68" s="1">
        <f t="shared" si="1"/>
        <v>-1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IFERROR(__xludf.DUMMYFUNCTION("""COMPUTED_VALUE"""),80.43)</f>
        <v>80.43</v>
      </c>
      <c r="C69" s="1">
        <f t="shared" si="1"/>
        <v>-1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IFERROR(__xludf.DUMMYFUNCTION("""COMPUTED_VALUE"""),80.21)</f>
        <v>80.21</v>
      </c>
      <c r="C70" s="1">
        <f t="shared" si="1"/>
        <v>-1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IFERROR(__xludf.DUMMYFUNCTION("""COMPUTED_VALUE"""),80.58)</f>
        <v>80.58</v>
      </c>
      <c r="C71" s="1">
        <f t="shared" si="1"/>
        <v>-1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IFERROR(__xludf.DUMMYFUNCTION("""COMPUTED_VALUE"""),81.59)</f>
        <v>81.59</v>
      </c>
      <c r="C72" s="1">
        <f t="shared" si="1"/>
        <v>-1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IFERROR(__xludf.DUMMYFUNCTION("""COMPUTED_VALUE"""),80.75)</f>
        <v>80.75</v>
      </c>
      <c r="C73" s="1">
        <f t="shared" si="1"/>
        <v>-1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IFERROR(__xludf.DUMMYFUNCTION("""COMPUTED_VALUE"""),81.32)</f>
        <v>81.32</v>
      </c>
      <c r="C74" s="1">
        <f t="shared" si="1"/>
        <v>-1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IFERROR(__xludf.DUMMYFUNCTION("""COMPUTED_VALUE"""),82.05)</f>
        <v>82.05</v>
      </c>
      <c r="C75" s="1">
        <f t="shared" si="1"/>
        <v>-1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IFERROR(__xludf.DUMMYFUNCTION("""COMPUTED_VALUE"""),81.92)</f>
        <v>81.92</v>
      </c>
      <c r="C76" s="1">
        <f t="shared" si="1"/>
        <v>-1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IFERROR(__xludf.DUMMYFUNCTION("""COMPUTED_VALUE"""),81.2)</f>
        <v>81.2</v>
      </c>
      <c r="C77" s="1">
        <f t="shared" si="1"/>
        <v>-1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IFERROR(__xludf.DUMMYFUNCTION("""COMPUTED_VALUE"""),82.67)</f>
        <v>82.67</v>
      </c>
      <c r="C78" s="1">
        <f t="shared" si="1"/>
        <v>-1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IFERROR(__xludf.DUMMYFUNCTION("""COMPUTED_VALUE"""),82.59)</f>
        <v>82.59</v>
      </c>
      <c r="C79" s="1">
        <f t="shared" si="1"/>
        <v>-1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IFERROR(__xludf.DUMMYFUNCTION("""COMPUTED_VALUE"""),80.23)</f>
        <v>80.23</v>
      </c>
      <c r="C80" s="1">
        <f t="shared" si="1"/>
        <v>-1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IFERROR(__xludf.DUMMYFUNCTION("""COMPUTED_VALUE"""),80.62)</f>
        <v>80.62</v>
      </c>
      <c r="C81" s="1">
        <f t="shared" si="1"/>
        <v>-1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IFERROR(__xludf.DUMMYFUNCTION("""COMPUTED_VALUE"""),82.29)</f>
        <v>82.29</v>
      </c>
      <c r="C82" s="1">
        <f t="shared" si="1"/>
        <v>-1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IFERROR(__xludf.DUMMYFUNCTION("""COMPUTED_VALUE"""),81.44)</f>
        <v>81.44</v>
      </c>
      <c r="C83" s="1">
        <f t="shared" si="1"/>
        <v>-1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IFERROR(__xludf.DUMMYFUNCTION("""COMPUTED_VALUE"""),82.83)</f>
        <v>82.83</v>
      </c>
      <c r="C84" s="1">
        <f t="shared" si="1"/>
        <v>-1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IFERROR(__xludf.DUMMYFUNCTION("""COMPUTED_VALUE"""),80.76)</f>
        <v>80.76</v>
      </c>
      <c r="C85" s="1">
        <f t="shared" si="1"/>
        <v>-1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IFERROR(__xludf.DUMMYFUNCTION("""COMPUTED_VALUE"""),80.19)</f>
        <v>80.19</v>
      </c>
      <c r="C86" s="1">
        <f t="shared" si="1"/>
        <v>-1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IFERROR(__xludf.DUMMYFUNCTION("""COMPUTED_VALUE"""),77.2)</f>
        <v>77.2</v>
      </c>
      <c r="C87" s="1">
        <f t="shared" si="1"/>
        <v>-1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IFERROR(__xludf.DUMMYFUNCTION("""COMPUTED_VALUE"""),77.1)</f>
        <v>77.1</v>
      </c>
      <c r="C88" s="1">
        <f t="shared" si="1"/>
        <v>-1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IFERROR(__xludf.DUMMYFUNCTION("""COMPUTED_VALUE"""),79.89)</f>
        <v>79.89</v>
      </c>
      <c r="C89" s="1">
        <f t="shared" si="1"/>
        <v>-1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IFERROR(__xludf.DUMMYFUNCTION("""COMPUTED_VALUE"""),79.7)</f>
        <v>79.7</v>
      </c>
      <c r="C90" s="1">
        <f t="shared" si="1"/>
        <v>-1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IFERROR(__xludf.DUMMYFUNCTION("""COMPUTED_VALUE"""),80.06)</f>
        <v>80.06</v>
      </c>
      <c r="C91" s="1">
        <f t="shared" si="1"/>
        <v>-1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IFERROR(__xludf.DUMMYFUNCTION("""COMPUTED_VALUE"""),78.92)</f>
        <v>78.92</v>
      </c>
      <c r="C92" s="1">
        <f t="shared" si="1"/>
        <v>-1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IFERROR(__xludf.DUMMYFUNCTION("""COMPUTED_VALUE"""),77.83)</f>
        <v>77.83</v>
      </c>
      <c r="C93" s="1">
        <f t="shared" si="1"/>
        <v>-1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IFERROR(__xludf.DUMMYFUNCTION("""COMPUTED_VALUE"""),77.73)</f>
        <v>77.73</v>
      </c>
      <c r="C94" s="1">
        <f t="shared" si="1"/>
        <v>-1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IFERROR(__xludf.DUMMYFUNCTION("""COMPUTED_VALUE"""),76.85)</f>
        <v>76.85</v>
      </c>
      <c r="C95" s="1">
        <f t="shared" si="1"/>
        <v>-1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IFERROR(__xludf.DUMMYFUNCTION("""COMPUTED_VALUE"""),76.6)</f>
        <v>76.6</v>
      </c>
      <c r="C96" s="1">
        <f t="shared" si="1"/>
        <v>-1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IFERROR(__xludf.DUMMYFUNCTION("""COMPUTED_VALUE"""),73.6)</f>
        <v>73.6</v>
      </c>
      <c r="C97" s="1">
        <f t="shared" si="1"/>
        <v>-1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IFERROR(__xludf.DUMMYFUNCTION("""COMPUTED_VALUE"""),74.48)</f>
        <v>74.48</v>
      </c>
      <c r="C98" s="1">
        <f t="shared" si="1"/>
        <v>-1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IFERROR(__xludf.DUMMYFUNCTION("""COMPUTED_VALUE"""),73.44)</f>
        <v>73.44</v>
      </c>
      <c r="C99" s="1">
        <f t="shared" si="1"/>
        <v>-1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IFERROR(__xludf.DUMMYFUNCTION("""COMPUTED_VALUE"""),72.57)</f>
        <v>72.57</v>
      </c>
      <c r="C100" s="1">
        <f t="shared" si="1"/>
        <v>-1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IFERROR(__xludf.DUMMYFUNCTION("""COMPUTED_VALUE"""),71.55)</f>
        <v>71.55</v>
      </c>
      <c r="C101" s="1">
        <f t="shared" si="1"/>
        <v>-1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IFERROR(__xludf.DUMMYFUNCTION("""COMPUTED_VALUE"""),74.36)</f>
        <v>74.36</v>
      </c>
      <c r="C102" s="1">
        <f t="shared" si="1"/>
        <v>-1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IFERROR(__xludf.DUMMYFUNCTION("""COMPUTED_VALUE"""),73.87)</f>
        <v>73.87</v>
      </c>
      <c r="C103" s="1">
        <f t="shared" si="1"/>
        <v>-1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IFERROR(__xludf.DUMMYFUNCTION("""COMPUTED_VALUE"""),72.29)</f>
        <v>72.29</v>
      </c>
      <c r="C104" s="1">
        <f t="shared" si="1"/>
        <v>-1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IFERROR(__xludf.DUMMYFUNCTION("""COMPUTED_VALUE"""),74.13)</f>
        <v>74.13</v>
      </c>
      <c r="C105" s="1">
        <f t="shared" si="1"/>
        <v>-1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IFERROR(__xludf.DUMMYFUNCTION("""COMPUTED_VALUE"""),73.91)</f>
        <v>73.91</v>
      </c>
      <c r="C106" s="1">
        <f t="shared" si="1"/>
        <v>-1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IFERROR(__xludf.DUMMYFUNCTION("""COMPUTED_VALUE"""),71.28)</f>
        <v>71.28</v>
      </c>
      <c r="C107" s="1">
        <f t="shared" si="1"/>
        <v>-1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IFERROR(__xludf.DUMMYFUNCTION("""COMPUTED_VALUE"""),71.35)</f>
        <v>71.35</v>
      </c>
      <c r="C108" s="1">
        <f t="shared" si="1"/>
        <v>-1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IFERROR(__xludf.DUMMYFUNCTION("""COMPUTED_VALUE"""),71.02)</f>
        <v>71.02</v>
      </c>
      <c r="C109" s="1">
        <f t="shared" si="1"/>
        <v>-1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IFERROR(__xludf.DUMMYFUNCTION("""COMPUTED_VALUE"""),70.79)</f>
        <v>70.79</v>
      </c>
      <c r="C110" s="1">
        <f t="shared" si="1"/>
        <v>-1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IFERROR(__xludf.DUMMYFUNCTION("""COMPUTED_VALUE"""),74.17)</f>
        <v>74.17</v>
      </c>
      <c r="C111" s="1">
        <f t="shared" si="1"/>
        <v>-1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IFERROR(__xludf.DUMMYFUNCTION("""COMPUTED_VALUE"""),74.06)</f>
        <v>74.06</v>
      </c>
      <c r="C112" s="1">
        <f t="shared" si="1"/>
        <v>-1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IFERROR(__xludf.DUMMYFUNCTION("""COMPUTED_VALUE"""),74.18)</f>
        <v>74.18</v>
      </c>
      <c r="C113" s="1">
        <f t="shared" si="1"/>
        <v>-1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IFERROR(__xludf.DUMMYFUNCTION("""COMPUTED_VALUE"""),75.23)</f>
        <v>75.23</v>
      </c>
      <c r="C114" s="1">
        <f t="shared" si="1"/>
        <v>-1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IFERROR(__xludf.DUMMYFUNCTION("""COMPUTED_VALUE"""),74.95)</f>
        <v>74.95</v>
      </c>
      <c r="C115" s="1">
        <f t="shared" si="1"/>
        <v>-1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IFERROR(__xludf.DUMMYFUNCTION("""COMPUTED_VALUE"""),75.32)</f>
        <v>75.32</v>
      </c>
      <c r="C116" s="1">
        <f t="shared" si="1"/>
        <v>-1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IFERROR(__xludf.DUMMYFUNCTION("""COMPUTED_VALUE"""),75.52)</f>
        <v>75.52</v>
      </c>
      <c r="C117" s="1">
        <f t="shared" si="1"/>
        <v>-1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IFERROR(__xludf.DUMMYFUNCTION("""COMPUTED_VALUE"""),75.72)</f>
        <v>75.72</v>
      </c>
      <c r="C118" s="1">
        <f t="shared" si="1"/>
        <v>-1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IFERROR(__xludf.DUMMYFUNCTION("""COMPUTED_VALUE"""),74.0)</f>
        <v>74</v>
      </c>
      <c r="C119" s="1">
        <f t="shared" si="1"/>
        <v>-1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IFERROR(__xludf.DUMMYFUNCTION("""COMPUTED_VALUE"""),72.26)</f>
        <v>72.26</v>
      </c>
      <c r="C120" s="1">
        <f t="shared" si="1"/>
        <v>-1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IFERROR(__xludf.DUMMYFUNCTION("""COMPUTED_VALUE"""),70.83)</f>
        <v>70.83</v>
      </c>
      <c r="C121" s="1">
        <f t="shared" si="1"/>
        <v>-1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IFERROR(__xludf.DUMMYFUNCTION("""COMPUTED_VALUE"""),70.06)</f>
        <v>70.06</v>
      </c>
      <c r="C122" s="1">
        <f t="shared" si="1"/>
        <v>-1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IFERROR(__xludf.DUMMYFUNCTION("""COMPUTED_VALUE"""),69.96)</f>
        <v>69.96</v>
      </c>
      <c r="C123" s="1">
        <f t="shared" si="1"/>
        <v>-1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IFERROR(__xludf.DUMMYFUNCTION("""COMPUTED_VALUE"""),68.36)</f>
        <v>68.36</v>
      </c>
      <c r="C124" s="1">
        <f t="shared" si="1"/>
        <v>-1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IFERROR(__xludf.DUMMYFUNCTION("""COMPUTED_VALUE"""),67.86)</f>
        <v>67.86</v>
      </c>
      <c r="C125" s="1">
        <f t="shared" si="1"/>
        <v>-1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IFERROR(__xludf.DUMMYFUNCTION("""COMPUTED_VALUE"""),67.48)</f>
        <v>67.48</v>
      </c>
      <c r="C126" s="1">
        <f t="shared" si="1"/>
        <v>-1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IFERROR(__xludf.DUMMYFUNCTION("""COMPUTED_VALUE"""),67.31)</f>
        <v>67.31</v>
      </c>
      <c r="C127" s="1">
        <f t="shared" si="1"/>
        <v>-1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IFERROR(__xludf.DUMMYFUNCTION("""COMPUTED_VALUE"""),67.56)</f>
        <v>67.56</v>
      </c>
      <c r="C128" s="1">
        <f t="shared" si="1"/>
        <v>-1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IFERROR(__xludf.DUMMYFUNCTION("""COMPUTED_VALUE"""),69.45)</f>
        <v>69.45</v>
      </c>
      <c r="C129" s="1">
        <f t="shared" si="1"/>
        <v>-1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IFERROR(__xludf.DUMMYFUNCTION("""COMPUTED_VALUE"""),70.41)</f>
        <v>70.41</v>
      </c>
      <c r="C130" s="1">
        <f t="shared" si="1"/>
        <v>-1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IFERROR(__xludf.DUMMYFUNCTION("""COMPUTED_VALUE"""),71.84)</f>
        <v>71.84</v>
      </c>
      <c r="C131" s="1">
        <f t="shared" si="1"/>
        <v>-1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IFERROR(__xludf.DUMMYFUNCTION("""COMPUTED_VALUE"""),71.85)</f>
        <v>71.85</v>
      </c>
      <c r="C132" s="1">
        <f t="shared" si="1"/>
        <v>-1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IFERROR(__xludf.DUMMYFUNCTION("""COMPUTED_VALUE"""),73.23)</f>
        <v>73.23</v>
      </c>
      <c r="C133" s="1">
        <f t="shared" si="1"/>
        <v>-1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IFERROR(__xludf.DUMMYFUNCTION("""COMPUTED_VALUE"""),73.05)</f>
        <v>73.05</v>
      </c>
      <c r="C134" s="1">
        <f t="shared" si="1"/>
        <v>-1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IFERROR(__xludf.DUMMYFUNCTION("""COMPUTED_VALUE"""),73.04)</f>
        <v>73.04</v>
      </c>
      <c r="C135" s="1">
        <f t="shared" si="1"/>
        <v>-1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IFERROR(__xludf.DUMMYFUNCTION("""COMPUTED_VALUE"""),71.5)</f>
        <v>71.5</v>
      </c>
      <c r="C136" s="1">
        <f t="shared" si="1"/>
        <v>-1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IFERROR(__xludf.DUMMYFUNCTION("""COMPUTED_VALUE"""),72.0)</f>
        <v>72</v>
      </c>
      <c r="C137" s="1">
        <f t="shared" si="1"/>
        <v>-1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IFERROR(__xludf.DUMMYFUNCTION("""COMPUTED_VALUE"""),73.1)</f>
        <v>73.1</v>
      </c>
      <c r="C138" s="1">
        <f t="shared" si="1"/>
        <v>-1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IFERROR(__xludf.DUMMYFUNCTION("""COMPUTED_VALUE"""),72.17)</f>
        <v>72.17</v>
      </c>
      <c r="C139" s="1">
        <f t="shared" si="1"/>
        <v>-1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IFERROR(__xludf.DUMMYFUNCTION("""COMPUTED_VALUE"""),73.44)</f>
        <v>73.44</v>
      </c>
      <c r="C140" s="1">
        <f t="shared" si="1"/>
        <v>-1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IFERROR(__xludf.DUMMYFUNCTION("""COMPUTED_VALUE"""),73.52)</f>
        <v>73.52</v>
      </c>
      <c r="C141" s="1">
        <f t="shared" si="1"/>
        <v>-1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IFERROR(__xludf.DUMMYFUNCTION("""COMPUTED_VALUE"""),74.62)</f>
        <v>74.62</v>
      </c>
      <c r="C142" s="1">
        <f t="shared" si="1"/>
        <v>-1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IFERROR(__xludf.DUMMYFUNCTION("""COMPUTED_VALUE"""),75.3)</f>
        <v>75.3</v>
      </c>
      <c r="C143" s="1">
        <f t="shared" si="1"/>
        <v>-1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IFERROR(__xludf.DUMMYFUNCTION("""COMPUTED_VALUE"""),75.56)</f>
        <v>75.56</v>
      </c>
      <c r="C144" s="1">
        <f t="shared" si="1"/>
        <v>-1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IFERROR(__xludf.DUMMYFUNCTION("""COMPUTED_VALUE"""),76.02)</f>
        <v>76.02</v>
      </c>
      <c r="C145" s="1">
        <f t="shared" si="1"/>
        <v>-1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IFERROR(__xludf.DUMMYFUNCTION("""COMPUTED_VALUE"""),76.21)</f>
        <v>76.21</v>
      </c>
      <c r="C146" s="1">
        <f t="shared" si="1"/>
        <v>-1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IFERROR(__xludf.DUMMYFUNCTION("""COMPUTED_VALUE"""),77.8)</f>
        <v>77.8</v>
      </c>
      <c r="C147" s="1">
        <f t="shared" si="1"/>
        <v>-1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IFERROR(__xludf.DUMMYFUNCTION("""COMPUTED_VALUE"""),78.66)</f>
        <v>78.66</v>
      </c>
      <c r="C148" s="1">
        <f t="shared" si="1"/>
        <v>-1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IFERROR(__xludf.DUMMYFUNCTION("""COMPUTED_VALUE"""),79.02)</f>
        <v>79.02</v>
      </c>
      <c r="C149" s="1">
        <f t="shared" si="1"/>
        <v>-1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IFERROR(__xludf.DUMMYFUNCTION("""COMPUTED_VALUE"""),79.07)</f>
        <v>79.07</v>
      </c>
      <c r="C150" s="1">
        <f t="shared" si="1"/>
        <v>-1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IFERROR(__xludf.DUMMYFUNCTION("""COMPUTED_VALUE"""),78.73)</f>
        <v>78.73</v>
      </c>
      <c r="C151" s="1">
        <f t="shared" si="1"/>
        <v>-1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IFERROR(__xludf.DUMMYFUNCTION("""COMPUTED_VALUE"""),79.29)</f>
        <v>79.29</v>
      </c>
      <c r="C152" s="1">
        <f t="shared" si="1"/>
        <v>-1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IFERROR(__xludf.DUMMYFUNCTION("""COMPUTED_VALUE"""),79.04)</f>
        <v>79.04</v>
      </c>
      <c r="C153" s="1">
        <f t="shared" si="1"/>
        <v>-1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IFERROR(__xludf.DUMMYFUNCTION("""COMPUTED_VALUE"""),77.13)</f>
        <v>77.13</v>
      </c>
      <c r="C154" s="1">
        <f t="shared" si="1"/>
        <v>-1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IFERROR(__xludf.DUMMYFUNCTION("""COMPUTED_VALUE"""),77.07)</f>
        <v>77.07</v>
      </c>
      <c r="C155" s="1">
        <f t="shared" si="1"/>
        <v>-1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IFERROR(__xludf.DUMMYFUNCTION("""COMPUTED_VALUE"""),77.4)</f>
        <v>77.4</v>
      </c>
      <c r="C156" s="1">
        <f t="shared" si="1"/>
        <v>-1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IFERROR(__xludf.DUMMYFUNCTION("""COMPUTED_VALUE"""),77.71)</f>
        <v>77.71</v>
      </c>
      <c r="C157" s="1">
        <f t="shared" si="1"/>
        <v>-1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IFERROR(__xludf.DUMMYFUNCTION("""COMPUTED_VALUE"""),77.77)</f>
        <v>77.77</v>
      </c>
      <c r="C158" s="1">
        <f t="shared" si="1"/>
        <v>-1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IFERROR(__xludf.DUMMYFUNCTION("""COMPUTED_VALUE"""),77.04)</f>
        <v>77.04</v>
      </c>
      <c r="C159" s="1">
        <f t="shared" si="1"/>
        <v>-1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IFERROR(__xludf.DUMMYFUNCTION("""COMPUTED_VALUE"""),75.84)</f>
        <v>75.84</v>
      </c>
      <c r="C160" s="1">
        <f t="shared" si="1"/>
        <v>-1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IFERROR(__xludf.DUMMYFUNCTION("""COMPUTED_VALUE"""),75.05)</f>
        <v>75.05</v>
      </c>
      <c r="C161" s="1">
        <f t="shared" si="1"/>
        <v>-1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IFERROR(__xludf.DUMMYFUNCTION("""COMPUTED_VALUE"""),75.05)</f>
        <v>75.05</v>
      </c>
      <c r="C162" s="1">
        <f t="shared" si="1"/>
        <v>-1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IFERROR(__xludf.DUMMYFUNCTION("""COMPUTED_VALUE"""),73.78)</f>
        <v>73.78</v>
      </c>
      <c r="C163" s="1">
        <f t="shared" si="1"/>
        <v>-1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IFERROR(__xludf.DUMMYFUNCTION("""COMPUTED_VALUE"""),74.07)</f>
        <v>74.07</v>
      </c>
      <c r="C164" s="1">
        <f t="shared" si="1"/>
        <v>-1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IFERROR(__xludf.DUMMYFUNCTION("""COMPUTED_VALUE"""),73.33)</f>
        <v>73.33</v>
      </c>
      <c r="C165" s="1">
        <f t="shared" si="1"/>
        <v>-1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IFERROR(__xludf.DUMMYFUNCTION("""COMPUTED_VALUE"""),74.93)</f>
        <v>74.93</v>
      </c>
      <c r="C166" s="1">
        <f t="shared" si="1"/>
        <v>-1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IFERROR(__xludf.DUMMYFUNCTION("""COMPUTED_VALUE"""),73.78)</f>
        <v>73.78</v>
      </c>
      <c r="C167" s="1">
        <f t="shared" si="1"/>
        <v>-1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IFERROR(__xludf.DUMMYFUNCTION("""COMPUTED_VALUE"""),74.08)</f>
        <v>74.08</v>
      </c>
      <c r="C168" s="1">
        <f t="shared" si="1"/>
        <v>-1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IFERROR(__xludf.DUMMYFUNCTION("""COMPUTED_VALUE"""),76.77)</f>
        <v>76.77</v>
      </c>
      <c r="C169" s="1">
        <f t="shared" si="1"/>
        <v>-1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IFERROR(__xludf.DUMMYFUNCTION("""COMPUTED_VALUE"""),77.45)</f>
        <v>77.45</v>
      </c>
      <c r="C170" s="1">
        <f t="shared" si="1"/>
        <v>-1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IFERROR(__xludf.DUMMYFUNCTION("""COMPUTED_VALUE"""),78.0)</f>
        <v>78</v>
      </c>
      <c r="C171" s="1">
        <f t="shared" si="1"/>
        <v>-1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IFERROR(__xludf.DUMMYFUNCTION("""COMPUTED_VALUE"""),77.05)</f>
        <v>77.05</v>
      </c>
      <c r="C172" s="1">
        <f t="shared" si="1"/>
        <v>-1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IFERROR(__xludf.DUMMYFUNCTION("""COMPUTED_VALUE"""),77.25)</f>
        <v>77.25</v>
      </c>
      <c r="C173" s="1">
        <f t="shared" si="1"/>
        <v>-1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IFERROR(__xludf.DUMMYFUNCTION("""COMPUTED_VALUE"""),77.36)</f>
        <v>77.36</v>
      </c>
      <c r="C174" s="1">
        <f t="shared" si="1"/>
        <v>-1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IFERROR(__xludf.DUMMYFUNCTION("""COMPUTED_VALUE"""),78.82)</f>
        <v>78.82</v>
      </c>
      <c r="C175" s="1">
        <f t="shared" si="1"/>
        <v>-1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IFERROR(__xludf.DUMMYFUNCTION("""COMPUTED_VALUE"""),79.25)</f>
        <v>79.25</v>
      </c>
      <c r="C176" s="1">
        <f t="shared" si="1"/>
        <v>-1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IFERROR(__xludf.DUMMYFUNCTION("""COMPUTED_VALUE"""),79.51)</f>
        <v>79.51</v>
      </c>
      <c r="C177" s="1">
        <f t="shared" si="1"/>
        <v>-1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IFERROR(__xludf.DUMMYFUNCTION("""COMPUTED_VALUE"""),79.21)</f>
        <v>79.21</v>
      </c>
      <c r="C178" s="1">
        <f t="shared" si="1"/>
        <v>-1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IFERROR(__xludf.DUMMYFUNCTION("""COMPUTED_VALUE"""),79.05)</f>
        <v>79.05</v>
      </c>
      <c r="C179" s="1">
        <f t="shared" si="1"/>
        <v>-1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IFERROR(__xludf.DUMMYFUNCTION("""COMPUTED_VALUE"""),78.46)</f>
        <v>78.46</v>
      </c>
      <c r="C180" s="1">
        <f t="shared" si="1"/>
        <v>-1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IFERROR(__xludf.DUMMYFUNCTION("""COMPUTED_VALUE"""),79.9)</f>
        <v>79.9</v>
      </c>
      <c r="C181" s="1">
        <f t="shared" si="1"/>
        <v>-1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IFERROR(__xludf.DUMMYFUNCTION("""COMPUTED_VALUE"""),79.75)</f>
        <v>79.75</v>
      </c>
      <c r="C182" s="1">
        <f t="shared" si="1"/>
        <v>-1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IFERROR(__xludf.DUMMYFUNCTION("""COMPUTED_VALUE"""),79.25)</f>
        <v>79.25</v>
      </c>
      <c r="C183" s="1">
        <f t="shared" si="1"/>
        <v>-1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IFERROR(__xludf.DUMMYFUNCTION("""COMPUTED_VALUE"""),78.54)</f>
        <v>78.54</v>
      </c>
      <c r="C184" s="1">
        <f t="shared" si="1"/>
        <v>-1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IFERROR(__xludf.DUMMYFUNCTION("""COMPUTED_VALUE"""),80.12)</f>
        <v>80.12</v>
      </c>
      <c r="C185" s="1">
        <f t="shared" si="1"/>
        <v>-1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IFERROR(__xludf.DUMMYFUNCTION("""COMPUTED_VALUE"""),80.08)</f>
        <v>80.08</v>
      </c>
      <c r="C186" s="1">
        <f t="shared" si="1"/>
        <v>-1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IFERROR(__xludf.DUMMYFUNCTION("""COMPUTED_VALUE"""),80.88)</f>
        <v>80.88</v>
      </c>
      <c r="C187" s="1">
        <f t="shared" si="1"/>
        <v>-1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IFERROR(__xludf.DUMMYFUNCTION("""COMPUTED_VALUE"""),81.28)</f>
        <v>81.28</v>
      </c>
      <c r="C188" s="1">
        <f t="shared" si="1"/>
        <v>-1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IFERROR(__xludf.DUMMYFUNCTION("""COMPUTED_VALUE"""),81.05)</f>
        <v>81.05</v>
      </c>
      <c r="C189" s="1">
        <f t="shared" si="1"/>
        <v>-1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IFERROR(__xludf.DUMMYFUNCTION("""COMPUTED_VALUE"""),81.95)</f>
        <v>81.95</v>
      </c>
      <c r="C190" s="1">
        <f t="shared" si="1"/>
        <v>-1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IFERROR(__xludf.DUMMYFUNCTION("""COMPUTED_VALUE"""),81.31)</f>
        <v>81.31</v>
      </c>
      <c r="C191" s="1">
        <f t="shared" si="1"/>
        <v>-1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IFERROR(__xludf.DUMMYFUNCTION("""COMPUTED_VALUE"""),83.39)</f>
        <v>83.39</v>
      </c>
      <c r="C192" s="1">
        <f t="shared" si="1"/>
        <v>-1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IFERROR(__xludf.DUMMYFUNCTION("""COMPUTED_VALUE"""),83.66)</f>
        <v>83.66</v>
      </c>
      <c r="C193" s="1">
        <f t="shared" si="1"/>
        <v>-1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IFERROR(__xludf.DUMMYFUNCTION("""COMPUTED_VALUE"""),83.52)</f>
        <v>83.52</v>
      </c>
      <c r="C194" s="1">
        <f t="shared" si="1"/>
        <v>-1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IFERROR(__xludf.DUMMYFUNCTION("""COMPUTED_VALUE"""),83.94)</f>
        <v>83.94</v>
      </c>
      <c r="C195" s="1">
        <f t="shared" si="1"/>
        <v>-1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IFERROR(__xludf.DUMMYFUNCTION("""COMPUTED_VALUE"""),83.71)</f>
        <v>83.71</v>
      </c>
      <c r="C196" s="1">
        <f t="shared" si="1"/>
        <v>-1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IFERROR(__xludf.DUMMYFUNCTION("""COMPUTED_VALUE"""),83.84)</f>
        <v>83.84</v>
      </c>
      <c r="C197" s="1">
        <f t="shared" si="1"/>
        <v>-1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IFERROR(__xludf.DUMMYFUNCTION("""COMPUTED_VALUE"""),83.67)</f>
        <v>83.67</v>
      </c>
      <c r="C198" s="1">
        <f t="shared" si="1"/>
        <v>-1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IFERROR(__xludf.DUMMYFUNCTION("""COMPUTED_VALUE"""),83.9)</f>
        <v>83.9</v>
      </c>
      <c r="C199" s="1">
        <f t="shared" si="1"/>
        <v>-1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IFERROR(__xludf.DUMMYFUNCTION("""COMPUTED_VALUE"""),83.61)</f>
        <v>83.61</v>
      </c>
      <c r="C200" s="1">
        <f t="shared" si="1"/>
        <v>-1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IFERROR(__xludf.DUMMYFUNCTION("""COMPUTED_VALUE"""),84.48)</f>
        <v>84.48</v>
      </c>
      <c r="C201" s="1">
        <f t="shared" si="1"/>
        <v>-1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IFERROR(__xludf.DUMMYFUNCTION("""COMPUTED_VALUE"""),82.79)</f>
        <v>82.79</v>
      </c>
      <c r="C202" s="1">
        <f t="shared" si="1"/>
        <v>-1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IFERROR(__xludf.DUMMYFUNCTION("""COMPUTED_VALUE"""),84.02)</f>
        <v>84.02</v>
      </c>
      <c r="C203" s="1">
        <f t="shared" si="1"/>
        <v>-1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IFERROR(__xludf.DUMMYFUNCTION("""COMPUTED_VALUE"""),84.25)</f>
        <v>84.25</v>
      </c>
      <c r="C204" s="1">
        <f t="shared" si="1"/>
        <v>-1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IFERROR(__xludf.DUMMYFUNCTION("""COMPUTED_VALUE"""),84.55)</f>
        <v>84.55</v>
      </c>
      <c r="C205" s="1">
        <f t="shared" si="1"/>
        <v>-1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IFERROR(__xludf.DUMMYFUNCTION("""COMPUTED_VALUE"""),84.87)</f>
        <v>84.87</v>
      </c>
      <c r="C206" s="1">
        <f t="shared" si="1"/>
        <v>-1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IFERROR(__xludf.DUMMYFUNCTION("""COMPUTED_VALUE"""),85.15)</f>
        <v>85.15</v>
      </c>
      <c r="C207" s="1">
        <f t="shared" si="1"/>
        <v>-1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IFERROR(__xludf.DUMMYFUNCTION("""COMPUTED_VALUE"""),84.31)</f>
        <v>84.31</v>
      </c>
      <c r="C208" s="1">
        <f t="shared" si="1"/>
        <v>-1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IFERROR(__xludf.DUMMYFUNCTION("""COMPUTED_VALUE"""),84.44)</f>
        <v>84.44</v>
      </c>
      <c r="C209" s="1">
        <f t="shared" si="1"/>
        <v>-1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IFERROR(__xludf.DUMMYFUNCTION("""COMPUTED_VALUE"""),82.6)</f>
        <v>82.6</v>
      </c>
      <c r="C210" s="1">
        <f t="shared" si="1"/>
        <v>-1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IFERROR(__xludf.DUMMYFUNCTION("""COMPUTED_VALUE"""),81.45)</f>
        <v>81.45</v>
      </c>
      <c r="C211" s="1">
        <f t="shared" si="1"/>
        <v>-1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IFERROR(__xludf.DUMMYFUNCTION("""COMPUTED_VALUE"""),82.15)</f>
        <v>82.15</v>
      </c>
      <c r="C212" s="1">
        <f t="shared" si="1"/>
        <v>-1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IFERROR(__xludf.DUMMYFUNCTION("""COMPUTED_VALUE"""),82.7)</f>
        <v>82.7</v>
      </c>
      <c r="C213" s="1">
        <f t="shared" si="1"/>
        <v>-1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IFERROR(__xludf.DUMMYFUNCTION("""COMPUTED_VALUE"""),85.14)</f>
        <v>85.14</v>
      </c>
      <c r="C214" s="1">
        <f t="shared" si="1"/>
        <v>-1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IFERROR(__xludf.DUMMYFUNCTION("""COMPUTED_VALUE"""),84.98)</f>
        <v>84.98</v>
      </c>
      <c r="C215" s="1">
        <f t="shared" si="1"/>
        <v>-1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IFERROR(__xludf.DUMMYFUNCTION("""COMPUTED_VALUE"""),84.8)</f>
        <v>84.8</v>
      </c>
      <c r="C216" s="1">
        <f t="shared" si="1"/>
        <v>-1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IFERROR(__xludf.DUMMYFUNCTION("""COMPUTED_VALUE"""),83.56)</f>
        <v>83.56</v>
      </c>
      <c r="C217" s="1">
        <f t="shared" si="1"/>
        <v>-1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IFERROR(__xludf.DUMMYFUNCTION("""COMPUTED_VALUE"""),85.17)</f>
        <v>85.17</v>
      </c>
      <c r="C218" s="1">
        <f t="shared" si="1"/>
        <v>-1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IFERROR(__xludf.DUMMYFUNCTION("""COMPUTED_VALUE"""),86.09)</f>
        <v>86.09</v>
      </c>
      <c r="C219" s="1">
        <f t="shared" si="1"/>
        <v>-1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IFERROR(__xludf.DUMMYFUNCTION("""COMPUTED_VALUE"""),85.44)</f>
        <v>85.44</v>
      </c>
      <c r="C220" s="1">
        <f t="shared" si="1"/>
        <v>-1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IFERROR(__xludf.DUMMYFUNCTION("""COMPUTED_VALUE"""),84.86)</f>
        <v>84.86</v>
      </c>
      <c r="C221" s="1">
        <f t="shared" si="1"/>
        <v>-1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IFERROR(__xludf.DUMMYFUNCTION("""COMPUTED_VALUE"""),82.48)</f>
        <v>82.48</v>
      </c>
      <c r="C222" s="1">
        <f t="shared" si="1"/>
        <v>-1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IFERROR(__xludf.DUMMYFUNCTION("""COMPUTED_VALUE"""),82.46)</f>
        <v>82.46</v>
      </c>
      <c r="C223" s="1">
        <f t="shared" si="1"/>
        <v>-1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IFERROR(__xludf.DUMMYFUNCTION("""COMPUTED_VALUE"""),83.82)</f>
        <v>83.82</v>
      </c>
      <c r="C224" s="1">
        <f t="shared" si="1"/>
        <v>-1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IFERROR(__xludf.DUMMYFUNCTION("""COMPUTED_VALUE"""),83.94)</f>
        <v>83.94</v>
      </c>
      <c r="C225" s="1">
        <f t="shared" si="1"/>
        <v>-1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IFERROR(__xludf.DUMMYFUNCTION("""COMPUTED_VALUE"""),83.45)</f>
        <v>83.45</v>
      </c>
      <c r="C226" s="1">
        <f t="shared" si="1"/>
        <v>-1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IFERROR(__xludf.DUMMYFUNCTION("""COMPUTED_VALUE"""),81.75)</f>
        <v>81.75</v>
      </c>
      <c r="C227" s="1">
        <f t="shared" si="1"/>
        <v>-1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IFERROR(__xludf.DUMMYFUNCTION("""COMPUTED_VALUE"""),82.93)</f>
        <v>82.93</v>
      </c>
      <c r="C228" s="1">
        <f t="shared" si="1"/>
        <v>-1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IFERROR(__xludf.DUMMYFUNCTION("""COMPUTED_VALUE"""),82.05)</f>
        <v>82.05</v>
      </c>
      <c r="C229" s="1">
        <f t="shared" si="1"/>
        <v>-1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IFERROR(__xludf.DUMMYFUNCTION("""COMPUTED_VALUE"""),81.69)</f>
        <v>81.69</v>
      </c>
      <c r="C230" s="1">
        <f t="shared" si="1"/>
        <v>-1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IFERROR(__xludf.DUMMYFUNCTION("""COMPUTED_VALUE"""),80.97)</f>
        <v>80.97</v>
      </c>
      <c r="C231" s="1">
        <f t="shared" si="1"/>
        <v>-1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IFERROR(__xludf.DUMMYFUNCTION("""COMPUTED_VALUE"""),82.7)</f>
        <v>82.7</v>
      </c>
      <c r="C232" s="1">
        <f t="shared" si="1"/>
        <v>-1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IFERROR(__xludf.DUMMYFUNCTION("""COMPUTED_VALUE"""),84.5)</f>
        <v>84.5</v>
      </c>
      <c r="C233" s="1">
        <f t="shared" si="1"/>
        <v>-1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IFERROR(__xludf.DUMMYFUNCTION("""COMPUTED_VALUE"""),84.89)</f>
        <v>84.89</v>
      </c>
      <c r="C234" s="1">
        <f t="shared" si="1"/>
        <v>-1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IFERROR(__xludf.DUMMYFUNCTION("""COMPUTED_VALUE"""),84.95)</f>
        <v>84.95</v>
      </c>
      <c r="C235" s="1">
        <f t="shared" si="1"/>
        <v>-1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IFERROR(__xludf.DUMMYFUNCTION("""COMPUTED_VALUE"""),86.3)</f>
        <v>86.3</v>
      </c>
      <c r="C236" s="1">
        <f t="shared" si="1"/>
        <v>-1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IFERROR(__xludf.DUMMYFUNCTION("""COMPUTED_VALUE"""),86.14)</f>
        <v>86.14</v>
      </c>
      <c r="C237" s="1">
        <f t="shared" si="1"/>
        <v>-1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IFERROR(__xludf.DUMMYFUNCTION("""COMPUTED_VALUE"""),86.65)</f>
        <v>86.65</v>
      </c>
      <c r="C238" s="1">
        <f t="shared" si="1"/>
        <v>-1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IFERROR(__xludf.DUMMYFUNCTION("""COMPUTED_VALUE"""),87.03)</f>
        <v>87.03</v>
      </c>
      <c r="C239" s="1">
        <f t="shared" si="1"/>
        <v>-1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IFERROR(__xludf.DUMMYFUNCTION("""COMPUTED_VALUE"""),88.37)</f>
        <v>88.37</v>
      </c>
      <c r="C240" s="1">
        <f t="shared" si="1"/>
        <v>-1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IFERROR(__xludf.DUMMYFUNCTION("""COMPUTED_VALUE"""),88.38)</f>
        <v>88.38</v>
      </c>
      <c r="C241" s="1">
        <f t="shared" si="1"/>
        <v>-1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IFERROR(__xludf.DUMMYFUNCTION("""COMPUTED_VALUE"""),88.01)</f>
        <v>88.01</v>
      </c>
      <c r="C242" s="1">
        <f t="shared" si="1"/>
        <v>-1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IFERROR(__xludf.DUMMYFUNCTION("""COMPUTED_VALUE"""),89.06)</f>
        <v>89.06</v>
      </c>
      <c r="C243" s="1">
        <f t="shared" si="1"/>
        <v>-1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IFERROR(__xludf.DUMMYFUNCTION("""COMPUTED_VALUE"""),88.49)</f>
        <v>88.49</v>
      </c>
      <c r="C244" s="1">
        <f t="shared" si="1"/>
        <v>-1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IFERROR(__xludf.DUMMYFUNCTION("""COMPUTED_VALUE"""),88.8)</f>
        <v>88.8</v>
      </c>
      <c r="C245" s="1">
        <f t="shared" si="1"/>
        <v>-1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IFERROR(__xludf.DUMMYFUNCTION("""COMPUTED_VALUE"""),89.23)</f>
        <v>89.23</v>
      </c>
      <c r="C246" s="1">
        <f t="shared" si="1"/>
        <v>-1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IFERROR(__xludf.DUMMYFUNCTION("""COMPUTED_VALUE"""),89.92)</f>
        <v>89.92</v>
      </c>
      <c r="C247" s="1">
        <f t="shared" si="1"/>
        <v>-1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IFERROR(__xludf.DUMMYFUNCTION("""COMPUTED_VALUE"""),90.68)</f>
        <v>90.68</v>
      </c>
      <c r="C248" s="1">
        <f t="shared" si="1"/>
        <v>-1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IFERROR(__xludf.DUMMYFUNCTION("""COMPUTED_VALUE"""),90.12)</f>
        <v>90.12</v>
      </c>
      <c r="C249" s="1">
        <f t="shared" si="1"/>
        <v>-1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IFERROR(__xludf.DUMMYFUNCTION("""COMPUTED_VALUE"""),91.19)</f>
        <v>91.19</v>
      </c>
      <c r="C250" s="1">
        <f t="shared" si="1"/>
        <v>-1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IFERROR(__xludf.DUMMYFUNCTION("""COMPUTED_VALUE"""),91.37)</f>
        <v>91.37</v>
      </c>
      <c r="C251" s="1">
        <f t="shared" si="1"/>
        <v>-1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IFERROR(__xludf.DUMMYFUNCTION("""COMPUTED_VALUE"""),91.6)</f>
        <v>91.6</v>
      </c>
      <c r="C252" s="1">
        <f t="shared" si="1"/>
        <v>-1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IFERROR(__xludf.DUMMYFUNCTION("""COMPUTED_VALUE"""),91.25)</f>
        <v>91.25</v>
      </c>
      <c r="C253" s="1">
        <f t="shared" si="1"/>
        <v>-1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IFERROR(__xludf.DUMMYFUNCTION("""COMPUTED_VALUE"""),91.94)</f>
        <v>91.94</v>
      </c>
      <c r="C254" s="1">
        <f t="shared" si="1"/>
        <v>-1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IFERROR(__xludf.DUMMYFUNCTION("""COMPUTED_VALUE"""),91.6)</f>
        <v>91.6</v>
      </c>
      <c r="C255" s="1">
        <f t="shared" si="1"/>
        <v>-1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IFERROR(__xludf.DUMMYFUNCTION("""COMPUTED_VALUE"""),91.44)</f>
        <v>91.44</v>
      </c>
      <c r="C256" s="1">
        <f t="shared" si="1"/>
        <v>-1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IFERROR(__xludf.DUMMYFUNCTION("""COMPUTED_VALUE"""),90.69)</f>
        <v>90.69</v>
      </c>
      <c r="C257" s="1">
        <f t="shared" si="1"/>
        <v>-1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IFERROR(__xludf.DUMMYFUNCTION("""COMPUTED_VALUE"""),91.19)</f>
        <v>91.19</v>
      </c>
      <c r="C258" s="1">
        <f t="shared" si="1"/>
        <v>-1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IFERROR(__xludf.DUMMYFUNCTION("""COMPUTED_VALUE"""),90.41)</f>
        <v>90.41</v>
      </c>
      <c r="C259" s="1">
        <f t="shared" si="1"/>
        <v>-1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IFERROR(__xludf.DUMMYFUNCTION("""COMPUTED_VALUE"""),91.83)</f>
        <v>91.83</v>
      </c>
      <c r="C260" s="1">
        <f t="shared" si="1"/>
        <v>-1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IFERROR(__xludf.DUMMYFUNCTION("""COMPUTED_VALUE"""),92.45)</f>
        <v>92.45</v>
      </c>
      <c r="C261" s="1">
        <f t="shared" si="1"/>
        <v>-1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IFERROR(__xludf.DUMMYFUNCTION("""COMPUTED_VALUE"""),92.18)</f>
        <v>92.18</v>
      </c>
      <c r="C262" s="1">
        <f t="shared" si="1"/>
        <v>-1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IFERROR(__xludf.DUMMYFUNCTION("""COMPUTED_VALUE"""),92.83)</f>
        <v>92.83</v>
      </c>
      <c r="C263" s="1">
        <f t="shared" si="1"/>
        <v>-1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IFERROR(__xludf.DUMMYFUNCTION("""COMPUTED_VALUE"""),93.35)</f>
        <v>93.35</v>
      </c>
      <c r="C264" s="1">
        <f t="shared" si="1"/>
        <v>-1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IFERROR(__xludf.DUMMYFUNCTION("""COMPUTED_VALUE"""),92.97)</f>
        <v>92.97</v>
      </c>
      <c r="C265" s="1">
        <f t="shared" si="1"/>
        <v>-1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IFERROR(__xludf.DUMMYFUNCTION("""COMPUTED_VALUE"""),92.71)</f>
        <v>92.71</v>
      </c>
      <c r="C266" s="1">
        <f t="shared" si="1"/>
        <v>-1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IFERROR(__xludf.DUMMYFUNCTION("""COMPUTED_VALUE"""),93.78)</f>
        <v>93.78</v>
      </c>
      <c r="C267" s="1">
        <f t="shared" si="1"/>
        <v>-1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IFERROR(__xludf.DUMMYFUNCTION("""COMPUTED_VALUE"""),94.1)</f>
        <v>94.1</v>
      </c>
      <c r="C268" s="1">
        <f t="shared" si="1"/>
        <v>-1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IFERROR(__xludf.DUMMYFUNCTION("""COMPUTED_VALUE"""),94.08)</f>
        <v>94.08</v>
      </c>
      <c r="C269" s="1">
        <f t="shared" si="1"/>
        <v>-1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IFERROR(__xludf.DUMMYFUNCTION("""COMPUTED_VALUE"""),94.64)</f>
        <v>94.64</v>
      </c>
      <c r="C270" s="1">
        <f t="shared" si="1"/>
        <v>-1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IFERROR(__xludf.DUMMYFUNCTION("""COMPUTED_VALUE"""),94.75)</f>
        <v>94.75</v>
      </c>
      <c r="C271" s="1">
        <f t="shared" si="1"/>
        <v>-1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IFERROR(__xludf.DUMMYFUNCTION("""COMPUTED_VALUE"""),93.37)</f>
        <v>93.37</v>
      </c>
      <c r="C272" s="1">
        <f t="shared" si="1"/>
        <v>-1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IFERROR(__xludf.DUMMYFUNCTION("""COMPUTED_VALUE"""),94.93)</f>
        <v>94.93</v>
      </c>
      <c r="C273" s="1">
        <f t="shared" si="1"/>
        <v>-1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IFERROR(__xludf.DUMMYFUNCTION("""COMPUTED_VALUE"""),96.22)</f>
        <v>96.22</v>
      </c>
      <c r="C274" s="1">
        <f t="shared" si="1"/>
        <v>-1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IFERROR(__xludf.DUMMYFUNCTION("""COMPUTED_VALUE"""),96.48)</f>
        <v>96.48</v>
      </c>
      <c r="C275" s="1">
        <f t="shared" si="1"/>
        <v>-1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IFERROR(__xludf.DUMMYFUNCTION("""COMPUTED_VALUE"""),97.31)</f>
        <v>97.31</v>
      </c>
      <c r="C276" s="1">
        <f t="shared" si="1"/>
        <v>-1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IFERROR(__xludf.DUMMYFUNCTION("""COMPUTED_VALUE"""),97.11)</f>
        <v>97.11</v>
      </c>
      <c r="C277" s="1">
        <f t="shared" si="1"/>
        <v>-1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IFERROR(__xludf.DUMMYFUNCTION("""COMPUTED_VALUE"""),97.66)</f>
        <v>97.66</v>
      </c>
      <c r="C278" s="1">
        <f t="shared" si="1"/>
        <v>-1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IFERROR(__xludf.DUMMYFUNCTION("""COMPUTED_VALUE"""),97.74)</f>
        <v>97.74</v>
      </c>
      <c r="C279" s="1">
        <f t="shared" si="1"/>
        <v>-1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IFERROR(__xludf.DUMMYFUNCTION("""COMPUTED_VALUE"""),96.24)</f>
        <v>96.24</v>
      </c>
      <c r="C280" s="1">
        <f t="shared" si="1"/>
        <v>-1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IFERROR(__xludf.DUMMYFUNCTION("""COMPUTED_VALUE"""),96.7)</f>
        <v>96.7</v>
      </c>
      <c r="C281" s="1">
        <f t="shared" si="1"/>
        <v>-1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IFERROR(__xludf.DUMMYFUNCTION("""COMPUTED_VALUE"""),96.45)</f>
        <v>96.45</v>
      </c>
      <c r="C282" s="1">
        <f t="shared" si="1"/>
        <v>-1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IFERROR(__xludf.DUMMYFUNCTION("""COMPUTED_VALUE"""),96.95)</f>
        <v>96.95</v>
      </c>
      <c r="C283" s="1">
        <f t="shared" si="1"/>
        <v>-1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IFERROR(__xludf.DUMMYFUNCTION("""COMPUTED_VALUE"""),96.34)</f>
        <v>96.34</v>
      </c>
      <c r="C284" s="1">
        <f t="shared" si="1"/>
        <v>-1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IFERROR(__xludf.DUMMYFUNCTION("""COMPUTED_VALUE"""),96.66)</f>
        <v>96.66</v>
      </c>
      <c r="C285" s="1">
        <f t="shared" si="1"/>
        <v>-1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IFERROR(__xludf.DUMMYFUNCTION("""COMPUTED_VALUE"""),97.17)</f>
        <v>97.17</v>
      </c>
      <c r="C286" s="1">
        <f t="shared" si="1"/>
        <v>-1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IFERROR(__xludf.DUMMYFUNCTION("""COMPUTED_VALUE"""),98.72)</f>
        <v>98.72</v>
      </c>
      <c r="C287" s="1">
        <f t="shared" si="1"/>
        <v>-1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IFERROR(__xludf.DUMMYFUNCTION("""COMPUTED_VALUE"""),100.32)</f>
        <v>100.32</v>
      </c>
      <c r="C288" s="1">
        <f t="shared" si="1"/>
        <v>-1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IFERROR(__xludf.DUMMYFUNCTION("""COMPUTED_VALUE"""),102.27)</f>
        <v>102.27</v>
      </c>
      <c r="C289" s="1">
        <f t="shared" si="1"/>
        <v>-1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IFERROR(__xludf.DUMMYFUNCTION("""COMPUTED_VALUE"""),102.03)</f>
        <v>102.03</v>
      </c>
      <c r="C290" s="1">
        <f t="shared" si="1"/>
        <v>-1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IFERROR(__xludf.DUMMYFUNCTION("""COMPUTED_VALUE"""),102.1)</f>
        <v>102.1</v>
      </c>
      <c r="C291" s="1">
        <f t="shared" si="1"/>
        <v>-1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IFERROR(__xludf.DUMMYFUNCTION("""COMPUTED_VALUE"""),103.75)</f>
        <v>103.75</v>
      </c>
      <c r="C292" s="1">
        <f t="shared" si="1"/>
        <v>-1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IFERROR(__xludf.DUMMYFUNCTION("""COMPUTED_VALUE"""),102.9)</f>
        <v>102.9</v>
      </c>
      <c r="C293" s="1">
        <f t="shared" si="1"/>
        <v>-1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IFERROR(__xludf.DUMMYFUNCTION("""COMPUTED_VALUE"""),103.47)</f>
        <v>103.47</v>
      </c>
      <c r="C294" s="1">
        <f t="shared" si="1"/>
        <v>-1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IFERROR(__xludf.DUMMYFUNCTION("""COMPUTED_VALUE"""),104.19)</f>
        <v>104.19</v>
      </c>
      <c r="C295" s="1">
        <f t="shared" si="1"/>
        <v>-1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IFERROR(__xludf.DUMMYFUNCTION("""COMPUTED_VALUE"""),103.75)</f>
        <v>103.75</v>
      </c>
      <c r="C296" s="1">
        <f t="shared" si="1"/>
        <v>-1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IFERROR(__xludf.DUMMYFUNCTION("""COMPUTED_VALUE"""),103.01)</f>
        <v>103.01</v>
      </c>
      <c r="C297" s="1">
        <f t="shared" si="1"/>
        <v>-1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IFERROR(__xludf.DUMMYFUNCTION("""COMPUTED_VALUE"""),103.77)</f>
        <v>103.77</v>
      </c>
      <c r="C298" s="1">
        <f t="shared" si="1"/>
        <v>-1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IFERROR(__xludf.DUMMYFUNCTION("""COMPUTED_VALUE"""),102.14)</f>
        <v>102.14</v>
      </c>
      <c r="C299" s="1">
        <f t="shared" si="1"/>
        <v>-1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IFERROR(__xludf.DUMMYFUNCTION("""COMPUTED_VALUE"""),99.08)</f>
        <v>99.08</v>
      </c>
      <c r="C300" s="1">
        <f t="shared" si="1"/>
        <v>-1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IFERROR(__xludf.DUMMYFUNCTION("""COMPUTED_VALUE"""),99.93)</f>
        <v>99.93</v>
      </c>
      <c r="C301" s="1">
        <f t="shared" si="1"/>
        <v>-1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IFERROR(__xludf.DUMMYFUNCTION("""COMPUTED_VALUE"""),100.8)</f>
        <v>100.8</v>
      </c>
      <c r="C302" s="1">
        <f t="shared" si="1"/>
        <v>-1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IFERROR(__xludf.DUMMYFUNCTION("""COMPUTED_VALUE"""),101.23)</f>
        <v>101.23</v>
      </c>
      <c r="C303" s="1">
        <f t="shared" si="1"/>
        <v>-1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IFERROR(__xludf.DUMMYFUNCTION("""COMPUTED_VALUE"""),99.51)</f>
        <v>99.51</v>
      </c>
      <c r="C304" s="1">
        <f t="shared" si="1"/>
        <v>-1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IFERROR(__xludf.DUMMYFUNCTION("""COMPUTED_VALUE"""),102.24)</f>
        <v>102.24</v>
      </c>
      <c r="C305" s="1">
        <f t="shared" si="1"/>
        <v>-1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IFERROR(__xludf.DUMMYFUNCTION("""COMPUTED_VALUE"""),102.8)</f>
        <v>102.8</v>
      </c>
      <c r="C306" s="1">
        <f t="shared" si="1"/>
        <v>-1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IFERROR(__xludf.DUMMYFUNCTION("""COMPUTED_VALUE"""),105.19)</f>
        <v>105.19</v>
      </c>
      <c r="C307" s="1">
        <f t="shared" si="1"/>
        <v>-1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IFERROR(__xludf.DUMMYFUNCTION("""COMPUTED_VALUE"""),105.23)</f>
        <v>105.23</v>
      </c>
      <c r="C308" s="1">
        <f t="shared" si="1"/>
        <v>-1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IFERROR(__xludf.DUMMYFUNCTION("""COMPUTED_VALUE"""),105.48)</f>
        <v>105.48</v>
      </c>
      <c r="C309" s="1">
        <f t="shared" si="1"/>
        <v>-1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IFERROR(__xludf.DUMMYFUNCTION("""COMPUTED_VALUE"""),105.38)</f>
        <v>105.38</v>
      </c>
      <c r="C310" s="1">
        <f t="shared" si="1"/>
        <v>-1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IFERROR(__xludf.DUMMYFUNCTION("""COMPUTED_VALUE"""),106.78)</f>
        <v>106.78</v>
      </c>
      <c r="C311" s="1">
        <f t="shared" si="1"/>
        <v>-1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IFERROR(__xludf.DUMMYFUNCTION("""COMPUTED_VALUE"""),106.04)</f>
        <v>106.04</v>
      </c>
      <c r="C312" s="1">
        <f t="shared" si="1"/>
        <v>-1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IFERROR(__xludf.DUMMYFUNCTION("""COMPUTED_VALUE"""),107.37)</f>
        <v>107.37</v>
      </c>
      <c r="C313" s="1">
        <f t="shared" si="1"/>
        <v>-1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IFERROR(__xludf.DUMMYFUNCTION("""COMPUTED_VALUE"""),108.01)</f>
        <v>108.01</v>
      </c>
      <c r="C314" s="1">
        <f t="shared" si="1"/>
        <v>-1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IFERROR(__xludf.DUMMYFUNCTION("""COMPUTED_VALUE"""),107.49)</f>
        <v>107.49</v>
      </c>
      <c r="C315" s="1">
        <f t="shared" si="1"/>
        <v>-1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IFERROR(__xludf.DUMMYFUNCTION("""COMPUTED_VALUE"""),108.32)</f>
        <v>108.32</v>
      </c>
      <c r="C316" s="1">
        <f t="shared" si="1"/>
        <v>-1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IFERROR(__xludf.DUMMYFUNCTION("""COMPUTED_VALUE"""),108.23)</f>
        <v>108.23</v>
      </c>
      <c r="C317" s="1">
        <f t="shared" si="1"/>
        <v>-1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IFERROR(__xludf.DUMMYFUNCTION("""COMPUTED_VALUE"""),109.33)</f>
        <v>109.33</v>
      </c>
      <c r="C318" s="1">
        <f t="shared" si="1"/>
        <v>-1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IFERROR(__xludf.DUMMYFUNCTION("""COMPUTED_VALUE"""),108.66)</f>
        <v>108.66</v>
      </c>
      <c r="C319" s="1">
        <f t="shared" si="1"/>
        <v>-1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IFERROR(__xludf.DUMMYFUNCTION("""COMPUTED_VALUE"""),108.94)</f>
        <v>108.94</v>
      </c>
      <c r="C320" s="1">
        <f t="shared" si="1"/>
        <v>-1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IFERROR(__xludf.DUMMYFUNCTION("""COMPUTED_VALUE"""),109.66)</f>
        <v>109.66</v>
      </c>
      <c r="C321" s="1">
        <f t="shared" si="1"/>
        <v>-1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IFERROR(__xludf.DUMMYFUNCTION("""COMPUTED_VALUE"""),107.78)</f>
        <v>107.78</v>
      </c>
      <c r="C322" s="1">
        <f t="shared" si="1"/>
        <v>-1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IFERROR(__xludf.DUMMYFUNCTION("""COMPUTED_VALUE"""),104.18)</f>
        <v>104.18</v>
      </c>
      <c r="C323" s="1">
        <f t="shared" si="1"/>
        <v>-1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IFERROR(__xludf.DUMMYFUNCTION("""COMPUTED_VALUE"""),103.81)</f>
        <v>103.81</v>
      </c>
      <c r="C324" s="1">
        <f t="shared" si="1"/>
        <v>-1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IFERROR(__xludf.DUMMYFUNCTION("""COMPUTED_VALUE"""),104.88)</f>
        <v>104.88</v>
      </c>
      <c r="C325" s="1">
        <f t="shared" si="1"/>
        <v>-1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IFERROR(__xludf.DUMMYFUNCTION("""COMPUTED_VALUE"""),106.24)</f>
        <v>106.24</v>
      </c>
      <c r="C326" s="1">
        <f t="shared" si="1"/>
        <v>-1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IFERROR(__xludf.DUMMYFUNCTION("""COMPUTED_VALUE"""),104.5)</f>
        <v>104.5</v>
      </c>
      <c r="C327" s="1">
        <f t="shared" si="1"/>
        <v>-1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IFERROR(__xludf.DUMMYFUNCTION("""COMPUTED_VALUE"""),105.4)</f>
        <v>105.4</v>
      </c>
      <c r="C328" s="1">
        <f t="shared" si="1"/>
        <v>-1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IFERROR(__xludf.DUMMYFUNCTION("""COMPUTED_VALUE"""),107.81)</f>
        <v>107.81</v>
      </c>
      <c r="C329" s="1">
        <f t="shared" si="1"/>
        <v>-1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IFERROR(__xludf.DUMMYFUNCTION("""COMPUTED_VALUE"""),108.13)</f>
        <v>108.13</v>
      </c>
      <c r="C330" s="1">
        <f t="shared" si="1"/>
        <v>-1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IFERROR(__xludf.DUMMYFUNCTION("""COMPUTED_VALUE"""),107.42)</f>
        <v>107.42</v>
      </c>
      <c r="C331" s="1">
        <f t="shared" si="1"/>
        <v>-1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IFERROR(__xludf.DUMMYFUNCTION("""COMPUTED_VALUE"""),108.75)</f>
        <v>108.75</v>
      </c>
      <c r="C332" s="1">
        <f t="shared" si="1"/>
        <v>-1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IFERROR(__xludf.DUMMYFUNCTION("""COMPUTED_VALUE"""),108.97)</f>
        <v>108.97</v>
      </c>
      <c r="C333" s="1">
        <f t="shared" si="1"/>
        <v>-1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IFERROR(__xludf.DUMMYFUNCTION("""COMPUTED_VALUE"""),108.81)</f>
        <v>108.81</v>
      </c>
      <c r="C334" s="1">
        <f t="shared" si="1"/>
        <v>-1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IFERROR(__xludf.DUMMYFUNCTION("""COMPUTED_VALUE"""),109.44)</f>
        <v>109.44</v>
      </c>
      <c r="C335" s="1">
        <f t="shared" si="1"/>
        <v>-1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IFERROR(__xludf.DUMMYFUNCTION("""COMPUTED_VALUE"""),108.18)</f>
        <v>108.18</v>
      </c>
      <c r="C336" s="1">
        <f t="shared" si="1"/>
        <v>-1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IFERROR(__xludf.DUMMYFUNCTION("""COMPUTED_VALUE"""),106.17)</f>
        <v>106.17</v>
      </c>
      <c r="C337" s="1">
        <f t="shared" si="1"/>
        <v>-1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IFERROR(__xludf.DUMMYFUNCTION("""COMPUTED_VALUE"""),104.68)</f>
        <v>104.68</v>
      </c>
      <c r="C338" s="1">
        <f t="shared" si="1"/>
        <v>-1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IFERROR(__xludf.DUMMYFUNCTION("""COMPUTED_VALUE"""),102.62)</f>
        <v>102.62</v>
      </c>
      <c r="C339" s="1">
        <f t="shared" si="1"/>
        <v>-1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IFERROR(__xludf.DUMMYFUNCTION("""COMPUTED_VALUE"""),102.88)</f>
        <v>102.88</v>
      </c>
      <c r="C340" s="1">
        <f t="shared" si="1"/>
        <v>-1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IFERROR(__xludf.DUMMYFUNCTION("""COMPUTED_VALUE"""),104.09)</f>
        <v>104.09</v>
      </c>
      <c r="C341" s="1">
        <f t="shared" si="1"/>
        <v>-1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IFERROR(__xludf.DUMMYFUNCTION("""COMPUTED_VALUE"""),104.36)</f>
        <v>104.36</v>
      </c>
      <c r="C342" s="1">
        <f t="shared" si="1"/>
        <v>-1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IFERROR(__xludf.DUMMYFUNCTION("""COMPUTED_VALUE"""),102.26)</f>
        <v>102.26</v>
      </c>
      <c r="C343" s="1">
        <f t="shared" si="1"/>
        <v>-1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IFERROR(__xludf.DUMMYFUNCTION("""COMPUTED_VALUE"""),102.76)</f>
        <v>102.76</v>
      </c>
      <c r="C344" s="1">
        <f t="shared" si="1"/>
        <v>-1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IFERROR(__xludf.DUMMYFUNCTION("""COMPUTED_VALUE"""),102.39)</f>
        <v>102.39</v>
      </c>
      <c r="C345" s="1">
        <f t="shared" si="1"/>
        <v>-1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IFERROR(__xludf.DUMMYFUNCTION("""COMPUTED_VALUE"""),101.65)</f>
        <v>101.65</v>
      </c>
      <c r="C346" s="1">
        <f t="shared" si="1"/>
        <v>-1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IFERROR(__xludf.DUMMYFUNCTION("""COMPUTED_VALUE"""),100.41)</f>
        <v>100.41</v>
      </c>
      <c r="C347" s="1">
        <f t="shared" si="1"/>
        <v>-1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IFERROR(__xludf.DUMMYFUNCTION("""COMPUTED_VALUE"""),102.86)</f>
        <v>102.86</v>
      </c>
      <c r="C348" s="1">
        <f t="shared" si="1"/>
        <v>-1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IFERROR(__xludf.DUMMYFUNCTION("""COMPUTED_VALUE"""),103.87)</f>
        <v>103.87</v>
      </c>
      <c r="C349" s="1">
        <f t="shared" si="1"/>
        <v>-1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IFERROR(__xludf.DUMMYFUNCTION("""COMPUTED_VALUE"""),102.57)</f>
        <v>102.57</v>
      </c>
      <c r="C350" s="1">
        <f t="shared" si="1"/>
        <v>-1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IFERROR(__xludf.DUMMYFUNCTION("""COMPUTED_VALUE"""),101.37)</f>
        <v>101.37</v>
      </c>
      <c r="C351" s="1">
        <f t="shared" si="1"/>
        <v>-1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IFERROR(__xludf.DUMMYFUNCTION("""COMPUTED_VALUE"""),102.27)</f>
        <v>102.27</v>
      </c>
      <c r="C352" s="1">
        <f t="shared" si="1"/>
        <v>-1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IFERROR(__xludf.DUMMYFUNCTION("""COMPUTED_VALUE"""),103.25)</f>
        <v>103.25</v>
      </c>
      <c r="C353" s="1">
        <f t="shared" si="1"/>
        <v>-1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IFERROR(__xludf.DUMMYFUNCTION("""COMPUTED_VALUE"""),103.36)</f>
        <v>103.36</v>
      </c>
      <c r="C354" s="1">
        <f t="shared" si="1"/>
        <v>-1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IFERROR(__xludf.DUMMYFUNCTION("""COMPUTED_VALUE"""),103.21)</f>
        <v>103.21</v>
      </c>
      <c r="C355" s="1">
        <f t="shared" si="1"/>
        <v>-1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IFERROR(__xludf.DUMMYFUNCTION("""COMPUTED_VALUE"""),104.91)</f>
        <v>104.91</v>
      </c>
      <c r="C356" s="1">
        <f t="shared" si="1"/>
        <v>-1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IFERROR(__xludf.DUMMYFUNCTION("""COMPUTED_VALUE"""),102.49)</f>
        <v>102.49</v>
      </c>
      <c r="C357" s="1">
        <f t="shared" si="1"/>
        <v>-1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IFERROR(__xludf.DUMMYFUNCTION("""COMPUTED_VALUE"""),101.12)</f>
        <v>101.12</v>
      </c>
      <c r="C358" s="1">
        <f t="shared" si="1"/>
        <v>-1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IFERROR(__xludf.DUMMYFUNCTION("""COMPUTED_VALUE"""),101.0)</f>
        <v>101</v>
      </c>
      <c r="C359" s="1">
        <f t="shared" si="1"/>
        <v>-1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IFERROR(__xludf.DUMMYFUNCTION("""COMPUTED_VALUE"""),99.68)</f>
        <v>99.68</v>
      </c>
      <c r="C360" s="1">
        <f t="shared" si="1"/>
        <v>-1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IFERROR(__xludf.DUMMYFUNCTION("""COMPUTED_VALUE"""),99.47)</f>
        <v>99.47</v>
      </c>
      <c r="C361" s="1">
        <f t="shared" si="1"/>
        <v>-1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IFERROR(__xludf.DUMMYFUNCTION("""COMPUTED_VALUE"""),99.95)</f>
        <v>99.95</v>
      </c>
      <c r="C362" s="1">
        <f t="shared" si="1"/>
        <v>-1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IFERROR(__xludf.DUMMYFUNCTION("""COMPUTED_VALUE"""),101.23)</f>
        <v>101.23</v>
      </c>
      <c r="C363" s="1">
        <f t="shared" si="1"/>
        <v>-1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IFERROR(__xludf.DUMMYFUNCTION("""COMPUTED_VALUE"""),99.67)</f>
        <v>99.67</v>
      </c>
      <c r="C364" s="1">
        <f t="shared" si="1"/>
        <v>-1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IFERROR(__xludf.DUMMYFUNCTION("""COMPUTED_VALUE"""),98.93)</f>
        <v>98.93</v>
      </c>
      <c r="C365" s="1">
        <f t="shared" si="1"/>
        <v>-1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IFERROR(__xludf.DUMMYFUNCTION("""COMPUTED_VALUE"""),100.6)</f>
        <v>100.6</v>
      </c>
      <c r="C366" s="1">
        <f t="shared" si="1"/>
        <v>-1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IFERROR(__xludf.DUMMYFUNCTION("""COMPUTED_VALUE"""),98.41)</f>
        <v>98.41</v>
      </c>
      <c r="C367" s="1">
        <f t="shared" si="1"/>
        <v>-1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IFERROR(__xludf.DUMMYFUNCTION("""COMPUTED_VALUE"""),99.43)</f>
        <v>99.43</v>
      </c>
      <c r="C368" s="1">
        <f t="shared" si="1"/>
        <v>-1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IFERROR(__xludf.DUMMYFUNCTION("""COMPUTED_VALUE"""),99.17)</f>
        <v>99.17</v>
      </c>
      <c r="C369" s="1">
        <f t="shared" si="1"/>
        <v>-1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IFERROR(__xludf.DUMMYFUNCTION("""COMPUTED_VALUE"""),99.91)</f>
        <v>99.91</v>
      </c>
      <c r="C370" s="1">
        <f t="shared" si="1"/>
        <v>-1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IFERROR(__xludf.DUMMYFUNCTION("""COMPUTED_VALUE"""),101.59)</f>
        <v>101.59</v>
      </c>
      <c r="C371" s="1">
        <f t="shared" si="1"/>
        <v>-1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IFERROR(__xludf.DUMMYFUNCTION("""COMPUTED_VALUE"""),101.07)</f>
        <v>101.07</v>
      </c>
      <c r="C372" s="1">
        <f t="shared" si="1"/>
        <v>-1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IFERROR(__xludf.DUMMYFUNCTION("""COMPUTED_VALUE"""),99.36)</f>
        <v>99.36</v>
      </c>
      <c r="C373" s="1">
        <f t="shared" si="1"/>
        <v>-1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IFERROR(__xludf.DUMMYFUNCTION("""COMPUTED_VALUE"""),97.9)</f>
        <v>97.9</v>
      </c>
      <c r="C374" s="1">
        <f t="shared" si="1"/>
        <v>-1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IFERROR(__xludf.DUMMYFUNCTION("""COMPUTED_VALUE"""),98.9)</f>
        <v>98.9</v>
      </c>
      <c r="C375" s="1">
        <f t="shared" si="1"/>
        <v>-1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IFERROR(__xludf.DUMMYFUNCTION("""COMPUTED_VALUE"""),100.35)</f>
        <v>100.35</v>
      </c>
      <c r="C376" s="1">
        <f t="shared" si="1"/>
        <v>-1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IFERROR(__xludf.DUMMYFUNCTION("""COMPUTED_VALUE"""),101.28)</f>
        <v>101.28</v>
      </c>
      <c r="C377" s="1">
        <f t="shared" si="1"/>
        <v>-1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IFERROR(__xludf.DUMMYFUNCTION("""COMPUTED_VALUE"""),102.84)</f>
        <v>102.84</v>
      </c>
      <c r="C378" s="1">
        <f t="shared" si="1"/>
        <v>-1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IFERROR(__xludf.DUMMYFUNCTION("""COMPUTED_VALUE"""),104.09)</f>
        <v>104.09</v>
      </c>
      <c r="C379" s="1">
        <f t="shared" si="1"/>
        <v>-1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IFERROR(__xludf.DUMMYFUNCTION("""COMPUTED_VALUE"""),105.12)</f>
        <v>105.12</v>
      </c>
      <c r="C380" s="1">
        <f t="shared" si="1"/>
        <v>-1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IFERROR(__xludf.DUMMYFUNCTION("""COMPUTED_VALUE"""),105.08)</f>
        <v>105.08</v>
      </c>
      <c r="C381" s="1">
        <f t="shared" si="1"/>
        <v>-1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IFERROR(__xludf.DUMMYFUNCTION("""COMPUTED_VALUE"""),106.59)</f>
        <v>106.59</v>
      </c>
      <c r="C382" s="1">
        <f t="shared" si="1"/>
        <v>-1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IFERROR(__xludf.DUMMYFUNCTION("""COMPUTED_VALUE"""),105.89)</f>
        <v>105.89</v>
      </c>
      <c r="C383" s="1">
        <f t="shared" si="1"/>
        <v>-1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IFERROR(__xludf.DUMMYFUNCTION("""COMPUTED_VALUE"""),104.41)</f>
        <v>104.41</v>
      </c>
      <c r="C384" s="1">
        <f t="shared" si="1"/>
        <v>-1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IFERROR(__xludf.DUMMYFUNCTION("""COMPUTED_VALUE"""),104.39)</f>
        <v>104.39</v>
      </c>
      <c r="C385" s="1">
        <f t="shared" si="1"/>
        <v>-1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IFERROR(__xludf.DUMMYFUNCTION("""COMPUTED_VALUE"""),105.09)</f>
        <v>105.09</v>
      </c>
      <c r="C386" s="1">
        <f t="shared" si="1"/>
        <v>-1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IFERROR(__xludf.DUMMYFUNCTION("""COMPUTED_VALUE"""),104.67)</f>
        <v>104.67</v>
      </c>
      <c r="C387" s="1">
        <f t="shared" si="1"/>
        <v>-1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IFERROR(__xludf.DUMMYFUNCTION("""COMPUTED_VALUE"""),106.19)</f>
        <v>106.19</v>
      </c>
      <c r="C388" s="1">
        <f t="shared" si="1"/>
        <v>-1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IFERROR(__xludf.DUMMYFUNCTION("""COMPUTED_VALUE"""),106.23)</f>
        <v>106.23</v>
      </c>
      <c r="C389" s="1">
        <f t="shared" si="1"/>
        <v>-1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IFERROR(__xludf.DUMMYFUNCTION("""COMPUTED_VALUE"""),107.48)</f>
        <v>107.48</v>
      </c>
      <c r="C390" s="1">
        <f t="shared" si="1"/>
        <v>-1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IFERROR(__xludf.DUMMYFUNCTION("""COMPUTED_VALUE"""),107.1)</f>
        <v>107.1</v>
      </c>
      <c r="C391" s="1">
        <f t="shared" si="1"/>
        <v>-1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IFERROR(__xludf.DUMMYFUNCTION("""COMPUTED_VALUE"""),109.43)</f>
        <v>109.43</v>
      </c>
      <c r="C392" s="1">
        <f t="shared" si="1"/>
        <v>-1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IFERROR(__xludf.DUMMYFUNCTION("""COMPUTED_VALUE"""),108.97)</f>
        <v>108.97</v>
      </c>
      <c r="C393" s="1">
        <f t="shared" si="1"/>
        <v>-1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IFERROR(__xludf.DUMMYFUNCTION("""COMPUTED_VALUE"""),108.1)</f>
        <v>108.1</v>
      </c>
      <c r="C394" s="1">
        <f t="shared" si="1"/>
        <v>-1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IFERROR(__xludf.DUMMYFUNCTION("""COMPUTED_VALUE"""),107.57)</f>
        <v>107.57</v>
      </c>
      <c r="C395" s="1">
        <f t="shared" si="1"/>
        <v>-1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IFERROR(__xludf.DUMMYFUNCTION("""COMPUTED_VALUE"""),105.63)</f>
        <v>105.63</v>
      </c>
      <c r="C396" s="1">
        <f t="shared" si="1"/>
        <v>-1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IFERROR(__xludf.DUMMYFUNCTION("""COMPUTED_VALUE"""),105.03)</f>
        <v>105.03</v>
      </c>
      <c r="C397" s="1">
        <f t="shared" si="1"/>
        <v>-1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IFERROR(__xludf.DUMMYFUNCTION("""COMPUTED_VALUE"""),104.02)</f>
        <v>104.02</v>
      </c>
      <c r="C398" s="1">
        <f t="shared" si="1"/>
        <v>-1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IFERROR(__xludf.DUMMYFUNCTION("""COMPUTED_VALUE"""),105.38)</f>
        <v>105.38</v>
      </c>
      <c r="C399" s="1">
        <f t="shared" si="1"/>
        <v>-1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IFERROR(__xludf.DUMMYFUNCTION("""COMPUTED_VALUE"""),103.45)</f>
        <v>103.45</v>
      </c>
      <c r="C400" s="1">
        <f t="shared" si="1"/>
        <v>-1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IFERROR(__xludf.DUMMYFUNCTION("""COMPUTED_VALUE"""),102.76)</f>
        <v>102.76</v>
      </c>
      <c r="C401" s="1">
        <f t="shared" si="1"/>
        <v>-1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IFERROR(__xludf.DUMMYFUNCTION("""COMPUTED_VALUE"""),96.84)</f>
        <v>96.84</v>
      </c>
      <c r="C402" s="1">
        <f t="shared" si="1"/>
        <v>-1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IFERROR(__xludf.DUMMYFUNCTION("""COMPUTED_VALUE"""),97.61)</f>
        <v>97.61</v>
      </c>
      <c r="C403" s="1">
        <f t="shared" si="1"/>
        <v>-1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IFERROR(__xludf.DUMMYFUNCTION("""COMPUTED_VALUE"""),90.25)</f>
        <v>90.25</v>
      </c>
      <c r="C404" s="1">
        <f t="shared" si="1"/>
        <v>-1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IFERROR(__xludf.DUMMYFUNCTION("""COMPUTED_VALUE"""),93.4)</f>
        <v>93.4</v>
      </c>
      <c r="C405" s="1">
        <f t="shared" si="1"/>
        <v>-1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IFERROR(__xludf.DUMMYFUNCTION("""COMPUTED_VALUE"""),90.57)</f>
        <v>90.57</v>
      </c>
      <c r="C406" s="1">
        <f t="shared" si="1"/>
        <v>-1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IFERROR(__xludf.DUMMYFUNCTION("""COMPUTED_VALUE"""),94.07)</f>
        <v>94.07</v>
      </c>
      <c r="C407" s="1">
        <f t="shared" si="1"/>
        <v>-1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IFERROR(__xludf.DUMMYFUNCTION("""COMPUTED_VALUE"""),95.86)</f>
        <v>95.86</v>
      </c>
      <c r="C408" s="1">
        <f t="shared" si="1"/>
        <v>-1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IFERROR(__xludf.DUMMYFUNCTION("""COMPUTED_VALUE"""),99.1)</f>
        <v>99.1</v>
      </c>
      <c r="C409" s="1">
        <f t="shared" si="1"/>
        <v>-1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IFERROR(__xludf.DUMMYFUNCTION("""COMPUTED_VALUE"""),98.14)</f>
        <v>98.14</v>
      </c>
      <c r="C410" s="1">
        <f t="shared" si="1"/>
        <v>-1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IFERROR(__xludf.DUMMYFUNCTION("""COMPUTED_VALUE"""),97.68)</f>
        <v>97.68</v>
      </c>
      <c r="C411" s="1">
        <f t="shared" si="1"/>
        <v>-1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IFERROR(__xludf.DUMMYFUNCTION("""COMPUTED_VALUE"""),93.24)</f>
        <v>93.24</v>
      </c>
      <c r="C412" s="1">
        <f t="shared" si="1"/>
        <v>-1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IFERROR(__xludf.DUMMYFUNCTION("""COMPUTED_VALUE"""),93.29)</f>
        <v>93.29</v>
      </c>
      <c r="C413" s="1">
        <f t="shared" si="1"/>
        <v>-1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IFERROR(__xludf.DUMMYFUNCTION("""COMPUTED_VALUE"""),93.3)</f>
        <v>93.3</v>
      </c>
      <c r="C414" s="1">
        <f t="shared" si="1"/>
        <v>-1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IFERROR(__xludf.DUMMYFUNCTION("""COMPUTED_VALUE"""),97.33)</f>
        <v>97.33</v>
      </c>
      <c r="C415" s="1">
        <f t="shared" si="1"/>
        <v>-1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IFERROR(__xludf.DUMMYFUNCTION("""COMPUTED_VALUE"""),97.59)</f>
        <v>97.59</v>
      </c>
      <c r="C416" s="1">
        <f t="shared" si="1"/>
        <v>-1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IFERROR(__xludf.DUMMYFUNCTION("""COMPUTED_VALUE"""),95.96)</f>
        <v>95.96</v>
      </c>
      <c r="C417" s="1">
        <f t="shared" si="1"/>
        <v>-1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IFERROR(__xludf.DUMMYFUNCTION("""COMPUTED_VALUE"""),96.85)</f>
        <v>96.85</v>
      </c>
      <c r="C418" s="1">
        <f t="shared" si="1"/>
        <v>-1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IFERROR(__xludf.DUMMYFUNCTION("""COMPUTED_VALUE"""),98.74)</f>
        <v>98.74</v>
      </c>
      <c r="C419" s="1">
        <f t="shared" si="1"/>
        <v>-1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IFERROR(__xludf.DUMMYFUNCTION("""COMPUTED_VALUE"""),98.4)</f>
        <v>98.4</v>
      </c>
      <c r="C420" s="1">
        <f t="shared" si="1"/>
        <v>-1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IFERROR(__xludf.DUMMYFUNCTION("""COMPUTED_VALUE"""),98.84)</f>
        <v>98.84</v>
      </c>
      <c r="C421" s="1">
        <f t="shared" si="1"/>
        <v>-1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IFERROR(__xludf.DUMMYFUNCTION("""COMPUTED_VALUE"""),98.52)</f>
        <v>98.52</v>
      </c>
      <c r="C422" s="1">
        <f t="shared" si="1"/>
        <v>-1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IFERROR(__xludf.DUMMYFUNCTION("""COMPUTED_VALUE"""),96.41)</f>
        <v>96.41</v>
      </c>
      <c r="C423" s="1">
        <f t="shared" si="1"/>
        <v>-1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IFERROR(__xludf.DUMMYFUNCTION("""COMPUTED_VALUE"""),95.61)</f>
        <v>95.61</v>
      </c>
      <c r="C424" s="1">
        <f t="shared" si="1"/>
        <v>-1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IFERROR(__xludf.DUMMYFUNCTION("""COMPUTED_VALUE"""),99.29)</f>
        <v>99.29</v>
      </c>
      <c r="C425" s="1">
        <f t="shared" si="1"/>
        <v>-1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IFERROR(__xludf.DUMMYFUNCTION("""COMPUTED_VALUE"""),98.41)</f>
        <v>98.41</v>
      </c>
      <c r="C426" s="1">
        <f t="shared" si="1"/>
        <v>-1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IFERROR(__xludf.DUMMYFUNCTION("""COMPUTED_VALUE"""),95.19)</f>
        <v>95.19</v>
      </c>
      <c r="C427" s="1">
        <f t="shared" si="1"/>
        <v>-1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IFERROR(__xludf.DUMMYFUNCTION("""COMPUTED_VALUE"""),95.91)</f>
        <v>95.91</v>
      </c>
      <c r="C428" s="1">
        <f t="shared" si="1"/>
        <v>-1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IFERROR(__xludf.DUMMYFUNCTION("""COMPUTED_VALUE"""),95.93)</f>
        <v>95.93</v>
      </c>
      <c r="C429" s="1">
        <f t="shared" si="1"/>
        <v>-1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IFERROR(__xludf.DUMMYFUNCTION("""COMPUTED_VALUE"""),97.31)</f>
        <v>97.31</v>
      </c>
      <c r="C430" s="1">
        <f t="shared" si="1"/>
        <v>-1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IFERROR(__xludf.DUMMYFUNCTION("""COMPUTED_VALUE"""),99.26)</f>
        <v>99.26</v>
      </c>
      <c r="C431" s="1">
        <f t="shared" si="1"/>
        <v>-1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IFERROR(__xludf.DUMMYFUNCTION("""COMPUTED_VALUE"""),99.63)</f>
        <v>99.63</v>
      </c>
      <c r="C432" s="1">
        <f t="shared" si="1"/>
        <v>-1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IFERROR(__xludf.DUMMYFUNCTION("""COMPUTED_VALUE"""),98.71)</f>
        <v>98.71</v>
      </c>
      <c r="C433" s="1">
        <f t="shared" si="1"/>
        <v>-1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IFERROR(__xludf.DUMMYFUNCTION("""COMPUTED_VALUE"""),97.79)</f>
        <v>97.79</v>
      </c>
      <c r="C434" s="1">
        <f t="shared" si="1"/>
        <v>-1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IFERROR(__xludf.DUMMYFUNCTION("""COMPUTED_VALUE"""),94.27)</f>
        <v>94.27</v>
      </c>
      <c r="C435" s="1">
        <f t="shared" si="1"/>
        <v>-1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IFERROR(__xludf.DUMMYFUNCTION("""COMPUTED_VALUE"""),90.17)</f>
        <v>90.17</v>
      </c>
      <c r="C436" s="1">
        <f t="shared" si="1"/>
        <v>-1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IFERROR(__xludf.DUMMYFUNCTION("""COMPUTED_VALUE"""),90.01)</f>
        <v>90.01</v>
      </c>
      <c r="C437" s="1">
        <f t="shared" si="1"/>
        <v>-1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IFERROR(__xludf.DUMMYFUNCTION("""COMPUTED_VALUE"""),91.49)</f>
        <v>91.49</v>
      </c>
      <c r="C438" s="1">
        <f t="shared" si="1"/>
        <v>-1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IFERROR(__xludf.DUMMYFUNCTION("""COMPUTED_VALUE"""),93.54)</f>
        <v>93.54</v>
      </c>
      <c r="C439" s="1">
        <f t="shared" si="1"/>
        <v>-1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IFERROR(__xludf.DUMMYFUNCTION("""COMPUTED_VALUE"""),91.74)</f>
        <v>91.74</v>
      </c>
      <c r="C440" s="1">
        <f t="shared" si="1"/>
        <v>-1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IFERROR(__xludf.DUMMYFUNCTION("""COMPUTED_VALUE"""),94.39)</f>
        <v>94.39</v>
      </c>
      <c r="C441" s="1">
        <f t="shared" si="1"/>
        <v>-1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IFERROR(__xludf.DUMMYFUNCTION("""COMPUTED_VALUE"""),92.59)</f>
        <v>92.59</v>
      </c>
      <c r="C442" s="1">
        <f t="shared" si="1"/>
        <v>-1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IFERROR(__xludf.DUMMYFUNCTION("""COMPUTED_VALUE"""),89.88)</f>
        <v>89.88</v>
      </c>
      <c r="C443" s="1">
        <f t="shared" si="1"/>
        <v>-1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IFERROR(__xludf.DUMMYFUNCTION("""COMPUTED_VALUE"""),91.48)</f>
        <v>91.48</v>
      </c>
      <c r="C444" s="1">
        <f t="shared" si="1"/>
        <v>-1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IFERROR(__xludf.DUMMYFUNCTION("""COMPUTED_VALUE"""),94.66)</f>
        <v>94.66</v>
      </c>
      <c r="C445" s="1">
        <f t="shared" si="1"/>
        <v>-1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IFERROR(__xludf.DUMMYFUNCTION("""COMPUTED_VALUE"""),94.61)</f>
        <v>94.61</v>
      </c>
      <c r="C446" s="1">
        <f t="shared" si="1"/>
        <v>-1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IFERROR(__xludf.DUMMYFUNCTION("""COMPUTED_VALUE"""),94.4)</f>
        <v>94.4</v>
      </c>
      <c r="C447" s="1">
        <f t="shared" si="1"/>
        <v>-1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IFERROR(__xludf.DUMMYFUNCTION("""COMPUTED_VALUE"""),98.2)</f>
        <v>98.2</v>
      </c>
      <c r="C448" s="1">
        <f t="shared" si="1"/>
        <v>-1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IFERROR(__xludf.DUMMYFUNCTION("""COMPUTED_VALUE"""),97.6)</f>
        <v>97.6</v>
      </c>
      <c r="C449" s="1">
        <f t="shared" si="1"/>
        <v>-1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IFERROR(__xludf.DUMMYFUNCTION("""COMPUTED_VALUE"""),97.78)</f>
        <v>97.78</v>
      </c>
      <c r="C450" s="1">
        <f t="shared" si="1"/>
        <v>-1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IFERROR(__xludf.DUMMYFUNCTION("""COMPUTED_VALUE"""),97.79)</f>
        <v>97.79</v>
      </c>
      <c r="C451" s="1">
        <f t="shared" si="1"/>
        <v>-1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IFERROR(__xludf.DUMMYFUNCTION("""COMPUTED_VALUE"""),100.47)</f>
        <v>100.47</v>
      </c>
      <c r="C452" s="1">
        <f t="shared" si="1"/>
        <v>-1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IFERROR(__xludf.DUMMYFUNCTION("""COMPUTED_VALUE"""),98.61)</f>
        <v>98.61</v>
      </c>
      <c r="C453" s="1">
        <f t="shared" si="1"/>
        <v>-1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IFERROR(__xludf.DUMMYFUNCTION("""COMPUTED_VALUE"""),102.95)</f>
        <v>102.95</v>
      </c>
      <c r="C454" s="1">
        <f t="shared" si="1"/>
        <v>-1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IFERROR(__xludf.DUMMYFUNCTION("""COMPUTED_VALUE"""),102.24)</f>
        <v>102.24</v>
      </c>
      <c r="C455" s="1">
        <f t="shared" si="1"/>
        <v>-1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IFERROR(__xludf.DUMMYFUNCTION("""COMPUTED_VALUE"""),103.39)</f>
        <v>103.39</v>
      </c>
      <c r="C456" s="1">
        <f t="shared" si="1"/>
        <v>-1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IFERROR(__xludf.DUMMYFUNCTION("""COMPUTED_VALUE"""),105.53)</f>
        <v>105.53</v>
      </c>
      <c r="C457" s="1">
        <f t="shared" si="1"/>
        <v>-1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IFERROR(__xludf.DUMMYFUNCTION("""COMPUTED_VALUE"""),106.27)</f>
        <v>106.27</v>
      </c>
      <c r="C458" s="1">
        <f t="shared" si="1"/>
        <v>-1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IFERROR(__xludf.DUMMYFUNCTION("""COMPUTED_VALUE"""),104.5)</f>
        <v>104.5</v>
      </c>
      <c r="C459" s="1">
        <f t="shared" si="1"/>
        <v>-1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IFERROR(__xludf.DUMMYFUNCTION("""COMPUTED_VALUE"""),106.77)</f>
        <v>106.77</v>
      </c>
      <c r="C460" s="1">
        <f t="shared" si="1"/>
        <v>-1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IFERROR(__xludf.DUMMYFUNCTION("""COMPUTED_VALUE"""),109.26)</f>
        <v>109.26</v>
      </c>
      <c r="C461" s="1">
        <f t="shared" si="1"/>
        <v>-1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IFERROR(__xludf.DUMMYFUNCTION("""COMPUTED_VALUE"""),109.64)</f>
        <v>109.64</v>
      </c>
      <c r="C462" s="1">
        <f t="shared" si="1"/>
        <v>-1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IFERROR(__xludf.DUMMYFUNCTION("""COMPUTED_VALUE"""),105.05)</f>
        <v>105.05</v>
      </c>
      <c r="C463" s="1">
        <f t="shared" si="1"/>
        <v>-1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IFERROR(__xludf.DUMMYFUNCTION("""COMPUTED_VALUE"""),102.08)</f>
        <v>102.08</v>
      </c>
      <c r="C464" s="1">
        <f t="shared" si="1"/>
        <v>-1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IFERROR(__xludf.DUMMYFUNCTION("""COMPUTED_VALUE"""),104.54)</f>
        <v>104.54</v>
      </c>
      <c r="C465" s="1">
        <f t="shared" si="1"/>
        <v>-1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IFERROR(__xludf.DUMMYFUNCTION("""COMPUTED_VALUE"""),106.13)</f>
        <v>106.13</v>
      </c>
      <c r="C466" s="1">
        <f t="shared" si="1"/>
        <v>-1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IFERROR(__xludf.DUMMYFUNCTION("""COMPUTED_VALUE"""),106.43)</f>
        <v>106.43</v>
      </c>
      <c r="C467" s="1">
        <f t="shared" si="1"/>
        <v>-1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IFERROR(__xludf.DUMMYFUNCTION("""COMPUTED_VALUE"""),107.72)</f>
        <v>107.72</v>
      </c>
      <c r="C468" s="1">
        <f t="shared" si="1"/>
        <v>-1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IFERROR(__xludf.DUMMYFUNCTION("""COMPUTED_VALUE"""),108.86)</f>
        <v>108.86</v>
      </c>
      <c r="C469" s="1">
        <f t="shared" si="1"/>
        <v>-1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IFERROR(__xludf.DUMMYFUNCTION("""COMPUTED_VALUE"""),104.28)</f>
        <v>104.28</v>
      </c>
      <c r="C470" s="1">
        <f t="shared" si="1"/>
        <v>-1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IFERROR(__xludf.DUMMYFUNCTION("""COMPUTED_VALUE"""),105.5)</f>
        <v>105.5</v>
      </c>
      <c r="C471" s="1">
        <f t="shared" si="1"/>
        <v>-1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IFERROR(__xludf.DUMMYFUNCTION("""COMPUTED_VALUE"""),107.05)</f>
        <v>107.05</v>
      </c>
      <c r="C472" s="1">
        <f t="shared" si="1"/>
        <v>-1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IFERROR(__xludf.DUMMYFUNCTION("""COMPUTED_VALUE"""),106.17)</f>
        <v>106.17</v>
      </c>
      <c r="C473" s="1">
        <f t="shared" si="1"/>
        <v>-1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IFERROR(__xludf.DUMMYFUNCTION("""COMPUTED_VALUE"""),103.27)</f>
        <v>103.27</v>
      </c>
      <c r="C474" s="1">
        <f t="shared" si="1"/>
        <v>-1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IFERROR(__xludf.DUMMYFUNCTION("""COMPUTED_VALUE"""),101.05)</f>
        <v>101.05</v>
      </c>
      <c r="C475" s="1">
        <f t="shared" si="1"/>
        <v>-1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IFERROR(__xludf.DUMMYFUNCTION("""COMPUTED_VALUE"""),100.08)</f>
        <v>100.08</v>
      </c>
      <c r="C476" s="1">
        <f t="shared" si="1"/>
        <v>-1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IFERROR(__xludf.DUMMYFUNCTION("""COMPUTED_VALUE"""),97.88)</f>
        <v>97.88</v>
      </c>
      <c r="C477" s="1">
        <f t="shared" si="1"/>
        <v>-1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IFERROR(__xludf.DUMMYFUNCTION("""COMPUTED_VALUE"""),95.66)</f>
        <v>95.66</v>
      </c>
      <c r="C478" s="1">
        <f t="shared" si="1"/>
        <v>-1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IFERROR(__xludf.DUMMYFUNCTION("""COMPUTED_VALUE"""),96.42)</f>
        <v>96.42</v>
      </c>
      <c r="C479" s="1">
        <f t="shared" si="1"/>
        <v>-1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IFERROR(__xludf.DUMMYFUNCTION("""COMPUTED_VALUE"""),93.75)</f>
        <v>93.75</v>
      </c>
      <c r="C480" s="1">
        <f t="shared" si="1"/>
        <v>-1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IFERROR(__xludf.DUMMYFUNCTION("""COMPUTED_VALUE"""),92.29)</f>
        <v>92.29</v>
      </c>
      <c r="C481" s="1">
        <f t="shared" si="1"/>
        <v>-1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IFERROR(__xludf.DUMMYFUNCTION("""COMPUTED_VALUE"""),95.77)</f>
        <v>95.77</v>
      </c>
      <c r="C482" s="1">
        <f t="shared" si="1"/>
        <v>-1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IFERROR(__xludf.DUMMYFUNCTION("""COMPUTED_VALUE"""),97.39)</f>
        <v>97.39</v>
      </c>
      <c r="C483" s="1">
        <f t="shared" si="1"/>
        <v>-1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IFERROR(__xludf.DUMMYFUNCTION("""COMPUTED_VALUE"""),102.82)</f>
        <v>102.82</v>
      </c>
      <c r="C484" s="1">
        <f t="shared" si="1"/>
        <v>-1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IFERROR(__xludf.DUMMYFUNCTION("""COMPUTED_VALUE"""),101.83)</f>
        <v>101.83</v>
      </c>
      <c r="C485" s="1">
        <f t="shared" si="1"/>
        <v>-1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IFERROR(__xludf.DUMMYFUNCTION("""COMPUTED_VALUE"""),101.69)</f>
        <v>101.69</v>
      </c>
      <c r="C486" s="1">
        <f t="shared" si="1"/>
        <v>-1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IFERROR(__xludf.DUMMYFUNCTION("""COMPUTED_VALUE"""),102.82)</f>
        <v>102.82</v>
      </c>
      <c r="C487" s="1">
        <f t="shared" si="1"/>
        <v>-1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IFERROR(__xludf.DUMMYFUNCTION("""COMPUTED_VALUE"""),104.36)</f>
        <v>104.36</v>
      </c>
      <c r="C488" s="1">
        <f t="shared" si="1"/>
        <v>-1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IFERROR(__xludf.DUMMYFUNCTION("""COMPUTED_VALUE"""),104.52)</f>
        <v>104.52</v>
      </c>
      <c r="C489" s="1">
        <f t="shared" si="1"/>
        <v>-1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IFERROR(__xludf.DUMMYFUNCTION("""COMPUTED_VALUE"""),102.25)</f>
        <v>102.25</v>
      </c>
      <c r="C490" s="1">
        <f t="shared" si="1"/>
        <v>-1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IFERROR(__xludf.DUMMYFUNCTION("""COMPUTED_VALUE"""),104.25)</f>
        <v>104.25</v>
      </c>
      <c r="C491" s="1">
        <f t="shared" si="1"/>
        <v>-1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IFERROR(__xludf.DUMMYFUNCTION("""COMPUTED_VALUE"""),103.07)</f>
        <v>103.07</v>
      </c>
      <c r="C492" s="1">
        <f t="shared" si="1"/>
        <v>-1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IFERROR(__xludf.DUMMYFUNCTION("""COMPUTED_VALUE"""),103.62)</f>
        <v>103.62</v>
      </c>
      <c r="C493" s="1">
        <f t="shared" si="1"/>
        <v>-1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IFERROR(__xludf.DUMMYFUNCTION("""COMPUTED_VALUE"""),100.53)</f>
        <v>100.53</v>
      </c>
      <c r="C494" s="1">
        <f t="shared" si="1"/>
        <v>-1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IFERROR(__xludf.DUMMYFUNCTION("""COMPUTED_VALUE"""),99.67)</f>
        <v>99.67</v>
      </c>
      <c r="C495" s="1">
        <f t="shared" si="1"/>
        <v>-1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IFERROR(__xludf.DUMMYFUNCTION("""COMPUTED_VALUE"""),100.86)</f>
        <v>100.86</v>
      </c>
      <c r="C496" s="1">
        <f t="shared" si="1"/>
        <v>-1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IFERROR(__xludf.DUMMYFUNCTION("""COMPUTED_VALUE"""),99.72)</f>
        <v>99.72</v>
      </c>
      <c r="C497" s="1">
        <f t="shared" si="1"/>
        <v>-1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IFERROR(__xludf.DUMMYFUNCTION("""COMPUTED_VALUE"""),103.67)</f>
        <v>103.67</v>
      </c>
      <c r="C498" s="1">
        <f t="shared" si="1"/>
        <v>-1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IFERROR(__xludf.DUMMYFUNCTION("""COMPUTED_VALUE"""),105.43)</f>
        <v>105.43</v>
      </c>
      <c r="C499" s="1">
        <f t="shared" si="1"/>
        <v>-1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IFERROR(__xludf.DUMMYFUNCTION("""COMPUTED_VALUE"""),106.31)</f>
        <v>106.31</v>
      </c>
      <c r="C500" s="1">
        <f t="shared" si="1"/>
        <v>-1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IFERROR(__xludf.DUMMYFUNCTION("""COMPUTED_VALUE"""),107.5)</f>
        <v>107.5</v>
      </c>
      <c r="C501" s="1">
        <f t="shared" si="1"/>
        <v>-1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IFERROR(__xludf.DUMMYFUNCTION("""COMPUTED_VALUE"""),107.98)</f>
        <v>107.98</v>
      </c>
      <c r="C502" s="1">
        <f t="shared" si="1"/>
        <v>-1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IFERROR(__xludf.DUMMYFUNCTION("""COMPUTED_VALUE"""),105.96)</f>
        <v>105.96</v>
      </c>
      <c r="C503" s="1">
        <f t="shared" si="1"/>
        <v>-1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IFERROR(__xludf.DUMMYFUNCTION("""COMPUTED_VALUE"""),107.47)</f>
        <v>107.47</v>
      </c>
      <c r="C504" s="1">
        <f t="shared" si="1"/>
        <v>-1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IFERROR(__xludf.DUMMYFUNCTION("""COMPUTED_VALUE"""),106.4)</f>
        <v>106.4</v>
      </c>
      <c r="C505" s="1">
        <f t="shared" si="1"/>
        <v>-1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IFERROR(__xludf.DUMMYFUNCTION("""COMPUTED_VALUE"""),110.37)</f>
        <v>110.37</v>
      </c>
      <c r="C506" s="1">
        <f t="shared" si="1"/>
        <v>-1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IFERROR(__xludf.DUMMYFUNCTION("""COMPUTED_VALUE"""),110.18)</f>
        <v>110.18</v>
      </c>
      <c r="C507" s="1">
        <f t="shared" si="1"/>
        <v>-1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IFERROR(__xludf.DUMMYFUNCTION("""COMPUTED_VALUE"""),109.1)</f>
        <v>109.1</v>
      </c>
      <c r="C508" s="1">
        <f t="shared" si="1"/>
        <v>-1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IFERROR(__xludf.DUMMYFUNCTION("""COMPUTED_VALUE"""),108.31)</f>
        <v>108.31</v>
      </c>
      <c r="C509" s="1">
        <f t="shared" si="1"/>
        <v>-1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IFERROR(__xludf.DUMMYFUNCTION("""COMPUTED_VALUE"""),109.49)</f>
        <v>109.49</v>
      </c>
      <c r="C510" s="1">
        <f t="shared" si="1"/>
        <v>-1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IFERROR(__xludf.DUMMYFUNCTION("""COMPUTED_VALUE"""),109.06)</f>
        <v>109.06</v>
      </c>
      <c r="C511" s="1">
        <f t="shared" si="1"/>
        <v>-1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IFERROR(__xludf.DUMMYFUNCTION("""COMPUTED_VALUE"""),107.77)</f>
        <v>107.77</v>
      </c>
      <c r="C512" s="1">
        <f t="shared" si="1"/>
        <v>-1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IFERROR(__xludf.DUMMYFUNCTION("""COMPUTED_VALUE"""),104.97)</f>
        <v>104.97</v>
      </c>
      <c r="C513" s="1">
        <f t="shared" si="1"/>
        <v>-1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IFERROR(__xludf.DUMMYFUNCTION("""COMPUTED_VALUE"""),106.09)</f>
        <v>106.09</v>
      </c>
      <c r="C514" s="1">
        <f t="shared" si="1"/>
        <v>-1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IFERROR(__xludf.DUMMYFUNCTION("""COMPUTED_VALUE"""),106.72)</f>
        <v>106.72</v>
      </c>
      <c r="C515" s="1">
        <f t="shared" si="1"/>
        <v>-1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IFERROR(__xludf.DUMMYFUNCTION("""COMPUTED_VALUE"""),106.83)</f>
        <v>106.83</v>
      </c>
      <c r="C516" s="1">
        <f t="shared" si="1"/>
        <v>-1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IFERROR(__xludf.DUMMYFUNCTION("""COMPUTED_VALUE"""),106.93)</f>
        <v>106.93</v>
      </c>
      <c r="C517" s="1">
        <f t="shared" si="1"/>
        <v>-1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IFERROR(__xludf.DUMMYFUNCTION("""COMPUTED_VALUE"""),106.89)</f>
        <v>106.89</v>
      </c>
      <c r="C518" s="1">
        <f t="shared" si="1"/>
        <v>-1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IFERROR(__xludf.DUMMYFUNCTION("""COMPUTED_VALUE"""),107.01)</f>
        <v>107.01</v>
      </c>
      <c r="C519" s="1">
        <f t="shared" si="1"/>
        <v>-1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IFERROR(__xludf.DUMMYFUNCTION("""COMPUTED_VALUE"""),106.72)</f>
        <v>106.72</v>
      </c>
      <c r="C520" s="1">
        <f t="shared" si="1"/>
        <v>-1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IFERROR(__xludf.DUMMYFUNCTION("""COMPUTED_VALUE"""),107.73)</f>
        <v>107.73</v>
      </c>
      <c r="C521" s="1">
        <f t="shared" si="1"/>
        <v>-1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IFERROR(__xludf.DUMMYFUNCTION("""COMPUTED_VALUE"""),106.59)</f>
        <v>106.59</v>
      </c>
      <c r="C522" s="1">
        <f t="shared" si="1"/>
        <v>-1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IFERROR(__xludf.DUMMYFUNCTION("""COMPUTED_VALUE"""),103.96)</f>
        <v>103.96</v>
      </c>
      <c r="C523" s="1">
        <f t="shared" si="1"/>
        <v>-1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IFERROR(__xludf.DUMMYFUNCTION("""COMPUTED_VALUE"""),103.41)</f>
        <v>103.41</v>
      </c>
      <c r="C524" s="1">
        <f t="shared" si="1"/>
        <v>-1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IFERROR(__xludf.DUMMYFUNCTION("""COMPUTED_VALUE"""),103.12)</f>
        <v>103.12</v>
      </c>
      <c r="C525" s="1">
        <f t="shared" si="1"/>
        <v>-1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IFERROR(__xludf.DUMMYFUNCTION("""COMPUTED_VALUE"""),102.79)</f>
        <v>102.79</v>
      </c>
      <c r="C526" s="1">
        <f t="shared" si="1"/>
        <v>-1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IFERROR(__xludf.DUMMYFUNCTION("""COMPUTED_VALUE"""),103.69)</f>
        <v>103.69</v>
      </c>
      <c r="C527" s="1">
        <f t="shared" si="1"/>
        <v>-1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IFERROR(__xludf.DUMMYFUNCTION("""COMPUTED_VALUE"""),105.5)</f>
        <v>105.5</v>
      </c>
      <c r="C528" s="1">
        <f t="shared" si="1"/>
        <v>-1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IFERROR(__xludf.DUMMYFUNCTION("""COMPUTED_VALUE"""),106.67)</f>
        <v>106.67</v>
      </c>
      <c r="C529" s="1">
        <f t="shared" si="1"/>
        <v>-1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IFERROR(__xludf.DUMMYFUNCTION("""COMPUTED_VALUE"""),106.83)</f>
        <v>106.83</v>
      </c>
      <c r="C530" s="1">
        <f t="shared" si="1"/>
        <v>-1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IFERROR(__xludf.DUMMYFUNCTION("""COMPUTED_VALUE"""),106.76)</f>
        <v>106.76</v>
      </c>
      <c r="C531" s="1">
        <f t="shared" si="1"/>
        <v>-1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IFERROR(__xludf.DUMMYFUNCTION("""COMPUTED_VALUE"""),106.37)</f>
        <v>106.37</v>
      </c>
      <c r="C532" s="1">
        <f t="shared" si="1"/>
        <v>-1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IFERROR(__xludf.DUMMYFUNCTION("""COMPUTED_VALUE"""),105.28)</f>
        <v>105.28</v>
      </c>
      <c r="C533" s="1">
        <f t="shared" si="1"/>
        <v>-1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IFERROR(__xludf.DUMMYFUNCTION("""COMPUTED_VALUE"""),106.38)</f>
        <v>106.38</v>
      </c>
      <c r="C534" s="1">
        <f t="shared" si="1"/>
        <v>-1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IFERROR(__xludf.DUMMYFUNCTION("""COMPUTED_VALUE"""),106.49)</f>
        <v>106.49</v>
      </c>
      <c r="C535" s="1">
        <f t="shared" si="1"/>
        <v>-1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IFERROR(__xludf.DUMMYFUNCTION("""COMPUTED_VALUE"""),105.0)</f>
        <v>105</v>
      </c>
      <c r="C536" s="1">
        <f t="shared" si="1"/>
        <v>-1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IFERROR(__xludf.DUMMYFUNCTION("""COMPUTED_VALUE"""),106.52)</f>
        <v>106.52</v>
      </c>
      <c r="C537" s="1">
        <f t="shared" si="1"/>
        <v>-1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IFERROR(__xludf.DUMMYFUNCTION("""COMPUTED_VALUE"""),106.66)</f>
        <v>106.66</v>
      </c>
      <c r="C538" s="1">
        <f t="shared" si="1"/>
        <v>-1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IFERROR(__xludf.DUMMYFUNCTION("""COMPUTED_VALUE"""),108.41)</f>
        <v>108.41</v>
      </c>
      <c r="C539" s="1">
        <f t="shared" si="1"/>
        <v>-1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IFERROR(__xludf.DUMMYFUNCTION("""COMPUTED_VALUE"""),107.5)</f>
        <v>107.5</v>
      </c>
      <c r="C540" s="1">
        <f t="shared" si="1"/>
        <v>-1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IFERROR(__xludf.DUMMYFUNCTION("""COMPUTED_VALUE"""),108.35)</f>
        <v>108.35</v>
      </c>
      <c r="C541" s="1">
        <f t="shared" si="1"/>
        <v>-1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IFERROR(__xludf.DUMMYFUNCTION("""COMPUTED_VALUE"""),109.08)</f>
        <v>109.08</v>
      </c>
      <c r="C542" s="1">
        <f t="shared" si="1"/>
        <v>-1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IFERROR(__xludf.DUMMYFUNCTION("""COMPUTED_VALUE"""),109.63)</f>
        <v>109.63</v>
      </c>
      <c r="C543" s="1">
        <f t="shared" si="1"/>
        <v>-1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IFERROR(__xludf.DUMMYFUNCTION("""COMPUTED_VALUE"""),109.61)</f>
        <v>109.61</v>
      </c>
      <c r="C544" s="1">
        <f t="shared" si="1"/>
        <v>-1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IFERROR(__xludf.DUMMYFUNCTION("""COMPUTED_VALUE"""),109.12)</f>
        <v>109.12</v>
      </c>
      <c r="C545" s="1">
        <f t="shared" si="1"/>
        <v>-1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IFERROR(__xludf.DUMMYFUNCTION("""COMPUTED_VALUE"""),109.76)</f>
        <v>109.76</v>
      </c>
      <c r="C546" s="1">
        <f t="shared" si="1"/>
        <v>-1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IFERROR(__xludf.DUMMYFUNCTION("""COMPUTED_VALUE"""),109.61)</f>
        <v>109.61</v>
      </c>
      <c r="C547" s="1">
        <f t="shared" si="1"/>
        <v>-1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IFERROR(__xludf.DUMMYFUNCTION("""COMPUTED_VALUE"""),109.32)</f>
        <v>109.32</v>
      </c>
      <c r="C548" s="1">
        <f t="shared" si="1"/>
        <v>-1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IFERROR(__xludf.DUMMYFUNCTION("""COMPUTED_VALUE"""),108.85)</f>
        <v>108.85</v>
      </c>
      <c r="C549" s="1">
        <f t="shared" si="1"/>
        <v>-1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IFERROR(__xludf.DUMMYFUNCTION("""COMPUTED_VALUE"""),109.46)</f>
        <v>109.46</v>
      </c>
      <c r="C550" s="1">
        <f t="shared" si="1"/>
        <v>-1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IFERROR(__xludf.DUMMYFUNCTION("""COMPUTED_VALUE"""),110.03)</f>
        <v>110.03</v>
      </c>
      <c r="C551" s="1">
        <f t="shared" si="1"/>
        <v>-1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IFERROR(__xludf.DUMMYFUNCTION("""COMPUTED_VALUE"""),109.57)</f>
        <v>109.57</v>
      </c>
      <c r="C552" s="1">
        <f t="shared" si="1"/>
        <v>-1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IFERROR(__xludf.DUMMYFUNCTION("""COMPUTED_VALUE"""),110.0)</f>
        <v>110</v>
      </c>
      <c r="C553" s="1">
        <f t="shared" si="1"/>
        <v>-1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IFERROR(__xludf.DUMMYFUNCTION("""COMPUTED_VALUE"""),111.19)</f>
        <v>111.19</v>
      </c>
      <c r="C554" s="1">
        <f t="shared" si="1"/>
        <v>-1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IFERROR(__xludf.DUMMYFUNCTION("""COMPUTED_VALUE"""),110.69)</f>
        <v>110.69</v>
      </c>
      <c r="C555" s="1">
        <f t="shared" si="1"/>
        <v>-1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IFERROR(__xludf.DUMMYFUNCTION("""COMPUTED_VALUE"""),110.03)</f>
        <v>110.03</v>
      </c>
      <c r="C556" s="1">
        <f t="shared" si="1"/>
        <v>-1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IFERROR(__xludf.DUMMYFUNCTION("""COMPUTED_VALUE"""),110.28)</f>
        <v>110.28</v>
      </c>
      <c r="C557" s="1">
        <f t="shared" si="1"/>
        <v>-1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IFERROR(__xludf.DUMMYFUNCTION("""COMPUTED_VALUE"""),110.7)</f>
        <v>110.7</v>
      </c>
      <c r="C558" s="1">
        <f t="shared" si="1"/>
        <v>-1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IFERROR(__xludf.DUMMYFUNCTION("""COMPUTED_VALUE"""),109.08)</f>
        <v>109.08</v>
      </c>
      <c r="C559" s="1">
        <f t="shared" si="1"/>
        <v>-1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IFERROR(__xludf.DUMMYFUNCTION("""COMPUTED_VALUE"""),107.91)</f>
        <v>107.91</v>
      </c>
      <c r="C560" s="1">
        <f t="shared" si="1"/>
        <v>-1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IFERROR(__xludf.DUMMYFUNCTION("""COMPUTED_VALUE"""),105.35)</f>
        <v>105.35</v>
      </c>
      <c r="C561" s="1">
        <f t="shared" si="1"/>
        <v>-1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IFERROR(__xludf.DUMMYFUNCTION("""COMPUTED_VALUE"""),106.36)</f>
        <v>106.36</v>
      </c>
      <c r="C562" s="1">
        <f t="shared" si="1"/>
        <v>-1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IFERROR(__xludf.DUMMYFUNCTION("""COMPUTED_VALUE"""),107.84)</f>
        <v>107.84</v>
      </c>
      <c r="C563" s="1">
        <f t="shared" si="1"/>
        <v>-1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IFERROR(__xludf.DUMMYFUNCTION("""COMPUTED_VALUE"""),107.04)</f>
        <v>107.04</v>
      </c>
      <c r="C564" s="1">
        <f t="shared" si="1"/>
        <v>-1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IFERROR(__xludf.DUMMYFUNCTION("""COMPUTED_VALUE"""),105.89)</f>
        <v>105.89</v>
      </c>
      <c r="C565" s="1">
        <f t="shared" si="1"/>
        <v>-1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IFERROR(__xludf.DUMMYFUNCTION("""COMPUTED_VALUE"""),106.85)</f>
        <v>106.85</v>
      </c>
      <c r="C566" s="1">
        <f t="shared" si="1"/>
        <v>-1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IFERROR(__xludf.DUMMYFUNCTION("""COMPUTED_VALUE"""),107.21)</f>
        <v>107.21</v>
      </c>
      <c r="C567" s="1">
        <f t="shared" si="1"/>
        <v>-1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IFERROR(__xludf.DUMMYFUNCTION("""COMPUTED_VALUE"""),108.3)</f>
        <v>108.3</v>
      </c>
      <c r="C568" s="1">
        <f t="shared" si="1"/>
        <v>-1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IFERROR(__xludf.DUMMYFUNCTION("""COMPUTED_VALUE"""),107.14)</f>
        <v>107.14</v>
      </c>
      <c r="C569" s="1">
        <f t="shared" si="1"/>
        <v>-1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IFERROR(__xludf.DUMMYFUNCTION("""COMPUTED_VALUE"""),105.6)</f>
        <v>105.6</v>
      </c>
      <c r="C570" s="1">
        <f t="shared" si="1"/>
        <v>-1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IFERROR(__xludf.DUMMYFUNCTION("""COMPUTED_VALUE"""),104.75)</f>
        <v>104.75</v>
      </c>
      <c r="C571" s="1">
        <f t="shared" si="1"/>
        <v>-1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IFERROR(__xludf.DUMMYFUNCTION("""COMPUTED_VALUE"""),103.49)</f>
        <v>103.49</v>
      </c>
      <c r="C572" s="1">
        <f t="shared" si="1"/>
        <v>-1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IFERROR(__xludf.DUMMYFUNCTION("""COMPUTED_VALUE"""),101.45)</f>
        <v>101.45</v>
      </c>
      <c r="C573" s="1">
        <f t="shared" si="1"/>
        <v>-1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IFERROR(__xludf.DUMMYFUNCTION("""COMPUTED_VALUE"""),100.95)</f>
        <v>100.95</v>
      </c>
      <c r="C574" s="1">
        <f t="shared" si="1"/>
        <v>-1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IFERROR(__xludf.DUMMYFUNCTION("""COMPUTED_VALUE"""),102.59)</f>
        <v>102.59</v>
      </c>
      <c r="C575" s="1">
        <f t="shared" si="1"/>
        <v>-1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IFERROR(__xludf.DUMMYFUNCTION("""COMPUTED_VALUE"""),100.78)</f>
        <v>100.78</v>
      </c>
      <c r="C576" s="1">
        <f t="shared" si="1"/>
        <v>-1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IFERROR(__xludf.DUMMYFUNCTION("""COMPUTED_VALUE"""),101.51)</f>
        <v>101.51</v>
      </c>
      <c r="C577" s="1">
        <f t="shared" si="1"/>
        <v>-1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IFERROR(__xludf.DUMMYFUNCTION("""COMPUTED_VALUE"""),103.62)</f>
        <v>103.62</v>
      </c>
      <c r="C578" s="1">
        <f t="shared" si="1"/>
        <v>-1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IFERROR(__xludf.DUMMYFUNCTION("""COMPUTED_VALUE"""),103.39)</f>
        <v>103.39</v>
      </c>
      <c r="C579" s="1">
        <f t="shared" si="1"/>
        <v>-1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IFERROR(__xludf.DUMMYFUNCTION("""COMPUTED_VALUE"""),102.51)</f>
        <v>102.51</v>
      </c>
      <c r="C580" s="1">
        <f t="shared" si="1"/>
        <v>-1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IFERROR(__xludf.DUMMYFUNCTION("""COMPUTED_VALUE"""),102.52)</f>
        <v>102.52</v>
      </c>
      <c r="C581" s="1">
        <f t="shared" si="1"/>
        <v>-1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IFERROR(__xludf.DUMMYFUNCTION("""COMPUTED_VALUE"""),102.44)</f>
        <v>102.44</v>
      </c>
      <c r="C582" s="1">
        <f t="shared" si="1"/>
        <v>-1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IFERROR(__xludf.DUMMYFUNCTION("""COMPUTED_VALUE"""),103.03)</f>
        <v>103.03</v>
      </c>
      <c r="C583" s="1">
        <f t="shared" si="1"/>
        <v>-1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IFERROR(__xludf.DUMMYFUNCTION("""COMPUTED_VALUE"""),103.85)</f>
        <v>103.85</v>
      </c>
      <c r="C584" s="1">
        <f t="shared" si="1"/>
        <v>-1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IFERROR(__xludf.DUMMYFUNCTION("""COMPUTED_VALUE"""),106.22)</f>
        <v>106.22</v>
      </c>
      <c r="C585" s="1">
        <f t="shared" si="1"/>
        <v>-1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IFERROR(__xludf.DUMMYFUNCTION("""COMPUTED_VALUE"""),106.2)</f>
        <v>106.2</v>
      </c>
      <c r="C586" s="1">
        <f t="shared" si="1"/>
        <v>-1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IFERROR(__xludf.DUMMYFUNCTION("""COMPUTED_VALUE"""),106.56)</f>
        <v>106.56</v>
      </c>
      <c r="C587" s="1">
        <f t="shared" si="1"/>
        <v>-1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IFERROR(__xludf.DUMMYFUNCTION("""COMPUTED_VALUE"""),108.27)</f>
        <v>108.27</v>
      </c>
      <c r="C588" s="1">
        <f t="shared" si="1"/>
        <v>-1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IFERROR(__xludf.DUMMYFUNCTION("""COMPUTED_VALUE"""),107.03)</f>
        <v>107.03</v>
      </c>
      <c r="C589" s="1">
        <f t="shared" si="1"/>
        <v>-1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IFERROR(__xludf.DUMMYFUNCTION("""COMPUTED_VALUE"""),105.99)</f>
        <v>105.99</v>
      </c>
      <c r="C590" s="1">
        <f t="shared" si="1"/>
        <v>-1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IFERROR(__xludf.DUMMYFUNCTION("""COMPUTED_VALUE"""),103.72)</f>
        <v>103.72</v>
      </c>
      <c r="C591" s="1">
        <f t="shared" si="1"/>
        <v>-1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IFERROR(__xludf.DUMMYFUNCTION("""COMPUTED_VALUE"""),103.31)</f>
        <v>103.31</v>
      </c>
      <c r="C592" s="1">
        <f t="shared" si="1"/>
        <v>-1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IFERROR(__xludf.DUMMYFUNCTION("""COMPUTED_VALUE"""),102.84)</f>
        <v>102.84</v>
      </c>
      <c r="C593" s="1">
        <f t="shared" si="1"/>
        <v>-1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IFERROR(__xludf.DUMMYFUNCTION("""COMPUTED_VALUE"""),101.78)</f>
        <v>101.78</v>
      </c>
      <c r="C594" s="1">
        <f t="shared" si="1"/>
        <v>-1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IFERROR(__xludf.DUMMYFUNCTION("""COMPUTED_VALUE"""),103.36)</f>
        <v>103.36</v>
      </c>
      <c r="C595" s="1">
        <f t="shared" si="1"/>
        <v>-1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IFERROR(__xludf.DUMMYFUNCTION("""COMPUTED_VALUE"""),102.69)</f>
        <v>102.69</v>
      </c>
      <c r="C596" s="1">
        <f t="shared" si="1"/>
        <v>-1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IFERROR(__xludf.DUMMYFUNCTION("""COMPUTED_VALUE"""),101.94)</f>
        <v>101.94</v>
      </c>
      <c r="C597" s="1">
        <f t="shared" si="1"/>
        <v>-1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IFERROR(__xludf.DUMMYFUNCTION("""COMPUTED_VALUE"""),100.9)</f>
        <v>100.9</v>
      </c>
      <c r="C598" s="1">
        <f t="shared" si="1"/>
        <v>-1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IFERROR(__xludf.DUMMYFUNCTION("""COMPUTED_VALUE"""),100.1)</f>
        <v>100.1</v>
      </c>
      <c r="C599" s="1">
        <f t="shared" si="1"/>
        <v>-1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IFERROR(__xludf.DUMMYFUNCTION("""COMPUTED_VALUE"""),100.14)</f>
        <v>100.14</v>
      </c>
      <c r="C600" s="1">
        <f t="shared" si="1"/>
        <v>-1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IFERROR(__xludf.DUMMYFUNCTION("""COMPUTED_VALUE"""),98.46)</f>
        <v>98.46</v>
      </c>
      <c r="C601" s="1">
        <f t="shared" si="1"/>
        <v>-1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IFERROR(__xludf.DUMMYFUNCTION("""COMPUTED_VALUE"""),99.69)</f>
        <v>99.69</v>
      </c>
      <c r="C602" s="1">
        <f t="shared" si="1"/>
        <v>-1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IFERROR(__xludf.DUMMYFUNCTION("""COMPUTED_VALUE"""),99.32)</f>
        <v>99.32</v>
      </c>
      <c r="C603" s="1">
        <f t="shared" si="1"/>
        <v>-1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IFERROR(__xludf.DUMMYFUNCTION("""COMPUTED_VALUE"""),99.0)</f>
        <v>99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IFERROR(__xludf.DUMMYFUNCTION("""COMPUTED_VALUE"""),100.06)</f>
        <v>100.06</v>
      </c>
      <c r="C605" s="1">
        <f t="shared" si="1"/>
        <v>-1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IFERROR(__xludf.DUMMYFUNCTION("""COMPUTED_VALUE"""),98.86)</f>
        <v>98.86</v>
      </c>
      <c r="C606" s="1">
        <f t="shared" si="1"/>
        <v>-1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IFERROR(__xludf.DUMMYFUNCTION("""COMPUTED_VALUE"""),100.24)</f>
        <v>100.24</v>
      </c>
      <c r="C607" s="1">
        <f t="shared" si="1"/>
        <v>-1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IFERROR(__xludf.DUMMYFUNCTION("""COMPUTED_VALUE"""),97.63)</f>
        <v>97.63</v>
      </c>
      <c r="C608" s="1">
        <f t="shared" si="1"/>
        <v>-1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IFERROR(__xludf.DUMMYFUNCTION("""COMPUTED_VALUE"""),98.31)</f>
        <v>98.31</v>
      </c>
      <c r="C609" s="1">
        <f t="shared" si="1"/>
        <v>-1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IFERROR(__xludf.DUMMYFUNCTION("""COMPUTED_VALUE"""),96.41)</f>
        <v>96.41</v>
      </c>
      <c r="C610" s="1">
        <f t="shared" si="1"/>
        <v>-1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IFERROR(__xludf.DUMMYFUNCTION("""COMPUTED_VALUE"""),96.58)</f>
        <v>96.58</v>
      </c>
      <c r="C611" s="1">
        <f t="shared" si="1"/>
        <v>-1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IFERROR(__xludf.DUMMYFUNCTION("""COMPUTED_VALUE"""),96.49)</f>
        <v>96.49</v>
      </c>
      <c r="C612" s="1">
        <f t="shared" si="1"/>
        <v>-1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IFERROR(__xludf.DUMMYFUNCTION("""COMPUTED_VALUE"""),99.8)</f>
        <v>99.8</v>
      </c>
      <c r="C613" s="1">
        <f t="shared" si="1"/>
        <v>-1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IFERROR(__xludf.DUMMYFUNCTION("""COMPUTED_VALUE"""),100.39)</f>
        <v>100.39</v>
      </c>
      <c r="C614" s="1">
        <f t="shared" si="1"/>
        <v>-1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IFERROR(__xludf.DUMMYFUNCTION("""COMPUTED_VALUE"""),100.84)</f>
        <v>100.84</v>
      </c>
      <c r="C615" s="1">
        <f t="shared" si="1"/>
        <v>-1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IFERROR(__xludf.DUMMYFUNCTION("""COMPUTED_VALUE"""),99.91)</f>
        <v>99.91</v>
      </c>
      <c r="C616" s="1">
        <f t="shared" si="1"/>
        <v>-1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IFERROR(__xludf.DUMMYFUNCTION("""COMPUTED_VALUE"""),100.74)</f>
        <v>100.74</v>
      </c>
      <c r="C617" s="1">
        <f t="shared" si="1"/>
        <v>-1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IFERROR(__xludf.DUMMYFUNCTION("""COMPUTED_VALUE"""),100.13)</f>
        <v>100.13</v>
      </c>
      <c r="C618" s="1">
        <f t="shared" si="1"/>
        <v>-1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IFERROR(__xludf.DUMMYFUNCTION("""COMPUTED_VALUE"""),101.92)</f>
        <v>101.92</v>
      </c>
      <c r="C619" s="1">
        <f t="shared" si="1"/>
        <v>-1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IFERROR(__xludf.DUMMYFUNCTION("""COMPUTED_VALUE"""),104.33)</f>
        <v>104.33</v>
      </c>
      <c r="C620" s="1">
        <f t="shared" si="1"/>
        <v>-1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IFERROR(__xludf.DUMMYFUNCTION("""COMPUTED_VALUE"""),103.46)</f>
        <v>103.46</v>
      </c>
      <c r="C621" s="1">
        <f t="shared" si="1"/>
        <v>-1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IFERROR(__xludf.DUMMYFUNCTION("""COMPUTED_VALUE"""),104.06)</f>
        <v>104.06</v>
      </c>
      <c r="C622" s="1">
        <f t="shared" si="1"/>
        <v>-1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IFERROR(__xludf.DUMMYFUNCTION("""COMPUTED_VALUE"""),103.63)</f>
        <v>103.63</v>
      </c>
      <c r="C623" s="1">
        <f t="shared" si="1"/>
        <v>-1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IFERROR(__xludf.DUMMYFUNCTION("""COMPUTED_VALUE"""),100.02)</f>
        <v>100.02</v>
      </c>
      <c r="C624" s="1">
        <f t="shared" si="1"/>
        <v>-1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IFERROR(__xludf.DUMMYFUNCTION("""COMPUTED_VALUE"""),100.44)</f>
        <v>100.44</v>
      </c>
      <c r="C625" s="1">
        <f t="shared" si="1"/>
        <v>-1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IFERROR(__xludf.DUMMYFUNCTION("""COMPUTED_VALUE"""),99.08)</f>
        <v>99.08</v>
      </c>
      <c r="C626" s="1">
        <f t="shared" si="1"/>
        <v>-1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IFERROR(__xludf.DUMMYFUNCTION("""COMPUTED_VALUE"""),100.95)</f>
        <v>100.95</v>
      </c>
      <c r="C627" s="1">
        <f t="shared" si="1"/>
        <v>-1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IFERROR(__xludf.DUMMYFUNCTION("""COMPUTED_VALUE"""),102.57)</f>
        <v>102.57</v>
      </c>
      <c r="C628" s="1">
        <f t="shared" si="1"/>
        <v>-1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IFERROR(__xludf.DUMMYFUNCTION("""COMPUTED_VALUE"""),103.46)</f>
        <v>103.46</v>
      </c>
      <c r="C629" s="1">
        <f t="shared" si="1"/>
        <v>-1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IFERROR(__xludf.DUMMYFUNCTION("""COMPUTED_VALUE"""),105.5)</f>
        <v>105.5</v>
      </c>
      <c r="C630" s="1">
        <f t="shared" si="1"/>
        <v>-1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IFERROR(__xludf.DUMMYFUNCTION("""COMPUTED_VALUE"""),105.86)</f>
        <v>105.86</v>
      </c>
      <c r="C631" s="1">
        <f t="shared" si="1"/>
        <v>-1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IFERROR(__xludf.DUMMYFUNCTION("""COMPUTED_VALUE"""),107.37)</f>
        <v>107.37</v>
      </c>
      <c r="C632" s="1">
        <f t="shared" si="1"/>
        <v>-1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IFERROR(__xludf.DUMMYFUNCTION("""COMPUTED_VALUE"""),106.03)</f>
        <v>106.03</v>
      </c>
      <c r="C633" s="1">
        <f t="shared" si="1"/>
        <v>-1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IFERROR(__xludf.DUMMYFUNCTION("""COMPUTED_VALUE"""),105.07)</f>
        <v>105.07</v>
      </c>
      <c r="C634" s="1">
        <f t="shared" si="1"/>
        <v>-1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IFERROR(__xludf.DUMMYFUNCTION("""COMPUTED_VALUE"""),104.46)</f>
        <v>104.46</v>
      </c>
      <c r="C635" s="1">
        <f t="shared" si="1"/>
        <v>-1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IFERROR(__xludf.DUMMYFUNCTION("""COMPUTED_VALUE"""),103.88)</f>
        <v>103.88</v>
      </c>
      <c r="C636" s="1">
        <f t="shared" si="1"/>
        <v>-1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IFERROR(__xludf.DUMMYFUNCTION("""COMPUTED_VALUE"""),104.85)</f>
        <v>104.85</v>
      </c>
      <c r="C637" s="1">
        <f t="shared" si="1"/>
        <v>-1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IFERROR(__xludf.DUMMYFUNCTION("""COMPUTED_VALUE"""),105.03)</f>
        <v>105.03</v>
      </c>
      <c r="C638" s="1">
        <f t="shared" si="1"/>
        <v>-1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IFERROR(__xludf.DUMMYFUNCTION("""COMPUTED_VALUE"""),106.01)</f>
        <v>106.01</v>
      </c>
      <c r="C639" s="1">
        <f t="shared" si="1"/>
        <v>-1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IFERROR(__xludf.DUMMYFUNCTION("""COMPUTED_VALUE"""),106.78)</f>
        <v>106.78</v>
      </c>
      <c r="C640" s="1">
        <f t="shared" si="1"/>
        <v>-1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IFERROR(__xludf.DUMMYFUNCTION("""COMPUTED_VALUE"""),107.43)</f>
        <v>107.43</v>
      </c>
      <c r="C641" s="1">
        <f t="shared" si="1"/>
        <v>-1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IFERROR(__xludf.DUMMYFUNCTION("""COMPUTED_VALUE"""),107.88)</f>
        <v>107.88</v>
      </c>
      <c r="C642" s="1">
        <f t="shared" si="1"/>
        <v>-1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IFERROR(__xludf.DUMMYFUNCTION("""COMPUTED_VALUE"""),108.84)</f>
        <v>108.84</v>
      </c>
      <c r="C643" s="1">
        <f t="shared" si="1"/>
        <v>-1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IFERROR(__xludf.DUMMYFUNCTION("""COMPUTED_VALUE"""),109.19)</f>
        <v>109.19</v>
      </c>
      <c r="C644" s="1">
        <f t="shared" si="1"/>
        <v>-1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IFERROR(__xludf.DUMMYFUNCTION("""COMPUTED_VALUE"""),107.95)</f>
        <v>107.95</v>
      </c>
      <c r="C645" s="1">
        <f t="shared" si="1"/>
        <v>-1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IFERROR(__xludf.DUMMYFUNCTION("""COMPUTED_VALUE"""),106.3)</f>
        <v>106.3</v>
      </c>
      <c r="C646" s="1">
        <f t="shared" si="1"/>
        <v>-1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IFERROR(__xludf.DUMMYFUNCTION("""COMPUTED_VALUE"""),106.06)</f>
        <v>106.06</v>
      </c>
      <c r="C647" s="1">
        <f t="shared" si="1"/>
        <v>-1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IFERROR(__xludf.DUMMYFUNCTION("""COMPUTED_VALUE"""),108.27)</f>
        <v>108.27</v>
      </c>
      <c r="C648" s="1">
        <f t="shared" si="1"/>
        <v>-1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IFERROR(__xludf.DUMMYFUNCTION("""COMPUTED_VALUE"""),109.26)</f>
        <v>109.26</v>
      </c>
      <c r="C649" s="1">
        <f t="shared" si="1"/>
        <v>-1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IFERROR(__xludf.DUMMYFUNCTION("""COMPUTED_VALUE"""),109.82)</f>
        <v>109.82</v>
      </c>
      <c r="C650" s="1">
        <f t="shared" si="1"/>
        <v>-1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IFERROR(__xludf.DUMMYFUNCTION("""COMPUTED_VALUE"""),109.58)</f>
        <v>109.58</v>
      </c>
      <c r="C651" s="1">
        <f t="shared" si="1"/>
        <v>-1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IFERROR(__xludf.DUMMYFUNCTION("""COMPUTED_VALUE"""),110.5)</f>
        <v>110.5</v>
      </c>
      <c r="C652" s="1">
        <f t="shared" si="1"/>
        <v>-1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IFERROR(__xludf.DUMMYFUNCTION("""COMPUTED_VALUE"""),109.25)</f>
        <v>109.25</v>
      </c>
      <c r="C653" s="1">
        <f t="shared" si="1"/>
        <v>-1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IFERROR(__xludf.DUMMYFUNCTION("""COMPUTED_VALUE"""),111.12)</f>
        <v>111.12</v>
      </c>
      <c r="C654" s="1">
        <f t="shared" si="1"/>
        <v>-1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IFERROR(__xludf.DUMMYFUNCTION("""COMPUTED_VALUE"""),111.31)</f>
        <v>111.31</v>
      </c>
      <c r="C655" s="1">
        <f t="shared" si="1"/>
        <v>-1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IFERROR(__xludf.DUMMYFUNCTION("""COMPUTED_VALUE"""),111.95)</f>
        <v>111.95</v>
      </c>
      <c r="C656" s="1">
        <f t="shared" si="1"/>
        <v>-1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IFERROR(__xludf.DUMMYFUNCTION("""COMPUTED_VALUE"""),112.14)</f>
        <v>112.14</v>
      </c>
      <c r="C657" s="1">
        <f t="shared" si="1"/>
        <v>-1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IFERROR(__xludf.DUMMYFUNCTION("""COMPUTED_VALUE"""),112.63)</f>
        <v>112.63</v>
      </c>
      <c r="C658" s="1">
        <f t="shared" si="1"/>
        <v>-1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IFERROR(__xludf.DUMMYFUNCTION("""COMPUTED_VALUE"""),113.55)</f>
        <v>113.55</v>
      </c>
      <c r="C659" s="1">
        <f t="shared" si="1"/>
        <v>-1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IFERROR(__xludf.DUMMYFUNCTION("""COMPUTED_VALUE"""),113.28)</f>
        <v>113.28</v>
      </c>
      <c r="C660" s="1">
        <f t="shared" si="1"/>
        <v>-1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IFERROR(__xludf.DUMMYFUNCTION("""COMPUTED_VALUE"""),113.32)</f>
        <v>113.32</v>
      </c>
      <c r="C661" s="1">
        <f t="shared" si="1"/>
        <v>-1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IFERROR(__xludf.DUMMYFUNCTION("""COMPUTED_VALUE"""),112.57)</f>
        <v>112.57</v>
      </c>
      <c r="C662" s="1">
        <f t="shared" si="1"/>
        <v>-1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IFERROR(__xludf.DUMMYFUNCTION("""COMPUTED_VALUE"""),113.32)</f>
        <v>113.32</v>
      </c>
      <c r="C663" s="1">
        <f t="shared" si="1"/>
        <v>-1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IFERROR(__xludf.DUMMYFUNCTION("""COMPUTED_VALUE"""),112.66)</f>
        <v>112.66</v>
      </c>
      <c r="C664" s="1">
        <f t="shared" si="1"/>
        <v>-1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IFERROR(__xludf.DUMMYFUNCTION("""COMPUTED_VALUE"""),112.52)</f>
        <v>112.52</v>
      </c>
      <c r="C665" s="1">
        <f t="shared" si="1"/>
        <v>-1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IFERROR(__xludf.DUMMYFUNCTION("""COMPUTED_VALUE"""),111.98)</f>
        <v>111.98</v>
      </c>
      <c r="C666" s="1">
        <f t="shared" si="1"/>
        <v>-1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IFERROR(__xludf.DUMMYFUNCTION("""COMPUTED_VALUE"""),112.15)</f>
        <v>112.15</v>
      </c>
      <c r="C667" s="1">
        <f t="shared" si="1"/>
        <v>-1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IFERROR(__xludf.DUMMYFUNCTION("""COMPUTED_VALUE"""),111.29)</f>
        <v>111.29</v>
      </c>
      <c r="C668" s="1">
        <f t="shared" si="1"/>
        <v>-1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IFERROR(__xludf.DUMMYFUNCTION("""COMPUTED_VALUE"""),112.01)</f>
        <v>112.01</v>
      </c>
      <c r="C669" s="1">
        <f t="shared" si="1"/>
        <v>-1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IFERROR(__xludf.DUMMYFUNCTION("""COMPUTED_VALUE"""),111.73)</f>
        <v>111.73</v>
      </c>
      <c r="C670" s="1">
        <f t="shared" si="1"/>
        <v>-1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IFERROR(__xludf.DUMMYFUNCTION("""COMPUTED_VALUE"""),112.35)</f>
        <v>112.35</v>
      </c>
      <c r="C671" s="1">
        <f t="shared" si="1"/>
        <v>-1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IFERROR(__xludf.DUMMYFUNCTION("""COMPUTED_VALUE"""),111.8)</f>
        <v>111.8</v>
      </c>
      <c r="C672" s="1">
        <f t="shared" si="1"/>
        <v>-1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IFERROR(__xludf.DUMMYFUNCTION("""COMPUTED_VALUE"""),110.93)</f>
        <v>110.93</v>
      </c>
      <c r="C673" s="1">
        <f t="shared" si="1"/>
        <v>-1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IFERROR(__xludf.DUMMYFUNCTION("""COMPUTED_VALUE"""),112.16)</f>
        <v>112.16</v>
      </c>
      <c r="C674" s="1">
        <f t="shared" si="1"/>
        <v>-1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IFERROR(__xludf.DUMMYFUNCTION("""COMPUTED_VALUE"""),111.22)</f>
        <v>111.22</v>
      </c>
      <c r="C675" s="1">
        <f t="shared" si="1"/>
        <v>-1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IFERROR(__xludf.DUMMYFUNCTION("""COMPUTED_VALUE"""),110.77)</f>
        <v>110.77</v>
      </c>
      <c r="C676" s="1">
        <f t="shared" si="1"/>
        <v>-1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IFERROR(__xludf.DUMMYFUNCTION("""COMPUTED_VALUE"""),113.03)</f>
        <v>113.03</v>
      </c>
      <c r="C677" s="1">
        <f t="shared" si="1"/>
        <v>-1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IFERROR(__xludf.DUMMYFUNCTION("""COMPUTED_VALUE"""),114.0)</f>
        <v>114</v>
      </c>
      <c r="C678" s="1">
        <f t="shared" si="1"/>
        <v>-1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IFERROR(__xludf.DUMMYFUNCTION("""COMPUTED_VALUE"""),113.96)</f>
        <v>113.96</v>
      </c>
      <c r="C679" s="1">
        <f t="shared" si="1"/>
        <v>-1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IFERROR(__xludf.DUMMYFUNCTION("""COMPUTED_VALUE"""),114.18)</f>
        <v>114.18</v>
      </c>
      <c r="C680" s="1">
        <f t="shared" si="1"/>
        <v>-1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IFERROR(__xludf.DUMMYFUNCTION("""COMPUTED_VALUE"""),114.48)</f>
        <v>114.48</v>
      </c>
      <c r="C681" s="1">
        <f t="shared" si="1"/>
        <v>-1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IFERROR(__xludf.DUMMYFUNCTION("""COMPUTED_VALUE"""),116.56)</f>
        <v>116.56</v>
      </c>
      <c r="C682" s="1">
        <f t="shared" si="1"/>
        <v>-1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IFERROR(__xludf.DUMMYFUNCTION("""COMPUTED_VALUE"""),117.25)</f>
        <v>117.25</v>
      </c>
      <c r="C683" s="1">
        <f t="shared" si="1"/>
        <v>-1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IFERROR(__xludf.DUMMYFUNCTION("""COMPUTED_VALUE"""),117.14)</f>
        <v>117.14</v>
      </c>
      <c r="C684" s="1">
        <f t="shared" si="1"/>
        <v>-1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IFERROR(__xludf.DUMMYFUNCTION("""COMPUTED_VALUE"""),116.97)</f>
        <v>116.97</v>
      </c>
      <c r="C685" s="1">
        <f t="shared" si="1"/>
        <v>-1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IFERROR(__xludf.DUMMYFUNCTION("""COMPUTED_VALUE"""),116.6)</f>
        <v>116.6</v>
      </c>
      <c r="C686" s="1">
        <f t="shared" si="1"/>
        <v>-1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IFERROR(__xludf.DUMMYFUNCTION("""COMPUTED_VALUE"""),117.85)</f>
        <v>117.85</v>
      </c>
      <c r="C687" s="1">
        <f t="shared" si="1"/>
        <v>-1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IFERROR(__xludf.DUMMYFUNCTION("""COMPUTED_VALUE"""),117.8)</f>
        <v>117.8</v>
      </c>
      <c r="C688" s="1">
        <f t="shared" si="1"/>
        <v>-1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IFERROR(__xludf.DUMMYFUNCTION("""COMPUTED_VALUE"""),117.78)</f>
        <v>117.78</v>
      </c>
      <c r="C689" s="1">
        <f t="shared" si="1"/>
        <v>-1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IFERROR(__xludf.DUMMYFUNCTION("""COMPUTED_VALUE"""),116.93)</f>
        <v>116.93</v>
      </c>
      <c r="C690" s="1">
        <f t="shared" si="1"/>
        <v>-1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IFERROR(__xludf.DUMMYFUNCTION("""COMPUTED_VALUE"""),116.3)</f>
        <v>116.3</v>
      </c>
      <c r="C691" s="1">
        <f t="shared" si="1"/>
        <v>-1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IFERROR(__xludf.DUMMYFUNCTION("""COMPUTED_VALUE"""),117.2)</f>
        <v>117.2</v>
      </c>
      <c r="C692" s="1">
        <f t="shared" si="1"/>
        <v>-1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IFERROR(__xludf.DUMMYFUNCTION("""COMPUTED_VALUE"""),116.56)</f>
        <v>116.56</v>
      </c>
      <c r="C693" s="1">
        <f t="shared" si="1"/>
        <v>-1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IFERROR(__xludf.DUMMYFUNCTION("""COMPUTED_VALUE"""),117.25)</f>
        <v>117.25</v>
      </c>
      <c r="C694" s="1">
        <f t="shared" si="1"/>
        <v>-1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IFERROR(__xludf.DUMMYFUNCTION("""COMPUTED_VALUE"""),117.96)</f>
        <v>117.96</v>
      </c>
      <c r="C695" s="1">
        <f t="shared" si="1"/>
        <v>-1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IFERROR(__xludf.DUMMYFUNCTION("""COMPUTED_VALUE"""),116.14)</f>
        <v>116.14</v>
      </c>
      <c r="C696" s="1">
        <f t="shared" si="1"/>
        <v>-1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IFERROR(__xludf.DUMMYFUNCTION("""COMPUTED_VALUE"""),117.15)</f>
        <v>117.15</v>
      </c>
      <c r="C697" s="1">
        <f t="shared" si="1"/>
        <v>-1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IFERROR(__xludf.DUMMYFUNCTION("""COMPUTED_VALUE"""),117.5)</f>
        <v>117.5</v>
      </c>
      <c r="C698" s="1">
        <f t="shared" si="1"/>
        <v>-1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IFERROR(__xludf.DUMMYFUNCTION("""COMPUTED_VALUE"""),117.62)</f>
        <v>117.62</v>
      </c>
      <c r="C699" s="1">
        <f t="shared" si="1"/>
        <v>-1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IFERROR(__xludf.DUMMYFUNCTION("""COMPUTED_VALUE"""),117.36)</f>
        <v>117.36</v>
      </c>
      <c r="C700" s="1">
        <f t="shared" si="1"/>
        <v>-1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IFERROR(__xludf.DUMMYFUNCTION("""COMPUTED_VALUE"""),112.45)</f>
        <v>112.45</v>
      </c>
      <c r="C701" s="1">
        <f t="shared" si="1"/>
        <v>-1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IFERROR(__xludf.DUMMYFUNCTION("""COMPUTED_VALUE"""),113.06)</f>
        <v>113.06</v>
      </c>
      <c r="C702" s="1">
        <f t="shared" si="1"/>
        <v>-1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IFERROR(__xludf.DUMMYFUNCTION("""COMPUTED_VALUE"""),112.07)</f>
        <v>112.07</v>
      </c>
      <c r="C703" s="1">
        <f t="shared" si="1"/>
        <v>-1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IFERROR(__xludf.DUMMYFUNCTION("""COMPUTED_VALUE"""),112.82)</f>
        <v>112.82</v>
      </c>
      <c r="C704" s="1">
        <f t="shared" si="1"/>
        <v>-1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IFERROR(__xludf.DUMMYFUNCTION("""COMPUTED_VALUE"""),114.09)</f>
        <v>114.09</v>
      </c>
      <c r="C705" s="1">
        <f t="shared" si="1"/>
        <v>-1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IFERROR(__xludf.DUMMYFUNCTION("""COMPUTED_VALUE"""),115.18)</f>
        <v>115.18</v>
      </c>
      <c r="C706" s="1">
        <f t="shared" si="1"/>
        <v>-1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IFERROR(__xludf.DUMMYFUNCTION("""COMPUTED_VALUE"""),114.66)</f>
        <v>114.66</v>
      </c>
      <c r="C707" s="1">
        <f t="shared" si="1"/>
        <v>-1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IFERROR(__xludf.DUMMYFUNCTION("""COMPUTED_VALUE"""),113.38)</f>
        <v>113.38</v>
      </c>
      <c r="C708" s="1">
        <f t="shared" si="1"/>
        <v>-1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IFERROR(__xludf.DUMMYFUNCTION("""COMPUTED_VALUE"""),112.74)</f>
        <v>112.74</v>
      </c>
      <c r="C709" s="1">
        <f t="shared" si="1"/>
        <v>-1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IFERROR(__xludf.DUMMYFUNCTION("""COMPUTED_VALUE"""),109.38)</f>
        <v>109.38</v>
      </c>
      <c r="C710" s="1">
        <f t="shared" si="1"/>
        <v>-1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IFERROR(__xludf.DUMMYFUNCTION("""COMPUTED_VALUE"""),109.71)</f>
        <v>109.71</v>
      </c>
      <c r="C711" s="1">
        <f t="shared" si="1"/>
        <v>-1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IFERROR(__xludf.DUMMYFUNCTION("""COMPUTED_VALUE"""),110.96)</f>
        <v>110.96</v>
      </c>
      <c r="C712" s="1">
        <f t="shared" si="1"/>
        <v>-1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IFERROR(__xludf.DUMMYFUNCTION("""COMPUTED_VALUE"""),111.18)</f>
        <v>111.18</v>
      </c>
      <c r="C713" s="1">
        <f t="shared" si="1"/>
        <v>-1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IFERROR(__xludf.DUMMYFUNCTION("""COMPUTED_VALUE"""),110.24)</f>
        <v>110.24</v>
      </c>
      <c r="C714" s="1">
        <f t="shared" si="1"/>
        <v>-1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IFERROR(__xludf.DUMMYFUNCTION("""COMPUTED_VALUE"""),111.46)</f>
        <v>111.46</v>
      </c>
      <c r="C715" s="1">
        <f t="shared" si="1"/>
        <v>-1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IFERROR(__xludf.DUMMYFUNCTION("""COMPUTED_VALUE"""),108.37)</f>
        <v>108.37</v>
      </c>
      <c r="C716" s="1">
        <f t="shared" si="1"/>
        <v>-1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IFERROR(__xludf.DUMMYFUNCTION("""COMPUTED_VALUE"""),109.19)</f>
        <v>109.19</v>
      </c>
      <c r="C717" s="1">
        <f t="shared" si="1"/>
        <v>-1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IFERROR(__xludf.DUMMYFUNCTION("""COMPUTED_VALUE"""),110.36)</f>
        <v>110.36</v>
      </c>
      <c r="C718" s="1">
        <f t="shared" si="1"/>
        <v>-1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IFERROR(__xludf.DUMMYFUNCTION("""COMPUTED_VALUE"""),107.51)</f>
        <v>107.51</v>
      </c>
      <c r="C719" s="1">
        <f t="shared" si="1"/>
        <v>-1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IFERROR(__xludf.DUMMYFUNCTION("""COMPUTED_VALUE"""),105.87)</f>
        <v>105.87</v>
      </c>
      <c r="C720" s="1">
        <f t="shared" si="1"/>
        <v>-1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IFERROR(__xludf.DUMMYFUNCTION("""COMPUTED_VALUE"""),105.84)</f>
        <v>105.84</v>
      </c>
      <c r="C721" s="1">
        <f t="shared" si="1"/>
        <v>-1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IFERROR(__xludf.DUMMYFUNCTION("""COMPUTED_VALUE"""),105.93)</f>
        <v>105.93</v>
      </c>
      <c r="C722" s="1">
        <f t="shared" si="1"/>
        <v>-1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IFERROR(__xludf.DUMMYFUNCTION("""COMPUTED_VALUE"""),105.28)</f>
        <v>105.28</v>
      </c>
      <c r="C723" s="1">
        <f t="shared" si="1"/>
        <v>-1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IFERROR(__xludf.DUMMYFUNCTION("""COMPUTED_VALUE"""),102.5)</f>
        <v>102.5</v>
      </c>
      <c r="C724" s="1">
        <f t="shared" si="1"/>
        <v>-1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IFERROR(__xludf.DUMMYFUNCTION("""COMPUTED_VALUE"""),101.62)</f>
        <v>101.62</v>
      </c>
      <c r="C725" s="1">
        <f t="shared" si="1"/>
        <v>-1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IFERROR(__xludf.DUMMYFUNCTION("""COMPUTED_VALUE"""),102.4)</f>
        <v>102.4</v>
      </c>
      <c r="C726" s="1">
        <f t="shared" si="1"/>
        <v>-1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IFERROR(__xludf.DUMMYFUNCTION("""COMPUTED_VALUE"""),104.35)</f>
        <v>104.35</v>
      </c>
      <c r="C727" s="1">
        <f t="shared" si="1"/>
        <v>-1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IFERROR(__xludf.DUMMYFUNCTION("""COMPUTED_VALUE"""),103.56)</f>
        <v>103.56</v>
      </c>
      <c r="C728" s="1">
        <f t="shared" si="1"/>
        <v>-1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IFERROR(__xludf.DUMMYFUNCTION("""COMPUTED_VALUE"""),104.1)</f>
        <v>104.1</v>
      </c>
      <c r="C729" s="1">
        <f t="shared" si="1"/>
        <v>-1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IFERROR(__xludf.DUMMYFUNCTION("""COMPUTED_VALUE"""),105.47)</f>
        <v>105.47</v>
      </c>
      <c r="C730" s="1">
        <f t="shared" si="1"/>
        <v>-1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IFERROR(__xludf.DUMMYFUNCTION("""COMPUTED_VALUE"""),104.99)</f>
        <v>104.99</v>
      </c>
      <c r="C731" s="1">
        <f t="shared" si="1"/>
        <v>-1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IFERROR(__xludf.DUMMYFUNCTION("""COMPUTED_VALUE"""),103.38)</f>
        <v>103.38</v>
      </c>
      <c r="C732" s="1">
        <f t="shared" si="1"/>
        <v>-1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IFERROR(__xludf.DUMMYFUNCTION("""COMPUTED_VALUE"""),105.58)</f>
        <v>105.58</v>
      </c>
      <c r="C733" s="1">
        <f t="shared" si="1"/>
        <v>-1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IFERROR(__xludf.DUMMYFUNCTION("""COMPUTED_VALUE"""),105.79)</f>
        <v>105.79</v>
      </c>
      <c r="C734" s="1">
        <f t="shared" si="1"/>
        <v>-1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IFERROR(__xludf.DUMMYFUNCTION("""COMPUTED_VALUE"""),105.69)</f>
        <v>105.69</v>
      </c>
      <c r="C735" s="1">
        <f t="shared" si="1"/>
        <v>-1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IFERROR(__xludf.DUMMYFUNCTION("""COMPUTED_VALUE"""),104.66)</f>
        <v>104.66</v>
      </c>
      <c r="C736" s="1">
        <f t="shared" si="1"/>
        <v>-1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IFERROR(__xludf.DUMMYFUNCTION("""COMPUTED_VALUE"""),103.96)</f>
        <v>103.96</v>
      </c>
      <c r="C737" s="1">
        <f t="shared" si="1"/>
        <v>-1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IFERROR(__xludf.DUMMYFUNCTION("""COMPUTED_VALUE"""),105.17)</f>
        <v>105.17</v>
      </c>
      <c r="C738" s="1">
        <f t="shared" si="1"/>
        <v>-1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IFERROR(__xludf.DUMMYFUNCTION("""COMPUTED_VALUE"""),106.45)</f>
        <v>106.45</v>
      </c>
      <c r="C739" s="1">
        <f t="shared" si="1"/>
        <v>-1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IFERROR(__xludf.DUMMYFUNCTION("""COMPUTED_VALUE"""),106.99)</f>
        <v>106.99</v>
      </c>
      <c r="C740" s="1">
        <f t="shared" si="1"/>
        <v>-1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IFERROR(__xludf.DUMMYFUNCTION("""COMPUTED_VALUE"""),106.96)</f>
        <v>106.96</v>
      </c>
      <c r="C741" s="1">
        <f t="shared" si="1"/>
        <v>-1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IFERROR(__xludf.DUMMYFUNCTION("""COMPUTED_VALUE"""),107.74)</f>
        <v>107.74</v>
      </c>
      <c r="C742" s="1">
        <f t="shared" si="1"/>
        <v>-1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IFERROR(__xludf.DUMMYFUNCTION("""COMPUTED_VALUE"""),108.08)</f>
        <v>108.08</v>
      </c>
      <c r="C743" s="1">
        <f t="shared" si="1"/>
        <v>-1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IFERROR(__xludf.DUMMYFUNCTION("""COMPUTED_VALUE"""),107.91)</f>
        <v>107.91</v>
      </c>
      <c r="C744" s="1">
        <f t="shared" si="1"/>
        <v>-1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IFERROR(__xludf.DUMMYFUNCTION("""COMPUTED_VALUE"""),107.82)</f>
        <v>107.82</v>
      </c>
      <c r="C745" s="1">
        <f t="shared" si="1"/>
        <v>-1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IFERROR(__xludf.DUMMYFUNCTION("""COMPUTED_VALUE"""),108.68)</f>
        <v>108.68</v>
      </c>
      <c r="C746" s="1">
        <f t="shared" si="1"/>
        <v>-1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IFERROR(__xludf.DUMMYFUNCTION("""COMPUTED_VALUE"""),110.1)</f>
        <v>110.1</v>
      </c>
      <c r="C747" s="1">
        <f t="shared" si="1"/>
        <v>-1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IFERROR(__xludf.DUMMYFUNCTION("""COMPUTED_VALUE"""),109.91)</f>
        <v>109.91</v>
      </c>
      <c r="C748" s="1">
        <f t="shared" si="1"/>
        <v>-1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IFERROR(__xludf.DUMMYFUNCTION("""COMPUTED_VALUE"""),110.38)</f>
        <v>110.38</v>
      </c>
      <c r="C749" s="1">
        <f t="shared" si="1"/>
        <v>-1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IFERROR(__xludf.DUMMYFUNCTION("""COMPUTED_VALUE"""),109.71)</f>
        <v>109.71</v>
      </c>
      <c r="C750" s="1">
        <f t="shared" si="1"/>
        <v>-1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IFERROR(__xludf.DUMMYFUNCTION("""COMPUTED_VALUE"""),108.63)</f>
        <v>108.63</v>
      </c>
      <c r="C751" s="1">
        <f t="shared" si="1"/>
        <v>-1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IFERROR(__xludf.DUMMYFUNCTION("""COMPUTED_VALUE"""),108.46)</f>
        <v>108.46</v>
      </c>
      <c r="C752" s="1">
        <f t="shared" si="1"/>
        <v>-1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IFERROR(__xludf.DUMMYFUNCTION("""COMPUTED_VALUE"""),108.52)</f>
        <v>108.52</v>
      </c>
      <c r="C753" s="1">
        <f t="shared" si="1"/>
        <v>-1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IFERROR(__xludf.DUMMYFUNCTION("""COMPUTED_VALUE"""),106.45)</f>
        <v>106.45</v>
      </c>
      <c r="C754" s="1">
        <f t="shared" si="1"/>
        <v>-1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IFERROR(__xludf.DUMMYFUNCTION("""COMPUTED_VALUE"""),108.14)</f>
        <v>108.14</v>
      </c>
      <c r="C755" s="1">
        <f t="shared" si="1"/>
        <v>-1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IFERROR(__xludf.DUMMYFUNCTION("""COMPUTED_VALUE"""),110.39)</f>
        <v>110.39</v>
      </c>
      <c r="C756" s="1">
        <f t="shared" si="1"/>
        <v>-1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IFERROR(__xludf.DUMMYFUNCTION("""COMPUTED_VALUE"""),109.92)</f>
        <v>109.92</v>
      </c>
      <c r="C757" s="1">
        <f t="shared" si="1"/>
        <v>-1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IFERROR(__xludf.DUMMYFUNCTION("""COMPUTED_VALUE"""),110.5)</f>
        <v>110.5</v>
      </c>
      <c r="C758" s="1">
        <f t="shared" si="1"/>
        <v>-1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IFERROR(__xludf.DUMMYFUNCTION("""COMPUTED_VALUE"""),109.75)</f>
        <v>109.75</v>
      </c>
      <c r="C759" s="1">
        <f t="shared" si="1"/>
        <v>-1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IFERROR(__xludf.DUMMYFUNCTION("""COMPUTED_VALUE"""),109.26)</f>
        <v>109.26</v>
      </c>
      <c r="C760" s="1">
        <f t="shared" si="1"/>
        <v>-1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IFERROR(__xludf.DUMMYFUNCTION("""COMPUTED_VALUE"""),109.54)</f>
        <v>109.54</v>
      </c>
      <c r="C761" s="1">
        <f t="shared" si="1"/>
        <v>-1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IFERROR(__xludf.DUMMYFUNCTION("""COMPUTED_VALUE"""),110.47)</f>
        <v>110.47</v>
      </c>
      <c r="C762" s="1">
        <f t="shared" si="1"/>
        <v>-1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IFERROR(__xludf.DUMMYFUNCTION("""COMPUTED_VALUE"""),111.73)</f>
        <v>111.73</v>
      </c>
      <c r="C763" s="1">
        <f t="shared" si="1"/>
        <v>-1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IFERROR(__xludf.DUMMYFUNCTION("""COMPUTED_VALUE"""),112.85)</f>
        <v>112.85</v>
      </c>
      <c r="C764" s="1">
        <f t="shared" si="1"/>
        <v>-1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IFERROR(__xludf.DUMMYFUNCTION("""COMPUTED_VALUE"""),113.44)</f>
        <v>113.44</v>
      </c>
      <c r="C765" s="1">
        <f t="shared" si="1"/>
        <v>-1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IFERROR(__xludf.DUMMYFUNCTION("""COMPUTED_VALUE"""),113.97)</f>
        <v>113.97</v>
      </c>
      <c r="C766" s="1">
        <f t="shared" si="1"/>
        <v>-1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IFERROR(__xludf.DUMMYFUNCTION("""COMPUTED_VALUE"""),114.74)</f>
        <v>114.74</v>
      </c>
      <c r="C767" s="1">
        <f t="shared" si="1"/>
        <v>-1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IFERROR(__xludf.DUMMYFUNCTION("""COMPUTED_VALUE"""),115.24)</f>
        <v>115.24</v>
      </c>
      <c r="C768" s="1">
        <f t="shared" si="1"/>
        <v>-1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IFERROR(__xludf.DUMMYFUNCTION("""COMPUTED_VALUE"""),115.91)</f>
        <v>115.91</v>
      </c>
      <c r="C769" s="1">
        <f t="shared" si="1"/>
        <v>-1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IFERROR(__xludf.DUMMYFUNCTION("""COMPUTED_VALUE"""),115.01)</f>
        <v>115.01</v>
      </c>
      <c r="C770" s="1">
        <f t="shared" si="1"/>
        <v>-1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IFERROR(__xludf.DUMMYFUNCTION("""COMPUTED_VALUE"""),115.5)</f>
        <v>115.5</v>
      </c>
      <c r="C771" s="1">
        <f t="shared" si="1"/>
        <v>-1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IFERROR(__xludf.DUMMYFUNCTION("""COMPUTED_VALUE"""),116.2)</f>
        <v>116.2</v>
      </c>
      <c r="C772" s="1">
        <f t="shared" si="1"/>
        <v>-1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IFERROR(__xludf.DUMMYFUNCTION("""COMPUTED_VALUE"""),116.04)</f>
        <v>116.04</v>
      </c>
      <c r="C773" s="1">
        <f t="shared" si="1"/>
        <v>-1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IFERROR(__xludf.DUMMYFUNCTION("""COMPUTED_VALUE"""),117.21)</f>
        <v>117.21</v>
      </c>
      <c r="C774" s="1">
        <f t="shared" si="1"/>
        <v>-1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IFERROR(__xludf.DUMMYFUNCTION("""COMPUTED_VALUE"""),116.45)</f>
        <v>116.45</v>
      </c>
      <c r="C775" s="1">
        <f t="shared" si="1"/>
        <v>-1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IFERROR(__xludf.DUMMYFUNCTION("""COMPUTED_VALUE"""),115.15)</f>
        <v>115.15</v>
      </c>
      <c r="C776" s="1">
        <f t="shared" si="1"/>
        <v>-1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IFERROR(__xludf.DUMMYFUNCTION("""COMPUTED_VALUE"""),116.5)</f>
        <v>116.5</v>
      </c>
      <c r="C777" s="1">
        <f t="shared" si="1"/>
        <v>-1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IFERROR(__xludf.DUMMYFUNCTION("""COMPUTED_VALUE"""),115.2)</f>
        <v>115.2</v>
      </c>
      <c r="C778" s="1">
        <f t="shared" si="1"/>
        <v>-1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IFERROR(__xludf.DUMMYFUNCTION("""COMPUTED_VALUE"""),115.81)</f>
        <v>115.81</v>
      </c>
      <c r="C779" s="1">
        <f t="shared" si="1"/>
        <v>-1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IFERROR(__xludf.DUMMYFUNCTION("""COMPUTED_VALUE"""),115.91)</f>
        <v>115.91</v>
      </c>
      <c r="C780" s="1">
        <f t="shared" si="1"/>
        <v>-1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IFERROR(__xludf.DUMMYFUNCTION("""COMPUTED_VALUE"""),115.02)</f>
        <v>115.02</v>
      </c>
      <c r="C781" s="1">
        <f t="shared" si="1"/>
        <v>-1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IFERROR(__xludf.DUMMYFUNCTION("""COMPUTED_VALUE"""),115.64)</f>
        <v>115.64</v>
      </c>
      <c r="C782" s="1">
        <f t="shared" si="1"/>
        <v>-1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IFERROR(__xludf.DUMMYFUNCTION("""COMPUTED_VALUE"""),115.64)</f>
        <v>115.64</v>
      </c>
      <c r="C783" s="1">
        <f t="shared" si="1"/>
        <v>-1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IFERROR(__xludf.DUMMYFUNCTION("""COMPUTED_VALUE"""),116.5)</f>
        <v>116.5</v>
      </c>
      <c r="C784" s="1">
        <f t="shared" si="1"/>
        <v>-1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IFERROR(__xludf.DUMMYFUNCTION("""COMPUTED_VALUE"""),115.53)</f>
        <v>115.53</v>
      </c>
      <c r="C785" s="1">
        <f t="shared" si="1"/>
        <v>-1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IFERROR(__xludf.DUMMYFUNCTION("""COMPUTED_VALUE"""),115.71)</f>
        <v>115.71</v>
      </c>
      <c r="C786" s="1">
        <f t="shared" si="1"/>
        <v>-1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IFERROR(__xludf.DUMMYFUNCTION("""COMPUTED_VALUE"""),114.96)</f>
        <v>114.96</v>
      </c>
      <c r="C787" s="1">
        <f t="shared" si="1"/>
        <v>-1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IFERROR(__xludf.DUMMYFUNCTION("""COMPUTED_VALUE"""),115.92)</f>
        <v>115.92</v>
      </c>
      <c r="C788" s="1">
        <f t="shared" si="1"/>
        <v>-1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IFERROR(__xludf.DUMMYFUNCTION("""COMPUTED_VALUE"""),114.99)</f>
        <v>114.99</v>
      </c>
      <c r="C789" s="1">
        <f t="shared" si="1"/>
        <v>-1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IFERROR(__xludf.DUMMYFUNCTION("""COMPUTED_VALUE"""),114.99)</f>
        <v>114.99</v>
      </c>
      <c r="C790" s="1">
        <f t="shared" si="1"/>
        <v>-1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IFERROR(__xludf.DUMMYFUNCTION("""COMPUTED_VALUE"""),115.96)</f>
        <v>115.96</v>
      </c>
      <c r="C791" s="1">
        <f t="shared" si="1"/>
        <v>-1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IFERROR(__xludf.DUMMYFUNCTION("""COMPUTED_VALUE"""),113.54)</f>
        <v>113.54</v>
      </c>
      <c r="C792" s="1">
        <f t="shared" si="1"/>
        <v>-1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IFERROR(__xludf.DUMMYFUNCTION("""COMPUTED_VALUE"""),114.96)</f>
        <v>114.96</v>
      </c>
      <c r="C793" s="1">
        <f t="shared" si="1"/>
        <v>-1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IFERROR(__xludf.DUMMYFUNCTION("""COMPUTED_VALUE"""),116.65)</f>
        <v>116.65</v>
      </c>
      <c r="C794" s="1">
        <f t="shared" si="1"/>
        <v>-1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IFERROR(__xludf.DUMMYFUNCTION("""COMPUTED_VALUE"""),117.15)</f>
        <v>117.15</v>
      </c>
      <c r="C795" s="1">
        <f t="shared" si="1"/>
        <v>-1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IFERROR(__xludf.DUMMYFUNCTION("""COMPUTED_VALUE"""),116.9)</f>
        <v>116.9</v>
      </c>
      <c r="C796" s="1">
        <f t="shared" si="1"/>
        <v>-1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IFERROR(__xludf.DUMMYFUNCTION("""COMPUTED_VALUE"""),117.49)</f>
        <v>117.49</v>
      </c>
      <c r="C797" s="1">
        <f t="shared" si="1"/>
        <v>-1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IFERROR(__xludf.DUMMYFUNCTION("""COMPUTED_VALUE"""),117.93)</f>
        <v>117.93</v>
      </c>
      <c r="C798" s="1">
        <f t="shared" si="1"/>
        <v>-1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IFERROR(__xludf.DUMMYFUNCTION("""COMPUTED_VALUE"""),118.47)</f>
        <v>118.47</v>
      </c>
      <c r="C799" s="1">
        <f t="shared" si="1"/>
        <v>-1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IFERROR(__xludf.DUMMYFUNCTION("""COMPUTED_VALUE"""),118.56)</f>
        <v>118.56</v>
      </c>
      <c r="C800" s="1">
        <f t="shared" si="1"/>
        <v>-1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IFERROR(__xludf.DUMMYFUNCTION("""COMPUTED_VALUE"""),118.57)</f>
        <v>118.57</v>
      </c>
      <c r="C801" s="1">
        <f t="shared" si="1"/>
        <v>-1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IFERROR(__xludf.DUMMYFUNCTION("""COMPUTED_VALUE"""),118.73)</f>
        <v>118.73</v>
      </c>
      <c r="C802" s="1">
        <f t="shared" si="1"/>
        <v>-1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IFERROR(__xludf.DUMMYFUNCTION("""COMPUTED_VALUE"""),118.25)</f>
        <v>118.25</v>
      </c>
      <c r="C803" s="1">
        <f t="shared" si="1"/>
        <v>-1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IFERROR(__xludf.DUMMYFUNCTION("""COMPUTED_VALUE"""),118.36)</f>
        <v>118.36</v>
      </c>
      <c r="C804" s="1">
        <f t="shared" si="1"/>
        <v>-1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IFERROR(__xludf.DUMMYFUNCTION("""COMPUTED_VALUE"""),120.0)</f>
        <v>120</v>
      </c>
      <c r="C805" s="1">
        <f t="shared" si="1"/>
        <v>-1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IFERROR(__xludf.DUMMYFUNCTION("""COMPUTED_VALUE"""),119.68)</f>
        <v>119.68</v>
      </c>
      <c r="C806" s="1">
        <f t="shared" si="1"/>
        <v>-1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IFERROR(__xludf.DUMMYFUNCTION("""COMPUTED_VALUE"""),119.13)</f>
        <v>119.13</v>
      </c>
      <c r="C807" s="1">
        <f t="shared" si="1"/>
        <v>-1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IFERROR(__xludf.DUMMYFUNCTION("""COMPUTED_VALUE"""),119.46)</f>
        <v>119.46</v>
      </c>
      <c r="C808" s="1">
        <f t="shared" si="1"/>
        <v>-1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IFERROR(__xludf.DUMMYFUNCTION("""COMPUTED_VALUE"""),120.35)</f>
        <v>120.35</v>
      </c>
      <c r="C809" s="1">
        <f t="shared" si="1"/>
        <v>-1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IFERROR(__xludf.DUMMYFUNCTION("""COMPUTED_VALUE"""),120.34)</f>
        <v>120.34</v>
      </c>
      <c r="C810" s="1">
        <f t="shared" si="1"/>
        <v>-1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IFERROR(__xludf.DUMMYFUNCTION("""COMPUTED_VALUE"""),121.18)</f>
        <v>121.18</v>
      </c>
      <c r="C811" s="1">
        <f t="shared" si="1"/>
        <v>-1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IFERROR(__xludf.DUMMYFUNCTION("""COMPUTED_VALUE"""),120.18)</f>
        <v>120.18</v>
      </c>
      <c r="C812" s="1">
        <f t="shared" si="1"/>
        <v>-1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IFERROR(__xludf.DUMMYFUNCTION("""COMPUTED_VALUE"""),120.98)</f>
        <v>120.98</v>
      </c>
      <c r="C813" s="1">
        <f t="shared" si="1"/>
        <v>-1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IFERROR(__xludf.DUMMYFUNCTION("""COMPUTED_VALUE"""),120.19)</f>
        <v>120.19</v>
      </c>
      <c r="C814" s="1">
        <f t="shared" si="1"/>
        <v>-1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IFERROR(__xludf.DUMMYFUNCTION("""COMPUTED_VALUE"""),118.82)</f>
        <v>118.82</v>
      </c>
      <c r="C815" s="1">
        <f t="shared" si="1"/>
        <v>-1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IFERROR(__xludf.DUMMYFUNCTION("""COMPUTED_VALUE"""),119.61)</f>
        <v>119.61</v>
      </c>
      <c r="C816" s="1">
        <f t="shared" si="1"/>
        <v>-1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IFERROR(__xludf.DUMMYFUNCTION("""COMPUTED_VALUE"""),119.0)</f>
        <v>119</v>
      </c>
      <c r="C817" s="1">
        <f t="shared" si="1"/>
        <v>-1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IFERROR(__xludf.DUMMYFUNCTION("""COMPUTED_VALUE"""),117.78)</f>
        <v>117.78</v>
      </c>
      <c r="C818" s="1">
        <f t="shared" si="1"/>
        <v>-1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IFERROR(__xludf.DUMMYFUNCTION("""COMPUTED_VALUE"""),118.07)</f>
        <v>118.07</v>
      </c>
      <c r="C819" s="1">
        <f t="shared" si="1"/>
        <v>-1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IFERROR(__xludf.DUMMYFUNCTION("""COMPUTED_VALUE"""),117.52)</f>
        <v>117.52</v>
      </c>
      <c r="C820" s="1">
        <f t="shared" si="1"/>
        <v>-1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IFERROR(__xludf.DUMMYFUNCTION("""COMPUTED_VALUE"""),117.81)</f>
        <v>117.81</v>
      </c>
      <c r="C821" s="1">
        <f t="shared" si="1"/>
        <v>-1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IFERROR(__xludf.DUMMYFUNCTION("""COMPUTED_VALUE"""),118.64)</f>
        <v>118.64</v>
      </c>
      <c r="C822" s="1">
        <f t="shared" si="1"/>
        <v>-1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IFERROR(__xludf.DUMMYFUNCTION("""COMPUTED_VALUE"""),119.64)</f>
        <v>119.64</v>
      </c>
      <c r="C823" s="1">
        <f t="shared" si="1"/>
        <v>-1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IFERROR(__xludf.DUMMYFUNCTION("""COMPUTED_VALUE"""),120.95)</f>
        <v>120.95</v>
      </c>
      <c r="C824" s="1">
        <f t="shared" si="1"/>
        <v>-1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IFERROR(__xludf.DUMMYFUNCTION("""COMPUTED_VALUE"""),119.94)</f>
        <v>119.94</v>
      </c>
      <c r="C825" s="1">
        <f t="shared" si="1"/>
        <v>-1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IFERROR(__xludf.DUMMYFUNCTION("""COMPUTED_VALUE"""),116.57)</f>
        <v>116.57</v>
      </c>
      <c r="C826" s="1">
        <f t="shared" si="1"/>
        <v>-1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IFERROR(__xludf.DUMMYFUNCTION("""COMPUTED_VALUE"""),117.01)</f>
        <v>117.01</v>
      </c>
      <c r="C827" s="1">
        <f t="shared" si="1"/>
        <v>-1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IFERROR(__xludf.DUMMYFUNCTION("""COMPUTED_VALUE"""),114.81)</f>
        <v>114.81</v>
      </c>
      <c r="C828" s="1">
        <f t="shared" si="1"/>
        <v>-1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IFERROR(__xludf.DUMMYFUNCTION("""COMPUTED_VALUE"""),115.59)</f>
        <v>115.59</v>
      </c>
      <c r="C829" s="1">
        <f t="shared" si="1"/>
        <v>-1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IFERROR(__xludf.DUMMYFUNCTION("""COMPUTED_VALUE"""),115.9)</f>
        <v>115.9</v>
      </c>
      <c r="C830" s="1">
        <f t="shared" si="1"/>
        <v>-1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IFERROR(__xludf.DUMMYFUNCTION("""COMPUTED_VALUE"""),116.57)</f>
        <v>116.57</v>
      </c>
      <c r="C831" s="1">
        <f t="shared" si="1"/>
        <v>-1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IFERROR(__xludf.DUMMYFUNCTION("""COMPUTED_VALUE"""),117.48)</f>
        <v>117.48</v>
      </c>
      <c r="C832" s="1">
        <f t="shared" si="1"/>
        <v>-1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IFERROR(__xludf.DUMMYFUNCTION("""COMPUTED_VALUE"""),118.28)</f>
        <v>118.28</v>
      </c>
      <c r="C833" s="1">
        <f t="shared" si="1"/>
        <v>-1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IFERROR(__xludf.DUMMYFUNCTION("""COMPUTED_VALUE"""),118.51)</f>
        <v>118.51</v>
      </c>
      <c r="C834" s="1">
        <f t="shared" si="1"/>
        <v>-1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IFERROR(__xludf.DUMMYFUNCTION("""COMPUTED_VALUE"""),120.04)</f>
        <v>120.04</v>
      </c>
      <c r="C835" s="1">
        <f t="shared" si="1"/>
        <v>-1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IFERROR(__xludf.DUMMYFUNCTION("""COMPUTED_VALUE"""),121.32)</f>
        <v>121.32</v>
      </c>
      <c r="C836" s="1">
        <f t="shared" si="1"/>
        <v>-1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IFERROR(__xludf.DUMMYFUNCTION("""COMPUTED_VALUE"""),122.01)</f>
        <v>122.01</v>
      </c>
      <c r="C837" s="1">
        <f t="shared" si="1"/>
        <v>-1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IFERROR(__xludf.DUMMYFUNCTION("""COMPUTED_VALUE"""),120.27)</f>
        <v>120.27</v>
      </c>
      <c r="C838" s="1">
        <f t="shared" si="1"/>
        <v>-1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IFERROR(__xludf.DUMMYFUNCTION("""COMPUTED_VALUE"""),122.04)</f>
        <v>122.04</v>
      </c>
      <c r="C839" s="1">
        <f t="shared" si="1"/>
        <v>-1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IFERROR(__xludf.DUMMYFUNCTION("""COMPUTED_VALUE"""),123.49)</f>
        <v>123.49</v>
      </c>
      <c r="C840" s="1">
        <f t="shared" si="1"/>
        <v>-1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IFERROR(__xludf.DUMMYFUNCTION("""COMPUTED_VALUE"""),123.25)</f>
        <v>123.25</v>
      </c>
      <c r="C841" s="1">
        <f t="shared" si="1"/>
        <v>-1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IFERROR(__xludf.DUMMYFUNCTION("""COMPUTED_VALUE"""),123.04)</f>
        <v>123.04</v>
      </c>
      <c r="C842" s="1">
        <f t="shared" si="1"/>
        <v>-1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IFERROR(__xludf.DUMMYFUNCTION("""COMPUTED_VALUE"""),123.36)</f>
        <v>123.36</v>
      </c>
      <c r="C843" s="1">
        <f t="shared" si="1"/>
        <v>-1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IFERROR(__xludf.DUMMYFUNCTION("""COMPUTED_VALUE"""),123.64)</f>
        <v>123.64</v>
      </c>
      <c r="C844" s="1">
        <f t="shared" si="1"/>
        <v>-1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IFERROR(__xludf.DUMMYFUNCTION("""COMPUTED_VALUE"""),123.23)</f>
        <v>123.23</v>
      </c>
      <c r="C845" s="1">
        <f t="shared" si="1"/>
        <v>-1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IFERROR(__xludf.DUMMYFUNCTION("""COMPUTED_VALUE"""),122.85)</f>
        <v>122.85</v>
      </c>
      <c r="C846" s="1">
        <f t="shared" si="1"/>
        <v>-1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IFERROR(__xludf.DUMMYFUNCTION("""COMPUTED_VALUE"""),125.0)</f>
        <v>125</v>
      </c>
      <c r="C847" s="1">
        <f t="shared" si="1"/>
        <v>-1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IFERROR(__xludf.DUMMYFUNCTION("""COMPUTED_VALUE"""),123.01)</f>
        <v>123.01</v>
      </c>
      <c r="C848" s="1">
        <f t="shared" si="1"/>
        <v>-1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IFERROR(__xludf.DUMMYFUNCTION("""COMPUTED_VALUE"""),122.76)</f>
        <v>122.76</v>
      </c>
      <c r="C849" s="1">
        <f t="shared" si="1"/>
        <v>-1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IFERROR(__xludf.DUMMYFUNCTION("""COMPUTED_VALUE"""),123.42)</f>
        <v>123.42</v>
      </c>
      <c r="C850" s="1">
        <f t="shared" si="1"/>
        <v>-1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IFERROR(__xludf.DUMMYFUNCTION("""COMPUTED_VALUE"""),124.78)</f>
        <v>124.78</v>
      </c>
      <c r="C851" s="1">
        <f t="shared" si="1"/>
        <v>-1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IFERROR(__xludf.DUMMYFUNCTION("""COMPUTED_VALUE"""),125.94)</f>
        <v>125.94</v>
      </c>
      <c r="C852" s="1">
        <f t="shared" si="1"/>
        <v>-1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IFERROR(__xludf.DUMMYFUNCTION("""COMPUTED_VALUE"""),124.93)</f>
        <v>124.93</v>
      </c>
      <c r="C853" s="1">
        <f t="shared" si="1"/>
        <v>-1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IFERROR(__xludf.DUMMYFUNCTION("""COMPUTED_VALUE"""),125.4)</f>
        <v>125.4</v>
      </c>
      <c r="C854" s="1">
        <f t="shared" si="1"/>
        <v>-1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IFERROR(__xludf.DUMMYFUNCTION("""COMPUTED_VALUE"""),125.45)</f>
        <v>125.45</v>
      </c>
      <c r="C855" s="1">
        <f t="shared" si="1"/>
        <v>-1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IFERROR(__xludf.DUMMYFUNCTION("""COMPUTED_VALUE"""),126.43)</f>
        <v>126.43</v>
      </c>
      <c r="C856" s="1">
        <f t="shared" si="1"/>
        <v>-1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IFERROR(__xludf.DUMMYFUNCTION("""COMPUTED_VALUE"""),125.49)</f>
        <v>125.49</v>
      </c>
      <c r="C857" s="1">
        <f t="shared" si="1"/>
        <v>-1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IFERROR(__xludf.DUMMYFUNCTION("""COMPUTED_VALUE"""),125.11)</f>
        <v>125.11</v>
      </c>
      <c r="C858" s="1">
        <f t="shared" si="1"/>
        <v>-1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IFERROR(__xludf.DUMMYFUNCTION("""COMPUTED_VALUE"""),122.75)</f>
        <v>122.75</v>
      </c>
      <c r="C859" s="1">
        <f t="shared" si="1"/>
        <v>-1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IFERROR(__xludf.DUMMYFUNCTION("""COMPUTED_VALUE"""),124.09)</f>
        <v>124.09</v>
      </c>
      <c r="C860" s="1">
        <f t="shared" si="1"/>
        <v>-1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IFERROR(__xludf.DUMMYFUNCTION("""COMPUTED_VALUE"""),122.96)</f>
        <v>122.96</v>
      </c>
      <c r="C861" s="1">
        <f t="shared" si="1"/>
        <v>-1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IFERROR(__xludf.DUMMYFUNCTION("""COMPUTED_VALUE"""),121.57)</f>
        <v>121.57</v>
      </c>
      <c r="C862" s="1">
        <f t="shared" si="1"/>
        <v>-1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IFERROR(__xludf.DUMMYFUNCTION("""COMPUTED_VALUE"""),120.59)</f>
        <v>120.59</v>
      </c>
      <c r="C863" s="1">
        <f t="shared" si="1"/>
        <v>-1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IFERROR(__xludf.DUMMYFUNCTION("""COMPUTED_VALUE"""),121.7)</f>
        <v>121.7</v>
      </c>
      <c r="C864" s="1">
        <f t="shared" si="1"/>
        <v>-1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IFERROR(__xludf.DUMMYFUNCTION("""COMPUTED_VALUE"""),122.69)</f>
        <v>122.69</v>
      </c>
      <c r="C865" s="1">
        <f t="shared" si="1"/>
        <v>-1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IFERROR(__xludf.DUMMYFUNCTION("""COMPUTED_VALUE"""),121.45)</f>
        <v>121.45</v>
      </c>
      <c r="C866" s="1">
        <f t="shared" si="1"/>
        <v>-1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IFERROR(__xludf.DUMMYFUNCTION("""COMPUTED_VALUE"""),119.97)</f>
        <v>119.97</v>
      </c>
      <c r="C867" s="1">
        <f t="shared" si="1"/>
        <v>-1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IFERROR(__xludf.DUMMYFUNCTION("""COMPUTED_VALUE"""),121.66)</f>
        <v>121.66</v>
      </c>
      <c r="C868" s="1">
        <f t="shared" si="1"/>
        <v>-1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IFERROR(__xludf.DUMMYFUNCTION("""COMPUTED_VALUE"""),120.28)</f>
        <v>120.28</v>
      </c>
      <c r="C869" s="1">
        <f t="shared" si="1"/>
        <v>-1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IFERROR(__xludf.DUMMYFUNCTION("""COMPUTED_VALUE"""),121.22)</f>
        <v>121.22</v>
      </c>
      <c r="C870" s="1">
        <f t="shared" si="1"/>
        <v>-1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IFERROR(__xludf.DUMMYFUNCTION("""COMPUTED_VALUE"""),121.52)</f>
        <v>121.52</v>
      </c>
      <c r="C871" s="1">
        <f t="shared" si="1"/>
        <v>-1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IFERROR(__xludf.DUMMYFUNCTION("""COMPUTED_VALUE"""),120.5)</f>
        <v>120.5</v>
      </c>
      <c r="C872" s="1">
        <f t="shared" si="1"/>
        <v>-1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IFERROR(__xludf.DUMMYFUNCTION("""COMPUTED_VALUE"""),117.95)</f>
        <v>117.95</v>
      </c>
      <c r="C873" s="1">
        <f t="shared" si="1"/>
        <v>-1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IFERROR(__xludf.DUMMYFUNCTION("""COMPUTED_VALUE"""),118.93)</f>
        <v>118.93</v>
      </c>
      <c r="C874" s="1">
        <f t="shared" si="1"/>
        <v>-1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IFERROR(__xludf.DUMMYFUNCTION("""COMPUTED_VALUE"""),116.82)</f>
        <v>116.82</v>
      </c>
      <c r="C875" s="1">
        <f t="shared" si="1"/>
        <v>-1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IFERROR(__xludf.DUMMYFUNCTION("""COMPUTED_VALUE"""),117.45)</f>
        <v>117.45</v>
      </c>
      <c r="C876" s="1">
        <f t="shared" si="1"/>
        <v>-1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IFERROR(__xludf.DUMMYFUNCTION("""COMPUTED_VALUE"""),118.15)</f>
        <v>118.15</v>
      </c>
      <c r="C877" s="1">
        <f t="shared" si="1"/>
        <v>-1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IFERROR(__xludf.DUMMYFUNCTION("""COMPUTED_VALUE"""),118.71)</f>
        <v>118.71</v>
      </c>
      <c r="C878" s="1">
        <f t="shared" si="1"/>
        <v>-1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IFERROR(__xludf.DUMMYFUNCTION("""COMPUTED_VALUE"""),118.34)</f>
        <v>118.34</v>
      </c>
      <c r="C879" s="1">
        <f t="shared" si="1"/>
        <v>-1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IFERROR(__xludf.DUMMYFUNCTION("""COMPUTED_VALUE"""),119.08)</f>
        <v>119.08</v>
      </c>
      <c r="C880" s="1">
        <f t="shared" si="1"/>
        <v>-1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IFERROR(__xludf.DUMMYFUNCTION("""COMPUTED_VALUE"""),119.15)</f>
        <v>119.15</v>
      </c>
      <c r="C881" s="1">
        <f t="shared" si="1"/>
        <v>-1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IFERROR(__xludf.DUMMYFUNCTION("""COMPUTED_VALUE"""),119.08)</f>
        <v>119.08</v>
      </c>
      <c r="C882" s="1">
        <f t="shared" si="1"/>
        <v>-1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IFERROR(__xludf.DUMMYFUNCTION("""COMPUTED_VALUE"""),120.51)</f>
        <v>120.51</v>
      </c>
      <c r="C883" s="1">
        <f t="shared" si="1"/>
        <v>-1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IFERROR(__xludf.DUMMYFUNCTION("""COMPUTED_VALUE"""),121.24)</f>
        <v>121.24</v>
      </c>
      <c r="C884" s="1">
        <f t="shared" si="1"/>
        <v>-1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IFERROR(__xludf.DUMMYFUNCTION("""COMPUTED_VALUE"""),123.27)</f>
        <v>123.27</v>
      </c>
      <c r="C885" s="1">
        <f t="shared" si="1"/>
        <v>-1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IFERROR(__xludf.DUMMYFUNCTION("""COMPUTED_VALUE"""),122.9)</f>
        <v>122.9</v>
      </c>
      <c r="C886" s="1">
        <f t="shared" si="1"/>
        <v>-1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IFERROR(__xludf.DUMMYFUNCTION("""COMPUTED_VALUE"""),123.77)</f>
        <v>123.77</v>
      </c>
      <c r="C887" s="1">
        <f t="shared" si="1"/>
        <v>-1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IFERROR(__xludf.DUMMYFUNCTION("""COMPUTED_VALUE"""),124.06)</f>
        <v>124.06</v>
      </c>
      <c r="C888" s="1">
        <f t="shared" si="1"/>
        <v>-1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IFERROR(__xludf.DUMMYFUNCTION("""COMPUTED_VALUE"""),124.68)</f>
        <v>124.68</v>
      </c>
      <c r="C889" s="1">
        <f t="shared" si="1"/>
        <v>-1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IFERROR(__xludf.DUMMYFUNCTION("""COMPUTED_VALUE"""),124.12)</f>
        <v>124.12</v>
      </c>
      <c r="C890" s="1">
        <f t="shared" si="1"/>
        <v>-1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IFERROR(__xludf.DUMMYFUNCTION("""COMPUTED_VALUE"""),124.35)</f>
        <v>124.35</v>
      </c>
      <c r="C891" s="1">
        <f t="shared" si="1"/>
        <v>-1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IFERROR(__xludf.DUMMYFUNCTION("""COMPUTED_VALUE"""),125.47)</f>
        <v>125.47</v>
      </c>
      <c r="C892" s="1">
        <f t="shared" si="1"/>
        <v>-1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IFERROR(__xludf.DUMMYFUNCTION("""COMPUTED_VALUE"""),126.91)</f>
        <v>126.91</v>
      </c>
      <c r="C893" s="1">
        <f t="shared" si="1"/>
        <v>-1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IFERROR(__xludf.DUMMYFUNCTION("""COMPUTED_VALUE"""),127.03)</f>
        <v>127.03</v>
      </c>
      <c r="C894" s="1">
        <f t="shared" si="1"/>
        <v>-1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IFERROR(__xludf.DUMMYFUNCTION("""COMPUTED_VALUE"""),127.26)</f>
        <v>127.26</v>
      </c>
      <c r="C895" s="1">
        <f t="shared" si="1"/>
        <v>-1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IFERROR(__xludf.DUMMYFUNCTION("""COMPUTED_VALUE"""),126.37)</f>
        <v>126.37</v>
      </c>
      <c r="C896" s="1">
        <f t="shared" si="1"/>
        <v>-1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IFERROR(__xludf.DUMMYFUNCTION("""COMPUTED_VALUE"""),127.76)</f>
        <v>127.76</v>
      </c>
      <c r="C897" s="1">
        <f t="shared" si="1"/>
        <v>-1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IFERROR(__xludf.DUMMYFUNCTION("""COMPUTED_VALUE"""),127.56)</f>
        <v>127.56</v>
      </c>
      <c r="C898" s="1">
        <f t="shared" si="1"/>
        <v>-1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IFERROR(__xludf.DUMMYFUNCTION("""COMPUTED_VALUE"""),126.17)</f>
        <v>126.17</v>
      </c>
      <c r="C899" s="1">
        <f t="shared" si="1"/>
        <v>-1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IFERROR(__xludf.DUMMYFUNCTION("""COMPUTED_VALUE"""),125.78)</f>
        <v>125.78</v>
      </c>
      <c r="C900" s="1">
        <f t="shared" si="1"/>
        <v>-1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IFERROR(__xludf.DUMMYFUNCTION("""COMPUTED_VALUE"""),125.89)</f>
        <v>125.89</v>
      </c>
      <c r="C901" s="1">
        <f t="shared" si="1"/>
        <v>-1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IFERROR(__xludf.DUMMYFUNCTION("""COMPUTED_VALUE"""),126.44)</f>
        <v>126.44</v>
      </c>
      <c r="C902" s="1">
        <f t="shared" si="1"/>
        <v>-1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IFERROR(__xludf.DUMMYFUNCTION("""COMPUTED_VALUE"""),124.95)</f>
        <v>124.95</v>
      </c>
      <c r="C903" s="1">
        <f t="shared" si="1"/>
        <v>-1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IFERROR(__xludf.DUMMYFUNCTION("""COMPUTED_VALUE"""),123.99)</f>
        <v>123.99</v>
      </c>
      <c r="C904" s="1">
        <f t="shared" si="1"/>
        <v>-1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IFERROR(__xludf.DUMMYFUNCTION("""COMPUTED_VALUE"""),123.14)</f>
        <v>123.14</v>
      </c>
      <c r="C905" s="1">
        <f t="shared" si="1"/>
        <v>-1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IFERROR(__xludf.DUMMYFUNCTION("""COMPUTED_VALUE"""),123.33)</f>
        <v>123.33</v>
      </c>
      <c r="C906" s="1">
        <f t="shared" si="1"/>
        <v>-1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IFERROR(__xludf.DUMMYFUNCTION("""COMPUTED_VALUE"""),123.07)</f>
        <v>123.07</v>
      </c>
      <c r="C907" s="1">
        <f t="shared" si="1"/>
        <v>-1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IFERROR(__xludf.DUMMYFUNCTION("""COMPUTED_VALUE"""),122.5)</f>
        <v>122.5</v>
      </c>
      <c r="C908" s="1">
        <f t="shared" si="1"/>
        <v>-1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IFERROR(__xludf.DUMMYFUNCTION("""COMPUTED_VALUE"""),121.8)</f>
        <v>121.8</v>
      </c>
      <c r="C909" s="1">
        <f t="shared" si="1"/>
        <v>-1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IFERROR(__xludf.DUMMYFUNCTION("""COMPUTED_VALUE"""),122.5)</f>
        <v>122.5</v>
      </c>
      <c r="C910" s="1">
        <f t="shared" si="1"/>
        <v>-1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IFERROR(__xludf.DUMMYFUNCTION("""COMPUTED_VALUE"""),122.05)</f>
        <v>122.05</v>
      </c>
      <c r="C911" s="1">
        <f t="shared" si="1"/>
        <v>-1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IFERROR(__xludf.DUMMYFUNCTION("""COMPUTED_VALUE"""),120.25)</f>
        <v>120.25</v>
      </c>
      <c r="C912" s="1">
        <f t="shared" si="1"/>
        <v>-1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IFERROR(__xludf.DUMMYFUNCTION("""COMPUTED_VALUE"""),119.88)</f>
        <v>119.88</v>
      </c>
      <c r="C913" s="1">
        <f t="shared" si="1"/>
        <v>-1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IFERROR(__xludf.DUMMYFUNCTION("""COMPUTED_VALUE"""),118.66)</f>
        <v>118.66</v>
      </c>
      <c r="C914" s="1">
        <f t="shared" si="1"/>
        <v>-1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IFERROR(__xludf.DUMMYFUNCTION("""COMPUTED_VALUE"""),118.29)</f>
        <v>118.29</v>
      </c>
      <c r="C915" s="1">
        <f t="shared" si="1"/>
        <v>-1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IFERROR(__xludf.DUMMYFUNCTION("""COMPUTED_VALUE"""),117.7)</f>
        <v>117.7</v>
      </c>
      <c r="C916" s="1">
        <f t="shared" si="1"/>
        <v>-1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IFERROR(__xludf.DUMMYFUNCTION("""COMPUTED_VALUE"""),118.29)</f>
        <v>118.29</v>
      </c>
      <c r="C917" s="1">
        <f t="shared" si="1"/>
        <v>-1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IFERROR(__xludf.DUMMYFUNCTION("""COMPUTED_VALUE"""),119.53)</f>
        <v>119.53</v>
      </c>
      <c r="C918" s="1">
        <f t="shared" si="1"/>
        <v>-1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IFERROR(__xludf.DUMMYFUNCTION("""COMPUTED_VALUE"""),118.84)</f>
        <v>118.84</v>
      </c>
      <c r="C919" s="1">
        <f t="shared" si="1"/>
        <v>-1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IFERROR(__xludf.DUMMYFUNCTION("""COMPUTED_VALUE"""),118.81)</f>
        <v>118.81</v>
      </c>
      <c r="C920" s="1">
        <f t="shared" si="1"/>
        <v>-1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IFERROR(__xludf.DUMMYFUNCTION("""COMPUTED_VALUE"""),121.81)</f>
        <v>121.81</v>
      </c>
      <c r="C921" s="1">
        <f t="shared" si="1"/>
        <v>-1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IFERROR(__xludf.DUMMYFUNCTION("""COMPUTED_VALUE"""),120.37)</f>
        <v>120.37</v>
      </c>
      <c r="C922" s="1">
        <f t="shared" si="1"/>
        <v>-1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IFERROR(__xludf.DUMMYFUNCTION("""COMPUTED_VALUE"""),120.43)</f>
        <v>120.43</v>
      </c>
      <c r="C923" s="1">
        <f t="shared" si="1"/>
        <v>-1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IFERROR(__xludf.DUMMYFUNCTION("""COMPUTED_VALUE"""),120.55)</f>
        <v>120.55</v>
      </c>
      <c r="C924" s="1">
        <f t="shared" si="1"/>
        <v>-1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IFERROR(__xludf.DUMMYFUNCTION("""COMPUTED_VALUE"""),120.86)</f>
        <v>120.86</v>
      </c>
      <c r="C925" s="1">
        <f t="shared" si="1"/>
        <v>-1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IFERROR(__xludf.DUMMYFUNCTION("""COMPUTED_VALUE"""),121.37)</f>
        <v>121.37</v>
      </c>
      <c r="C926" s="1">
        <f t="shared" si="1"/>
        <v>-1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IFERROR(__xludf.DUMMYFUNCTION("""COMPUTED_VALUE"""),121.21)</f>
        <v>121.21</v>
      </c>
      <c r="C927" s="1">
        <f t="shared" si="1"/>
        <v>-1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IFERROR(__xludf.DUMMYFUNCTION("""COMPUTED_VALUE"""),122.22)</f>
        <v>122.22</v>
      </c>
      <c r="C928" s="1">
        <f t="shared" si="1"/>
        <v>-1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IFERROR(__xludf.DUMMYFUNCTION("""COMPUTED_VALUE"""),123.01)</f>
        <v>123.01</v>
      </c>
      <c r="C929" s="1">
        <f t="shared" si="1"/>
        <v>-1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IFERROR(__xludf.DUMMYFUNCTION("""COMPUTED_VALUE"""),123.92)</f>
        <v>123.92</v>
      </c>
      <c r="C930" s="1">
        <f t="shared" si="1"/>
        <v>-1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IFERROR(__xludf.DUMMYFUNCTION("""COMPUTED_VALUE"""),123.89)</f>
        <v>123.89</v>
      </c>
      <c r="C931" s="1">
        <f t="shared" si="1"/>
        <v>-1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IFERROR(__xludf.DUMMYFUNCTION("""COMPUTED_VALUE"""),124.14)</f>
        <v>124.14</v>
      </c>
      <c r="C932" s="1">
        <f t="shared" si="1"/>
        <v>-1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IFERROR(__xludf.DUMMYFUNCTION("""COMPUTED_VALUE"""),124.08)</f>
        <v>124.08</v>
      </c>
      <c r="C933" s="1">
        <f t="shared" si="1"/>
        <v>-1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IFERROR(__xludf.DUMMYFUNCTION("""COMPUTED_VALUE"""),124.34)</f>
        <v>124.34</v>
      </c>
      <c r="C934" s="1">
        <f t="shared" si="1"/>
        <v>-1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IFERROR(__xludf.DUMMYFUNCTION("""COMPUTED_VALUE"""),125.82)</f>
        <v>125.82</v>
      </c>
      <c r="C935" s="1">
        <f t="shared" si="1"/>
        <v>-1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IFERROR(__xludf.DUMMYFUNCTION("""COMPUTED_VALUE"""),125.44)</f>
        <v>125.44</v>
      </c>
      <c r="C936" s="1">
        <f t="shared" si="1"/>
        <v>-1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IFERROR(__xludf.DUMMYFUNCTION("""COMPUTED_VALUE"""),124.92)</f>
        <v>124.92</v>
      </c>
      <c r="C937" s="1">
        <f t="shared" si="1"/>
        <v>-1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IFERROR(__xludf.DUMMYFUNCTION("""COMPUTED_VALUE"""),125.52)</f>
        <v>125.52</v>
      </c>
      <c r="C938" s="1">
        <f t="shared" si="1"/>
        <v>-1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IFERROR(__xludf.DUMMYFUNCTION("""COMPUTED_VALUE"""),124.49)</f>
        <v>124.49</v>
      </c>
      <c r="C939" s="1">
        <f t="shared" si="1"/>
        <v>-1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IFERROR(__xludf.DUMMYFUNCTION("""COMPUTED_VALUE"""),124.07)</f>
        <v>124.07</v>
      </c>
      <c r="C940" s="1">
        <f t="shared" si="1"/>
        <v>-1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IFERROR(__xludf.DUMMYFUNCTION("""COMPUTED_VALUE"""),123.49)</f>
        <v>123.49</v>
      </c>
      <c r="C941" s="1">
        <f t="shared" si="1"/>
        <v>-1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IFERROR(__xludf.DUMMYFUNCTION("""COMPUTED_VALUE"""),122.64)</f>
        <v>122.64</v>
      </c>
      <c r="C942" s="1">
        <f t="shared" si="1"/>
        <v>-1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IFERROR(__xludf.DUMMYFUNCTION("""COMPUTED_VALUE"""),121.5)</f>
        <v>121.5</v>
      </c>
      <c r="C943" s="1">
        <f t="shared" si="1"/>
        <v>-1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IFERROR(__xludf.DUMMYFUNCTION("""COMPUTED_VALUE"""),121.32)</f>
        <v>121.32</v>
      </c>
      <c r="C944" s="1">
        <f t="shared" si="1"/>
        <v>-1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IFERROR(__xludf.DUMMYFUNCTION("""COMPUTED_VALUE"""),120.83)</f>
        <v>120.83</v>
      </c>
      <c r="C945" s="1">
        <f t="shared" si="1"/>
        <v>-1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IFERROR(__xludf.DUMMYFUNCTION("""COMPUTED_VALUE"""),118.25)</f>
        <v>118.25</v>
      </c>
      <c r="C946" s="1">
        <f t="shared" si="1"/>
        <v>-1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IFERROR(__xludf.DUMMYFUNCTION("""COMPUTED_VALUE"""),118.13)</f>
        <v>118.13</v>
      </c>
      <c r="C947" s="1">
        <f t="shared" si="1"/>
        <v>-1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IFERROR(__xludf.DUMMYFUNCTION("""COMPUTED_VALUE"""),117.87)</f>
        <v>117.87</v>
      </c>
      <c r="C948" s="1">
        <f t="shared" si="1"/>
        <v>-1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IFERROR(__xludf.DUMMYFUNCTION("""COMPUTED_VALUE"""),116.73)</f>
        <v>116.73</v>
      </c>
      <c r="C949" s="1">
        <f t="shared" si="1"/>
        <v>-1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IFERROR(__xludf.DUMMYFUNCTION("""COMPUTED_VALUE"""),116.13)</f>
        <v>116.13</v>
      </c>
      <c r="C950" s="1">
        <f t="shared" si="1"/>
        <v>-1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IFERROR(__xludf.DUMMYFUNCTION("""COMPUTED_VALUE"""),116.38)</f>
        <v>116.38</v>
      </c>
      <c r="C951" s="1">
        <f t="shared" si="1"/>
        <v>-1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IFERROR(__xludf.DUMMYFUNCTION("""COMPUTED_VALUE"""),117.67)</f>
        <v>117.67</v>
      </c>
      <c r="C952" s="1">
        <f t="shared" si="1"/>
        <v>-1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IFERROR(__xludf.DUMMYFUNCTION("""COMPUTED_VALUE"""),118.58)</f>
        <v>118.58</v>
      </c>
      <c r="C953" s="1">
        <f t="shared" si="1"/>
        <v>-1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IFERROR(__xludf.DUMMYFUNCTION("""COMPUTED_VALUE"""),118.15)</f>
        <v>118.15</v>
      </c>
      <c r="C954" s="1">
        <f t="shared" si="1"/>
        <v>-1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IFERROR(__xludf.DUMMYFUNCTION("""COMPUTED_VALUE"""),119.16)</f>
        <v>119.16</v>
      </c>
      <c r="C955" s="1">
        <f t="shared" si="1"/>
        <v>-1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IFERROR(__xludf.DUMMYFUNCTION("""COMPUTED_VALUE"""),119.52)</f>
        <v>119.52</v>
      </c>
      <c r="C956" s="1">
        <f t="shared" si="1"/>
        <v>-1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IFERROR(__xludf.DUMMYFUNCTION("""COMPUTED_VALUE"""),119.65)</f>
        <v>119.65</v>
      </c>
      <c r="C957" s="1">
        <f t="shared" si="1"/>
        <v>-1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IFERROR(__xludf.DUMMYFUNCTION("""COMPUTED_VALUE"""),119.82)</f>
        <v>119.82</v>
      </c>
      <c r="C958" s="1">
        <f t="shared" si="1"/>
        <v>-1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IFERROR(__xludf.DUMMYFUNCTION("""COMPUTED_VALUE"""),120.64)</f>
        <v>120.64</v>
      </c>
      <c r="C959" s="1">
        <f t="shared" si="1"/>
        <v>-1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IFERROR(__xludf.DUMMYFUNCTION("""COMPUTED_VALUE"""),120.13)</f>
        <v>120.13</v>
      </c>
      <c r="C960" s="1">
        <f t="shared" si="1"/>
        <v>-1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IFERROR(__xludf.DUMMYFUNCTION("""COMPUTED_VALUE"""),120.56)</f>
        <v>120.56</v>
      </c>
      <c r="C961" s="1">
        <f t="shared" si="1"/>
        <v>-1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IFERROR(__xludf.DUMMYFUNCTION("""COMPUTED_VALUE"""),120.59)</f>
        <v>120.59</v>
      </c>
      <c r="C962" s="1">
        <f t="shared" si="1"/>
        <v>-1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IFERROR(__xludf.DUMMYFUNCTION("""COMPUTED_VALUE"""),120.91)</f>
        <v>120.91</v>
      </c>
      <c r="C963" s="1">
        <f t="shared" si="1"/>
        <v>-1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IFERROR(__xludf.DUMMYFUNCTION("""COMPUTED_VALUE"""),121.5)</f>
        <v>121.5</v>
      </c>
      <c r="C964" s="1">
        <f t="shared" si="1"/>
        <v>-1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IFERROR(__xludf.DUMMYFUNCTION("""COMPUTED_VALUE"""),120.3)</f>
        <v>120.3</v>
      </c>
      <c r="C965" s="1">
        <f t="shared" si="1"/>
        <v>-1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IFERROR(__xludf.DUMMYFUNCTION("""COMPUTED_VALUE"""),119.96)</f>
        <v>119.96</v>
      </c>
      <c r="C966" s="1">
        <f t="shared" si="1"/>
        <v>-1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IFERROR(__xludf.DUMMYFUNCTION("""COMPUTED_VALUE"""),118.01)</f>
        <v>118.01</v>
      </c>
      <c r="C967" s="1">
        <f t="shared" si="1"/>
        <v>-1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IFERROR(__xludf.DUMMYFUNCTION("""COMPUTED_VALUE"""),118.1)</f>
        <v>118.1</v>
      </c>
      <c r="C968" s="1">
        <f t="shared" si="1"/>
        <v>-1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IFERROR(__xludf.DUMMYFUNCTION("""COMPUTED_VALUE"""),118.45)</f>
        <v>118.45</v>
      </c>
      <c r="C969" s="1">
        <f t="shared" si="1"/>
        <v>-1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IFERROR(__xludf.DUMMYFUNCTION("""COMPUTED_VALUE"""),121.14)</f>
        <v>121.14</v>
      </c>
      <c r="C970" s="1">
        <f t="shared" si="1"/>
        <v>-1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IFERROR(__xludf.DUMMYFUNCTION("""COMPUTED_VALUE"""),119.91)</f>
        <v>119.91</v>
      </c>
      <c r="C971" s="1">
        <f t="shared" si="1"/>
        <v>-1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IFERROR(__xludf.DUMMYFUNCTION("""COMPUTED_VALUE"""),121.19)</f>
        <v>121.19</v>
      </c>
      <c r="C972" s="1">
        <f t="shared" si="1"/>
        <v>-1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IFERROR(__xludf.DUMMYFUNCTION("""COMPUTED_VALUE"""),121.08)</f>
        <v>121.08</v>
      </c>
      <c r="C973" s="1">
        <f t="shared" si="1"/>
        <v>-1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IFERROR(__xludf.DUMMYFUNCTION("""COMPUTED_VALUE"""),120.0)</f>
        <v>120</v>
      </c>
      <c r="C974" s="1">
        <f t="shared" si="1"/>
        <v>-1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IFERROR(__xludf.DUMMYFUNCTION("""COMPUTED_VALUE"""),120.09)</f>
        <v>120.09</v>
      </c>
      <c r="C975" s="1">
        <f t="shared" si="1"/>
        <v>-1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IFERROR(__xludf.DUMMYFUNCTION("""COMPUTED_VALUE"""),119.56)</f>
        <v>119.56</v>
      </c>
      <c r="C976" s="1">
        <f t="shared" si="1"/>
        <v>-1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IFERROR(__xludf.DUMMYFUNCTION("""COMPUTED_VALUE"""),120.06)</f>
        <v>120.06</v>
      </c>
      <c r="C977" s="1">
        <f t="shared" si="1"/>
        <v>-1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IFERROR(__xludf.DUMMYFUNCTION("""COMPUTED_VALUE"""),120.56)</f>
        <v>120.56</v>
      </c>
      <c r="C978" s="1">
        <f t="shared" si="1"/>
        <v>-1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IFERROR(__xludf.DUMMYFUNCTION("""COMPUTED_VALUE"""),122.06)</f>
        <v>122.06</v>
      </c>
      <c r="C979" s="1">
        <f t="shared" si="1"/>
        <v>-1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IFERROR(__xludf.DUMMYFUNCTION("""COMPUTED_VALUE"""),122.0)</f>
        <v>122</v>
      </c>
      <c r="C980" s="1">
        <f t="shared" si="1"/>
        <v>-1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IFERROR(__xludf.DUMMYFUNCTION("""COMPUTED_VALUE"""),123.46)</f>
        <v>123.46</v>
      </c>
      <c r="C981" s="1">
        <f t="shared" si="1"/>
        <v>-1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IFERROR(__xludf.DUMMYFUNCTION("""COMPUTED_VALUE"""),124.03)</f>
        <v>124.03</v>
      </c>
      <c r="C982" s="1">
        <f t="shared" si="1"/>
        <v>-1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IFERROR(__xludf.DUMMYFUNCTION("""COMPUTED_VALUE"""),123.74)</f>
        <v>123.74</v>
      </c>
      <c r="C983" s="1">
        <f t="shared" si="1"/>
        <v>-1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IFERROR(__xludf.DUMMYFUNCTION("""COMPUTED_VALUE"""),122.78)</f>
        <v>122.78</v>
      </c>
      <c r="C984" s="1">
        <f t="shared" si="1"/>
        <v>-1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IFERROR(__xludf.DUMMYFUNCTION("""COMPUTED_VALUE"""),122.42)</f>
        <v>122.42</v>
      </c>
      <c r="C985" s="1">
        <f t="shared" si="1"/>
        <v>-1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IFERROR(__xludf.DUMMYFUNCTION("""COMPUTED_VALUE"""),122.44)</f>
        <v>122.44</v>
      </c>
      <c r="C986" s="1">
        <f t="shared" si="1"/>
        <v>-1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IFERROR(__xludf.DUMMYFUNCTION("""COMPUTED_VALUE"""),122.34)</f>
        <v>122.34</v>
      </c>
      <c r="C987" s="1">
        <f t="shared" si="1"/>
        <v>-1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IFERROR(__xludf.DUMMYFUNCTION("""COMPUTED_VALUE"""),122.52)</f>
        <v>122.52</v>
      </c>
      <c r="C988" s="1">
        <f t="shared" si="1"/>
        <v>-1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IFERROR(__xludf.DUMMYFUNCTION("""COMPUTED_VALUE"""),121.77)</f>
        <v>121.77</v>
      </c>
      <c r="C989" s="1">
        <f t="shared" si="1"/>
        <v>-1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IFERROR(__xludf.DUMMYFUNCTION("""COMPUTED_VALUE"""),121.1)</f>
        <v>121.1</v>
      </c>
      <c r="C990" s="1">
        <f t="shared" si="1"/>
        <v>-1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IFERROR(__xludf.DUMMYFUNCTION("""COMPUTED_VALUE"""),122.29)</f>
        <v>122.29</v>
      </c>
      <c r="C991" s="1">
        <f t="shared" si="1"/>
        <v>-1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IFERROR(__xludf.DUMMYFUNCTION("""COMPUTED_VALUE"""),123.34)</f>
        <v>123.34</v>
      </c>
      <c r="C992" s="1">
        <f t="shared" si="1"/>
        <v>-1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IFERROR(__xludf.DUMMYFUNCTION("""COMPUTED_VALUE"""),123.66)</f>
        <v>123.66</v>
      </c>
      <c r="C993" s="1">
        <f t="shared" si="1"/>
        <v>-1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IFERROR(__xludf.DUMMYFUNCTION("""COMPUTED_VALUE"""),122.1)</f>
        <v>122.1</v>
      </c>
      <c r="C994" s="1">
        <f t="shared" si="1"/>
        <v>-1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IFERROR(__xludf.DUMMYFUNCTION("""COMPUTED_VALUE"""),120.99)</f>
        <v>120.99</v>
      </c>
      <c r="C995" s="1">
        <f t="shared" si="1"/>
        <v>-1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IFERROR(__xludf.DUMMYFUNCTION("""COMPUTED_VALUE"""),119.9)</f>
        <v>119.9</v>
      </c>
      <c r="C996" s="1">
        <f t="shared" si="1"/>
        <v>-1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IFERROR(__xludf.DUMMYFUNCTION("""COMPUTED_VALUE"""),120.22)</f>
        <v>120.22</v>
      </c>
      <c r="C997" s="1">
        <f t="shared" si="1"/>
        <v>-1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IFERROR(__xludf.DUMMYFUNCTION("""COMPUTED_VALUE"""),118.74)</f>
        <v>118.74</v>
      </c>
      <c r="C998" s="1">
        <f t="shared" si="1"/>
        <v>-1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IFERROR(__xludf.DUMMYFUNCTION("""COMPUTED_VALUE"""),121.6)</f>
        <v>121.6</v>
      </c>
      <c r="C999" s="1">
        <f t="shared" si="1"/>
        <v>-1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IFERROR(__xludf.DUMMYFUNCTION("""COMPUTED_VALUE"""),123.22)</f>
        <v>123.22</v>
      </c>
      <c r="C1000" s="1">
        <f t="shared" si="1"/>
        <v>-1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IFERROR(__xludf.DUMMYFUNCTION("""COMPUTED_VALUE"""),122.78)</f>
        <v>122.78</v>
      </c>
      <c r="C1001" s="1">
        <f t="shared" si="1"/>
        <v>-1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IFERROR(__xludf.DUMMYFUNCTION("""COMPUTED_VALUE"""),122.8)</f>
        <v>122.8</v>
      </c>
      <c r="C1002" s="1">
        <f t="shared" si="1"/>
        <v>-1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IFERROR(__xludf.DUMMYFUNCTION("""COMPUTED_VALUE"""),123.51)</f>
        <v>123.51</v>
      </c>
      <c r="C1003" s="1">
        <f t="shared" si="1"/>
        <v>-1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IFERROR(__xludf.DUMMYFUNCTION("""COMPUTED_VALUE"""),124.81)</f>
        <v>124.81</v>
      </c>
      <c r="C1004" s="1">
        <f t="shared" si="1"/>
        <v>-1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IFERROR(__xludf.DUMMYFUNCTION("""COMPUTED_VALUE"""),125.23)</f>
        <v>125.23</v>
      </c>
      <c r="C1005" s="1">
        <f t="shared" si="1"/>
        <v>-1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IFERROR(__xludf.DUMMYFUNCTION("""COMPUTED_VALUE"""),124.23)</f>
        <v>124.23</v>
      </c>
      <c r="C1006" s="1">
        <f t="shared" si="1"/>
        <v>-1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IFERROR(__xludf.DUMMYFUNCTION("""COMPUTED_VALUE"""),124.91)</f>
        <v>124.91</v>
      </c>
      <c r="C1007" s="1">
        <f t="shared" si="1"/>
        <v>-1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IFERROR(__xludf.DUMMYFUNCTION("""COMPUTED_VALUE"""),124.14)</f>
        <v>124.14</v>
      </c>
      <c r="C1008" s="1">
        <f t="shared" si="1"/>
        <v>-1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IFERROR(__xludf.DUMMYFUNCTION("""COMPUTED_VALUE"""),124.35)</f>
        <v>124.35</v>
      </c>
      <c r="C1009" s="1">
        <f t="shared" si="1"/>
        <v>-1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IFERROR(__xludf.DUMMYFUNCTION("""COMPUTED_VALUE"""),124.02)</f>
        <v>124.02</v>
      </c>
      <c r="C1010" s="1">
        <f t="shared" si="1"/>
        <v>-1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IFERROR(__xludf.DUMMYFUNCTION("""COMPUTED_VALUE"""),125.07)</f>
        <v>125.07</v>
      </c>
      <c r="C1011" s="1">
        <f t="shared" si="1"/>
        <v>-1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IFERROR(__xludf.DUMMYFUNCTION("""COMPUTED_VALUE"""),123.29)</f>
        <v>123.29</v>
      </c>
      <c r="C1012" s="1">
        <f t="shared" si="1"/>
        <v>-1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IFERROR(__xludf.DUMMYFUNCTION("""COMPUTED_VALUE"""),123.29)</f>
        <v>123.29</v>
      </c>
      <c r="C1013" s="1">
        <f t="shared" si="1"/>
        <v>-1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IFERROR(__xludf.DUMMYFUNCTION("""COMPUTED_VALUE"""),121.01)</f>
        <v>121.01</v>
      </c>
      <c r="C1014" s="1">
        <f t="shared" si="1"/>
        <v>-1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IFERROR(__xludf.DUMMYFUNCTION("""COMPUTED_VALUE"""),119.25)</f>
        <v>119.25</v>
      </c>
      <c r="C1015" s="1">
        <f t="shared" si="1"/>
        <v>-1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IFERROR(__xludf.DUMMYFUNCTION("""COMPUTED_VALUE"""),119.57)</f>
        <v>119.57</v>
      </c>
      <c r="C1016" s="1">
        <f t="shared" si="1"/>
        <v>-1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IFERROR(__xludf.DUMMYFUNCTION("""COMPUTED_VALUE"""),119.18)</f>
        <v>119.18</v>
      </c>
      <c r="C1017" s="1">
        <f t="shared" si="1"/>
        <v>-1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IFERROR(__xludf.DUMMYFUNCTION("""COMPUTED_VALUE"""),118.83)</f>
        <v>118.83</v>
      </c>
      <c r="C1018" s="1">
        <f t="shared" si="1"/>
        <v>-1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IFERROR(__xludf.DUMMYFUNCTION("""COMPUTED_VALUE"""),119.29)</f>
        <v>119.29</v>
      </c>
      <c r="C1019" s="1">
        <f t="shared" si="1"/>
        <v>-1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IFERROR(__xludf.DUMMYFUNCTION("""COMPUTED_VALUE"""),120.36)</f>
        <v>120.36</v>
      </c>
      <c r="C1020" s="1">
        <f t="shared" si="1"/>
        <v>-1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IFERROR(__xludf.DUMMYFUNCTION("""COMPUTED_VALUE"""),120.43)</f>
        <v>120.43</v>
      </c>
      <c r="C1021" s="1">
        <f t="shared" si="1"/>
        <v>-1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IFERROR(__xludf.DUMMYFUNCTION("""COMPUTED_VALUE"""),118.39)</f>
        <v>118.39</v>
      </c>
      <c r="C1022" s="1">
        <f t="shared" si="1"/>
        <v>-1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IFERROR(__xludf.DUMMYFUNCTION("""COMPUTED_VALUE"""),116.29)</f>
        <v>116.29</v>
      </c>
      <c r="C1023" s="1">
        <f t="shared" si="1"/>
        <v>-1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IFERROR(__xludf.DUMMYFUNCTION("""COMPUTED_VALUE"""),116.43)</f>
        <v>116.43</v>
      </c>
      <c r="C1024" s="1">
        <f t="shared" si="1"/>
        <v>-1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IFERROR(__xludf.DUMMYFUNCTION("""COMPUTED_VALUE"""),116.84)</f>
        <v>116.84</v>
      </c>
      <c r="C1025" s="1">
        <f t="shared" si="1"/>
        <v>-1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IFERROR(__xludf.DUMMYFUNCTION("""COMPUTED_VALUE"""),116.0)</f>
        <v>116</v>
      </c>
      <c r="C1026" s="1">
        <f t="shared" si="1"/>
        <v>-1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IFERROR(__xludf.DUMMYFUNCTION("""COMPUTED_VALUE"""),116.45)</f>
        <v>116.45</v>
      </c>
      <c r="C1027" s="1">
        <f t="shared" si="1"/>
        <v>-1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IFERROR(__xludf.DUMMYFUNCTION("""COMPUTED_VALUE"""),111.63)</f>
        <v>111.63</v>
      </c>
      <c r="C1028" s="1">
        <f t="shared" si="1"/>
        <v>-1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IFERROR(__xludf.DUMMYFUNCTION("""COMPUTED_VALUE"""),111.14)</f>
        <v>111.14</v>
      </c>
      <c r="C1029" s="1">
        <f t="shared" si="1"/>
        <v>-1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IFERROR(__xludf.DUMMYFUNCTION("""COMPUTED_VALUE"""),110.83)</f>
        <v>110.83</v>
      </c>
      <c r="C1030" s="1">
        <f t="shared" si="1"/>
        <v>-1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IFERROR(__xludf.DUMMYFUNCTION("""COMPUTED_VALUE"""),109.52)</f>
        <v>109.52</v>
      </c>
      <c r="C1031" s="1">
        <f t="shared" si="1"/>
        <v>-1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IFERROR(__xludf.DUMMYFUNCTION("""COMPUTED_VALUE"""),111.27)</f>
        <v>111.27</v>
      </c>
      <c r="C1032" s="1">
        <f t="shared" si="1"/>
        <v>-1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IFERROR(__xludf.DUMMYFUNCTION("""COMPUTED_VALUE"""),112.05)</f>
        <v>112.05</v>
      </c>
      <c r="C1033" s="1">
        <f t="shared" si="1"/>
        <v>-1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IFERROR(__xludf.DUMMYFUNCTION("""COMPUTED_VALUE"""),111.69)</f>
        <v>111.69</v>
      </c>
      <c r="C1034" s="1">
        <f t="shared" si="1"/>
        <v>-1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IFERROR(__xludf.DUMMYFUNCTION("""COMPUTED_VALUE"""),113.58)</f>
        <v>113.58</v>
      </c>
      <c r="C1035" s="1">
        <f t="shared" si="1"/>
        <v>-1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IFERROR(__xludf.DUMMYFUNCTION("""COMPUTED_VALUE"""),112.03)</f>
        <v>112.03</v>
      </c>
      <c r="C1036" s="1">
        <f t="shared" si="1"/>
        <v>-1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IFERROR(__xludf.DUMMYFUNCTION("""COMPUTED_VALUE"""),112.51)</f>
        <v>112.51</v>
      </c>
      <c r="C1037" s="1">
        <f t="shared" si="1"/>
        <v>-1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IFERROR(__xludf.DUMMYFUNCTION("""COMPUTED_VALUE"""),113.48)</f>
        <v>113.48</v>
      </c>
      <c r="C1038" s="1">
        <f t="shared" si="1"/>
        <v>-1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IFERROR(__xludf.DUMMYFUNCTION("""COMPUTED_VALUE"""),112.71)</f>
        <v>112.71</v>
      </c>
      <c r="C1039" s="1">
        <f t="shared" si="1"/>
        <v>-1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IFERROR(__xludf.DUMMYFUNCTION("""COMPUTED_VALUE"""),113.6)</f>
        <v>113.6</v>
      </c>
      <c r="C1040" s="1">
        <f t="shared" si="1"/>
        <v>-1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IFERROR(__xludf.DUMMYFUNCTION("""COMPUTED_VALUE"""),114.6)</f>
        <v>114.6</v>
      </c>
      <c r="C1041" s="1">
        <f t="shared" si="1"/>
        <v>-1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IFERROR(__xludf.DUMMYFUNCTION("""COMPUTED_VALUE"""),112.68)</f>
        <v>112.68</v>
      </c>
      <c r="C1042" s="1">
        <f t="shared" si="1"/>
        <v>-1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IFERROR(__xludf.DUMMYFUNCTION("""COMPUTED_VALUE"""),114.15)</f>
        <v>114.15</v>
      </c>
      <c r="C1043" s="1">
        <f t="shared" si="1"/>
        <v>-1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IFERROR(__xludf.DUMMYFUNCTION("""COMPUTED_VALUE"""),114.97)</f>
        <v>114.97</v>
      </c>
      <c r="C1044" s="1">
        <f t="shared" si="1"/>
        <v>-1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IFERROR(__xludf.DUMMYFUNCTION("""COMPUTED_VALUE"""),115.51)</f>
        <v>115.51</v>
      </c>
      <c r="C1045" s="1">
        <f t="shared" si="1"/>
        <v>-1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IFERROR(__xludf.DUMMYFUNCTION("""COMPUTED_VALUE"""),115.69)</f>
        <v>115.69</v>
      </c>
      <c r="C1046" s="1">
        <f t="shared" si="1"/>
        <v>-1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IFERROR(__xludf.DUMMYFUNCTION("""COMPUTED_VALUE"""),115.33)</f>
        <v>115.33</v>
      </c>
      <c r="C1047" s="1">
        <f t="shared" si="1"/>
        <v>-1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IFERROR(__xludf.DUMMYFUNCTION("""COMPUTED_VALUE"""),114.84)</f>
        <v>114.84</v>
      </c>
      <c r="C1048" s="1">
        <f t="shared" si="1"/>
        <v>-1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IFERROR(__xludf.DUMMYFUNCTION("""COMPUTED_VALUE"""),115.32)</f>
        <v>115.32</v>
      </c>
      <c r="C1049" s="1">
        <f t="shared" si="1"/>
        <v>-1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IFERROR(__xludf.DUMMYFUNCTION("""COMPUTED_VALUE"""),114.43)</f>
        <v>114.43</v>
      </c>
      <c r="C1050" s="1">
        <f t="shared" si="1"/>
        <v>-1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IFERROR(__xludf.DUMMYFUNCTION("""COMPUTED_VALUE"""),114.85)</f>
        <v>114.85</v>
      </c>
      <c r="C1051" s="1">
        <f t="shared" si="1"/>
        <v>-1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IFERROR(__xludf.DUMMYFUNCTION("""COMPUTED_VALUE"""),115.08)</f>
        <v>115.08</v>
      </c>
      <c r="C1052" s="1">
        <f t="shared" si="1"/>
        <v>-1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IFERROR(__xludf.DUMMYFUNCTION("""COMPUTED_VALUE"""),115.84)</f>
        <v>115.84</v>
      </c>
      <c r="C1053" s="1">
        <f t="shared" si="1"/>
        <v>-1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IFERROR(__xludf.DUMMYFUNCTION("""COMPUTED_VALUE"""),114.51)</f>
        <v>114.51</v>
      </c>
      <c r="C1054" s="1">
        <f t="shared" si="1"/>
        <v>-1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IFERROR(__xludf.DUMMYFUNCTION("""COMPUTED_VALUE"""),115.65)</f>
        <v>115.65</v>
      </c>
      <c r="C1055" s="1">
        <f t="shared" si="1"/>
        <v>-1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IFERROR(__xludf.DUMMYFUNCTION("""COMPUTED_VALUE"""),114.45)</f>
        <v>114.45</v>
      </c>
      <c r="C1056" s="1">
        <f t="shared" si="1"/>
        <v>-1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IFERROR(__xludf.DUMMYFUNCTION("""COMPUTED_VALUE"""),114.1)</f>
        <v>114.1</v>
      </c>
      <c r="C1057" s="1">
        <f t="shared" si="1"/>
        <v>-1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IFERROR(__xludf.DUMMYFUNCTION("""COMPUTED_VALUE"""),115.07)</f>
        <v>115.07</v>
      </c>
      <c r="C1058" s="1">
        <f t="shared" si="1"/>
        <v>-1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IFERROR(__xludf.DUMMYFUNCTION("""COMPUTED_VALUE"""),116.24)</f>
        <v>116.24</v>
      </c>
      <c r="C1059" s="1">
        <f t="shared" si="1"/>
        <v>-1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IFERROR(__xludf.DUMMYFUNCTION("""COMPUTED_VALUE"""),115.2)</f>
        <v>115.2</v>
      </c>
      <c r="C1060" s="1">
        <f t="shared" si="1"/>
        <v>-1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IFERROR(__xludf.DUMMYFUNCTION("""COMPUTED_VALUE"""),115.51)</f>
        <v>115.51</v>
      </c>
      <c r="C1061" s="1">
        <f t="shared" si="1"/>
        <v>-1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IFERROR(__xludf.DUMMYFUNCTION("""COMPUTED_VALUE"""),115.63)</f>
        <v>115.63</v>
      </c>
      <c r="C1062" s="1">
        <f t="shared" si="1"/>
        <v>-1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IFERROR(__xludf.DUMMYFUNCTION("""COMPUTED_VALUE"""),115.85)</f>
        <v>115.85</v>
      </c>
      <c r="C1063" s="1">
        <f t="shared" si="1"/>
        <v>-1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IFERROR(__xludf.DUMMYFUNCTION("""COMPUTED_VALUE"""),117.09)</f>
        <v>117.09</v>
      </c>
      <c r="C1064" s="1">
        <f t="shared" si="1"/>
        <v>-1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IFERROR(__xludf.DUMMYFUNCTION("""COMPUTED_VALUE"""),117.71)</f>
        <v>117.71</v>
      </c>
      <c r="C1065" s="1">
        <f t="shared" si="1"/>
        <v>-1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IFERROR(__xludf.DUMMYFUNCTION("""COMPUTED_VALUE"""),117.67)</f>
        <v>117.67</v>
      </c>
      <c r="C1066" s="1">
        <f t="shared" si="1"/>
        <v>-1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IFERROR(__xludf.DUMMYFUNCTION("""COMPUTED_VALUE"""),118.5)</f>
        <v>118.5</v>
      </c>
      <c r="C1067" s="1">
        <f t="shared" si="1"/>
        <v>-1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IFERROR(__xludf.DUMMYFUNCTION("""COMPUTED_VALUE"""),118.91)</f>
        <v>118.91</v>
      </c>
      <c r="C1068" s="1">
        <f t="shared" si="1"/>
        <v>-1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IFERROR(__xludf.DUMMYFUNCTION("""COMPUTED_VALUE"""),119.0)</f>
        <v>119</v>
      </c>
      <c r="C1069" s="1">
        <f t="shared" si="1"/>
        <v>-1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IFERROR(__xludf.DUMMYFUNCTION("""COMPUTED_VALUE"""),119.35)</f>
        <v>119.35</v>
      </c>
      <c r="C1070" s="1">
        <f t="shared" si="1"/>
        <v>-1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IFERROR(__xludf.DUMMYFUNCTION("""COMPUTED_VALUE"""),119.04)</f>
        <v>119.04</v>
      </c>
      <c r="C1071" s="1">
        <f t="shared" si="1"/>
        <v>-1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IFERROR(__xludf.DUMMYFUNCTION("""COMPUTED_VALUE"""),118.8)</f>
        <v>118.8</v>
      </c>
      <c r="C1072" s="1">
        <f t="shared" si="1"/>
        <v>-1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IFERROR(__xludf.DUMMYFUNCTION("""COMPUTED_VALUE"""),117.34)</f>
        <v>117.34</v>
      </c>
      <c r="C1073" s="1">
        <f t="shared" si="1"/>
        <v>-1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IFERROR(__xludf.DUMMYFUNCTION("""COMPUTED_VALUE"""),117.8)</f>
        <v>117.8</v>
      </c>
      <c r="C1074" s="1">
        <f t="shared" si="1"/>
        <v>-1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IFERROR(__xludf.DUMMYFUNCTION("""COMPUTED_VALUE"""),119.1)</f>
        <v>119.1</v>
      </c>
      <c r="C1075" s="1">
        <f t="shared" si="1"/>
        <v>-1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IFERROR(__xludf.DUMMYFUNCTION("""COMPUTED_VALUE"""),116.69)</f>
        <v>116.69</v>
      </c>
      <c r="C1076" s="1">
        <f t="shared" si="1"/>
        <v>-1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IFERROR(__xludf.DUMMYFUNCTION("""COMPUTED_VALUE"""),117.03)</f>
        <v>117.03</v>
      </c>
      <c r="C1077" s="1">
        <f t="shared" si="1"/>
        <v>-1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IFERROR(__xludf.DUMMYFUNCTION("""COMPUTED_VALUE"""),118.7)</f>
        <v>118.7</v>
      </c>
      <c r="C1078" s="1">
        <f t="shared" si="1"/>
        <v>-1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IFERROR(__xludf.DUMMYFUNCTION("""COMPUTED_VALUE"""),120.3)</f>
        <v>120.3</v>
      </c>
      <c r="C1079" s="1">
        <f t="shared" si="1"/>
        <v>-1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IFERROR(__xludf.DUMMYFUNCTION("""COMPUTED_VALUE"""),121.83)</f>
        <v>121.83</v>
      </c>
      <c r="C1080" s="1">
        <f t="shared" si="1"/>
        <v>-1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IFERROR(__xludf.DUMMYFUNCTION("""COMPUTED_VALUE"""),123.68)</f>
        <v>123.68</v>
      </c>
      <c r="C1081" s="1">
        <f t="shared" si="1"/>
        <v>-1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IFERROR(__xludf.DUMMYFUNCTION("""COMPUTED_VALUE"""),124.24)</f>
        <v>124.24</v>
      </c>
      <c r="C1082" s="1">
        <f t="shared" si="1"/>
        <v>-1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IFERROR(__xludf.DUMMYFUNCTION("""COMPUTED_VALUE"""),124.0)</f>
        <v>124</v>
      </c>
      <c r="C1083" s="1">
        <f t="shared" si="1"/>
        <v>-1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IFERROR(__xludf.DUMMYFUNCTION("""COMPUTED_VALUE"""),124.69)</f>
        <v>124.69</v>
      </c>
      <c r="C1084" s="1">
        <f t="shared" si="1"/>
        <v>-1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IFERROR(__xludf.DUMMYFUNCTION("""COMPUTED_VALUE"""),124.3)</f>
        <v>124.3</v>
      </c>
      <c r="C1085" s="1">
        <f t="shared" si="1"/>
        <v>-1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IFERROR(__xludf.DUMMYFUNCTION("""COMPUTED_VALUE"""),123.99)</f>
        <v>123.99</v>
      </c>
      <c r="C1086" s="1">
        <f t="shared" si="1"/>
        <v>-1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IFERROR(__xludf.DUMMYFUNCTION("""COMPUTED_VALUE"""),125.73)</f>
        <v>125.73</v>
      </c>
      <c r="C1087" s="1">
        <f t="shared" si="1"/>
        <v>-1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IFERROR(__xludf.DUMMYFUNCTION("""COMPUTED_VALUE"""),125.97)</f>
        <v>125.97</v>
      </c>
      <c r="C1088" s="1">
        <f t="shared" si="1"/>
        <v>-1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IFERROR(__xludf.DUMMYFUNCTION("""COMPUTED_VALUE"""),125.52)</f>
        <v>125.52</v>
      </c>
      <c r="C1089" s="1">
        <f t="shared" si="1"/>
        <v>-1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IFERROR(__xludf.DUMMYFUNCTION("""COMPUTED_VALUE"""),124.94)</f>
        <v>124.94</v>
      </c>
      <c r="C1090" s="1">
        <f t="shared" si="1"/>
        <v>-1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IFERROR(__xludf.DUMMYFUNCTION("""COMPUTED_VALUE"""),124.72)</f>
        <v>124.72</v>
      </c>
      <c r="C1091" s="1">
        <f t="shared" si="1"/>
        <v>-1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IFERROR(__xludf.DUMMYFUNCTION("""COMPUTED_VALUE"""),125.36)</f>
        <v>125.36</v>
      </c>
      <c r="C1092" s="1">
        <f t="shared" si="1"/>
        <v>-1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IFERROR(__xludf.DUMMYFUNCTION("""COMPUTED_VALUE"""),124.97)</f>
        <v>124.97</v>
      </c>
      <c r="C1093" s="1">
        <f t="shared" si="1"/>
        <v>-1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IFERROR(__xludf.DUMMYFUNCTION("""COMPUTED_VALUE"""),126.23)</f>
        <v>126.23</v>
      </c>
      <c r="C1094" s="1">
        <f t="shared" si="1"/>
        <v>-1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IFERROR(__xludf.DUMMYFUNCTION("""COMPUTED_VALUE"""),125.09)</f>
        <v>125.09</v>
      </c>
      <c r="C1095" s="1">
        <f t="shared" si="1"/>
        <v>-1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IFERROR(__xludf.DUMMYFUNCTION("""COMPUTED_VALUE"""),125.03)</f>
        <v>125.03</v>
      </c>
      <c r="C1096" s="1">
        <f t="shared" si="1"/>
        <v>-1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IFERROR(__xludf.DUMMYFUNCTION("""COMPUTED_VALUE"""),125.24)</f>
        <v>125.24</v>
      </c>
      <c r="C1097" s="1">
        <f t="shared" si="1"/>
        <v>-1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IFERROR(__xludf.DUMMYFUNCTION("""COMPUTED_VALUE"""),125.85)</f>
        <v>125.85</v>
      </c>
      <c r="C1098" s="1">
        <f t="shared" si="1"/>
        <v>-1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IFERROR(__xludf.DUMMYFUNCTION("""COMPUTED_VALUE"""),126.42)</f>
        <v>126.42</v>
      </c>
      <c r="C1099" s="1">
        <f t="shared" si="1"/>
        <v>-1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IFERROR(__xludf.DUMMYFUNCTION("""COMPUTED_VALUE"""),123.81)</f>
        <v>123.81</v>
      </c>
      <c r="C1100" s="1">
        <f t="shared" si="1"/>
        <v>-1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IFERROR(__xludf.DUMMYFUNCTION("""COMPUTED_VALUE"""),123.18)</f>
        <v>123.18</v>
      </c>
      <c r="C1101" s="1">
        <f t="shared" si="1"/>
        <v>-1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IFERROR(__xludf.DUMMYFUNCTION("""COMPUTED_VALUE"""),122.95)</f>
        <v>122.95</v>
      </c>
      <c r="C1102" s="1">
        <f t="shared" si="1"/>
        <v>-1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IFERROR(__xludf.DUMMYFUNCTION("""COMPUTED_VALUE"""),122.5)</f>
        <v>122.5</v>
      </c>
      <c r="C1103" s="1">
        <f t="shared" si="1"/>
        <v>-1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IFERROR(__xludf.DUMMYFUNCTION("""COMPUTED_VALUE"""),124.16)</f>
        <v>124.16</v>
      </c>
      <c r="C1104" s="1">
        <f t="shared" si="1"/>
        <v>-1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IFERROR(__xludf.DUMMYFUNCTION("""COMPUTED_VALUE"""),123.63)</f>
        <v>123.63</v>
      </c>
      <c r="C1105" s="1">
        <f t="shared" si="1"/>
        <v>-1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IFERROR(__xludf.DUMMYFUNCTION("""COMPUTED_VALUE"""),123.37)</f>
        <v>123.37</v>
      </c>
      <c r="C1106" s="1">
        <f t="shared" si="1"/>
        <v>-1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IFERROR(__xludf.DUMMYFUNCTION("""COMPUTED_VALUE"""),122.84)</f>
        <v>122.84</v>
      </c>
      <c r="C1107" s="1">
        <f t="shared" si="1"/>
        <v>-1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IFERROR(__xludf.DUMMYFUNCTION("""COMPUTED_VALUE"""),122.52)</f>
        <v>122.52</v>
      </c>
      <c r="C1108" s="1">
        <f t="shared" si="1"/>
        <v>-1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IFERROR(__xludf.DUMMYFUNCTION("""COMPUTED_VALUE"""),122.32)</f>
        <v>122.32</v>
      </c>
      <c r="C1109" s="1">
        <f t="shared" si="1"/>
        <v>-1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IFERROR(__xludf.DUMMYFUNCTION("""COMPUTED_VALUE"""),122.79)</f>
        <v>122.79</v>
      </c>
      <c r="C1110" s="1">
        <f t="shared" si="1"/>
        <v>-1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IFERROR(__xludf.DUMMYFUNCTION("""COMPUTED_VALUE"""),122.21)</f>
        <v>122.21</v>
      </c>
      <c r="C1111" s="1">
        <f t="shared" si="1"/>
        <v>-1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IFERROR(__xludf.DUMMYFUNCTION("""COMPUTED_VALUE"""),122.55)</f>
        <v>122.55</v>
      </c>
      <c r="C1112" s="1">
        <f t="shared" si="1"/>
        <v>-1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IFERROR(__xludf.DUMMYFUNCTION("""COMPUTED_VALUE"""),122.35)</f>
        <v>122.35</v>
      </c>
      <c r="C1113" s="1">
        <f t="shared" si="1"/>
        <v>-1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IFERROR(__xludf.DUMMYFUNCTION("""COMPUTED_VALUE"""),123.52)</f>
        <v>123.52</v>
      </c>
      <c r="C1114" s="1">
        <f t="shared" si="1"/>
        <v>-1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IFERROR(__xludf.DUMMYFUNCTION("""COMPUTED_VALUE"""),124.19)</f>
        <v>124.19</v>
      </c>
      <c r="C1115" s="1">
        <f t="shared" si="1"/>
        <v>-1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IFERROR(__xludf.DUMMYFUNCTION("""COMPUTED_VALUE"""),124.37)</f>
        <v>124.37</v>
      </c>
      <c r="C1116" s="1">
        <f t="shared" si="1"/>
        <v>-1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IFERROR(__xludf.DUMMYFUNCTION("""COMPUTED_VALUE"""),125.34)</f>
        <v>125.34</v>
      </c>
      <c r="C1117" s="1">
        <f t="shared" si="1"/>
        <v>-1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IFERROR(__xludf.DUMMYFUNCTION("""COMPUTED_VALUE"""),125.18)</f>
        <v>125.18</v>
      </c>
      <c r="C1118" s="1">
        <f t="shared" si="1"/>
        <v>-1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IFERROR(__xludf.DUMMYFUNCTION("""COMPUTED_VALUE"""),126.11)</f>
        <v>126.11</v>
      </c>
      <c r="C1119" s="1">
        <f t="shared" si="1"/>
        <v>-1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IFERROR(__xludf.DUMMYFUNCTION("""COMPUTED_VALUE"""),127.26)</f>
        <v>127.26</v>
      </c>
      <c r="C1120" s="1">
        <f t="shared" si="1"/>
        <v>-1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IFERROR(__xludf.DUMMYFUNCTION("""COMPUTED_VALUE"""),128.54)</f>
        <v>128.54</v>
      </c>
      <c r="C1121" s="1">
        <f t="shared" si="1"/>
        <v>-1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IFERROR(__xludf.DUMMYFUNCTION("""COMPUTED_VALUE"""),128.83)</f>
        <v>128.83</v>
      </c>
      <c r="C1122" s="1">
        <f t="shared" si="1"/>
        <v>-1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IFERROR(__xludf.DUMMYFUNCTION("""COMPUTED_VALUE"""),130.28)</f>
        <v>130.28</v>
      </c>
      <c r="C1123" s="1">
        <f t="shared" si="1"/>
        <v>-1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IFERROR(__xludf.DUMMYFUNCTION("""COMPUTED_VALUE"""),131.99)</f>
        <v>131.99</v>
      </c>
      <c r="C1124" s="1">
        <f t="shared" si="1"/>
        <v>-1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IFERROR(__xludf.DUMMYFUNCTION("""COMPUTED_VALUE"""),132.34)</f>
        <v>132.34</v>
      </c>
      <c r="C1125" s="1">
        <f t="shared" si="1"/>
        <v>-1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IFERROR(__xludf.DUMMYFUNCTION("""COMPUTED_VALUE"""),132.98)</f>
        <v>132.98</v>
      </c>
      <c r="C1126" s="1">
        <f t="shared" si="1"/>
        <v>-1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IFERROR(__xludf.DUMMYFUNCTION("""COMPUTED_VALUE"""),131.77)</f>
        <v>131.77</v>
      </c>
      <c r="C1127" s="1">
        <f t="shared" si="1"/>
        <v>-1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IFERROR(__xludf.DUMMYFUNCTION("""COMPUTED_VALUE"""),131.23)</f>
        <v>131.23</v>
      </c>
      <c r="C1128" s="1">
        <f t="shared" si="1"/>
        <v>-1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IFERROR(__xludf.DUMMYFUNCTION("""COMPUTED_VALUE"""),130.92)</f>
        <v>130.92</v>
      </c>
      <c r="C1129" s="1">
        <f t="shared" si="1"/>
        <v>-1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IFERROR(__xludf.DUMMYFUNCTION("""COMPUTED_VALUE"""),130.36)</f>
        <v>130.36</v>
      </c>
      <c r="C1130" s="1">
        <f t="shared" si="1"/>
        <v>-1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IFERROR(__xludf.DUMMYFUNCTION("""COMPUTED_VALUE"""),130.55)</f>
        <v>130.55</v>
      </c>
      <c r="C1131" s="1">
        <f t="shared" si="1"/>
        <v>-1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IFERROR(__xludf.DUMMYFUNCTION("""COMPUTED_VALUE"""),130.54)</f>
        <v>130.54</v>
      </c>
      <c r="C1132" s="1">
        <f t="shared" si="1"/>
        <v>-1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IFERROR(__xludf.DUMMYFUNCTION("""COMPUTED_VALUE"""),130.23)</f>
        <v>130.23</v>
      </c>
      <c r="C1133" s="1">
        <f t="shared" si="1"/>
        <v>-1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IFERROR(__xludf.DUMMYFUNCTION("""COMPUTED_VALUE"""),131.19)</f>
        <v>131.19</v>
      </c>
      <c r="C1134" s="1">
        <f t="shared" si="1"/>
        <v>-1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IFERROR(__xludf.DUMMYFUNCTION("""COMPUTED_VALUE"""),130.47)</f>
        <v>130.47</v>
      </c>
      <c r="C1135" s="1">
        <f t="shared" si="1"/>
        <v>-1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IFERROR(__xludf.DUMMYFUNCTION("""COMPUTED_VALUE"""),129.9)</f>
        <v>129.9</v>
      </c>
      <c r="C1136" s="1">
        <f t="shared" si="1"/>
        <v>-1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IFERROR(__xludf.DUMMYFUNCTION("""COMPUTED_VALUE"""),131.39)</f>
        <v>131.39</v>
      </c>
      <c r="C1137" s="1">
        <f t="shared" si="1"/>
        <v>-1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IFERROR(__xludf.DUMMYFUNCTION("""COMPUTED_VALUE"""),130.25)</f>
        <v>130.25</v>
      </c>
      <c r="C1138" s="1">
        <f t="shared" si="1"/>
        <v>-1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IFERROR(__xludf.DUMMYFUNCTION("""COMPUTED_VALUE"""),128.47)</f>
        <v>128.47</v>
      </c>
      <c r="C1139" s="1">
        <f t="shared" si="1"/>
        <v>-1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IFERROR(__xludf.DUMMYFUNCTION("""COMPUTED_VALUE"""),129.26)</f>
        <v>129.26</v>
      </c>
      <c r="C1140" s="1">
        <f t="shared" si="1"/>
        <v>-1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IFERROR(__xludf.DUMMYFUNCTION("""COMPUTED_VALUE"""),129.26)</f>
        <v>129.26</v>
      </c>
      <c r="C1141" s="1">
        <f t="shared" si="1"/>
        <v>-1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IFERROR(__xludf.DUMMYFUNCTION("""COMPUTED_VALUE"""),130.89)</f>
        <v>130.89</v>
      </c>
      <c r="C1142" s="1">
        <f t="shared" si="1"/>
        <v>-1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IFERROR(__xludf.DUMMYFUNCTION("""COMPUTED_VALUE"""),130.08)</f>
        <v>130.08</v>
      </c>
      <c r="C1143" s="1">
        <f t="shared" si="1"/>
        <v>-1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IFERROR(__xludf.DUMMYFUNCTION("""COMPUTED_VALUE"""),130.39)</f>
        <v>130.39</v>
      </c>
      <c r="C1144" s="1">
        <f t="shared" si="1"/>
        <v>-1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IFERROR(__xludf.DUMMYFUNCTION("""COMPUTED_VALUE"""),131.29)</f>
        <v>131.29</v>
      </c>
      <c r="C1145" s="1">
        <f t="shared" si="1"/>
        <v>-1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IFERROR(__xludf.DUMMYFUNCTION("""COMPUTED_VALUE"""),132.58)</f>
        <v>132.58</v>
      </c>
      <c r="C1146" s="1">
        <f t="shared" si="1"/>
        <v>-1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IFERROR(__xludf.DUMMYFUNCTION("""COMPUTED_VALUE"""),133.88)</f>
        <v>133.88</v>
      </c>
      <c r="C1147" s="1">
        <f t="shared" si="1"/>
        <v>-1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IFERROR(__xludf.DUMMYFUNCTION("""COMPUTED_VALUE"""),134.85)</f>
        <v>134.85</v>
      </c>
      <c r="C1148" s="1">
        <f t="shared" si="1"/>
        <v>-1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IFERROR(__xludf.DUMMYFUNCTION("""COMPUTED_VALUE"""),133.57)</f>
        <v>133.57</v>
      </c>
      <c r="C1149" s="1">
        <f t="shared" si="1"/>
        <v>-1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IFERROR(__xludf.DUMMYFUNCTION("""COMPUTED_VALUE"""),133.24)</f>
        <v>133.24</v>
      </c>
      <c r="C1150" s="1">
        <f t="shared" si="1"/>
        <v>-1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IFERROR(__xludf.DUMMYFUNCTION("""COMPUTED_VALUE"""),132.42)</f>
        <v>132.42</v>
      </c>
      <c r="C1151" s="1">
        <f t="shared" si="1"/>
        <v>-1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IFERROR(__xludf.DUMMYFUNCTION("""COMPUTED_VALUE"""),132.53)</f>
        <v>132.53</v>
      </c>
      <c r="C1152" s="1">
        <f t="shared" si="1"/>
        <v>-1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IFERROR(__xludf.DUMMYFUNCTION("""COMPUTED_VALUE"""),129.24)</f>
        <v>129.24</v>
      </c>
      <c r="C1153" s="1">
        <f t="shared" si="1"/>
        <v>-1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IFERROR(__xludf.DUMMYFUNCTION("""COMPUTED_VALUE"""),127.9)</f>
        <v>127.9</v>
      </c>
      <c r="C1154" s="1">
        <f t="shared" si="1"/>
        <v>-1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IFERROR(__xludf.DUMMYFUNCTION("""COMPUTED_VALUE"""),128.17)</f>
        <v>128.17</v>
      </c>
      <c r="C1155" s="1">
        <f t="shared" si="1"/>
        <v>-1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IFERROR(__xludf.DUMMYFUNCTION("""COMPUTED_VALUE"""),124.96)</f>
        <v>124.96</v>
      </c>
      <c r="C1156" s="1">
        <f t="shared" si="1"/>
        <v>-1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IFERROR(__xludf.DUMMYFUNCTION("""COMPUTED_VALUE"""),125.73)</f>
        <v>125.73</v>
      </c>
      <c r="C1157" s="1">
        <f t="shared" si="1"/>
        <v>-1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IFERROR(__xludf.DUMMYFUNCTION("""COMPUTED_VALUE"""),125.65)</f>
        <v>125.65</v>
      </c>
      <c r="C1158" s="1">
        <f t="shared" si="1"/>
        <v>-1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IFERROR(__xludf.DUMMYFUNCTION("""COMPUTED_VALUE"""),127.86)</f>
        <v>127.86</v>
      </c>
      <c r="C1159" s="1">
        <f t="shared" si="1"/>
        <v>-1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IFERROR(__xludf.DUMMYFUNCTION("""COMPUTED_VALUE"""),127.71)</f>
        <v>127.71</v>
      </c>
      <c r="C1160" s="1">
        <f t="shared" si="1"/>
        <v>-1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IFERROR(__xludf.DUMMYFUNCTION("""COMPUTED_VALUE"""),127.09)</f>
        <v>127.09</v>
      </c>
      <c r="C1161" s="1">
        <f t="shared" si="1"/>
        <v>-1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IFERROR(__xludf.DUMMYFUNCTION("""COMPUTED_VALUE"""),127.6)</f>
        <v>127.6</v>
      </c>
      <c r="C1162" s="1">
        <f t="shared" si="1"/>
        <v>-1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IFERROR(__xludf.DUMMYFUNCTION("""COMPUTED_VALUE"""),126.96)</f>
        <v>126.96</v>
      </c>
      <c r="C1163" s="1">
        <f t="shared" si="1"/>
        <v>-1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IFERROR(__xludf.DUMMYFUNCTION("""COMPUTED_VALUE"""),126.1)</f>
        <v>126.1</v>
      </c>
      <c r="C1164" s="1">
        <f t="shared" si="1"/>
        <v>-1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IFERROR(__xludf.DUMMYFUNCTION("""COMPUTED_VALUE"""),126.3)</f>
        <v>126.3</v>
      </c>
      <c r="C1165" s="1">
        <f t="shared" si="1"/>
        <v>-1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IFERROR(__xludf.DUMMYFUNCTION("""COMPUTED_VALUE"""),127.63)</f>
        <v>127.63</v>
      </c>
      <c r="C1166" s="1">
        <f t="shared" si="1"/>
        <v>-1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IFERROR(__xludf.DUMMYFUNCTION("""COMPUTED_VALUE"""),127.49)</f>
        <v>127.49</v>
      </c>
      <c r="C1167" s="1">
        <f t="shared" si="1"/>
        <v>-1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IFERROR(__xludf.DUMMYFUNCTION("""COMPUTED_VALUE"""),127.93)</f>
        <v>127.93</v>
      </c>
      <c r="C1168" s="1">
        <f t="shared" si="1"/>
        <v>-1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IFERROR(__xludf.DUMMYFUNCTION("""COMPUTED_VALUE"""),127.11)</f>
        <v>127.11</v>
      </c>
      <c r="C1169" s="1">
        <f t="shared" si="1"/>
        <v>-1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IFERROR(__xludf.DUMMYFUNCTION("""COMPUTED_VALUE"""),127.84)</f>
        <v>127.84</v>
      </c>
      <c r="C1170" s="1">
        <f t="shared" si="1"/>
        <v>-1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IFERROR(__xludf.DUMMYFUNCTION("""COMPUTED_VALUE"""),128.25)</f>
        <v>128.25</v>
      </c>
      <c r="C1171" s="1">
        <f t="shared" si="1"/>
        <v>-1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IFERROR(__xludf.DUMMYFUNCTION("""COMPUTED_VALUE"""),128.64)</f>
        <v>128.64</v>
      </c>
      <c r="C1172" s="1">
        <f t="shared" si="1"/>
        <v>-1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IFERROR(__xludf.DUMMYFUNCTION("""COMPUTED_VALUE"""),128.75)</f>
        <v>128.75</v>
      </c>
      <c r="C1173" s="1">
        <f t="shared" si="1"/>
        <v>-1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IFERROR(__xludf.DUMMYFUNCTION("""COMPUTED_VALUE"""),129.45)</f>
        <v>129.45</v>
      </c>
      <c r="C1174" s="1">
        <f t="shared" si="1"/>
        <v>-1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IFERROR(__xludf.DUMMYFUNCTION("""COMPUTED_VALUE"""),127.54)</f>
        <v>127.54</v>
      </c>
      <c r="C1175" s="1">
        <f t="shared" si="1"/>
        <v>-1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IFERROR(__xludf.DUMMYFUNCTION("""COMPUTED_VALUE"""),127.86)</f>
        <v>127.86</v>
      </c>
      <c r="C1176" s="1">
        <f t="shared" si="1"/>
        <v>-1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IFERROR(__xludf.DUMMYFUNCTION("""COMPUTED_VALUE"""),126.8)</f>
        <v>126.8</v>
      </c>
      <c r="C1177" s="1">
        <f t="shared" si="1"/>
        <v>-1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IFERROR(__xludf.DUMMYFUNCTION("""COMPUTED_VALUE"""),127.4)</f>
        <v>127.4</v>
      </c>
      <c r="C1178" s="1">
        <f t="shared" si="1"/>
        <v>-1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IFERROR(__xludf.DUMMYFUNCTION("""COMPUTED_VALUE"""),126.21)</f>
        <v>126.21</v>
      </c>
      <c r="C1179" s="1">
        <f t="shared" si="1"/>
        <v>-1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IFERROR(__xludf.DUMMYFUNCTION("""COMPUTED_VALUE"""),125.18)</f>
        <v>125.18</v>
      </c>
      <c r="C1180" s="1">
        <f t="shared" si="1"/>
        <v>-1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IFERROR(__xludf.DUMMYFUNCTION("""COMPUTED_VALUE"""),124.28)</f>
        <v>124.28</v>
      </c>
      <c r="C1181" s="1">
        <f t="shared" si="1"/>
        <v>-1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IFERROR(__xludf.DUMMYFUNCTION("""COMPUTED_VALUE"""),123.83)</f>
        <v>123.83</v>
      </c>
      <c r="C1182" s="1">
        <f t="shared" si="1"/>
        <v>-1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IFERROR(__xludf.DUMMYFUNCTION("""COMPUTED_VALUE"""),122.66)</f>
        <v>122.66</v>
      </c>
      <c r="C1183" s="1">
        <f t="shared" si="1"/>
        <v>-1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IFERROR(__xludf.DUMMYFUNCTION("""COMPUTED_VALUE"""),124.24)</f>
        <v>124.24</v>
      </c>
      <c r="C1184" s="1">
        <f t="shared" si="1"/>
        <v>-1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IFERROR(__xludf.DUMMYFUNCTION("""COMPUTED_VALUE"""),124.96)</f>
        <v>124.96</v>
      </c>
      <c r="C1185" s="1">
        <f t="shared" si="1"/>
        <v>-1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IFERROR(__xludf.DUMMYFUNCTION("""COMPUTED_VALUE"""),124.72)</f>
        <v>124.72</v>
      </c>
      <c r="C1186" s="1">
        <f t="shared" si="1"/>
        <v>-1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IFERROR(__xludf.DUMMYFUNCTION("""COMPUTED_VALUE"""),124.14)</f>
        <v>124.14</v>
      </c>
      <c r="C1187" s="1">
        <f t="shared" si="1"/>
        <v>-1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IFERROR(__xludf.DUMMYFUNCTION("""COMPUTED_VALUE"""),124.8)</f>
        <v>124.8</v>
      </c>
      <c r="C1188" s="1">
        <f t="shared" si="1"/>
        <v>-1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IFERROR(__xludf.DUMMYFUNCTION("""COMPUTED_VALUE"""),123.49)</f>
        <v>123.49</v>
      </c>
      <c r="C1189" s="1">
        <f t="shared" si="1"/>
        <v>-1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IFERROR(__xludf.DUMMYFUNCTION("""COMPUTED_VALUE"""),123.06)</f>
        <v>123.06</v>
      </c>
      <c r="C1190" s="1">
        <f t="shared" si="1"/>
        <v>-1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IFERROR(__xludf.DUMMYFUNCTION("""COMPUTED_VALUE"""),122.4)</f>
        <v>122.4</v>
      </c>
      <c r="C1191" s="1">
        <f t="shared" si="1"/>
        <v>-1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IFERROR(__xludf.DUMMYFUNCTION("""COMPUTED_VALUE"""),120.68)</f>
        <v>120.68</v>
      </c>
      <c r="C1192" s="1">
        <f t="shared" si="1"/>
        <v>-1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IFERROR(__xludf.DUMMYFUNCTION("""COMPUTED_VALUE"""),121.47)</f>
        <v>121.47</v>
      </c>
      <c r="C1193" s="1">
        <f t="shared" si="1"/>
        <v>-1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IFERROR(__xludf.DUMMYFUNCTION("""COMPUTED_VALUE"""),120.55)</f>
        <v>120.55</v>
      </c>
      <c r="C1194" s="1">
        <f t="shared" si="1"/>
        <v>-1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IFERROR(__xludf.DUMMYFUNCTION("""COMPUTED_VALUE"""),119.32)</f>
        <v>119.32</v>
      </c>
      <c r="C1195" s="1">
        <f t="shared" si="1"/>
        <v>-1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IFERROR(__xludf.DUMMYFUNCTION("""COMPUTED_VALUE"""),117.65)</f>
        <v>117.65</v>
      </c>
      <c r="C1196" s="1">
        <f t="shared" si="1"/>
        <v>-1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IFERROR(__xludf.DUMMYFUNCTION("""COMPUTED_VALUE"""),117.11)</f>
        <v>117.11</v>
      </c>
      <c r="C1197" s="1">
        <f t="shared" si="1"/>
        <v>-1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IFERROR(__xludf.DUMMYFUNCTION("""COMPUTED_VALUE"""),117.71)</f>
        <v>117.71</v>
      </c>
      <c r="C1198" s="1">
        <f t="shared" si="1"/>
        <v>-1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IFERROR(__xludf.DUMMYFUNCTION("""COMPUTED_VALUE"""),118.09)</f>
        <v>118.09</v>
      </c>
      <c r="C1199" s="1">
        <f t="shared" si="1"/>
        <v>-1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IFERROR(__xludf.DUMMYFUNCTION("""COMPUTED_VALUE"""),116.02)</f>
        <v>116.02</v>
      </c>
      <c r="C1200" s="1">
        <f t="shared" si="1"/>
        <v>-1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IFERROR(__xludf.DUMMYFUNCTION("""COMPUTED_VALUE"""),117.95)</f>
        <v>117.95</v>
      </c>
      <c r="C1201" s="1">
        <f t="shared" si="1"/>
        <v>-1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IFERROR(__xludf.DUMMYFUNCTION("""COMPUTED_VALUE"""),114.51)</f>
        <v>114.51</v>
      </c>
      <c r="C1202" s="1">
        <f t="shared" si="1"/>
        <v>-1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IFERROR(__xludf.DUMMYFUNCTION("""COMPUTED_VALUE"""),113.89)</f>
        <v>113.89</v>
      </c>
      <c r="C1203" s="1">
        <f t="shared" si="1"/>
        <v>-1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IFERROR(__xludf.DUMMYFUNCTION("""COMPUTED_VALUE"""),112.03)</f>
        <v>112.03</v>
      </c>
      <c r="C1204" s="1">
        <f t="shared" si="1"/>
        <v>-1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IFERROR(__xludf.DUMMYFUNCTION("""COMPUTED_VALUE"""),109.78)</f>
        <v>109.78</v>
      </c>
      <c r="C1205" s="1">
        <f t="shared" si="1"/>
        <v>-1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IFERROR(__xludf.DUMMYFUNCTION("""COMPUTED_VALUE"""),109.27)</f>
        <v>109.27</v>
      </c>
      <c r="C1206" s="1">
        <f t="shared" si="1"/>
        <v>-1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IFERROR(__xludf.DUMMYFUNCTION("""COMPUTED_VALUE"""),111.06)</f>
        <v>111.06</v>
      </c>
      <c r="C1207" s="1">
        <f t="shared" si="1"/>
        <v>-1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IFERROR(__xludf.DUMMYFUNCTION("""COMPUTED_VALUE"""),111.8)</f>
        <v>111.8</v>
      </c>
      <c r="C1208" s="1">
        <f t="shared" si="1"/>
        <v>-1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IFERROR(__xludf.DUMMYFUNCTION("""COMPUTED_VALUE"""),111.49)</f>
        <v>111.49</v>
      </c>
      <c r="C1209" s="1">
        <f t="shared" si="1"/>
        <v>-1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IFERROR(__xludf.DUMMYFUNCTION("""COMPUTED_VALUE"""),115.09)</f>
        <v>115.09</v>
      </c>
      <c r="C1210" s="1">
        <f t="shared" si="1"/>
        <v>-1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IFERROR(__xludf.DUMMYFUNCTION("""COMPUTED_VALUE"""),114.0)</f>
        <v>114</v>
      </c>
      <c r="C1211" s="1">
        <f t="shared" si="1"/>
        <v>-1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IFERROR(__xludf.DUMMYFUNCTION("""COMPUTED_VALUE"""),116.19)</f>
        <v>116.19</v>
      </c>
      <c r="C1212" s="1">
        <f t="shared" si="1"/>
        <v>-1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IFERROR(__xludf.DUMMYFUNCTION("""COMPUTED_VALUE"""),115.91)</f>
        <v>115.91</v>
      </c>
      <c r="C1213" s="1">
        <f t="shared" si="1"/>
        <v>-1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IFERROR(__xludf.DUMMYFUNCTION("""COMPUTED_VALUE"""),115.02)</f>
        <v>115.02</v>
      </c>
      <c r="C1214" s="1">
        <f t="shared" si="1"/>
        <v>-1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IFERROR(__xludf.DUMMYFUNCTION("""COMPUTED_VALUE"""),117.13)</f>
        <v>117.13</v>
      </c>
      <c r="C1215" s="1">
        <f t="shared" si="1"/>
        <v>-1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IFERROR(__xludf.DUMMYFUNCTION("""COMPUTED_VALUE"""),117.14)</f>
        <v>117.14</v>
      </c>
      <c r="C1216" s="1">
        <f t="shared" si="1"/>
        <v>-1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IFERROR(__xludf.DUMMYFUNCTION("""COMPUTED_VALUE"""),117.2)</f>
        <v>117.2</v>
      </c>
      <c r="C1217" s="1">
        <f t="shared" si="1"/>
        <v>-1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IFERROR(__xludf.DUMMYFUNCTION("""COMPUTED_VALUE"""),119.95)</f>
        <v>119.95</v>
      </c>
      <c r="C1218" s="1">
        <f t="shared" si="1"/>
        <v>-1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IFERROR(__xludf.DUMMYFUNCTION("""COMPUTED_VALUE"""),116.78)</f>
        <v>116.78</v>
      </c>
      <c r="C1219" s="1">
        <f t="shared" si="1"/>
        <v>-1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IFERROR(__xludf.DUMMYFUNCTION("""COMPUTED_VALUE"""),115.37)</f>
        <v>115.37</v>
      </c>
      <c r="C1220" s="1">
        <f t="shared" si="1"/>
        <v>-1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IFERROR(__xludf.DUMMYFUNCTION("""COMPUTED_VALUE"""),117.05)</f>
        <v>117.05</v>
      </c>
      <c r="C1221" s="1">
        <f t="shared" si="1"/>
        <v>-1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IFERROR(__xludf.DUMMYFUNCTION("""COMPUTED_VALUE"""),118.53)</f>
        <v>118.53</v>
      </c>
      <c r="C1222" s="1">
        <f t="shared" si="1"/>
        <v>-1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IFERROR(__xludf.DUMMYFUNCTION("""COMPUTED_VALUE"""),118.8)</f>
        <v>118.8</v>
      </c>
      <c r="C1223" s="1">
        <f t="shared" si="1"/>
        <v>-1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IFERROR(__xludf.DUMMYFUNCTION("""COMPUTED_VALUE"""),117.92)</f>
        <v>117.92</v>
      </c>
      <c r="C1224" s="1">
        <f t="shared" si="1"/>
        <v>-1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IFERROR(__xludf.DUMMYFUNCTION("""COMPUTED_VALUE"""),118.44)</f>
        <v>118.44</v>
      </c>
      <c r="C1225" s="1">
        <f t="shared" si="1"/>
        <v>-1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IFERROR(__xludf.DUMMYFUNCTION("""COMPUTED_VALUE"""),117.65)</f>
        <v>117.65</v>
      </c>
      <c r="C1226" s="1">
        <f t="shared" si="1"/>
        <v>-1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IFERROR(__xludf.DUMMYFUNCTION("""COMPUTED_VALUE"""),116.45)</f>
        <v>116.45</v>
      </c>
      <c r="C1227" s="1">
        <f t="shared" si="1"/>
        <v>-1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IFERROR(__xludf.DUMMYFUNCTION("""COMPUTED_VALUE"""),116.32)</f>
        <v>116.32</v>
      </c>
      <c r="C1228" s="1">
        <f t="shared" si="1"/>
        <v>-1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IFERROR(__xludf.DUMMYFUNCTION("""COMPUTED_VALUE"""),115.75)</f>
        <v>115.75</v>
      </c>
      <c r="C1229" s="1">
        <f t="shared" si="1"/>
        <v>-1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IFERROR(__xludf.DUMMYFUNCTION("""COMPUTED_VALUE"""),115.47)</f>
        <v>115.47</v>
      </c>
      <c r="C1230" s="1">
        <f t="shared" si="1"/>
        <v>-1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IFERROR(__xludf.DUMMYFUNCTION("""COMPUTED_VALUE"""),116.47)</f>
        <v>116.47</v>
      </c>
      <c r="C1231" s="1">
        <f t="shared" si="1"/>
        <v>-1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IFERROR(__xludf.DUMMYFUNCTION("""COMPUTED_VALUE"""),117.31)</f>
        <v>117.31</v>
      </c>
      <c r="C1232" s="1">
        <f t="shared" si="1"/>
        <v>-1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IFERROR(__xludf.DUMMYFUNCTION("""COMPUTED_VALUE"""),118.58)</f>
        <v>118.58</v>
      </c>
      <c r="C1233" s="1">
        <f t="shared" si="1"/>
        <v>-1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IFERROR(__xludf.DUMMYFUNCTION("""COMPUTED_VALUE"""),117.59)</f>
        <v>117.59</v>
      </c>
      <c r="C1234" s="1">
        <f t="shared" si="1"/>
        <v>-1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IFERROR(__xludf.DUMMYFUNCTION("""COMPUTED_VALUE"""),116.15)</f>
        <v>116.15</v>
      </c>
      <c r="C1235" s="1">
        <f t="shared" si="1"/>
        <v>-1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IFERROR(__xludf.DUMMYFUNCTION("""COMPUTED_VALUE"""),115.11)</f>
        <v>115.11</v>
      </c>
      <c r="C1236" s="1">
        <f t="shared" si="1"/>
        <v>-1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IFERROR(__xludf.DUMMYFUNCTION("""COMPUTED_VALUE"""),108.87)</f>
        <v>108.87</v>
      </c>
      <c r="C1237" s="1">
        <f t="shared" si="1"/>
        <v>-1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IFERROR(__xludf.DUMMYFUNCTION("""COMPUTED_VALUE"""),111.73)</f>
        <v>111.73</v>
      </c>
      <c r="C1238" s="1">
        <f t="shared" si="1"/>
        <v>-1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IFERROR(__xludf.DUMMYFUNCTION("""COMPUTED_VALUE"""),114.02)</f>
        <v>114.02</v>
      </c>
      <c r="C1239" s="1">
        <f t="shared" si="1"/>
        <v>-1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IFERROR(__xludf.DUMMYFUNCTION("""COMPUTED_VALUE"""),113.71)</f>
        <v>113.71</v>
      </c>
      <c r="C1240" s="1">
        <f t="shared" si="1"/>
        <v>-1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IFERROR(__xludf.DUMMYFUNCTION("""COMPUTED_VALUE"""),112.28)</f>
        <v>112.28</v>
      </c>
      <c r="C1241" s="1">
        <f t="shared" si="1"/>
        <v>-1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IFERROR(__xludf.DUMMYFUNCTION("""COMPUTED_VALUE"""),110.87)</f>
        <v>110.87</v>
      </c>
      <c r="C1242" s="1">
        <f t="shared" si="1"/>
        <v>-1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IFERROR(__xludf.DUMMYFUNCTION("""COMPUTED_VALUE"""),106.8)</f>
        <v>106.8</v>
      </c>
      <c r="C1243" s="1">
        <f t="shared" si="1"/>
        <v>-1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IFERROR(__xludf.DUMMYFUNCTION("""COMPUTED_VALUE"""),107.01)</f>
        <v>107.01</v>
      </c>
      <c r="C1244" s="1">
        <f t="shared" si="1"/>
        <v>-1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IFERROR(__xludf.DUMMYFUNCTION("""COMPUTED_VALUE"""),104.86)</f>
        <v>104.86</v>
      </c>
      <c r="C1245" s="1">
        <f t="shared" si="1"/>
        <v>-1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IFERROR(__xludf.DUMMYFUNCTION("""COMPUTED_VALUE"""),104.91)</f>
        <v>104.91</v>
      </c>
      <c r="C1246" s="1">
        <f t="shared" si="1"/>
        <v>-1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IFERROR(__xludf.DUMMYFUNCTION("""COMPUTED_VALUE"""),102.38)</f>
        <v>102.38</v>
      </c>
      <c r="C1247" s="1">
        <f t="shared" si="1"/>
        <v>-1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IFERROR(__xludf.DUMMYFUNCTION("""COMPUTED_VALUE"""),100.86)</f>
        <v>100.86</v>
      </c>
      <c r="C1248" s="1">
        <f t="shared" si="1"/>
        <v>-1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IFERROR(__xludf.DUMMYFUNCTION("""COMPUTED_VALUE"""),101.7)</f>
        <v>101.7</v>
      </c>
      <c r="C1249" s="1">
        <f t="shared" si="1"/>
        <v>-1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IFERROR(__xludf.DUMMYFUNCTION("""COMPUTED_VALUE"""),106.02)</f>
        <v>106.02</v>
      </c>
      <c r="C1250" s="1">
        <f t="shared" si="1"/>
        <v>-1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IFERROR(__xludf.DUMMYFUNCTION("""COMPUTED_VALUE"""),109.03)</f>
        <v>109.03</v>
      </c>
      <c r="C1251" s="1">
        <f t="shared" si="1"/>
        <v>-1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IFERROR(__xludf.DUMMYFUNCTION("""COMPUTED_VALUE"""),112.93)</f>
        <v>112.93</v>
      </c>
      <c r="C1252" s="1">
        <f t="shared" si="1"/>
        <v>-1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IFERROR(__xludf.DUMMYFUNCTION("""COMPUTED_VALUE"""),112.03)</f>
        <v>112.03</v>
      </c>
      <c r="C1253" s="1">
        <f t="shared" si="1"/>
        <v>-1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IFERROR(__xludf.DUMMYFUNCTION("""COMPUTED_VALUE"""),113.95)</f>
        <v>113.95</v>
      </c>
      <c r="C1254" s="1">
        <f t="shared" si="1"/>
        <v>-1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IFERROR(__xludf.DUMMYFUNCTION("""COMPUTED_VALUE"""),113.47)</f>
        <v>113.47</v>
      </c>
      <c r="C1255" s="1">
        <f t="shared" si="1"/>
        <v>-1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IFERROR(__xludf.DUMMYFUNCTION("""COMPUTED_VALUE"""),113.25)</f>
        <v>113.25</v>
      </c>
      <c r="C1256" s="1">
        <f t="shared" si="1"/>
        <v>-1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IFERROR(__xludf.DUMMYFUNCTION("""COMPUTED_VALUE"""),113.32)</f>
        <v>113.32</v>
      </c>
      <c r="C1257" s="1">
        <f t="shared" si="1"/>
        <v>-1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IFERROR(__xludf.DUMMYFUNCTION("""COMPUTED_VALUE"""),113.11)</f>
        <v>113.11</v>
      </c>
      <c r="C1258" s="1">
        <f t="shared" si="1"/>
        <v>-1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IFERROR(__xludf.DUMMYFUNCTION("""COMPUTED_VALUE"""),112.18)</f>
        <v>112.18</v>
      </c>
      <c r="C1259" s="1">
        <f t="shared" si="1"/>
        <v>-1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IFERROR(__xludf.DUMMYFUNCTION("""COMPUTED_VALUE"""),112.58)</f>
        <v>112.58</v>
      </c>
      <c r="C1260" s="1">
        <f t="shared" si="1"/>
        <v>-1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IFERROR(__xludf.DUMMYFUNCTION("""COMPUTED_VALUE"""),108.08)</f>
        <v>108.08</v>
      </c>
      <c r="C1261" s="1">
        <f t="shared" si="1"/>
        <v>-1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IFERROR(__xludf.DUMMYFUNCTION("""COMPUTED_VALUE"""),108.03)</f>
        <v>108.03</v>
      </c>
      <c r="C1262" s="1">
        <f t="shared" si="1"/>
        <v>-1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IFERROR(__xludf.DUMMYFUNCTION("""COMPUTED_VALUE"""),107.94)</f>
        <v>107.94</v>
      </c>
      <c r="C1263" s="1">
        <f t="shared" si="1"/>
        <v>-1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IFERROR(__xludf.DUMMYFUNCTION("""COMPUTED_VALUE"""),110.41)</f>
        <v>110.41</v>
      </c>
      <c r="C1264" s="1">
        <f t="shared" si="1"/>
        <v>-1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IFERROR(__xludf.DUMMYFUNCTION("""COMPUTED_VALUE"""),108.21)</f>
        <v>108.21</v>
      </c>
      <c r="C1265" s="1">
        <f t="shared" si="1"/>
        <v>-1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IFERROR(__xludf.DUMMYFUNCTION("""COMPUTED_VALUE"""),105.88)</f>
        <v>105.88</v>
      </c>
      <c r="C1266" s="1">
        <f t="shared" si="1"/>
        <v>-1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IFERROR(__xludf.DUMMYFUNCTION("""COMPUTED_VALUE"""),104.2)</f>
        <v>104.2</v>
      </c>
      <c r="C1267" s="1">
        <f t="shared" si="1"/>
        <v>-1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IFERROR(__xludf.DUMMYFUNCTION("""COMPUTED_VALUE"""),103.9)</f>
        <v>103.9</v>
      </c>
      <c r="C1268" s="1">
        <f t="shared" si="1"/>
        <v>-1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IFERROR(__xludf.DUMMYFUNCTION("""COMPUTED_VALUE"""),102.67)</f>
        <v>102.67</v>
      </c>
      <c r="C1269" s="1">
        <f t="shared" si="1"/>
        <v>-1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IFERROR(__xludf.DUMMYFUNCTION("""COMPUTED_VALUE"""),105.12)</f>
        <v>105.12</v>
      </c>
      <c r="C1270" s="1">
        <f t="shared" si="1"/>
        <v>-1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IFERROR(__xludf.DUMMYFUNCTION("""COMPUTED_VALUE"""),106.47)</f>
        <v>106.47</v>
      </c>
      <c r="C1271" s="1">
        <f t="shared" si="1"/>
        <v>-1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IFERROR(__xludf.DUMMYFUNCTION("""COMPUTED_VALUE"""),108.16)</f>
        <v>108.16</v>
      </c>
      <c r="C1272" s="1">
        <f t="shared" si="1"/>
        <v>-1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IFERROR(__xludf.DUMMYFUNCTION("""COMPUTED_VALUE"""),108.92)</f>
        <v>108.92</v>
      </c>
      <c r="C1273" s="1">
        <f t="shared" si="1"/>
        <v>-1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IFERROR(__xludf.DUMMYFUNCTION("""COMPUTED_VALUE"""),106.85)</f>
        <v>106.85</v>
      </c>
      <c r="C1274" s="1">
        <f t="shared" si="1"/>
        <v>-1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IFERROR(__xludf.DUMMYFUNCTION("""COMPUTED_VALUE"""),108.88)</f>
        <v>108.88</v>
      </c>
      <c r="C1275" s="1">
        <f t="shared" si="1"/>
        <v>-1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IFERROR(__xludf.DUMMYFUNCTION("""COMPUTED_VALUE"""),108.26)</f>
        <v>108.26</v>
      </c>
      <c r="C1276" s="1">
        <f t="shared" si="1"/>
        <v>-1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IFERROR(__xludf.DUMMYFUNCTION("""COMPUTED_VALUE"""),103.71)</f>
        <v>103.71</v>
      </c>
      <c r="C1277" s="1">
        <f t="shared" si="1"/>
        <v>-1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IFERROR(__xludf.DUMMYFUNCTION("""COMPUTED_VALUE"""),103.0)</f>
        <v>103</v>
      </c>
      <c r="C1278" s="1">
        <f t="shared" si="1"/>
        <v>-1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IFERROR(__xludf.DUMMYFUNCTION("""COMPUTED_VALUE"""),102.53)</f>
        <v>102.53</v>
      </c>
      <c r="C1279" s="1">
        <f t="shared" si="1"/>
        <v>-1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IFERROR(__xludf.DUMMYFUNCTION("""COMPUTED_VALUE"""),106.06)</f>
        <v>106.06</v>
      </c>
      <c r="C1280" s="1">
        <f t="shared" si="1"/>
        <v>-1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IFERROR(__xludf.DUMMYFUNCTION("""COMPUTED_VALUE"""),109.53)</f>
        <v>109.53</v>
      </c>
      <c r="C1281" s="1">
        <f t="shared" si="1"/>
        <v>-1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IFERROR(__xludf.DUMMYFUNCTION("""COMPUTED_VALUE"""),108.35)</f>
        <v>108.35</v>
      </c>
      <c r="C1282" s="1">
        <f t="shared" si="1"/>
        <v>-1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IFERROR(__xludf.DUMMYFUNCTION("""COMPUTED_VALUE"""),109.31)</f>
        <v>109.31</v>
      </c>
      <c r="C1283" s="1">
        <f t="shared" si="1"/>
        <v>-1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IFERROR(__xludf.DUMMYFUNCTION("""COMPUTED_VALUE"""),109.61)</f>
        <v>109.61</v>
      </c>
      <c r="C1284" s="1">
        <f t="shared" si="1"/>
        <v>-1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IFERROR(__xludf.DUMMYFUNCTION("""COMPUTED_VALUE"""),110.43)</f>
        <v>110.43</v>
      </c>
      <c r="C1285" s="1">
        <f t="shared" si="1"/>
        <v>-1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IFERROR(__xludf.DUMMYFUNCTION("""COMPUTED_VALUE"""),110.18)</f>
        <v>110.18</v>
      </c>
      <c r="C1286" s="1">
        <f t="shared" si="1"/>
        <v>-1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IFERROR(__xludf.DUMMYFUNCTION("""COMPUTED_VALUE"""),109.98)</f>
        <v>109.98</v>
      </c>
      <c r="C1287" s="1">
        <f t="shared" si="1"/>
        <v>-1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IFERROR(__xludf.DUMMYFUNCTION("""COMPUTED_VALUE"""),110.86)</f>
        <v>110.86</v>
      </c>
      <c r="C1288" s="1">
        <f t="shared" si="1"/>
        <v>-1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IFERROR(__xludf.DUMMYFUNCTION("""COMPUTED_VALUE"""),112.78)</f>
        <v>112.78</v>
      </c>
      <c r="C1289" s="1">
        <f t="shared" si="1"/>
        <v>-1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IFERROR(__xludf.DUMMYFUNCTION("""COMPUTED_VALUE"""),112.4)</f>
        <v>112.4</v>
      </c>
      <c r="C1290" s="1">
        <f t="shared" si="1"/>
        <v>-1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IFERROR(__xludf.DUMMYFUNCTION("""COMPUTED_VALUE"""),110.44)</f>
        <v>110.44</v>
      </c>
      <c r="C1291" s="1">
        <f t="shared" si="1"/>
        <v>-1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IFERROR(__xludf.DUMMYFUNCTION("""COMPUTED_VALUE"""),108.35)</f>
        <v>108.35</v>
      </c>
      <c r="C1292" s="1">
        <f t="shared" si="1"/>
        <v>-1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IFERROR(__xludf.DUMMYFUNCTION("""COMPUTED_VALUE"""),108.6)</f>
        <v>108.6</v>
      </c>
      <c r="C1293" s="1">
        <f t="shared" si="1"/>
        <v>-1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IFERROR(__xludf.DUMMYFUNCTION("""COMPUTED_VALUE"""),107.86)</f>
        <v>107.86</v>
      </c>
      <c r="C1294" s="1">
        <f t="shared" si="1"/>
        <v>-1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IFERROR(__xludf.DUMMYFUNCTION("""COMPUTED_VALUE"""),107.96)</f>
        <v>107.96</v>
      </c>
      <c r="C1295" s="1">
        <f t="shared" si="1"/>
        <v>-1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IFERROR(__xludf.DUMMYFUNCTION("""COMPUTED_VALUE"""),108.58)</f>
        <v>108.58</v>
      </c>
      <c r="C1296" s="1">
        <f t="shared" si="1"/>
        <v>-1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IFERROR(__xludf.DUMMYFUNCTION("""COMPUTED_VALUE"""),107.06)</f>
        <v>107.06</v>
      </c>
      <c r="C1297" s="1">
        <f t="shared" si="1"/>
        <v>-1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IFERROR(__xludf.DUMMYFUNCTION("""COMPUTED_VALUE"""),106.68)</f>
        <v>106.68</v>
      </c>
      <c r="C1298" s="1">
        <f t="shared" si="1"/>
        <v>-1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IFERROR(__xludf.DUMMYFUNCTION("""COMPUTED_VALUE"""),105.9)</f>
        <v>105.9</v>
      </c>
      <c r="C1299" s="1">
        <f t="shared" si="1"/>
        <v>-1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IFERROR(__xludf.DUMMYFUNCTION("""COMPUTED_VALUE"""),105.16)</f>
        <v>105.16</v>
      </c>
      <c r="C1300" s="1">
        <f t="shared" si="1"/>
        <v>-1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IFERROR(__xludf.DUMMYFUNCTION("""COMPUTED_VALUE"""),105.16)</f>
        <v>105.16</v>
      </c>
      <c r="C1301" s="1">
        <f t="shared" si="1"/>
        <v>-1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IFERROR(__xludf.DUMMYFUNCTION("""COMPUTED_VALUE"""),104.73)</f>
        <v>104.73</v>
      </c>
      <c r="C1302" s="1">
        <f t="shared" si="1"/>
        <v>-1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IFERROR(__xludf.DUMMYFUNCTION("""COMPUTED_VALUE"""),103.55)</f>
        <v>103.55</v>
      </c>
      <c r="C1303" s="1">
        <f t="shared" si="1"/>
        <v>-1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IFERROR(__xludf.DUMMYFUNCTION("""COMPUTED_VALUE"""),103.95)</f>
        <v>103.95</v>
      </c>
      <c r="C1304" s="1">
        <f t="shared" si="1"/>
        <v>-1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IFERROR(__xludf.DUMMYFUNCTION("""COMPUTED_VALUE"""),102.91)</f>
        <v>102.91</v>
      </c>
      <c r="C1305" s="1">
        <f t="shared" si="1"/>
        <v>-1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IFERROR(__xludf.DUMMYFUNCTION("""COMPUTED_VALUE"""),103.54)</f>
        <v>103.54</v>
      </c>
      <c r="C1306" s="1">
        <f t="shared" si="1"/>
        <v>-1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IFERROR(__xludf.DUMMYFUNCTION("""COMPUTED_VALUE"""),102.42)</f>
        <v>102.42</v>
      </c>
      <c r="C1307" s="1">
        <f t="shared" si="1"/>
        <v>-1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IFERROR(__xludf.DUMMYFUNCTION("""COMPUTED_VALUE"""),101.62)</f>
        <v>101.62</v>
      </c>
      <c r="C1308" s="1">
        <f t="shared" si="1"/>
        <v>-1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IFERROR(__xludf.DUMMYFUNCTION("""COMPUTED_VALUE"""),103.13)</f>
        <v>103.13</v>
      </c>
      <c r="C1309" s="1">
        <f t="shared" si="1"/>
        <v>-1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IFERROR(__xludf.DUMMYFUNCTION("""COMPUTED_VALUE"""),103.17)</f>
        <v>103.17</v>
      </c>
      <c r="C1310" s="1">
        <f t="shared" si="1"/>
        <v>-1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IFERROR(__xludf.DUMMYFUNCTION("""COMPUTED_VALUE"""),106.7)</f>
        <v>106.7</v>
      </c>
      <c r="C1311" s="1">
        <f t="shared" si="1"/>
        <v>-1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IFERROR(__xludf.DUMMYFUNCTION("""COMPUTED_VALUE"""),104.75)</f>
        <v>104.75</v>
      </c>
      <c r="C1312" s="1">
        <f t="shared" si="1"/>
        <v>-1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IFERROR(__xludf.DUMMYFUNCTION("""COMPUTED_VALUE"""),107.03)</f>
        <v>107.03</v>
      </c>
      <c r="C1313" s="1">
        <f t="shared" si="1"/>
        <v>-1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IFERROR(__xludf.DUMMYFUNCTION("""COMPUTED_VALUE"""),105.92)</f>
        <v>105.92</v>
      </c>
      <c r="C1314" s="1">
        <f t="shared" si="1"/>
        <v>-1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IFERROR(__xludf.DUMMYFUNCTION("""COMPUTED_VALUE"""),104.2)</f>
        <v>104.2</v>
      </c>
      <c r="C1315" s="1">
        <f t="shared" si="1"/>
        <v>-1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IFERROR(__xludf.DUMMYFUNCTION("""COMPUTED_VALUE"""),105.67)</f>
        <v>105.67</v>
      </c>
      <c r="C1316" s="1">
        <f t="shared" si="1"/>
        <v>-1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IFERROR(__xludf.DUMMYFUNCTION("""COMPUTED_VALUE"""),105.25)</f>
        <v>105.25</v>
      </c>
      <c r="C1317" s="1">
        <f t="shared" si="1"/>
        <v>-1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IFERROR(__xludf.DUMMYFUNCTION("""COMPUTED_VALUE"""),104.28)</f>
        <v>104.28</v>
      </c>
      <c r="C1318" s="1">
        <f t="shared" si="1"/>
        <v>-1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IFERROR(__xludf.DUMMYFUNCTION("""COMPUTED_VALUE"""),106.9)</f>
        <v>106.9</v>
      </c>
      <c r="C1319" s="1">
        <f t="shared" si="1"/>
        <v>-1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IFERROR(__xludf.DUMMYFUNCTION("""COMPUTED_VALUE"""),104.98)</f>
        <v>104.98</v>
      </c>
      <c r="C1320" s="1">
        <f t="shared" si="1"/>
        <v>-1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IFERROR(__xludf.DUMMYFUNCTION("""COMPUTED_VALUE"""),104.79)</f>
        <v>104.79</v>
      </c>
      <c r="C1321" s="1">
        <f t="shared" si="1"/>
        <v>-1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IFERROR(__xludf.DUMMYFUNCTION("""COMPUTED_VALUE"""),105.28)</f>
        <v>105.28</v>
      </c>
      <c r="C1322" s="1">
        <f t="shared" si="1"/>
        <v>-1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IFERROR(__xludf.DUMMYFUNCTION("""COMPUTED_VALUE"""),106.92)</f>
        <v>106.92</v>
      </c>
      <c r="C1323" s="1">
        <f t="shared" si="1"/>
        <v>-1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IFERROR(__xludf.DUMMYFUNCTION("""COMPUTED_VALUE"""),108.54)</f>
        <v>108.54</v>
      </c>
      <c r="C1324" s="1">
        <f t="shared" si="1"/>
        <v>-1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IFERROR(__xludf.DUMMYFUNCTION("""COMPUTED_VALUE"""),106.66)</f>
        <v>106.66</v>
      </c>
      <c r="C1325" s="1">
        <f t="shared" si="1"/>
        <v>-1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IFERROR(__xludf.DUMMYFUNCTION("""COMPUTED_VALUE"""),106.95)</f>
        <v>106.95</v>
      </c>
      <c r="C1326" s="1">
        <f t="shared" si="1"/>
        <v>-1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IFERROR(__xludf.DUMMYFUNCTION("""COMPUTED_VALUE"""),106.91)</f>
        <v>106.91</v>
      </c>
      <c r="C1327" s="1">
        <f t="shared" si="1"/>
        <v>-1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IFERROR(__xludf.DUMMYFUNCTION("""COMPUTED_VALUE"""),106.5)</f>
        <v>106.5</v>
      </c>
      <c r="C1328" s="1">
        <f t="shared" si="1"/>
        <v>-1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IFERROR(__xludf.DUMMYFUNCTION("""COMPUTED_VALUE"""),108.84)</f>
        <v>108.84</v>
      </c>
      <c r="C1329" s="1">
        <f t="shared" si="1"/>
        <v>-1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IFERROR(__xludf.DUMMYFUNCTION("""COMPUTED_VALUE"""),110.41)</f>
        <v>110.41</v>
      </c>
      <c r="C1330" s="1">
        <f t="shared" si="1"/>
        <v>-1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IFERROR(__xludf.DUMMYFUNCTION("""COMPUTED_VALUE"""),110.16)</f>
        <v>110.16</v>
      </c>
      <c r="C1331" s="1">
        <f t="shared" si="1"/>
        <v>-1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IFERROR(__xludf.DUMMYFUNCTION("""COMPUTED_VALUE"""),109.11)</f>
        <v>109.11</v>
      </c>
      <c r="C1332" s="1">
        <f t="shared" si="1"/>
        <v>-1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IFERROR(__xludf.DUMMYFUNCTION("""COMPUTED_VALUE"""),110.29)</f>
        <v>110.29</v>
      </c>
      <c r="C1333" s="1">
        <f t="shared" si="1"/>
        <v>-1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IFERROR(__xludf.DUMMYFUNCTION("""COMPUTED_VALUE"""),109.73)</f>
        <v>109.73</v>
      </c>
      <c r="C1334" s="1">
        <f t="shared" si="1"/>
        <v>-1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IFERROR(__xludf.DUMMYFUNCTION("""COMPUTED_VALUE"""),109.5)</f>
        <v>109.5</v>
      </c>
      <c r="C1335" s="1">
        <f t="shared" si="1"/>
        <v>-1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IFERROR(__xludf.DUMMYFUNCTION("""COMPUTED_VALUE"""),109.97)</f>
        <v>109.97</v>
      </c>
      <c r="C1336" s="1">
        <f t="shared" si="1"/>
        <v>-1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IFERROR(__xludf.DUMMYFUNCTION("""COMPUTED_VALUE"""),109.87)</f>
        <v>109.87</v>
      </c>
      <c r="C1337" s="1">
        <f t="shared" si="1"/>
        <v>-1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IFERROR(__xludf.DUMMYFUNCTION("""COMPUTED_VALUE"""),109.7)</f>
        <v>109.7</v>
      </c>
      <c r="C1338" s="1">
        <f t="shared" si="1"/>
        <v>-1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IFERROR(__xludf.DUMMYFUNCTION("""COMPUTED_VALUE"""),111.12)</f>
        <v>111.12</v>
      </c>
      <c r="C1339" s="1">
        <f t="shared" si="1"/>
        <v>-1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IFERROR(__xludf.DUMMYFUNCTION("""COMPUTED_VALUE"""),111.73)</f>
        <v>111.73</v>
      </c>
      <c r="C1340" s="1">
        <f t="shared" si="1"/>
        <v>-1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IFERROR(__xludf.DUMMYFUNCTION("""COMPUTED_VALUE"""),111.06)</f>
        <v>111.06</v>
      </c>
      <c r="C1341" s="1">
        <f t="shared" si="1"/>
        <v>-1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IFERROR(__xludf.DUMMYFUNCTION("""COMPUTED_VALUE"""),109.04)</f>
        <v>109.04</v>
      </c>
      <c r="C1342" s="1">
        <f t="shared" si="1"/>
        <v>-1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IFERROR(__xludf.DUMMYFUNCTION("""COMPUTED_VALUE"""),108.32)</f>
        <v>108.32</v>
      </c>
      <c r="C1343" s="1">
        <f t="shared" si="1"/>
        <v>-1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IFERROR(__xludf.DUMMYFUNCTION("""COMPUTED_VALUE"""),108.0)</f>
        <v>108</v>
      </c>
      <c r="C1344" s="1">
        <f t="shared" si="1"/>
        <v>-1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IFERROR(__xludf.DUMMYFUNCTION("""COMPUTED_VALUE"""),107.95)</f>
        <v>107.95</v>
      </c>
      <c r="C1345" s="1">
        <f t="shared" si="1"/>
        <v>-1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IFERROR(__xludf.DUMMYFUNCTION("""COMPUTED_VALUE"""),107.57)</f>
        <v>107.57</v>
      </c>
      <c r="C1346" s="1">
        <f t="shared" si="1"/>
        <v>-1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IFERROR(__xludf.DUMMYFUNCTION("""COMPUTED_VALUE"""),108.65)</f>
        <v>108.65</v>
      </c>
      <c r="C1347" s="1">
        <f t="shared" si="1"/>
        <v>-1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IFERROR(__xludf.DUMMYFUNCTION("""COMPUTED_VALUE"""),107.36)</f>
        <v>107.36</v>
      </c>
      <c r="C1348" s="1">
        <f t="shared" si="1"/>
        <v>-1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IFERROR(__xludf.DUMMYFUNCTION("""COMPUTED_VALUE"""),107.56)</f>
        <v>107.56</v>
      </c>
      <c r="C1349" s="1">
        <f t="shared" si="1"/>
        <v>-1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IFERROR(__xludf.DUMMYFUNCTION("""COMPUTED_VALUE"""),107.7)</f>
        <v>107.7</v>
      </c>
      <c r="C1350" s="1">
        <f t="shared" si="1"/>
        <v>-1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IFERROR(__xludf.DUMMYFUNCTION("""COMPUTED_VALUE"""),108.45)</f>
        <v>108.45</v>
      </c>
      <c r="C1351" s="1">
        <f t="shared" si="1"/>
        <v>-1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IFERROR(__xludf.DUMMYFUNCTION("""COMPUTED_VALUE"""),108.03)</f>
        <v>108.03</v>
      </c>
      <c r="C1352" s="1">
        <f t="shared" si="1"/>
        <v>-1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IFERROR(__xludf.DUMMYFUNCTION("""COMPUTED_VALUE"""),106.65)</f>
        <v>106.65</v>
      </c>
      <c r="C1353" s="1">
        <f t="shared" si="1"/>
        <v>-1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IFERROR(__xludf.DUMMYFUNCTION("""COMPUTED_VALUE"""),105.02)</f>
        <v>105.02</v>
      </c>
      <c r="C1354" s="1">
        <f t="shared" si="1"/>
        <v>-1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IFERROR(__xludf.DUMMYFUNCTION("""COMPUTED_VALUE"""),105.25)</f>
        <v>105.25</v>
      </c>
      <c r="C1355" s="1">
        <f t="shared" si="1"/>
        <v>-1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IFERROR(__xludf.DUMMYFUNCTION("""COMPUTED_VALUE"""),105.49)</f>
        <v>105.49</v>
      </c>
      <c r="C1356" s="1">
        <f t="shared" si="1"/>
        <v>-1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IFERROR(__xludf.DUMMYFUNCTION("""COMPUTED_VALUE"""),104.89)</f>
        <v>104.89</v>
      </c>
      <c r="C1357" s="1">
        <f t="shared" si="1"/>
        <v>-1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IFERROR(__xludf.DUMMYFUNCTION("""COMPUTED_VALUE"""),103.29)</f>
        <v>103.29</v>
      </c>
      <c r="C1358" s="1">
        <f t="shared" si="1"/>
        <v>-1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IFERROR(__xludf.DUMMYFUNCTION("""COMPUTED_VALUE"""),103.11)</f>
        <v>103.11</v>
      </c>
      <c r="C1359" s="1">
        <f t="shared" si="1"/>
        <v>-1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IFERROR(__xludf.DUMMYFUNCTION("""COMPUTED_VALUE"""),103.24)</f>
        <v>103.24</v>
      </c>
      <c r="C1360" s="1">
        <f t="shared" si="1"/>
        <v>-1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IFERROR(__xludf.DUMMYFUNCTION("""COMPUTED_VALUE"""),103.0)</f>
        <v>103</v>
      </c>
      <c r="C1361" s="1">
        <f t="shared" si="1"/>
        <v>-1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IFERROR(__xludf.DUMMYFUNCTION("""COMPUTED_VALUE"""),102.63)</f>
        <v>102.63</v>
      </c>
      <c r="C1362" s="1">
        <f t="shared" si="1"/>
        <v>-1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IFERROR(__xludf.DUMMYFUNCTION("""COMPUTED_VALUE"""),102.58)</f>
        <v>102.58</v>
      </c>
      <c r="C1363" s="1">
        <f t="shared" si="1"/>
        <v>-1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IFERROR(__xludf.DUMMYFUNCTION("""COMPUTED_VALUE"""),102.17)</f>
        <v>102.17</v>
      </c>
      <c r="C1364" s="1">
        <f t="shared" si="1"/>
        <v>-1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IFERROR(__xludf.DUMMYFUNCTION("""COMPUTED_VALUE"""),101.39)</f>
        <v>101.39</v>
      </c>
      <c r="C1365" s="1">
        <f t="shared" si="1"/>
        <v>-1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IFERROR(__xludf.DUMMYFUNCTION("""COMPUTED_VALUE"""),101.59)</f>
        <v>101.59</v>
      </c>
      <c r="C1366" s="1">
        <f t="shared" si="1"/>
        <v>-1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IFERROR(__xludf.DUMMYFUNCTION("""COMPUTED_VALUE"""),100.42)</f>
        <v>100.42</v>
      </c>
      <c r="C1367" s="1">
        <f t="shared" si="1"/>
        <v>-1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IFERROR(__xludf.DUMMYFUNCTION("""COMPUTED_VALUE"""),100.42)</f>
        <v>100.42</v>
      </c>
      <c r="C1368" s="1">
        <f t="shared" si="1"/>
        <v>-1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IFERROR(__xludf.DUMMYFUNCTION("""COMPUTED_VALUE"""),101.83)</f>
        <v>101.83</v>
      </c>
      <c r="C1369" s="1">
        <f t="shared" si="1"/>
        <v>-1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IFERROR(__xludf.DUMMYFUNCTION("""COMPUTED_VALUE"""),101.12)</f>
        <v>101.12</v>
      </c>
      <c r="C1370" s="1">
        <f t="shared" si="1"/>
        <v>-1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IFERROR(__xludf.DUMMYFUNCTION("""COMPUTED_VALUE"""),99.87)</f>
        <v>99.87</v>
      </c>
      <c r="C1371" s="1">
        <f t="shared" si="1"/>
        <v>-1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IFERROR(__xludf.DUMMYFUNCTION("""COMPUTED_VALUE"""),99.29)</f>
        <v>99.29</v>
      </c>
      <c r="C1372" s="1">
        <f t="shared" si="1"/>
        <v>-1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IFERROR(__xludf.DUMMYFUNCTION("""COMPUTED_VALUE"""),100.04)</f>
        <v>100.04</v>
      </c>
      <c r="C1373" s="1">
        <f t="shared" si="1"/>
        <v>-1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IFERROR(__xludf.DUMMYFUNCTION("""COMPUTED_VALUE"""),99.76)</f>
        <v>99.76</v>
      </c>
      <c r="C1374" s="1">
        <f t="shared" si="1"/>
        <v>-1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IFERROR(__xludf.DUMMYFUNCTION("""COMPUTED_VALUE"""),100.25)</f>
        <v>100.25</v>
      </c>
      <c r="C1375" s="1">
        <f t="shared" si="1"/>
        <v>-1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IFERROR(__xludf.DUMMYFUNCTION("""COMPUTED_VALUE"""),99.47)</f>
        <v>99.47</v>
      </c>
      <c r="C1376" s="1">
        <f t="shared" si="1"/>
        <v>-1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IFERROR(__xludf.DUMMYFUNCTION("""COMPUTED_VALUE"""),100.29)</f>
        <v>100.29</v>
      </c>
      <c r="C1377" s="1">
        <f t="shared" si="1"/>
        <v>-1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IFERROR(__xludf.DUMMYFUNCTION("""COMPUTED_VALUE"""),100.09)</f>
        <v>100.09</v>
      </c>
      <c r="C1378" s="1">
        <f t="shared" si="1"/>
        <v>-1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IFERROR(__xludf.DUMMYFUNCTION("""COMPUTED_VALUE"""),99.27)</f>
        <v>99.27</v>
      </c>
      <c r="C1379" s="1">
        <f t="shared" si="1"/>
        <v>-1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IFERROR(__xludf.DUMMYFUNCTION("""COMPUTED_VALUE"""),98.34)</f>
        <v>98.34</v>
      </c>
      <c r="C1380" s="1">
        <f t="shared" si="1"/>
        <v>-1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IFERROR(__xludf.DUMMYFUNCTION("""COMPUTED_VALUE"""),98.6)</f>
        <v>98.6</v>
      </c>
      <c r="C1381" s="1">
        <f t="shared" si="1"/>
        <v>-1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IFERROR(__xludf.DUMMYFUNCTION("""COMPUTED_VALUE"""),96.69)</f>
        <v>96.69</v>
      </c>
      <c r="C1382" s="1">
        <f t="shared" si="1"/>
        <v>-1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IFERROR(__xludf.DUMMYFUNCTION("""COMPUTED_VALUE"""),96.47)</f>
        <v>96.47</v>
      </c>
      <c r="C1383" s="1">
        <f t="shared" si="1"/>
        <v>-1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IFERROR(__xludf.DUMMYFUNCTION("""COMPUTED_VALUE"""),96.09)</f>
        <v>96.09</v>
      </c>
      <c r="C1384" s="1">
        <f t="shared" si="1"/>
        <v>-1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IFERROR(__xludf.DUMMYFUNCTION("""COMPUTED_VALUE"""),95.87)</f>
        <v>95.87</v>
      </c>
      <c r="C1385" s="1">
        <f t="shared" si="1"/>
        <v>-1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IFERROR(__xludf.DUMMYFUNCTION("""COMPUTED_VALUE"""),94.77)</f>
        <v>94.77</v>
      </c>
      <c r="C1386" s="1">
        <f t="shared" si="1"/>
        <v>-1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IFERROR(__xludf.DUMMYFUNCTION("""COMPUTED_VALUE"""),95.27)</f>
        <v>95.27</v>
      </c>
      <c r="C1387" s="1">
        <f t="shared" si="1"/>
        <v>-1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IFERROR(__xludf.DUMMYFUNCTION("""COMPUTED_VALUE"""),93.56)</f>
        <v>93.56</v>
      </c>
      <c r="C1388" s="1">
        <f t="shared" si="1"/>
        <v>-1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IFERROR(__xludf.DUMMYFUNCTION("""COMPUTED_VALUE"""),93.78)</f>
        <v>93.78</v>
      </c>
      <c r="C1389" s="1">
        <f t="shared" si="1"/>
        <v>-1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IFERROR(__xludf.DUMMYFUNCTION("""COMPUTED_VALUE"""),94.41)</f>
        <v>94.41</v>
      </c>
      <c r="C1390" s="1">
        <f t="shared" si="1"/>
        <v>-1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IFERROR(__xludf.DUMMYFUNCTION("""COMPUTED_VALUE"""),94.6)</f>
        <v>94.6</v>
      </c>
      <c r="C1391" s="1">
        <f t="shared" si="1"/>
        <v>-1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IFERROR(__xludf.DUMMYFUNCTION("""COMPUTED_VALUE"""),95.55)</f>
        <v>95.55</v>
      </c>
      <c r="C1392" s="1">
        <f t="shared" si="1"/>
        <v>-1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IFERROR(__xludf.DUMMYFUNCTION("""COMPUTED_VALUE"""),94.24)</f>
        <v>94.24</v>
      </c>
      <c r="C1393" s="1">
        <f t="shared" si="1"/>
        <v>-1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IFERROR(__xludf.DUMMYFUNCTION("""COMPUTED_VALUE"""),94.48)</f>
        <v>94.48</v>
      </c>
      <c r="C1394" s="1">
        <f t="shared" si="1"/>
        <v>-1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IFERROR(__xludf.DUMMYFUNCTION("""COMPUTED_VALUE"""),93.15)</f>
        <v>93.15</v>
      </c>
      <c r="C1395" s="1">
        <f t="shared" si="1"/>
        <v>-1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IFERROR(__xludf.DUMMYFUNCTION("""COMPUTED_VALUE"""),92.94)</f>
        <v>92.94</v>
      </c>
      <c r="C1396" s="1">
        <f t="shared" si="1"/>
        <v>-1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IFERROR(__xludf.DUMMYFUNCTION("""COMPUTED_VALUE"""),93.9)</f>
        <v>93.9</v>
      </c>
      <c r="C1397" s="1">
        <f t="shared" si="1"/>
        <v>-1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IFERROR(__xludf.DUMMYFUNCTION("""COMPUTED_VALUE"""),93.51)</f>
        <v>93.51</v>
      </c>
      <c r="C1398" s="1">
        <f t="shared" si="1"/>
        <v>-1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IFERROR(__xludf.DUMMYFUNCTION("""COMPUTED_VALUE"""),92.94)</f>
        <v>92.94</v>
      </c>
      <c r="C1399" s="1">
        <f t="shared" si="1"/>
        <v>-1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IFERROR(__xludf.DUMMYFUNCTION("""COMPUTED_VALUE"""),90.6)</f>
        <v>90.6</v>
      </c>
      <c r="C1400" s="1">
        <f t="shared" si="1"/>
        <v>-1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IFERROR(__xludf.DUMMYFUNCTION("""COMPUTED_VALUE"""),89.14)</f>
        <v>89.14</v>
      </c>
      <c r="C1401" s="1">
        <f t="shared" si="1"/>
        <v>-1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IFERROR(__xludf.DUMMYFUNCTION("""COMPUTED_VALUE"""),92.4)</f>
        <v>92.4</v>
      </c>
      <c r="C1402" s="1">
        <f t="shared" si="1"/>
        <v>-1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IFERROR(__xludf.DUMMYFUNCTION("""COMPUTED_VALUE"""),93.25)</f>
        <v>93.25</v>
      </c>
      <c r="C1403" s="1">
        <f t="shared" si="1"/>
        <v>-1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IFERROR(__xludf.DUMMYFUNCTION("""COMPUTED_VALUE"""),93.03)</f>
        <v>93.03</v>
      </c>
      <c r="C1404" s="1">
        <f t="shared" si="1"/>
        <v>-1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IFERROR(__xludf.DUMMYFUNCTION("""COMPUTED_VALUE"""),88.48)</f>
        <v>88.48</v>
      </c>
      <c r="C1405" s="1">
        <f t="shared" si="1"/>
        <v>-1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IFERROR(__xludf.DUMMYFUNCTION("""COMPUTED_VALUE"""),85.6)</f>
        <v>85.6</v>
      </c>
      <c r="C1406" s="1">
        <f t="shared" si="1"/>
        <v>-1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IFERROR(__xludf.DUMMYFUNCTION("""COMPUTED_VALUE"""),85.21)</f>
        <v>85.21</v>
      </c>
      <c r="C1407" s="1">
        <f t="shared" si="1"/>
        <v>-1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IFERROR(__xludf.DUMMYFUNCTION("""COMPUTED_VALUE"""),84.03)</f>
        <v>84.03</v>
      </c>
      <c r="C1408" s="1">
        <f t="shared" si="1"/>
        <v>-1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IFERROR(__xludf.DUMMYFUNCTION("""COMPUTED_VALUE"""),85.19)</f>
        <v>85.19</v>
      </c>
      <c r="C1409" s="1">
        <f t="shared" si="1"/>
        <v>-1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IFERROR(__xludf.DUMMYFUNCTION("""COMPUTED_VALUE"""),83.75)</f>
        <v>83.75</v>
      </c>
      <c r="C1410" s="1">
        <f t="shared" si="1"/>
        <v>-1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IFERROR(__xludf.DUMMYFUNCTION("""COMPUTED_VALUE"""),85.89)</f>
        <v>85.89</v>
      </c>
      <c r="C1411" s="1">
        <f t="shared" si="1"/>
        <v>-1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IFERROR(__xludf.DUMMYFUNCTION("""COMPUTED_VALUE"""),85.78)</f>
        <v>85.78</v>
      </c>
      <c r="C1412" s="1">
        <f t="shared" si="1"/>
        <v>-1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IFERROR(__xludf.DUMMYFUNCTION("""COMPUTED_VALUE"""),86.79)</f>
        <v>86.79</v>
      </c>
      <c r="C1413" s="1">
        <f t="shared" si="1"/>
        <v>-1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IFERROR(__xludf.DUMMYFUNCTION("""COMPUTED_VALUE"""),85.85)</f>
        <v>85.85</v>
      </c>
      <c r="C1414" s="1">
        <f t="shared" si="1"/>
        <v>-1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IFERROR(__xludf.DUMMYFUNCTION("""COMPUTED_VALUE"""),85.99)</f>
        <v>85.99</v>
      </c>
      <c r="C1415" s="1">
        <f t="shared" si="1"/>
        <v>-1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IFERROR(__xludf.DUMMYFUNCTION("""COMPUTED_VALUE"""),83.23)</f>
        <v>83.23</v>
      </c>
      <c r="C1416" s="1">
        <f t="shared" si="1"/>
        <v>-1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IFERROR(__xludf.DUMMYFUNCTION("""COMPUTED_VALUE"""),83.44)</f>
        <v>83.44</v>
      </c>
      <c r="C1417" s="1">
        <f t="shared" si="1"/>
        <v>-1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IFERROR(__xludf.DUMMYFUNCTION("""COMPUTED_VALUE"""),80.91)</f>
        <v>80.91</v>
      </c>
      <c r="C1418" s="1">
        <f t="shared" si="1"/>
        <v>-1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IFERROR(__xludf.DUMMYFUNCTION("""COMPUTED_VALUE"""),79.24)</f>
        <v>79.24</v>
      </c>
      <c r="C1419" s="1">
        <f t="shared" si="1"/>
        <v>-1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IFERROR(__xludf.DUMMYFUNCTION("""COMPUTED_VALUE"""),75.76)</f>
        <v>75.76</v>
      </c>
      <c r="C1420" s="1">
        <f t="shared" si="1"/>
        <v>-1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IFERROR(__xludf.DUMMYFUNCTION("""COMPUTED_VALUE"""),72.12)</f>
        <v>72.12</v>
      </c>
      <c r="C1421" s="1">
        <f t="shared" si="1"/>
        <v>-1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IFERROR(__xludf.DUMMYFUNCTION("""COMPUTED_VALUE"""),70.02)</f>
        <v>70.02</v>
      </c>
      <c r="C1422" s="1">
        <f t="shared" si="1"/>
        <v>-1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IFERROR(__xludf.DUMMYFUNCTION("""COMPUTED_VALUE"""),73.09)</f>
        <v>73.09</v>
      </c>
      <c r="C1423" s="1">
        <f t="shared" si="1"/>
        <v>-1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IFERROR(__xludf.DUMMYFUNCTION("""COMPUTED_VALUE"""),77.64)</f>
        <v>77.64</v>
      </c>
      <c r="C1424" s="1">
        <f t="shared" si="1"/>
        <v>-1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IFERROR(__xludf.DUMMYFUNCTION("""COMPUTED_VALUE"""),80.43)</f>
        <v>80.43</v>
      </c>
      <c r="C1425" s="1">
        <f t="shared" si="1"/>
        <v>-1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IFERROR(__xludf.DUMMYFUNCTION("""COMPUTED_VALUE"""),80.99)</f>
        <v>80.99</v>
      </c>
      <c r="C1426" s="1">
        <f t="shared" si="1"/>
        <v>-1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IFERROR(__xludf.DUMMYFUNCTION("""COMPUTED_VALUE"""),78.19)</f>
        <v>78.19</v>
      </c>
      <c r="C1427" s="1">
        <f t="shared" si="1"/>
        <v>-1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IFERROR(__xludf.DUMMYFUNCTION("""COMPUTED_VALUE"""),78.06)</f>
        <v>78.06</v>
      </c>
      <c r="C1428" s="1">
        <f t="shared" si="1"/>
        <v>-1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IFERROR(__xludf.DUMMYFUNCTION("""COMPUTED_VALUE"""),78.26)</f>
        <v>78.26</v>
      </c>
      <c r="C1429" s="1">
        <f t="shared" si="1"/>
        <v>-1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IFERROR(__xludf.DUMMYFUNCTION("""COMPUTED_VALUE"""),76.67)</f>
        <v>76.67</v>
      </c>
      <c r="C1430" s="1">
        <f t="shared" si="1"/>
        <v>-1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IFERROR(__xludf.DUMMYFUNCTION("""COMPUTED_VALUE"""),76.84)</f>
        <v>76.84</v>
      </c>
      <c r="C1431" s="1">
        <f t="shared" si="1"/>
        <v>-1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IFERROR(__xludf.DUMMYFUNCTION("""COMPUTED_VALUE"""),74.92)</f>
        <v>74.92</v>
      </c>
      <c r="C1432" s="1">
        <f t="shared" si="1"/>
        <v>-1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IFERROR(__xludf.DUMMYFUNCTION("""COMPUTED_VALUE"""),75.66)</f>
        <v>75.66</v>
      </c>
      <c r="C1433" s="1">
        <f t="shared" si="1"/>
        <v>-1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IFERROR(__xludf.DUMMYFUNCTION("""COMPUTED_VALUE"""),75.79)</f>
        <v>75.79</v>
      </c>
      <c r="C1434" s="1">
        <f t="shared" si="1"/>
        <v>-1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IFERROR(__xludf.DUMMYFUNCTION("""COMPUTED_VALUE"""),75.77)</f>
        <v>75.77</v>
      </c>
      <c r="C1435" s="1">
        <f t="shared" si="1"/>
        <v>-1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IFERROR(__xludf.DUMMYFUNCTION("""COMPUTED_VALUE"""),77.17)</f>
        <v>77.17</v>
      </c>
      <c r="C1436" s="1">
        <f t="shared" si="1"/>
        <v>-1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IFERROR(__xludf.DUMMYFUNCTION("""COMPUTED_VALUE"""),79.02)</f>
        <v>79.02</v>
      </c>
      <c r="C1437" s="1">
        <f t="shared" si="1"/>
        <v>-1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IFERROR(__xludf.DUMMYFUNCTION("""COMPUTED_VALUE"""),79.41)</f>
        <v>79.41</v>
      </c>
      <c r="C1438" s="1">
        <f t="shared" si="1"/>
        <v>-1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IFERROR(__xludf.DUMMYFUNCTION("""COMPUTED_VALUE"""),77.74)</f>
        <v>77.74</v>
      </c>
      <c r="C1439" s="1">
        <f t="shared" si="1"/>
        <v>-1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IFERROR(__xludf.DUMMYFUNCTION("""COMPUTED_VALUE"""),78.09)</f>
        <v>78.09</v>
      </c>
      <c r="C1440" s="1">
        <f t="shared" si="1"/>
        <v>-1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IFERROR(__xludf.DUMMYFUNCTION("""COMPUTED_VALUE"""),77.25)</f>
        <v>77.25</v>
      </c>
      <c r="C1441" s="1">
        <f t="shared" si="1"/>
        <v>-1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IFERROR(__xludf.DUMMYFUNCTION("""COMPUTED_VALUE"""),76.12)</f>
        <v>76.12</v>
      </c>
      <c r="C1442" s="1">
        <f t="shared" si="1"/>
        <v>-1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IFERROR(__xludf.DUMMYFUNCTION("""COMPUTED_VALUE"""),76.89)</f>
        <v>76.89</v>
      </c>
      <c r="C1443" s="1">
        <f t="shared" si="1"/>
        <v>-1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IFERROR(__xludf.DUMMYFUNCTION("""COMPUTED_VALUE"""),77.7)</f>
        <v>77.7</v>
      </c>
      <c r="C1444" s="1">
        <f t="shared" si="1"/>
        <v>-1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IFERROR(__xludf.DUMMYFUNCTION("""COMPUTED_VALUE"""),75.77)</f>
        <v>75.77</v>
      </c>
      <c r="C1445" s="1">
        <f t="shared" si="1"/>
        <v>-1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IFERROR(__xludf.DUMMYFUNCTION("""COMPUTED_VALUE"""),76.25)</f>
        <v>76.25</v>
      </c>
      <c r="C1446" s="1">
        <f t="shared" si="1"/>
        <v>-1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IFERROR(__xludf.DUMMYFUNCTION("""COMPUTED_VALUE"""),78.88)</f>
        <v>78.88</v>
      </c>
      <c r="C1447" s="1">
        <f t="shared" si="1"/>
        <v>-1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IFERROR(__xludf.DUMMYFUNCTION("""COMPUTED_VALUE"""),78.34)</f>
        <v>78.34</v>
      </c>
      <c r="C1448" s="1">
        <f t="shared" si="1"/>
        <v>-1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IFERROR(__xludf.DUMMYFUNCTION("""COMPUTED_VALUE"""),81.55)</f>
        <v>81.55</v>
      </c>
      <c r="C1449" s="1">
        <f t="shared" si="1"/>
        <v>-1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IFERROR(__xludf.DUMMYFUNCTION("""COMPUTED_VALUE"""),84.03)</f>
        <v>84.03</v>
      </c>
      <c r="C1450" s="1">
        <f t="shared" si="1"/>
        <v>-1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IFERROR(__xludf.DUMMYFUNCTION("""COMPUTED_VALUE"""),86.99)</f>
        <v>86.99</v>
      </c>
      <c r="C1451" s="1">
        <f t="shared" si="1"/>
        <v>-1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IFERROR(__xludf.DUMMYFUNCTION("""COMPUTED_VALUE"""),88.12)</f>
        <v>88.12</v>
      </c>
      <c r="C1452" s="1">
        <f t="shared" si="1"/>
        <v>-1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IFERROR(__xludf.DUMMYFUNCTION("""COMPUTED_VALUE"""),89.91)</f>
        <v>89.91</v>
      </c>
      <c r="C1453" s="1">
        <f t="shared" si="1"/>
        <v>-1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IFERROR(__xludf.DUMMYFUNCTION("""COMPUTED_VALUE"""),89.57)</f>
        <v>89.57</v>
      </c>
      <c r="C1454" s="1">
        <f t="shared" si="1"/>
        <v>-1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IFERROR(__xludf.DUMMYFUNCTION("""COMPUTED_VALUE"""),88.74)</f>
        <v>88.74</v>
      </c>
      <c r="C1455" s="1">
        <f t="shared" si="1"/>
        <v>-1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IFERROR(__xludf.DUMMYFUNCTION("""COMPUTED_VALUE"""),88.38)</f>
        <v>88.38</v>
      </c>
      <c r="C1456" s="1">
        <f t="shared" si="1"/>
        <v>-1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IFERROR(__xludf.DUMMYFUNCTION("""COMPUTED_VALUE"""),89.76)</f>
        <v>89.76</v>
      </c>
      <c r="C1457" s="1">
        <f t="shared" si="1"/>
        <v>-1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IFERROR(__xludf.DUMMYFUNCTION("""COMPUTED_VALUE"""),90.72)</f>
        <v>90.72</v>
      </c>
      <c r="C1458" s="1">
        <f t="shared" si="1"/>
        <v>-1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IFERROR(__xludf.DUMMYFUNCTION("""COMPUTED_VALUE"""),91.29)</f>
        <v>91.29</v>
      </c>
      <c r="C1459" s="1">
        <f t="shared" si="1"/>
        <v>-1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IFERROR(__xludf.DUMMYFUNCTION("""COMPUTED_VALUE"""),90.03)</f>
        <v>90.03</v>
      </c>
      <c r="C1460" s="1">
        <f t="shared" si="1"/>
        <v>-1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IFERROR(__xludf.DUMMYFUNCTION("""COMPUTED_VALUE"""),89.99)</f>
        <v>89.99</v>
      </c>
      <c r="C1461" s="1">
        <f t="shared" si="1"/>
        <v>-1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IFERROR(__xludf.DUMMYFUNCTION("""COMPUTED_VALUE"""),89.33)</f>
        <v>89.33</v>
      </c>
      <c r="C1462" s="1">
        <f t="shared" si="1"/>
        <v>-1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IFERROR(__xludf.DUMMYFUNCTION("""COMPUTED_VALUE"""),91.62)</f>
        <v>91.62</v>
      </c>
      <c r="C1463" s="1">
        <f t="shared" si="1"/>
        <v>-1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IFERROR(__xludf.DUMMYFUNCTION("""COMPUTED_VALUE"""),91.24)</f>
        <v>91.24</v>
      </c>
      <c r="C1464" s="1">
        <f t="shared" si="1"/>
        <v>-1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IFERROR(__xludf.DUMMYFUNCTION("""COMPUTED_VALUE"""),88.77)</f>
        <v>88.77</v>
      </c>
      <c r="C1465" s="1">
        <f t="shared" si="1"/>
        <v>-1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IFERROR(__xludf.DUMMYFUNCTION("""COMPUTED_VALUE"""),87.7)</f>
        <v>87.7</v>
      </c>
      <c r="C1466" s="1">
        <f t="shared" si="1"/>
        <v>-1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IFERROR(__xludf.DUMMYFUNCTION("""COMPUTED_VALUE"""),89.79)</f>
        <v>89.79</v>
      </c>
      <c r="C1467" s="1">
        <f t="shared" si="1"/>
        <v>-1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IFERROR(__xludf.DUMMYFUNCTION("""COMPUTED_VALUE"""),89.89)</f>
        <v>89.89</v>
      </c>
      <c r="C1468" s="1">
        <f t="shared" si="1"/>
        <v>-1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IFERROR(__xludf.DUMMYFUNCTION("""COMPUTED_VALUE"""),90.88)</f>
        <v>90.88</v>
      </c>
      <c r="C1469" s="1">
        <f t="shared" si="1"/>
        <v>-1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IFERROR(__xludf.DUMMYFUNCTION("""COMPUTED_VALUE"""),94.96)</f>
        <v>94.96</v>
      </c>
      <c r="C1470" s="1">
        <f t="shared" si="1"/>
        <v>-1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IFERROR(__xludf.DUMMYFUNCTION("""COMPUTED_VALUE"""),98.14)</f>
        <v>98.14</v>
      </c>
      <c r="C1471" s="1">
        <f t="shared" si="1"/>
        <v>-1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IFERROR(__xludf.DUMMYFUNCTION("""COMPUTED_VALUE"""),96.77)</f>
        <v>96.77</v>
      </c>
      <c r="C1472" s="1">
        <f t="shared" si="1"/>
        <v>-1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IFERROR(__xludf.DUMMYFUNCTION("""COMPUTED_VALUE"""),94.55)</f>
        <v>94.55</v>
      </c>
      <c r="C1473" s="1">
        <f t="shared" si="1"/>
        <v>-1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IFERROR(__xludf.DUMMYFUNCTION("""COMPUTED_VALUE"""),94.03)</f>
        <v>94.03</v>
      </c>
      <c r="C1474" s="1">
        <f t="shared" si="1"/>
        <v>-1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IFERROR(__xludf.DUMMYFUNCTION("""COMPUTED_VALUE"""),92.32)</f>
        <v>92.32</v>
      </c>
      <c r="C1475" s="1">
        <f t="shared" si="1"/>
        <v>-1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IFERROR(__xludf.DUMMYFUNCTION("""COMPUTED_VALUE"""),93.23)</f>
        <v>93.23</v>
      </c>
      <c r="C1476" s="1">
        <f t="shared" si="1"/>
        <v>-1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IFERROR(__xludf.DUMMYFUNCTION("""COMPUTED_VALUE"""),92.19)</f>
        <v>92.19</v>
      </c>
      <c r="C1477" s="1">
        <f t="shared" si="1"/>
        <v>-1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IFERROR(__xludf.DUMMYFUNCTION("""COMPUTED_VALUE"""),89.86)</f>
        <v>89.86</v>
      </c>
      <c r="C1478" s="1">
        <f t="shared" si="1"/>
        <v>-1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IFERROR(__xludf.DUMMYFUNCTION("""COMPUTED_VALUE"""),88.68)</f>
        <v>88.68</v>
      </c>
      <c r="C1479" s="1">
        <f t="shared" si="1"/>
        <v>-1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IFERROR(__xludf.DUMMYFUNCTION("""COMPUTED_VALUE"""),91.45)</f>
        <v>91.45</v>
      </c>
      <c r="C1480" s="1">
        <f t="shared" si="1"/>
        <v>-1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IFERROR(__xludf.DUMMYFUNCTION("""COMPUTED_VALUE"""),91.03)</f>
        <v>91.03</v>
      </c>
      <c r="C1481" s="1">
        <f t="shared" si="1"/>
        <v>-1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IFERROR(__xludf.DUMMYFUNCTION("""COMPUTED_VALUE"""),92.21)</f>
        <v>92.21</v>
      </c>
      <c r="C1482" s="1">
        <f t="shared" si="1"/>
        <v>-1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IFERROR(__xludf.DUMMYFUNCTION("""COMPUTED_VALUE"""),90.83)</f>
        <v>90.83</v>
      </c>
      <c r="C1483" s="1">
        <f t="shared" si="1"/>
        <v>-1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IFERROR(__xludf.DUMMYFUNCTION("""COMPUTED_VALUE"""),89.01)</f>
        <v>89.01</v>
      </c>
      <c r="C1484" s="1">
        <f t="shared" si="1"/>
        <v>-1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IFERROR(__xludf.DUMMYFUNCTION("""COMPUTED_VALUE"""),90.01)</f>
        <v>90.01</v>
      </c>
      <c r="C1485" s="1">
        <f t="shared" si="1"/>
        <v>-1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IFERROR(__xludf.DUMMYFUNCTION("""COMPUTED_VALUE"""),91.35)</f>
        <v>91.35</v>
      </c>
      <c r="C1486" s="1">
        <f t="shared" si="1"/>
        <v>-1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IFERROR(__xludf.DUMMYFUNCTION("""COMPUTED_VALUE"""),90.87)</f>
        <v>90.87</v>
      </c>
      <c r="C1487" s="1">
        <f t="shared" si="1"/>
        <v>-1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IFERROR(__xludf.DUMMYFUNCTION("""COMPUTED_VALUE"""),90.37)</f>
        <v>90.37</v>
      </c>
      <c r="C1488" s="1">
        <f t="shared" si="1"/>
        <v>-1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IFERROR(__xludf.DUMMYFUNCTION("""COMPUTED_VALUE"""),91.32)</f>
        <v>91.32</v>
      </c>
      <c r="C1489" s="1">
        <f t="shared" si="1"/>
        <v>-1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IFERROR(__xludf.DUMMYFUNCTION("""COMPUTED_VALUE"""),92.48)</f>
        <v>92.48</v>
      </c>
      <c r="C1490" s="1">
        <f t="shared" si="1"/>
        <v>-1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IFERROR(__xludf.DUMMYFUNCTION("""COMPUTED_VALUE"""),90.25)</f>
        <v>90.25</v>
      </c>
      <c r="C1491" s="1">
        <f t="shared" si="1"/>
        <v>-1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IFERROR(__xludf.DUMMYFUNCTION("""COMPUTED_VALUE"""),88.85)</f>
        <v>88.85</v>
      </c>
      <c r="C1492" s="1">
        <f t="shared" si="1"/>
        <v>-1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IFERROR(__xludf.DUMMYFUNCTION("""COMPUTED_VALUE"""),89.71)</f>
        <v>89.71</v>
      </c>
      <c r="C1493" s="1">
        <f t="shared" si="1"/>
        <v>-1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IFERROR(__xludf.DUMMYFUNCTION("""COMPUTED_VALUE"""),87.28)</f>
        <v>87.28</v>
      </c>
      <c r="C1494" s="1">
        <f t="shared" si="1"/>
        <v>-1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IFERROR(__xludf.DUMMYFUNCTION("""COMPUTED_VALUE"""),86.44)</f>
        <v>86.44</v>
      </c>
      <c r="C1495" s="1">
        <f t="shared" si="1"/>
        <v>-1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IFERROR(__xludf.DUMMYFUNCTION("""COMPUTED_VALUE"""),87.6)</f>
        <v>87.6</v>
      </c>
      <c r="C1496" s="1">
        <f t="shared" si="1"/>
        <v>-1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IFERROR(__xludf.DUMMYFUNCTION("""COMPUTED_VALUE"""),89.3)</f>
        <v>89.3</v>
      </c>
      <c r="C1497" s="1">
        <f t="shared" si="1"/>
        <v>-1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IFERROR(__xludf.DUMMYFUNCTION("""COMPUTED_VALUE"""),86.44)</f>
        <v>86.44</v>
      </c>
      <c r="C1498" s="1">
        <f t="shared" si="1"/>
        <v>-1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IFERROR(__xludf.DUMMYFUNCTION("""COMPUTED_VALUE"""),89.33)</f>
        <v>89.33</v>
      </c>
      <c r="C1499" s="1">
        <f t="shared" si="1"/>
        <v>-1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IFERROR(__xludf.DUMMYFUNCTION("""COMPUTED_VALUE"""),92.76)</f>
        <v>92.76</v>
      </c>
      <c r="C1500" s="1">
        <f t="shared" si="1"/>
        <v>-1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IFERROR(__xludf.DUMMYFUNCTION("""COMPUTED_VALUE"""),93.44)</f>
        <v>93.44</v>
      </c>
      <c r="C1501" s="1">
        <f t="shared" si="1"/>
        <v>-1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IFERROR(__xludf.DUMMYFUNCTION("""COMPUTED_VALUE"""),90.54)</f>
        <v>90.54</v>
      </c>
      <c r="C1502" s="1">
        <f t="shared" si="1"/>
        <v>-1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IFERROR(__xludf.DUMMYFUNCTION("""COMPUTED_VALUE"""),89.81)</f>
        <v>89.81</v>
      </c>
      <c r="C1503" s="1">
        <f t="shared" si="1"/>
        <v>-1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IFERROR(__xludf.DUMMYFUNCTION("""COMPUTED_VALUE"""),89.24)</f>
        <v>89.24</v>
      </c>
      <c r="C1504" s="1">
        <f t="shared" si="1"/>
        <v>-1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IFERROR(__xludf.DUMMYFUNCTION("""COMPUTED_VALUE"""),90.27)</f>
        <v>90.27</v>
      </c>
      <c r="C1505" s="1">
        <f t="shared" si="1"/>
        <v>-1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IFERROR(__xludf.DUMMYFUNCTION("""COMPUTED_VALUE"""),93.81)</f>
        <v>93.81</v>
      </c>
      <c r="C1506" s="1">
        <f t="shared" si="1"/>
        <v>-1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IFERROR(__xludf.DUMMYFUNCTION("""COMPUTED_VALUE"""),92.05)</f>
        <v>92.05</v>
      </c>
      <c r="C1507" s="1">
        <f t="shared" si="1"/>
        <v>-1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IFERROR(__xludf.DUMMYFUNCTION("""COMPUTED_VALUE"""),90.36)</f>
        <v>90.36</v>
      </c>
      <c r="C1508" s="1">
        <f t="shared" si="1"/>
        <v>-1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IFERROR(__xludf.DUMMYFUNCTION("""COMPUTED_VALUE"""),91.25)</f>
        <v>91.25</v>
      </c>
      <c r="C1509" s="1">
        <f t="shared" si="1"/>
        <v>-1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IFERROR(__xludf.DUMMYFUNCTION("""COMPUTED_VALUE"""),90.09)</f>
        <v>90.09</v>
      </c>
      <c r="C1510" s="1">
        <f t="shared" si="1"/>
        <v>-1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IFERROR(__xludf.DUMMYFUNCTION("""COMPUTED_VALUE"""),89.96)</f>
        <v>89.96</v>
      </c>
      <c r="C1511" s="1">
        <f t="shared" si="1"/>
        <v>-1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IFERROR(__xludf.DUMMYFUNCTION("""COMPUTED_VALUE"""),88.85)</f>
        <v>88.85</v>
      </c>
      <c r="C1512" s="1">
        <f t="shared" si="1"/>
        <v>-1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IFERROR(__xludf.DUMMYFUNCTION("""COMPUTED_VALUE"""),89.61)</f>
        <v>89.61</v>
      </c>
      <c r="C1513" s="1">
        <f t="shared" si="1"/>
        <v>-1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IFERROR(__xludf.DUMMYFUNCTION("""COMPUTED_VALUE"""),86.07)</f>
        <v>86.07</v>
      </c>
      <c r="C1514" s="1">
        <f t="shared" si="1"/>
        <v>-1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IFERROR(__xludf.DUMMYFUNCTION("""COMPUTED_VALUE"""),83.02)</f>
        <v>83.02</v>
      </c>
      <c r="C1515" s="1">
        <f t="shared" si="1"/>
        <v>-1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IFERROR(__xludf.DUMMYFUNCTION("""COMPUTED_VALUE"""),82.13)</f>
        <v>82.13</v>
      </c>
      <c r="C1516" s="1">
        <f t="shared" si="1"/>
        <v>-1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IFERROR(__xludf.DUMMYFUNCTION("""COMPUTED_VALUE"""),80.77)</f>
        <v>80.77</v>
      </c>
      <c r="C1517" s="1">
        <f t="shared" si="1"/>
        <v>-1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IFERROR(__xludf.DUMMYFUNCTION("""COMPUTED_VALUE"""),82.15)</f>
        <v>82.15</v>
      </c>
      <c r="C1518" s="1">
        <f t="shared" si="1"/>
        <v>-1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IFERROR(__xludf.DUMMYFUNCTION("""COMPUTED_VALUE"""),81.33)</f>
        <v>81.33</v>
      </c>
      <c r="C1519" s="1">
        <f t="shared" si="1"/>
        <v>-1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IFERROR(__xludf.DUMMYFUNCTION("""COMPUTED_VALUE"""),85.47)</f>
        <v>85.47</v>
      </c>
      <c r="C1520" s="1">
        <f t="shared" si="1"/>
        <v>-1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IFERROR(__xludf.DUMMYFUNCTION("""COMPUTED_VALUE"""),83.67)</f>
        <v>83.67</v>
      </c>
      <c r="C1521" s="1">
        <f t="shared" si="1"/>
        <v>-1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IFERROR(__xludf.DUMMYFUNCTION("""COMPUTED_VALUE"""),81.51)</f>
        <v>81.51</v>
      </c>
      <c r="C1522" s="1">
        <f t="shared" si="1"/>
        <v>-1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IFERROR(__xludf.DUMMYFUNCTION("""COMPUTED_VALUE"""),78.98)</f>
        <v>78.98</v>
      </c>
      <c r="C1523" s="1">
        <f t="shared" si="1"/>
        <v>-1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IFERROR(__xludf.DUMMYFUNCTION("""COMPUTED_VALUE"""),81.05)</f>
        <v>81.05</v>
      </c>
      <c r="C1524" s="1">
        <f t="shared" si="1"/>
        <v>-1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IFERROR(__xludf.DUMMYFUNCTION("""COMPUTED_VALUE"""),83.54)</f>
        <v>83.54</v>
      </c>
      <c r="C1525" s="1">
        <f t="shared" si="1"/>
        <v>-1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IFERROR(__xludf.DUMMYFUNCTION("""COMPUTED_VALUE"""),80.89)</f>
        <v>80.89</v>
      </c>
      <c r="C1526" s="1">
        <f t="shared" si="1"/>
        <v>-1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IFERROR(__xludf.DUMMYFUNCTION("""COMPUTED_VALUE"""),84.12)</f>
        <v>84.12</v>
      </c>
      <c r="C1527" s="1">
        <f t="shared" si="1"/>
        <v>-1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IFERROR(__xludf.DUMMYFUNCTION("""COMPUTED_VALUE"""),83.29)</f>
        <v>83.29</v>
      </c>
      <c r="C1528" s="1">
        <f t="shared" si="1"/>
        <v>-1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IFERROR(__xludf.DUMMYFUNCTION("""COMPUTED_VALUE"""),85.92)</f>
        <v>85.92</v>
      </c>
      <c r="C1529" s="1">
        <f t="shared" si="1"/>
        <v>-1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IFERROR(__xludf.DUMMYFUNCTION("""COMPUTED_VALUE"""),86.47)</f>
        <v>86.47</v>
      </c>
      <c r="C1530" s="1">
        <f t="shared" si="1"/>
        <v>-1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IFERROR(__xludf.DUMMYFUNCTION("""COMPUTED_VALUE"""),85.29)</f>
        <v>85.29</v>
      </c>
      <c r="C1531" s="1">
        <f t="shared" si="1"/>
        <v>-1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IFERROR(__xludf.DUMMYFUNCTION("""COMPUTED_VALUE"""),81.24)</f>
        <v>81.24</v>
      </c>
      <c r="C1532" s="1">
        <f t="shared" si="1"/>
        <v>-1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IFERROR(__xludf.DUMMYFUNCTION("""COMPUTED_VALUE"""),84.62)</f>
        <v>84.62</v>
      </c>
      <c r="C1533" s="1">
        <f t="shared" si="1"/>
        <v>-1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IFERROR(__xludf.DUMMYFUNCTION("""COMPUTED_VALUE"""),84.79)</f>
        <v>84.79</v>
      </c>
      <c r="C1534" s="1">
        <f t="shared" si="1"/>
        <v>-1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IFERROR(__xludf.DUMMYFUNCTION("""COMPUTED_VALUE"""),82.88)</f>
        <v>82.88</v>
      </c>
      <c r="C1535" s="1">
        <f t="shared" si="1"/>
        <v>-1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IFERROR(__xludf.DUMMYFUNCTION("""COMPUTED_VALUE"""),85.99)</f>
        <v>85.99</v>
      </c>
      <c r="C1536" s="1">
        <f t="shared" si="1"/>
        <v>-1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IFERROR(__xludf.DUMMYFUNCTION("""COMPUTED_VALUE"""),82.92)</f>
        <v>82.92</v>
      </c>
      <c r="C1537" s="1">
        <f t="shared" si="1"/>
        <v>-1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IFERROR(__xludf.DUMMYFUNCTION("""COMPUTED_VALUE"""),83.04)</f>
        <v>83.04</v>
      </c>
      <c r="C1538" s="1">
        <f t="shared" si="1"/>
        <v>-1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IFERROR(__xludf.DUMMYFUNCTION("""COMPUTED_VALUE"""),82.99)</f>
        <v>82.99</v>
      </c>
      <c r="C1539" s="1">
        <f t="shared" si="1"/>
        <v>-1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IFERROR(__xludf.DUMMYFUNCTION("""COMPUTED_VALUE"""),85.43)</f>
        <v>85.43</v>
      </c>
      <c r="C1540" s="1">
        <f t="shared" si="1"/>
        <v>-1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IFERROR(__xludf.DUMMYFUNCTION("""COMPUTED_VALUE"""),84.81)</f>
        <v>84.81</v>
      </c>
      <c r="C1541" s="1">
        <f t="shared" si="1"/>
        <v>-1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IFERROR(__xludf.DUMMYFUNCTION("""COMPUTED_VALUE"""),88.31)</f>
        <v>88.31</v>
      </c>
      <c r="C1542" s="1">
        <f t="shared" si="1"/>
        <v>-1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IFERROR(__xludf.DUMMYFUNCTION("""COMPUTED_VALUE"""),86.73)</f>
        <v>86.73</v>
      </c>
      <c r="C1543" s="1">
        <f t="shared" si="1"/>
        <v>-1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IFERROR(__xludf.DUMMYFUNCTION("""COMPUTED_VALUE"""),86.5)</f>
        <v>86.5</v>
      </c>
      <c r="C1544" s="1">
        <f t="shared" si="1"/>
        <v>-1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IFERROR(__xludf.DUMMYFUNCTION("""COMPUTED_VALUE"""),88.82)</f>
        <v>88.82</v>
      </c>
      <c r="C1545" s="1">
        <f t="shared" si="1"/>
        <v>-1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IFERROR(__xludf.DUMMYFUNCTION("""COMPUTED_VALUE"""),84.91)</f>
        <v>84.91</v>
      </c>
      <c r="C1546" s="1">
        <f t="shared" si="1"/>
        <v>-1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IFERROR(__xludf.DUMMYFUNCTION("""COMPUTED_VALUE"""),85.27)</f>
        <v>85.27</v>
      </c>
      <c r="C1547" s="1">
        <f t="shared" si="1"/>
        <v>-1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IFERROR(__xludf.DUMMYFUNCTION("""COMPUTED_VALUE"""),85.3)</f>
        <v>85.3</v>
      </c>
      <c r="C1548" s="1">
        <f t="shared" si="1"/>
        <v>-1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IFERROR(__xludf.DUMMYFUNCTION("""COMPUTED_VALUE"""),84.35)</f>
        <v>84.35</v>
      </c>
      <c r="C1549" s="1">
        <f t="shared" si="1"/>
        <v>-1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IFERROR(__xludf.DUMMYFUNCTION("""COMPUTED_VALUE"""),83.44)</f>
        <v>83.44</v>
      </c>
      <c r="C1550" s="1">
        <f t="shared" si="1"/>
        <v>-1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IFERROR(__xludf.DUMMYFUNCTION("""COMPUTED_VALUE"""),86.13)</f>
        <v>86.13</v>
      </c>
      <c r="C1551" s="1">
        <f t="shared" si="1"/>
        <v>-1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IFERROR(__xludf.DUMMYFUNCTION("""COMPUTED_VALUE"""),87.14)</f>
        <v>87.14</v>
      </c>
      <c r="C1552" s="1">
        <f t="shared" si="1"/>
        <v>-1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IFERROR(__xludf.DUMMYFUNCTION("""COMPUTED_VALUE"""),87.53)</f>
        <v>87.53</v>
      </c>
      <c r="C1553" s="1">
        <f t="shared" si="1"/>
        <v>-1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IFERROR(__xludf.DUMMYFUNCTION("""COMPUTED_VALUE"""),87.93)</f>
        <v>87.93</v>
      </c>
      <c r="C1554" s="1">
        <f t="shared" si="1"/>
        <v>-1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IFERROR(__xludf.DUMMYFUNCTION("""COMPUTED_VALUE"""),90.67)</f>
        <v>90.67</v>
      </c>
      <c r="C1555" s="1">
        <f t="shared" si="1"/>
        <v>-1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IFERROR(__xludf.DUMMYFUNCTION("""COMPUTED_VALUE"""),88.74)</f>
        <v>88.74</v>
      </c>
      <c r="C1556" s="1">
        <f t="shared" si="1"/>
        <v>-1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IFERROR(__xludf.DUMMYFUNCTION("""COMPUTED_VALUE"""),92.82)</f>
        <v>92.82</v>
      </c>
      <c r="C1557" s="1">
        <f t="shared" si="1"/>
        <v>-1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IFERROR(__xludf.DUMMYFUNCTION("""COMPUTED_VALUE"""),93.94)</f>
        <v>93.94</v>
      </c>
      <c r="C1558" s="1">
        <f t="shared" si="1"/>
        <v>-1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IFERROR(__xludf.DUMMYFUNCTION("""COMPUTED_VALUE"""),94.58)</f>
        <v>94.58</v>
      </c>
      <c r="C1559" s="1">
        <f t="shared" si="1"/>
        <v>-1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IFERROR(__xludf.DUMMYFUNCTION("""COMPUTED_VALUE"""),94.26)</f>
        <v>94.26</v>
      </c>
      <c r="C1560" s="1">
        <f t="shared" si="1"/>
        <v>-1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IFERROR(__xludf.DUMMYFUNCTION("""COMPUTED_VALUE"""),94.27)</f>
        <v>94.27</v>
      </c>
      <c r="C1561" s="1">
        <f t="shared" si="1"/>
        <v>-1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IFERROR(__xludf.DUMMYFUNCTION("""COMPUTED_VALUE"""),95.4)</f>
        <v>95.4</v>
      </c>
      <c r="C1562" s="1">
        <f t="shared" si="1"/>
        <v>-1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IFERROR(__xludf.DUMMYFUNCTION("""COMPUTED_VALUE"""),96.89)</f>
        <v>96.89</v>
      </c>
      <c r="C1563" s="1">
        <f t="shared" si="1"/>
        <v>-1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IFERROR(__xludf.DUMMYFUNCTION("""COMPUTED_VALUE"""),97.69)</f>
        <v>97.69</v>
      </c>
      <c r="C1564" s="1">
        <f t="shared" si="1"/>
        <v>-1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IFERROR(__xludf.DUMMYFUNCTION("""COMPUTED_VALUE"""),96.44)</f>
        <v>96.44</v>
      </c>
      <c r="C1565" s="1">
        <f t="shared" si="1"/>
        <v>-1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IFERROR(__xludf.DUMMYFUNCTION("""COMPUTED_VALUE"""),95.5)</f>
        <v>95.5</v>
      </c>
      <c r="C1566" s="1">
        <f t="shared" si="1"/>
        <v>-1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IFERROR(__xludf.DUMMYFUNCTION("""COMPUTED_VALUE"""),93.59)</f>
        <v>93.59</v>
      </c>
      <c r="C1567" s="1">
        <f t="shared" si="1"/>
        <v>-1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IFERROR(__xludf.DUMMYFUNCTION("""COMPUTED_VALUE"""),94.85)</f>
        <v>94.85</v>
      </c>
      <c r="C1568" s="1">
        <f t="shared" si="1"/>
        <v>-1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IFERROR(__xludf.DUMMYFUNCTION("""COMPUTED_VALUE"""),94.68)</f>
        <v>94.68</v>
      </c>
      <c r="C1569" s="1">
        <f t="shared" si="1"/>
        <v>-1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IFERROR(__xludf.DUMMYFUNCTION("""COMPUTED_VALUE"""),95.32)</f>
        <v>95.32</v>
      </c>
      <c r="C1570" s="1">
        <f t="shared" si="1"/>
        <v>-1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IFERROR(__xludf.DUMMYFUNCTION("""COMPUTED_VALUE"""),95.25)</f>
        <v>95.25</v>
      </c>
      <c r="C1571" s="1">
        <f t="shared" si="1"/>
        <v>-1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IFERROR(__xludf.DUMMYFUNCTION("""COMPUTED_VALUE"""),95.4)</f>
        <v>95.4</v>
      </c>
      <c r="C1572" s="1">
        <f t="shared" si="1"/>
        <v>-1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IFERROR(__xludf.DUMMYFUNCTION("""COMPUTED_VALUE"""),94.26)</f>
        <v>94.26</v>
      </c>
      <c r="C1573" s="1">
        <f t="shared" si="1"/>
        <v>-1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IFERROR(__xludf.DUMMYFUNCTION("""COMPUTED_VALUE"""),93.43)</f>
        <v>93.43</v>
      </c>
      <c r="C1574" s="1">
        <f t="shared" si="1"/>
        <v>-1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IFERROR(__xludf.DUMMYFUNCTION("""COMPUTED_VALUE"""),92.67)</f>
        <v>92.67</v>
      </c>
      <c r="C1575" s="1">
        <f t="shared" si="1"/>
        <v>-1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IFERROR(__xludf.DUMMYFUNCTION("""COMPUTED_VALUE"""),94.84)</f>
        <v>94.84</v>
      </c>
      <c r="C1576" s="1">
        <f t="shared" si="1"/>
        <v>-1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IFERROR(__xludf.DUMMYFUNCTION("""COMPUTED_VALUE"""),94.79)</f>
        <v>94.79</v>
      </c>
      <c r="C1577" s="1">
        <f t="shared" si="1"/>
        <v>-1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IFERROR(__xludf.DUMMYFUNCTION("""COMPUTED_VALUE"""),96.33)</f>
        <v>96.33</v>
      </c>
      <c r="C1578" s="1">
        <f t="shared" si="1"/>
        <v>-1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IFERROR(__xludf.DUMMYFUNCTION("""COMPUTED_VALUE"""),95.24)</f>
        <v>95.24</v>
      </c>
      <c r="C1579" s="1">
        <f t="shared" si="1"/>
        <v>-1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IFERROR(__xludf.DUMMYFUNCTION("""COMPUTED_VALUE"""),97.51)</f>
        <v>97.51</v>
      </c>
      <c r="C1580" s="1">
        <f t="shared" si="1"/>
        <v>-1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IFERROR(__xludf.DUMMYFUNCTION("""COMPUTED_VALUE"""),97.6)</f>
        <v>97.6</v>
      </c>
      <c r="C1581" s="1">
        <f t="shared" si="1"/>
        <v>-1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IFERROR(__xludf.DUMMYFUNCTION("""COMPUTED_VALUE"""),97.98)</f>
        <v>97.98</v>
      </c>
      <c r="C1582" s="1">
        <f t="shared" si="1"/>
        <v>-1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IFERROR(__xludf.DUMMYFUNCTION("""COMPUTED_VALUE"""),97.23)</f>
        <v>97.23</v>
      </c>
      <c r="C1583" s="1">
        <f t="shared" si="1"/>
        <v>-1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IFERROR(__xludf.DUMMYFUNCTION("""COMPUTED_VALUE"""),98.7)</f>
        <v>98.7</v>
      </c>
      <c r="C1584" s="1">
        <f t="shared" si="1"/>
        <v>-1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IFERROR(__xludf.DUMMYFUNCTION("""COMPUTED_VALUE"""),100.5)</f>
        <v>100.5</v>
      </c>
      <c r="C1585" s="1">
        <f t="shared" si="1"/>
        <v>-1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IFERROR(__xludf.DUMMYFUNCTION("""COMPUTED_VALUE"""),101.69)</f>
        <v>101.69</v>
      </c>
      <c r="C1586" s="1">
        <f t="shared" si="1"/>
        <v>-1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IFERROR(__xludf.DUMMYFUNCTION("""COMPUTED_VALUE"""),101.4)</f>
        <v>101.4</v>
      </c>
      <c r="C1587" s="1">
        <f t="shared" si="1"/>
        <v>-1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IFERROR(__xludf.DUMMYFUNCTION("""COMPUTED_VALUE"""),102.01)</f>
        <v>102.01</v>
      </c>
      <c r="C1588" s="1">
        <f t="shared" si="1"/>
        <v>-1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IFERROR(__xludf.DUMMYFUNCTION("""COMPUTED_VALUE"""),101.51)</f>
        <v>101.51</v>
      </c>
      <c r="C1589" s="1">
        <f t="shared" si="1"/>
        <v>-1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IFERROR(__xludf.DUMMYFUNCTION("""COMPUTED_VALUE"""),102.29)</f>
        <v>102.29</v>
      </c>
      <c r="C1590" s="1">
        <f t="shared" si="1"/>
        <v>-1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IFERROR(__xludf.DUMMYFUNCTION("""COMPUTED_VALUE"""),103.85)</f>
        <v>103.85</v>
      </c>
      <c r="C1591" s="1">
        <f t="shared" si="1"/>
        <v>-1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IFERROR(__xludf.DUMMYFUNCTION("""COMPUTED_VALUE"""),102.4)</f>
        <v>102.4</v>
      </c>
      <c r="C1592" s="1">
        <f t="shared" si="1"/>
        <v>-1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IFERROR(__xludf.DUMMYFUNCTION("""COMPUTED_VALUE"""),102.18)</f>
        <v>102.18</v>
      </c>
      <c r="C1593" s="1">
        <f t="shared" si="1"/>
        <v>-1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IFERROR(__xludf.DUMMYFUNCTION("""COMPUTED_VALUE"""),103.31)</f>
        <v>103.31</v>
      </c>
      <c r="C1594" s="1">
        <f t="shared" si="1"/>
        <v>-1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IFERROR(__xludf.DUMMYFUNCTION("""COMPUTED_VALUE"""),101.32)</f>
        <v>101.32</v>
      </c>
      <c r="C1595" s="1">
        <f t="shared" si="1"/>
        <v>-1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IFERROR(__xludf.DUMMYFUNCTION("""COMPUTED_VALUE"""),100.59)</f>
        <v>100.59</v>
      </c>
      <c r="C1596" s="1">
        <f t="shared" si="1"/>
        <v>-1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IFERROR(__xludf.DUMMYFUNCTION("""COMPUTED_VALUE"""),101.42)</f>
        <v>101.42</v>
      </c>
      <c r="C1597" s="1">
        <f t="shared" si="1"/>
        <v>-1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IFERROR(__xludf.DUMMYFUNCTION("""COMPUTED_VALUE"""),101.86)</f>
        <v>101.86</v>
      </c>
      <c r="C1598" s="1">
        <f t="shared" si="1"/>
        <v>-1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IFERROR(__xludf.DUMMYFUNCTION("""COMPUTED_VALUE"""),100.35)</f>
        <v>100.35</v>
      </c>
      <c r="C1599" s="1">
        <f t="shared" si="1"/>
        <v>-1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IFERROR(__xludf.DUMMYFUNCTION("""COMPUTED_VALUE"""),101.27)</f>
        <v>101.27</v>
      </c>
      <c r="C1600" s="1">
        <f t="shared" si="1"/>
        <v>-1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IFERROR(__xludf.DUMMYFUNCTION("""COMPUTED_VALUE"""),101.14)</f>
        <v>101.14</v>
      </c>
      <c r="C1601" s="1">
        <f t="shared" si="1"/>
        <v>-1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IFERROR(__xludf.DUMMYFUNCTION("""COMPUTED_VALUE"""),102.12)</f>
        <v>102.12</v>
      </c>
      <c r="C1602" s="1">
        <f t="shared" si="1"/>
        <v>-1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IFERROR(__xludf.DUMMYFUNCTION("""COMPUTED_VALUE"""),100.74)</f>
        <v>100.74</v>
      </c>
      <c r="C1603" s="1">
        <f t="shared" si="1"/>
        <v>-1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IFERROR(__xludf.DUMMYFUNCTION("""COMPUTED_VALUE"""),102.29)</f>
        <v>102.29</v>
      </c>
      <c r="C1604" s="1">
        <f t="shared" si="1"/>
        <v>-1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IFERROR(__xludf.DUMMYFUNCTION("""COMPUTED_VALUE"""),100.75)</f>
        <v>100.75</v>
      </c>
      <c r="C1605" s="1">
        <f t="shared" si="1"/>
        <v>-1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IFERROR(__xludf.DUMMYFUNCTION("""COMPUTED_VALUE"""),100.06)</f>
        <v>100.06</v>
      </c>
      <c r="C1606" s="1">
        <f t="shared" si="1"/>
        <v>-1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IFERROR(__xludf.DUMMYFUNCTION("""COMPUTED_VALUE"""),99.85)</f>
        <v>99.85</v>
      </c>
      <c r="C1607" s="1">
        <f t="shared" si="1"/>
        <v>-1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IFERROR(__xludf.DUMMYFUNCTION("""COMPUTED_VALUE"""),99.79)</f>
        <v>99.79</v>
      </c>
      <c r="C1608" s="1">
        <f t="shared" si="1"/>
        <v>-1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IFERROR(__xludf.DUMMYFUNCTION("""COMPUTED_VALUE"""),99.38)</f>
        <v>99.38</v>
      </c>
      <c r="C1609" s="1">
        <f t="shared" si="1"/>
        <v>-1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IFERROR(__xludf.DUMMYFUNCTION("""COMPUTED_VALUE"""),100.19)</f>
        <v>100.19</v>
      </c>
      <c r="C1610" s="1">
        <f t="shared" si="1"/>
        <v>-1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IFERROR(__xludf.DUMMYFUNCTION("""COMPUTED_VALUE"""),101.77)</f>
        <v>101.77</v>
      </c>
      <c r="C1611" s="1">
        <f t="shared" si="1"/>
        <v>-1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IFERROR(__xludf.DUMMYFUNCTION("""COMPUTED_VALUE"""),101.5)</f>
        <v>101.5</v>
      </c>
      <c r="C1612" s="1">
        <f t="shared" si="1"/>
        <v>-1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IFERROR(__xludf.DUMMYFUNCTION("""COMPUTED_VALUE"""),102.02)</f>
        <v>102.02</v>
      </c>
      <c r="C1613" s="1">
        <f t="shared" si="1"/>
        <v>-1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IFERROR(__xludf.DUMMYFUNCTION("""COMPUTED_VALUE"""),101.0)</f>
        <v>101</v>
      </c>
      <c r="C1614" s="1">
        <f t="shared" si="1"/>
        <v>-1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IFERROR(__xludf.DUMMYFUNCTION("""COMPUTED_VALUE"""),101.13)</f>
        <v>101.13</v>
      </c>
      <c r="C1615" s="1">
        <f t="shared" si="1"/>
        <v>-1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IFERROR(__xludf.DUMMYFUNCTION("""COMPUTED_VALUE"""),100.53)</f>
        <v>100.53</v>
      </c>
      <c r="C1616" s="1">
        <f t="shared" si="1"/>
        <v>-1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IFERROR(__xludf.DUMMYFUNCTION("""COMPUTED_VALUE"""),100.66)</f>
        <v>100.66</v>
      </c>
      <c r="C1617" s="1">
        <f t="shared" si="1"/>
        <v>-1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IFERROR(__xludf.DUMMYFUNCTION("""COMPUTED_VALUE"""),101.17)</f>
        <v>101.17</v>
      </c>
      <c r="C1618" s="1">
        <f t="shared" si="1"/>
        <v>-1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IFERROR(__xludf.DUMMYFUNCTION("""COMPUTED_VALUE"""),103.32)</f>
        <v>103.32</v>
      </c>
      <c r="C1619" s="1">
        <f t="shared" si="1"/>
        <v>-1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IFERROR(__xludf.DUMMYFUNCTION("""COMPUTED_VALUE"""),103.09)</f>
        <v>103.09</v>
      </c>
      <c r="C1620" s="1">
        <f t="shared" si="1"/>
        <v>-1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IFERROR(__xludf.DUMMYFUNCTION("""COMPUTED_VALUE"""),102.81)</f>
        <v>102.81</v>
      </c>
      <c r="C1621" s="1">
        <f t="shared" si="1"/>
        <v>-1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IFERROR(__xludf.DUMMYFUNCTION("""COMPUTED_VALUE"""),101.98)</f>
        <v>101.98</v>
      </c>
      <c r="C1622" s="1">
        <f t="shared" si="1"/>
        <v>-1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IFERROR(__xludf.DUMMYFUNCTION("""COMPUTED_VALUE"""),102.1)</f>
        <v>102.1</v>
      </c>
      <c r="C1623" s="1">
        <f t="shared" si="1"/>
        <v>-1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IFERROR(__xludf.DUMMYFUNCTION("""COMPUTED_VALUE"""),101.28)</f>
        <v>101.28</v>
      </c>
      <c r="C1624" s="1">
        <f t="shared" si="1"/>
        <v>-1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IFERROR(__xludf.DUMMYFUNCTION("""COMPUTED_VALUE"""),100.63)</f>
        <v>100.63</v>
      </c>
      <c r="C1625" s="1">
        <f t="shared" si="1"/>
        <v>-1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IFERROR(__xludf.DUMMYFUNCTION("""COMPUTED_VALUE"""),101.07)</f>
        <v>101.07</v>
      </c>
      <c r="C1626" s="1">
        <f t="shared" si="1"/>
        <v>-1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IFERROR(__xludf.DUMMYFUNCTION("""COMPUTED_VALUE"""),101.57)</f>
        <v>101.57</v>
      </c>
      <c r="C1627" s="1">
        <f t="shared" si="1"/>
        <v>-1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IFERROR(__xludf.DUMMYFUNCTION("""COMPUTED_VALUE"""),102.61)</f>
        <v>102.61</v>
      </c>
      <c r="C1628" s="1">
        <f t="shared" si="1"/>
        <v>-1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IFERROR(__xludf.DUMMYFUNCTION("""COMPUTED_VALUE"""),103.24)</f>
        <v>103.24</v>
      </c>
      <c r="C1629" s="1">
        <f t="shared" si="1"/>
        <v>-1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IFERROR(__xludf.DUMMYFUNCTION("""COMPUTED_VALUE"""),102.29)</f>
        <v>102.29</v>
      </c>
      <c r="C1630" s="1">
        <f t="shared" si="1"/>
        <v>-1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IFERROR(__xludf.DUMMYFUNCTION("""COMPUTED_VALUE"""),104.44)</f>
        <v>104.44</v>
      </c>
      <c r="C1631" s="1">
        <f t="shared" si="1"/>
        <v>-1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IFERROR(__xludf.DUMMYFUNCTION("""COMPUTED_VALUE"""),101.9)</f>
        <v>101.9</v>
      </c>
      <c r="C1632" s="1">
        <f t="shared" si="1"/>
        <v>-1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IFERROR(__xludf.DUMMYFUNCTION("""COMPUTED_VALUE"""),100.36)</f>
        <v>100.36</v>
      </c>
      <c r="C1633" s="1">
        <f t="shared" si="1"/>
        <v>-1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IFERROR(__xludf.DUMMYFUNCTION("""COMPUTED_VALUE"""),101.63)</f>
        <v>101.63</v>
      </c>
      <c r="C1634" s="1">
        <f t="shared" si="1"/>
        <v>-1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IFERROR(__xludf.DUMMYFUNCTION("""COMPUTED_VALUE"""),103.42)</f>
        <v>103.42</v>
      </c>
      <c r="C1635" s="1">
        <f t="shared" si="1"/>
        <v>-1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IFERROR(__xludf.DUMMYFUNCTION("""COMPUTED_VALUE"""),104.83)</f>
        <v>104.83</v>
      </c>
      <c r="C1636" s="1">
        <f t="shared" si="1"/>
        <v>-1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IFERROR(__xludf.DUMMYFUNCTION("""COMPUTED_VALUE"""),104.15)</f>
        <v>104.15</v>
      </c>
      <c r="C1637" s="1">
        <f t="shared" si="1"/>
        <v>-1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IFERROR(__xludf.DUMMYFUNCTION("""COMPUTED_VALUE"""),103.57)</f>
        <v>103.57</v>
      </c>
      <c r="C1638" s="1">
        <f t="shared" si="1"/>
        <v>-1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IFERROR(__xludf.DUMMYFUNCTION("""COMPUTED_VALUE"""),104.58)</f>
        <v>104.58</v>
      </c>
      <c r="C1639" s="1">
        <f t="shared" si="1"/>
        <v>-1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IFERROR(__xludf.DUMMYFUNCTION("""COMPUTED_VALUE"""),103.05)</f>
        <v>103.05</v>
      </c>
      <c r="C1640" s="1">
        <f t="shared" si="1"/>
        <v>-1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IFERROR(__xludf.DUMMYFUNCTION("""COMPUTED_VALUE"""),104.77)</f>
        <v>104.77</v>
      </c>
      <c r="C1641" s="1">
        <f t="shared" si="1"/>
        <v>-1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IFERROR(__xludf.DUMMYFUNCTION("""COMPUTED_VALUE"""),105.39)</f>
        <v>105.39</v>
      </c>
      <c r="C1642" s="1">
        <f t="shared" si="1"/>
        <v>-1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IFERROR(__xludf.DUMMYFUNCTION("""COMPUTED_VALUE"""),106.78)</f>
        <v>106.78</v>
      </c>
      <c r="C1643" s="1">
        <f t="shared" si="1"/>
        <v>-1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IFERROR(__xludf.DUMMYFUNCTION("""COMPUTED_VALUE"""),106.65)</f>
        <v>106.65</v>
      </c>
      <c r="C1644" s="1">
        <f t="shared" si="1"/>
        <v>-1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IFERROR(__xludf.DUMMYFUNCTION("""COMPUTED_VALUE"""),106.7)</f>
        <v>106.7</v>
      </c>
      <c r="C1645" s="1">
        <f t="shared" si="1"/>
        <v>-1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IFERROR(__xludf.DUMMYFUNCTION("""COMPUTED_VALUE"""),107.03)</f>
        <v>107.03</v>
      </c>
      <c r="C1646" s="1">
        <f t="shared" si="1"/>
        <v>-1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IFERROR(__xludf.DUMMYFUNCTION("""COMPUTED_VALUE"""),106.09)</f>
        <v>106.09</v>
      </c>
      <c r="C1647" s="1">
        <f t="shared" si="1"/>
        <v>-1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IFERROR(__xludf.DUMMYFUNCTION("""COMPUTED_VALUE"""),106.04)</f>
        <v>106.04</v>
      </c>
      <c r="C1648" s="1">
        <f t="shared" si="1"/>
        <v>-1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IFERROR(__xludf.DUMMYFUNCTION("""COMPUTED_VALUE"""),105.59)</f>
        <v>105.59</v>
      </c>
      <c r="C1649" s="1">
        <f t="shared" si="1"/>
        <v>-1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IFERROR(__xludf.DUMMYFUNCTION("""COMPUTED_VALUE"""),105.39)</f>
        <v>105.39</v>
      </c>
      <c r="C1650" s="1">
        <f t="shared" si="1"/>
        <v>-1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IFERROR(__xludf.DUMMYFUNCTION("""COMPUTED_VALUE"""),105.66)</f>
        <v>105.66</v>
      </c>
      <c r="C1651" s="1">
        <f t="shared" si="1"/>
        <v>-1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IFERROR(__xludf.DUMMYFUNCTION("""COMPUTED_VALUE"""),103.07)</f>
        <v>103.07</v>
      </c>
      <c r="C1652" s="1">
        <f t="shared" si="1"/>
        <v>-1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IFERROR(__xludf.DUMMYFUNCTION("""COMPUTED_VALUE"""),102.68)</f>
        <v>102.68</v>
      </c>
      <c r="C1653" s="1">
        <f t="shared" si="1"/>
        <v>-1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IFERROR(__xludf.DUMMYFUNCTION("""COMPUTED_VALUE"""),102.26)</f>
        <v>102.26</v>
      </c>
      <c r="C1654" s="1">
        <f t="shared" si="1"/>
        <v>-1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IFERROR(__xludf.DUMMYFUNCTION("""COMPUTED_VALUE"""),101.79)</f>
        <v>101.79</v>
      </c>
      <c r="C1655" s="1">
        <f t="shared" si="1"/>
        <v>-1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IFERROR(__xludf.DUMMYFUNCTION("""COMPUTED_VALUE"""),102.48)</f>
        <v>102.48</v>
      </c>
      <c r="C1656" s="1">
        <f t="shared" si="1"/>
        <v>-1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IFERROR(__xludf.DUMMYFUNCTION("""COMPUTED_VALUE"""),99.11)</f>
        <v>99.11</v>
      </c>
      <c r="C1657" s="1">
        <f t="shared" si="1"/>
        <v>-1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IFERROR(__xludf.DUMMYFUNCTION("""COMPUTED_VALUE"""),99.59)</f>
        <v>99.59</v>
      </c>
      <c r="C1658" s="1">
        <f t="shared" si="1"/>
        <v>-1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IFERROR(__xludf.DUMMYFUNCTION("""COMPUTED_VALUE"""),100.61)</f>
        <v>100.61</v>
      </c>
      <c r="C1659" s="1">
        <f t="shared" si="1"/>
        <v>-1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IFERROR(__xludf.DUMMYFUNCTION("""COMPUTED_VALUE"""),100.39)</f>
        <v>100.39</v>
      </c>
      <c r="C1660" s="1">
        <f t="shared" si="1"/>
        <v>-1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IFERROR(__xludf.DUMMYFUNCTION("""COMPUTED_VALUE"""),100.51)</f>
        <v>100.51</v>
      </c>
      <c r="C1661" s="1">
        <f t="shared" si="1"/>
        <v>-1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IFERROR(__xludf.DUMMYFUNCTION("""COMPUTED_VALUE"""),101.2)</f>
        <v>101.2</v>
      </c>
      <c r="C1662" s="1">
        <f t="shared" si="1"/>
        <v>-1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IFERROR(__xludf.DUMMYFUNCTION("""COMPUTED_VALUE"""),101.32)</f>
        <v>101.32</v>
      </c>
      <c r="C1663" s="1">
        <f t="shared" si="1"/>
        <v>-1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IFERROR(__xludf.DUMMYFUNCTION("""COMPUTED_VALUE"""),100.14)</f>
        <v>100.14</v>
      </c>
      <c r="C1664" s="1">
        <f t="shared" si="1"/>
        <v>-1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IFERROR(__xludf.DUMMYFUNCTION("""COMPUTED_VALUE"""),101.4)</f>
        <v>101.4</v>
      </c>
      <c r="C1665" s="1">
        <f t="shared" si="1"/>
        <v>-1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IFERROR(__xludf.DUMMYFUNCTION("""COMPUTED_VALUE"""),102.16)</f>
        <v>102.16</v>
      </c>
      <c r="C1666" s="1">
        <f t="shared" si="1"/>
        <v>-1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IFERROR(__xludf.DUMMYFUNCTION("""COMPUTED_VALUE"""),102.77)</f>
        <v>102.77</v>
      </c>
      <c r="C1667" s="1">
        <f t="shared" si="1"/>
        <v>-1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IFERROR(__xludf.DUMMYFUNCTION("""COMPUTED_VALUE"""),102.62)</f>
        <v>102.62</v>
      </c>
      <c r="C1668" s="1">
        <f t="shared" si="1"/>
        <v>-1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IFERROR(__xludf.DUMMYFUNCTION("""COMPUTED_VALUE"""),102.22)</f>
        <v>102.22</v>
      </c>
      <c r="C1669" s="1">
        <f t="shared" si="1"/>
        <v>-1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IFERROR(__xludf.DUMMYFUNCTION("""COMPUTED_VALUE"""),103.55)</f>
        <v>103.55</v>
      </c>
      <c r="C1670" s="1">
        <f t="shared" si="1"/>
        <v>-1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IFERROR(__xludf.DUMMYFUNCTION("""COMPUTED_VALUE"""),102.32)</f>
        <v>102.32</v>
      </c>
      <c r="C1671" s="1">
        <f t="shared" si="1"/>
        <v>-1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IFERROR(__xludf.DUMMYFUNCTION("""COMPUTED_VALUE"""),101.94)</f>
        <v>101.94</v>
      </c>
      <c r="C1672" s="1">
        <f t="shared" si="1"/>
        <v>-1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IFERROR(__xludf.DUMMYFUNCTION("""COMPUTED_VALUE"""),101.68)</f>
        <v>101.68</v>
      </c>
      <c r="C1673" s="1">
        <f t="shared" si="1"/>
        <v>-1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IFERROR(__xludf.DUMMYFUNCTION("""COMPUTED_VALUE"""),102.2)</f>
        <v>102.2</v>
      </c>
      <c r="C1674" s="1">
        <f t="shared" si="1"/>
        <v>-1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IFERROR(__xludf.DUMMYFUNCTION("""COMPUTED_VALUE"""),101.89)</f>
        <v>101.89</v>
      </c>
      <c r="C1675" s="1">
        <f t="shared" si="1"/>
        <v>-1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IFERROR(__xludf.DUMMYFUNCTION("""COMPUTED_VALUE"""),101.32)</f>
        <v>101.32</v>
      </c>
      <c r="C1676" s="1">
        <f t="shared" si="1"/>
        <v>-1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IFERROR(__xludf.DUMMYFUNCTION("""COMPUTED_VALUE"""),102.05)</f>
        <v>102.05</v>
      </c>
      <c r="C1677" s="1">
        <f t="shared" si="1"/>
        <v>-1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IFERROR(__xludf.DUMMYFUNCTION("""COMPUTED_VALUE"""),101.7)</f>
        <v>101.7</v>
      </c>
      <c r="C1678" s="1">
        <f t="shared" si="1"/>
        <v>-1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IFERROR(__xludf.DUMMYFUNCTION("""COMPUTED_VALUE"""),100.58)</f>
        <v>100.58</v>
      </c>
      <c r="C1679" s="1">
        <f t="shared" si="1"/>
        <v>-1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IFERROR(__xludf.DUMMYFUNCTION("""COMPUTED_VALUE"""),100.21)</f>
        <v>100.21</v>
      </c>
      <c r="C1680" s="1">
        <f t="shared" si="1"/>
        <v>-1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IFERROR(__xludf.DUMMYFUNCTION("""COMPUTED_VALUE"""),100.93)</f>
        <v>100.93</v>
      </c>
      <c r="C1681" s="1">
        <f t="shared" si="1"/>
        <v>-1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IFERROR(__xludf.DUMMYFUNCTION("""COMPUTED_VALUE"""),102.43)</f>
        <v>102.43</v>
      </c>
      <c r="C1682" s="1">
        <f t="shared" si="1"/>
        <v>-1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IFERROR(__xludf.DUMMYFUNCTION("""COMPUTED_VALUE"""),102.88)</f>
        <v>102.88</v>
      </c>
      <c r="C1683" s="1">
        <f t="shared" si="1"/>
        <v>-1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IFERROR(__xludf.DUMMYFUNCTION("""COMPUTED_VALUE"""),104.12)</f>
        <v>104.12</v>
      </c>
      <c r="C1684" s="1">
        <f t="shared" si="1"/>
        <v>-1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IFERROR(__xludf.DUMMYFUNCTION("""COMPUTED_VALUE"""),101.27)</f>
        <v>101.27</v>
      </c>
      <c r="C1685" s="1">
        <f t="shared" si="1"/>
        <v>-1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IFERROR(__xludf.DUMMYFUNCTION("""COMPUTED_VALUE"""),102.25)</f>
        <v>102.25</v>
      </c>
      <c r="C1686" s="1">
        <f t="shared" si="1"/>
        <v>-1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IFERROR(__xludf.DUMMYFUNCTION("""COMPUTED_VALUE"""),99.43)</f>
        <v>99.43</v>
      </c>
      <c r="C1687" s="1">
        <f t="shared" si="1"/>
        <v>-1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IFERROR(__xludf.DUMMYFUNCTION("""COMPUTED_VALUE"""),98.42)</f>
        <v>98.42</v>
      </c>
      <c r="C1688" s="1">
        <f t="shared" si="1"/>
        <v>-1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IFERROR(__xludf.DUMMYFUNCTION("""COMPUTED_VALUE"""),99.5)</f>
        <v>99.5</v>
      </c>
      <c r="C1689" s="1">
        <f t="shared" si="1"/>
        <v>-1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IFERROR(__xludf.DUMMYFUNCTION("""COMPUTED_VALUE"""),97.84)</f>
        <v>97.84</v>
      </c>
      <c r="C1690" s="1">
        <f t="shared" si="1"/>
        <v>-1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IFERROR(__xludf.DUMMYFUNCTION("""COMPUTED_VALUE"""),98.04)</f>
        <v>98.04</v>
      </c>
      <c r="C1691" s="1">
        <f t="shared" si="1"/>
        <v>-1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IFERROR(__xludf.DUMMYFUNCTION("""COMPUTED_VALUE"""),97.7)</f>
        <v>97.7</v>
      </c>
      <c r="C1692" s="1">
        <f t="shared" si="1"/>
        <v>-1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IFERROR(__xludf.DUMMYFUNCTION("""COMPUTED_VALUE"""),99.63)</f>
        <v>99.63</v>
      </c>
      <c r="C1693" s="1">
        <f t="shared" si="1"/>
        <v>-1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IFERROR(__xludf.DUMMYFUNCTION("""COMPUTED_VALUE"""),99.98)</f>
        <v>99.98</v>
      </c>
      <c r="C1694" s="1">
        <f t="shared" si="1"/>
        <v>-1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IFERROR(__xludf.DUMMYFUNCTION("""COMPUTED_VALUE"""),99.22)</f>
        <v>99.22</v>
      </c>
      <c r="C1695" s="1">
        <f t="shared" si="1"/>
        <v>-1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IFERROR(__xludf.DUMMYFUNCTION("""COMPUTED_VALUE"""),98.78)</f>
        <v>98.78</v>
      </c>
      <c r="C1696" s="1">
        <f t="shared" si="1"/>
        <v>-1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IFERROR(__xludf.DUMMYFUNCTION("""COMPUTED_VALUE"""),98.98)</f>
        <v>98.98</v>
      </c>
      <c r="C1697" s="1">
        <f t="shared" si="1"/>
        <v>-1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IFERROR(__xludf.DUMMYFUNCTION("""COMPUTED_VALUE"""),102.15)</f>
        <v>102.15</v>
      </c>
      <c r="C1698" s="1">
        <f t="shared" si="1"/>
        <v>-1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IFERROR(__xludf.DUMMYFUNCTION("""COMPUTED_VALUE"""),101.27)</f>
        <v>101.27</v>
      </c>
      <c r="C1699" s="1">
        <f t="shared" si="1"/>
        <v>-1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IFERROR(__xludf.DUMMYFUNCTION("""COMPUTED_VALUE"""),102.92)</f>
        <v>102.92</v>
      </c>
      <c r="C1700" s="1">
        <f t="shared" si="1"/>
        <v>-1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IFERROR(__xludf.DUMMYFUNCTION("""COMPUTED_VALUE"""),102.45)</f>
        <v>102.45</v>
      </c>
      <c r="C1701" s="1">
        <f t="shared" si="1"/>
        <v>-1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IFERROR(__xludf.DUMMYFUNCTION("""COMPUTED_VALUE"""),101.27)</f>
        <v>101.27</v>
      </c>
      <c r="C1702" s="1">
        <f t="shared" si="1"/>
        <v>-1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IFERROR(__xludf.DUMMYFUNCTION("""COMPUTED_VALUE"""),102.23)</f>
        <v>102.23</v>
      </c>
      <c r="C1703" s="1">
        <f t="shared" si="1"/>
        <v>-1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IFERROR(__xludf.DUMMYFUNCTION("""COMPUTED_VALUE"""),102.18)</f>
        <v>102.18</v>
      </c>
      <c r="C1704" s="1">
        <f t="shared" si="1"/>
        <v>-1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IFERROR(__xludf.DUMMYFUNCTION("""COMPUTED_VALUE"""),102.27)</f>
        <v>102.27</v>
      </c>
      <c r="C1705" s="1">
        <f t="shared" si="1"/>
        <v>-1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IFERROR(__xludf.DUMMYFUNCTION("""COMPUTED_VALUE"""),103.98)</f>
        <v>103.98</v>
      </c>
      <c r="C1706" s="1">
        <f t="shared" si="1"/>
        <v>-1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IFERROR(__xludf.DUMMYFUNCTION("""COMPUTED_VALUE"""),103.04)</f>
        <v>103.04</v>
      </c>
      <c r="C1707" s="1">
        <f t="shared" si="1"/>
        <v>-1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IFERROR(__xludf.DUMMYFUNCTION("""COMPUTED_VALUE"""),102.15)</f>
        <v>102.15</v>
      </c>
      <c r="C1708" s="1">
        <f t="shared" si="1"/>
        <v>-1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IFERROR(__xludf.DUMMYFUNCTION("""COMPUTED_VALUE"""),100.79)</f>
        <v>100.79</v>
      </c>
      <c r="C1709" s="1">
        <f t="shared" si="1"/>
        <v>-1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IFERROR(__xludf.DUMMYFUNCTION("""COMPUTED_VALUE"""),101.08)</f>
        <v>101.08</v>
      </c>
      <c r="C1710" s="1">
        <f t="shared" si="1"/>
        <v>-1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IFERROR(__xludf.DUMMYFUNCTION("""COMPUTED_VALUE"""),101.36)</f>
        <v>101.36</v>
      </c>
      <c r="C1711" s="1">
        <f t="shared" si="1"/>
        <v>-1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IFERROR(__xludf.DUMMYFUNCTION("""COMPUTED_VALUE"""),101.79)</f>
        <v>101.79</v>
      </c>
      <c r="C1712" s="1">
        <f t="shared" si="1"/>
        <v>-1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IFERROR(__xludf.DUMMYFUNCTION("""COMPUTED_VALUE"""),102.27)</f>
        <v>102.27</v>
      </c>
      <c r="C1713" s="1">
        <f t="shared" si="1"/>
        <v>-1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IFERROR(__xludf.DUMMYFUNCTION("""COMPUTED_VALUE"""),101.87)</f>
        <v>101.87</v>
      </c>
      <c r="C1714" s="1">
        <f t="shared" si="1"/>
        <v>-1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IFERROR(__xludf.DUMMYFUNCTION("""COMPUTED_VALUE"""),101.3)</f>
        <v>101.3</v>
      </c>
      <c r="C1715" s="1">
        <f t="shared" si="1"/>
        <v>-1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IFERROR(__xludf.DUMMYFUNCTION("""COMPUTED_VALUE"""),100.66)</f>
        <v>100.66</v>
      </c>
      <c r="C1716" s="1">
        <f t="shared" si="1"/>
        <v>-1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IFERROR(__xludf.DUMMYFUNCTION("""COMPUTED_VALUE"""),100.77)</f>
        <v>100.77</v>
      </c>
      <c r="C1717" s="1">
        <f t="shared" si="1"/>
        <v>-1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IFERROR(__xludf.DUMMYFUNCTION("""COMPUTED_VALUE"""),101.19)</f>
        <v>101.19</v>
      </c>
      <c r="C1718" s="1">
        <f t="shared" si="1"/>
        <v>-1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IFERROR(__xludf.DUMMYFUNCTION("""COMPUTED_VALUE"""),99.92)</f>
        <v>99.92</v>
      </c>
      <c r="C1719" s="1">
        <f t="shared" si="1"/>
        <v>-1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IFERROR(__xludf.DUMMYFUNCTION("""COMPUTED_VALUE"""),103.82)</f>
        <v>103.82</v>
      </c>
      <c r="C1720" s="1">
        <f t="shared" si="1"/>
        <v>-1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IFERROR(__xludf.DUMMYFUNCTION("""COMPUTED_VALUE"""),104.75)</f>
        <v>104.75</v>
      </c>
      <c r="C1721" s="1">
        <f t="shared" si="1"/>
        <v>-1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IFERROR(__xludf.DUMMYFUNCTION("""COMPUTED_VALUE"""),106.48)</f>
        <v>106.48</v>
      </c>
      <c r="C1722" s="1">
        <f t="shared" si="1"/>
        <v>-1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IFERROR(__xludf.DUMMYFUNCTION("""COMPUTED_VALUE"""),105.39)</f>
        <v>105.39</v>
      </c>
      <c r="C1723" s="1">
        <f t="shared" si="1"/>
        <v>-1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IFERROR(__xludf.DUMMYFUNCTION("""COMPUTED_VALUE"""),105.39)</f>
        <v>105.39</v>
      </c>
      <c r="C1724" s="1">
        <f t="shared" si="1"/>
        <v>-1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IFERROR(__xludf.DUMMYFUNCTION("""COMPUTED_VALUE"""),104.78)</f>
        <v>104.78</v>
      </c>
      <c r="C1725" s="1">
        <f t="shared" si="1"/>
        <v>-1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IFERROR(__xludf.DUMMYFUNCTION("""COMPUTED_VALUE"""),106.85)</f>
        <v>106.85</v>
      </c>
      <c r="C1726" s="1">
        <f t="shared" si="1"/>
        <v>-1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IFERROR(__xludf.DUMMYFUNCTION("""COMPUTED_VALUE"""),107.29)</f>
        <v>107.29</v>
      </c>
      <c r="C1727" s="1">
        <f t="shared" si="1"/>
        <v>-1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IFERROR(__xludf.DUMMYFUNCTION("""COMPUTED_VALUE"""),107.64)</f>
        <v>107.64</v>
      </c>
      <c r="C1728" s="1">
        <f t="shared" si="1"/>
        <v>-1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IFERROR(__xludf.DUMMYFUNCTION("""COMPUTED_VALUE"""),107.79)</f>
        <v>107.79</v>
      </c>
      <c r="C1729" s="1">
        <f t="shared" si="1"/>
        <v>-1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IFERROR(__xludf.DUMMYFUNCTION("""COMPUTED_VALUE"""),106.64)</f>
        <v>106.64</v>
      </c>
      <c r="C1730" s="1">
        <f t="shared" si="1"/>
        <v>-1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IFERROR(__xludf.DUMMYFUNCTION("""COMPUTED_VALUE"""),106.59)</f>
        <v>106.59</v>
      </c>
      <c r="C1731" s="1">
        <f t="shared" si="1"/>
        <v>-1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IFERROR(__xludf.DUMMYFUNCTION("""COMPUTED_VALUE"""),108.96)</f>
        <v>108.96</v>
      </c>
      <c r="C1732" s="1">
        <f t="shared" si="1"/>
        <v>-1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IFERROR(__xludf.DUMMYFUNCTION("""COMPUTED_VALUE"""),108.35)</f>
        <v>108.35</v>
      </c>
      <c r="C1733" s="1">
        <f t="shared" si="1"/>
        <v>-1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IFERROR(__xludf.DUMMYFUNCTION("""COMPUTED_VALUE"""),108.12)</f>
        <v>108.12</v>
      </c>
      <c r="C1734" s="1">
        <f t="shared" si="1"/>
        <v>-1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IFERROR(__xludf.DUMMYFUNCTION("""COMPUTED_VALUE"""),109.2)</f>
        <v>109.2</v>
      </c>
      <c r="C1735" s="1">
        <f t="shared" si="1"/>
        <v>-1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IFERROR(__xludf.DUMMYFUNCTION("""COMPUTED_VALUE"""),110.18)</f>
        <v>110.18</v>
      </c>
      <c r="C1736" s="1">
        <f t="shared" si="1"/>
        <v>-1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IFERROR(__xludf.DUMMYFUNCTION("""COMPUTED_VALUE"""),110.62)</f>
        <v>110.62</v>
      </c>
      <c r="C1737" s="1">
        <f t="shared" si="1"/>
        <v>-1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IFERROR(__xludf.DUMMYFUNCTION("""COMPUTED_VALUE"""),111.0)</f>
        <v>111</v>
      </c>
      <c r="C1738" s="1">
        <f t="shared" si="1"/>
        <v>-1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IFERROR(__xludf.DUMMYFUNCTION("""COMPUTED_VALUE"""),111.0)</f>
        <v>111</v>
      </c>
      <c r="C1739" s="1">
        <f t="shared" si="1"/>
        <v>-1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IFERROR(__xludf.DUMMYFUNCTION("""COMPUTED_VALUE"""),110.5)</f>
        <v>110.5</v>
      </c>
      <c r="C1740" s="1">
        <f t="shared" si="1"/>
        <v>-1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IFERROR(__xludf.DUMMYFUNCTION("""COMPUTED_VALUE"""),109.34)</f>
        <v>109.34</v>
      </c>
      <c r="C1741" s="1">
        <f t="shared" si="1"/>
        <v>-1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IFERROR(__xludf.DUMMYFUNCTION("""COMPUTED_VALUE"""),111.56)</f>
        <v>111.56</v>
      </c>
      <c r="C1742" s="1">
        <f t="shared" si="1"/>
        <v>-1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IFERROR(__xludf.DUMMYFUNCTION("""COMPUTED_VALUE"""),113.29)</f>
        <v>113.29</v>
      </c>
      <c r="C1743" s="1">
        <f t="shared" si="1"/>
        <v>-1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IFERROR(__xludf.DUMMYFUNCTION("""COMPUTED_VALUE"""),113.0)</f>
        <v>113</v>
      </c>
      <c r="C1744" s="1">
        <f t="shared" si="1"/>
        <v>-1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IFERROR(__xludf.DUMMYFUNCTION("""COMPUTED_VALUE"""),113.25)</f>
        <v>113.25</v>
      </c>
      <c r="C1745" s="1">
        <f t="shared" si="1"/>
        <v>-1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IFERROR(__xludf.DUMMYFUNCTION("""COMPUTED_VALUE"""),112.76)</f>
        <v>112.76</v>
      </c>
      <c r="C1746" s="1">
        <f t="shared" si="1"/>
        <v>-1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IFERROR(__xludf.DUMMYFUNCTION("""COMPUTED_VALUE"""),114.44)</f>
        <v>114.44</v>
      </c>
      <c r="C1747" s="1">
        <f t="shared" si="1"/>
        <v>-1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IFERROR(__xludf.DUMMYFUNCTION("""COMPUTED_VALUE"""),115.17)</f>
        <v>115.17</v>
      </c>
      <c r="C1748" s="1">
        <f t="shared" si="1"/>
        <v>-1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IFERROR(__xludf.DUMMYFUNCTION("""COMPUTED_VALUE"""),115.81)</f>
        <v>115.81</v>
      </c>
      <c r="C1749" s="1">
        <f t="shared" si="1"/>
        <v>-1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IFERROR(__xludf.DUMMYFUNCTION("""COMPUTED_VALUE"""),117.15)</f>
        <v>117.15</v>
      </c>
      <c r="C1750" s="1">
        <f t="shared" si="1"/>
        <v>-1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tr">
        <f>IFERROR(__xludf.DUMMYFUNCTION("GOOGLEFINANCE(""JPM"",""price"",""2010-01-01"",""2016-12-13"",""DAILY"")"),"Date")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IFERROR(__xludf.DUMMYFUNCTION("""COMPUTED_VALUE"""),42.85)</f>
        <v>42.85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IFERROR(__xludf.DUMMYFUNCTION("""COMPUTED_VALUE"""),43.68)</f>
        <v>43.68</v>
      </c>
      <c r="C3" s="1">
        <f t="shared" ref="C3:C1750" si="1">(B3-B2)-1</f>
        <v>-0.17</v>
      </c>
    </row>
    <row r="4">
      <c r="A4" s="3">
        <f>IFERROR(__xludf.DUMMYFUNCTION("""COMPUTED_VALUE"""),40184.666666666664)</f>
        <v>40184.66667</v>
      </c>
      <c r="B4" s="1">
        <f>IFERROR(__xludf.DUMMYFUNCTION("""COMPUTED_VALUE"""),43.92)</f>
        <v>43.92</v>
      </c>
      <c r="C4" s="1">
        <f t="shared" si="1"/>
        <v>-0.76</v>
      </c>
    </row>
    <row r="5">
      <c r="A5" s="3">
        <f>IFERROR(__xludf.DUMMYFUNCTION("""COMPUTED_VALUE"""),40185.666666666664)</f>
        <v>40185.66667</v>
      </c>
      <c r="B5" s="1">
        <f>IFERROR(__xludf.DUMMYFUNCTION("""COMPUTED_VALUE"""),44.79)</f>
        <v>44.79</v>
      </c>
      <c r="C5" s="1">
        <f t="shared" si="1"/>
        <v>-0.13</v>
      </c>
    </row>
    <row r="6">
      <c r="A6" s="3">
        <f>IFERROR(__xludf.DUMMYFUNCTION("""COMPUTED_VALUE"""),40186.666666666664)</f>
        <v>40186.66667</v>
      </c>
      <c r="B6" s="1">
        <f>IFERROR(__xludf.DUMMYFUNCTION("""COMPUTED_VALUE"""),44.68)</f>
        <v>44.68</v>
      </c>
      <c r="C6" s="1">
        <f t="shared" si="1"/>
        <v>-1.11</v>
      </c>
    </row>
    <row r="7">
      <c r="A7" s="3">
        <f>IFERROR(__xludf.DUMMYFUNCTION("""COMPUTED_VALUE"""),40189.666666666664)</f>
        <v>40189.66667</v>
      </c>
      <c r="B7" s="1">
        <f>IFERROR(__xludf.DUMMYFUNCTION("""COMPUTED_VALUE"""),44.53)</f>
        <v>44.53</v>
      </c>
      <c r="C7" s="1">
        <f t="shared" si="1"/>
        <v>-1.15</v>
      </c>
    </row>
    <row r="8">
      <c r="A8" s="3">
        <f>IFERROR(__xludf.DUMMYFUNCTION("""COMPUTED_VALUE"""),40190.666666666664)</f>
        <v>40190.66667</v>
      </c>
      <c r="B8" s="1">
        <f>IFERROR(__xludf.DUMMYFUNCTION("""COMPUTED_VALUE"""),43.49)</f>
        <v>43.49</v>
      </c>
      <c r="C8" s="1">
        <f t="shared" si="1"/>
        <v>-2.04</v>
      </c>
    </row>
    <row r="9">
      <c r="A9" s="3">
        <f>IFERROR(__xludf.DUMMYFUNCTION("""COMPUTED_VALUE"""),40191.666666666664)</f>
        <v>40191.66667</v>
      </c>
      <c r="B9" s="1">
        <f>IFERROR(__xludf.DUMMYFUNCTION("""COMPUTED_VALUE"""),44.25)</f>
        <v>44.25</v>
      </c>
      <c r="C9" s="1">
        <f t="shared" si="1"/>
        <v>-0.24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IFERROR(__xludf.DUMMYFUNCTION("""COMPUTED_VALUE"""),44.69)</f>
        <v>44.69</v>
      </c>
      <c r="C10" s="1">
        <f t="shared" si="1"/>
        <v>-0.56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IFERROR(__xludf.DUMMYFUNCTION("""COMPUTED_VALUE"""),43.68)</f>
        <v>43.68</v>
      </c>
      <c r="C11" s="1">
        <f t="shared" si="1"/>
        <v>-2.01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IFERROR(__xludf.DUMMYFUNCTION("""COMPUTED_VALUE"""),43.28)</f>
        <v>43.28</v>
      </c>
      <c r="C12" s="1">
        <f t="shared" si="1"/>
        <v>-1.4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IFERROR(__xludf.DUMMYFUNCTION("""COMPUTED_VALUE"""),43.4)</f>
        <v>43.4</v>
      </c>
      <c r="C13" s="1">
        <f t="shared" si="1"/>
        <v>-0.88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IFERROR(__xludf.DUMMYFUNCTION("""COMPUTED_VALUE"""),40.54)</f>
        <v>40.54</v>
      </c>
      <c r="C14" s="1">
        <f t="shared" si="1"/>
        <v>-3.86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IFERROR(__xludf.DUMMYFUNCTION("""COMPUTED_VALUE"""),39.16)</f>
        <v>39.16</v>
      </c>
      <c r="C15" s="1">
        <f t="shared" si="1"/>
        <v>-2.38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IFERROR(__xludf.DUMMYFUNCTION("""COMPUTED_VALUE"""),39.21)</f>
        <v>39.21</v>
      </c>
      <c r="C16" s="1">
        <f t="shared" si="1"/>
        <v>-0.95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IFERROR(__xludf.DUMMYFUNCTION("""COMPUTED_VALUE"""),38.44)</f>
        <v>38.44</v>
      </c>
      <c r="C17" s="1">
        <f t="shared" si="1"/>
        <v>-1.77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IFERROR(__xludf.DUMMYFUNCTION("""COMPUTED_VALUE"""),39.33)</f>
        <v>39.33</v>
      </c>
      <c r="C18" s="1">
        <f t="shared" si="1"/>
        <v>-0.11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IFERROR(__xludf.DUMMYFUNCTION("""COMPUTED_VALUE"""),39.48)</f>
        <v>39.48</v>
      </c>
      <c r="C19" s="1">
        <f t="shared" si="1"/>
        <v>-0.85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IFERROR(__xludf.DUMMYFUNCTION("""COMPUTED_VALUE"""),38.94)</f>
        <v>38.94</v>
      </c>
      <c r="C20" s="1">
        <f t="shared" si="1"/>
        <v>-1.54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IFERROR(__xludf.DUMMYFUNCTION("""COMPUTED_VALUE"""),39.63)</f>
        <v>39.63</v>
      </c>
      <c r="C21" s="1">
        <f t="shared" si="1"/>
        <v>-0.31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IFERROR(__xludf.DUMMYFUNCTION("""COMPUTED_VALUE"""),40.55)</f>
        <v>40.55</v>
      </c>
      <c r="C22" s="1">
        <f t="shared" si="1"/>
        <v>-0.08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IFERROR(__xludf.DUMMYFUNCTION("""COMPUTED_VALUE"""),40.29)</f>
        <v>40.29</v>
      </c>
      <c r="C23" s="1">
        <f t="shared" si="1"/>
        <v>-1.26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IFERROR(__xludf.DUMMYFUNCTION("""COMPUTED_VALUE"""),38.35)</f>
        <v>38.35</v>
      </c>
      <c r="C24" s="1">
        <f t="shared" si="1"/>
        <v>-2.94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IFERROR(__xludf.DUMMYFUNCTION("""COMPUTED_VALUE"""),38.3)</f>
        <v>38.3</v>
      </c>
      <c r="C25" s="1">
        <f t="shared" si="1"/>
        <v>-1.05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IFERROR(__xludf.DUMMYFUNCTION("""COMPUTED_VALUE"""),37.7)</f>
        <v>37.7</v>
      </c>
      <c r="C26" s="1">
        <f t="shared" si="1"/>
        <v>-1.6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IFERROR(__xludf.DUMMYFUNCTION("""COMPUTED_VALUE"""),38.39)</f>
        <v>38.39</v>
      </c>
      <c r="C27" s="1">
        <f t="shared" si="1"/>
        <v>-0.31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IFERROR(__xludf.DUMMYFUNCTION("""COMPUTED_VALUE"""),38.87)</f>
        <v>38.87</v>
      </c>
      <c r="C28" s="1">
        <f t="shared" si="1"/>
        <v>-0.52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IFERROR(__xludf.DUMMYFUNCTION("""COMPUTED_VALUE"""),39.02)</f>
        <v>39.02</v>
      </c>
      <c r="C29" s="1">
        <f t="shared" si="1"/>
        <v>-0.85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IFERROR(__xludf.DUMMYFUNCTION("""COMPUTED_VALUE"""),38.95)</f>
        <v>38.95</v>
      </c>
      <c r="C30" s="1">
        <f t="shared" si="1"/>
        <v>-1.07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IFERROR(__xludf.DUMMYFUNCTION("""COMPUTED_VALUE"""),40.07)</f>
        <v>40.07</v>
      </c>
      <c r="C31" s="1">
        <f t="shared" si="1"/>
        <v>0.12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IFERROR(__xludf.DUMMYFUNCTION("""COMPUTED_VALUE"""),40.04)</f>
        <v>40.04</v>
      </c>
      <c r="C32" s="1">
        <f t="shared" si="1"/>
        <v>-1.03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IFERROR(__xludf.DUMMYFUNCTION("""COMPUTED_VALUE"""),40.41)</f>
        <v>40.41</v>
      </c>
      <c r="C33" s="1">
        <f t="shared" si="1"/>
        <v>-0.63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IFERROR(__xludf.DUMMYFUNCTION("""COMPUTED_VALUE"""),40.03)</f>
        <v>40.03</v>
      </c>
      <c r="C34" s="1">
        <f t="shared" si="1"/>
        <v>-1.38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IFERROR(__xludf.DUMMYFUNCTION("""COMPUTED_VALUE"""),40.85)</f>
        <v>40.85</v>
      </c>
      <c r="C35" s="1">
        <f t="shared" si="1"/>
        <v>-0.18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IFERROR(__xludf.DUMMYFUNCTION("""COMPUTED_VALUE"""),39.88)</f>
        <v>39.88</v>
      </c>
      <c r="C36" s="1">
        <f t="shared" si="1"/>
        <v>-1.97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IFERROR(__xludf.DUMMYFUNCTION("""COMPUTED_VALUE"""),40.85)</f>
        <v>40.85</v>
      </c>
      <c r="C37" s="1">
        <f t="shared" si="1"/>
        <v>-0.03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IFERROR(__xludf.DUMMYFUNCTION("""COMPUTED_VALUE"""),40.64)</f>
        <v>40.64</v>
      </c>
      <c r="C38" s="1">
        <f t="shared" si="1"/>
        <v>-1.21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IFERROR(__xludf.DUMMYFUNCTION("""COMPUTED_VALUE"""),41.97)</f>
        <v>41.97</v>
      </c>
      <c r="C39" s="1">
        <f t="shared" si="1"/>
        <v>0.33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IFERROR(__xludf.DUMMYFUNCTION("""COMPUTED_VALUE"""),41.83)</f>
        <v>41.83</v>
      </c>
      <c r="C40" s="1">
        <f t="shared" si="1"/>
        <v>-1.14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IFERROR(__xludf.DUMMYFUNCTION("""COMPUTED_VALUE"""),41.62)</f>
        <v>41.62</v>
      </c>
      <c r="C41" s="1">
        <f t="shared" si="1"/>
        <v>-1.21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IFERROR(__xludf.DUMMYFUNCTION("""COMPUTED_VALUE"""),41.53)</f>
        <v>41.53</v>
      </c>
      <c r="C42" s="1">
        <f t="shared" si="1"/>
        <v>-1.09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IFERROR(__xludf.DUMMYFUNCTION("""COMPUTED_VALUE"""),41.92)</f>
        <v>41.92</v>
      </c>
      <c r="C43" s="1">
        <f t="shared" si="1"/>
        <v>-0.61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IFERROR(__xludf.DUMMYFUNCTION("""COMPUTED_VALUE"""),42.81)</f>
        <v>42.81</v>
      </c>
      <c r="C44" s="1">
        <f t="shared" si="1"/>
        <v>-0.11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IFERROR(__xludf.DUMMYFUNCTION("""COMPUTED_VALUE"""),42.59)</f>
        <v>42.59</v>
      </c>
      <c r="C45" s="1">
        <f t="shared" si="1"/>
        <v>-1.22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IFERROR(__xludf.DUMMYFUNCTION("""COMPUTED_VALUE"""),42.42)</f>
        <v>42.42</v>
      </c>
      <c r="C46" s="1">
        <f t="shared" si="1"/>
        <v>-1.17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IFERROR(__xludf.DUMMYFUNCTION("""COMPUTED_VALUE"""),42.93)</f>
        <v>42.93</v>
      </c>
      <c r="C47" s="1">
        <f t="shared" si="1"/>
        <v>-0.49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IFERROR(__xludf.DUMMYFUNCTION("""COMPUTED_VALUE"""),43.18)</f>
        <v>43.18</v>
      </c>
      <c r="C48" s="1">
        <f t="shared" si="1"/>
        <v>-0.75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IFERROR(__xludf.DUMMYFUNCTION("""COMPUTED_VALUE"""),43.15)</f>
        <v>43.15</v>
      </c>
      <c r="C49" s="1">
        <f t="shared" si="1"/>
        <v>-1.03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IFERROR(__xludf.DUMMYFUNCTION("""COMPUTED_VALUE"""),43.07)</f>
        <v>43.07</v>
      </c>
      <c r="C50" s="1">
        <f t="shared" si="1"/>
        <v>-1.08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IFERROR(__xludf.DUMMYFUNCTION("""COMPUTED_VALUE"""),43.24)</f>
        <v>43.24</v>
      </c>
      <c r="C51" s="1">
        <f t="shared" si="1"/>
        <v>-0.83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IFERROR(__xludf.DUMMYFUNCTION("""COMPUTED_VALUE"""),43.79)</f>
        <v>43.79</v>
      </c>
      <c r="C52" s="1">
        <f t="shared" si="1"/>
        <v>-0.45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IFERROR(__xludf.DUMMYFUNCTION("""COMPUTED_VALUE"""),43.64)</f>
        <v>43.64</v>
      </c>
      <c r="C53" s="1">
        <f t="shared" si="1"/>
        <v>-1.15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IFERROR(__xludf.DUMMYFUNCTION("""COMPUTED_VALUE"""),43.45)</f>
        <v>43.45</v>
      </c>
      <c r="C54" s="1">
        <f t="shared" si="1"/>
        <v>-1.19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IFERROR(__xludf.DUMMYFUNCTION("""COMPUTED_VALUE"""),43.74)</f>
        <v>43.74</v>
      </c>
      <c r="C55" s="1">
        <f t="shared" si="1"/>
        <v>-0.71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IFERROR(__xludf.DUMMYFUNCTION("""COMPUTED_VALUE"""),44.58)</f>
        <v>44.58</v>
      </c>
      <c r="C56" s="1">
        <f t="shared" si="1"/>
        <v>-0.16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IFERROR(__xludf.DUMMYFUNCTION("""COMPUTED_VALUE"""),44.94)</f>
        <v>44.94</v>
      </c>
      <c r="C57" s="1">
        <f t="shared" si="1"/>
        <v>-0.64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IFERROR(__xludf.DUMMYFUNCTION("""COMPUTED_VALUE"""),44.94)</f>
        <v>44.94</v>
      </c>
      <c r="C58" s="1">
        <f t="shared" si="1"/>
        <v>-1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IFERROR(__xludf.DUMMYFUNCTION("""COMPUTED_VALUE"""),45.02)</f>
        <v>45.02</v>
      </c>
      <c r="C59" s="1">
        <f t="shared" si="1"/>
        <v>-0.92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IFERROR(__xludf.DUMMYFUNCTION("""COMPUTED_VALUE"""),44.86)</f>
        <v>44.86</v>
      </c>
      <c r="C60" s="1">
        <f t="shared" si="1"/>
        <v>-1.16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IFERROR(__xludf.DUMMYFUNCTION("""COMPUTED_VALUE"""),44.58)</f>
        <v>44.58</v>
      </c>
      <c r="C61" s="1">
        <f t="shared" si="1"/>
        <v>-1.28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IFERROR(__xludf.DUMMYFUNCTION("""COMPUTED_VALUE"""),44.75)</f>
        <v>44.75</v>
      </c>
      <c r="C62" s="1">
        <f t="shared" si="1"/>
        <v>-0.83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IFERROR(__xludf.DUMMYFUNCTION("""COMPUTED_VALUE"""),45.18)</f>
        <v>45.18</v>
      </c>
      <c r="C63" s="1">
        <f t="shared" si="1"/>
        <v>-0.57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IFERROR(__xludf.DUMMYFUNCTION("""COMPUTED_VALUE"""),45.34)</f>
        <v>45.34</v>
      </c>
      <c r="C64" s="1">
        <f t="shared" si="1"/>
        <v>-0.84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IFERROR(__xludf.DUMMYFUNCTION("""COMPUTED_VALUE"""),45.84)</f>
        <v>45.84</v>
      </c>
      <c r="C65" s="1">
        <f t="shared" si="1"/>
        <v>-0.5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IFERROR(__xludf.DUMMYFUNCTION("""COMPUTED_VALUE"""),45.32)</f>
        <v>45.32</v>
      </c>
      <c r="C66" s="1">
        <f t="shared" si="1"/>
        <v>-1.52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IFERROR(__xludf.DUMMYFUNCTION("""COMPUTED_VALUE"""),45.76)</f>
        <v>45.76</v>
      </c>
      <c r="C67" s="1">
        <f t="shared" si="1"/>
        <v>-0.56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IFERROR(__xludf.DUMMYFUNCTION("""COMPUTED_VALUE"""),45.98)</f>
        <v>45.98</v>
      </c>
      <c r="C68" s="1">
        <f t="shared" si="1"/>
        <v>-0.78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IFERROR(__xludf.DUMMYFUNCTION("""COMPUTED_VALUE"""),46.14)</f>
        <v>46.14</v>
      </c>
      <c r="C69" s="1">
        <f t="shared" si="1"/>
        <v>-0.84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IFERROR(__xludf.DUMMYFUNCTION("""COMPUTED_VALUE"""),45.87)</f>
        <v>45.87</v>
      </c>
      <c r="C70" s="1">
        <f t="shared" si="1"/>
        <v>-1.27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IFERROR(__xludf.DUMMYFUNCTION("""COMPUTED_VALUE"""),47.73)</f>
        <v>47.73</v>
      </c>
      <c r="C71" s="1">
        <f t="shared" si="1"/>
        <v>0.86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IFERROR(__xludf.DUMMYFUNCTION("""COMPUTED_VALUE"""),47.81)</f>
        <v>47.81</v>
      </c>
      <c r="C72" s="1">
        <f t="shared" si="1"/>
        <v>-0.92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IFERROR(__xludf.DUMMYFUNCTION("""COMPUTED_VALUE"""),45.55)</f>
        <v>45.55</v>
      </c>
      <c r="C73" s="1">
        <f t="shared" si="1"/>
        <v>-3.26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IFERROR(__xludf.DUMMYFUNCTION("""COMPUTED_VALUE"""),45.39)</f>
        <v>45.39</v>
      </c>
      <c r="C74" s="1">
        <f t="shared" si="1"/>
        <v>-1.16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IFERROR(__xludf.DUMMYFUNCTION("""COMPUTED_VALUE"""),45.88)</f>
        <v>45.88</v>
      </c>
      <c r="C75" s="1">
        <f t="shared" si="1"/>
        <v>-0.51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IFERROR(__xludf.DUMMYFUNCTION("""COMPUTED_VALUE"""),45.35)</f>
        <v>45.35</v>
      </c>
      <c r="C76" s="1">
        <f t="shared" si="1"/>
        <v>-1.53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IFERROR(__xludf.DUMMYFUNCTION("""COMPUTED_VALUE"""),44.74)</f>
        <v>44.74</v>
      </c>
      <c r="C77" s="1">
        <f t="shared" si="1"/>
        <v>-1.61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IFERROR(__xludf.DUMMYFUNCTION("""COMPUTED_VALUE"""),44.94)</f>
        <v>44.94</v>
      </c>
      <c r="C78" s="1">
        <f t="shared" si="1"/>
        <v>-0.8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IFERROR(__xludf.DUMMYFUNCTION("""COMPUTED_VALUE"""),43.89)</f>
        <v>43.89</v>
      </c>
      <c r="C79" s="1">
        <f t="shared" si="1"/>
        <v>-2.05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IFERROR(__xludf.DUMMYFUNCTION("""COMPUTED_VALUE"""),42.41)</f>
        <v>42.41</v>
      </c>
      <c r="C80" s="1">
        <f t="shared" si="1"/>
        <v>-2.48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IFERROR(__xludf.DUMMYFUNCTION("""COMPUTED_VALUE"""),43.46)</f>
        <v>43.46</v>
      </c>
      <c r="C81" s="1">
        <f t="shared" si="1"/>
        <v>0.05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IFERROR(__xludf.DUMMYFUNCTION("""COMPUTED_VALUE"""),44.0)</f>
        <v>44</v>
      </c>
      <c r="C82" s="1">
        <f t="shared" si="1"/>
        <v>-0.46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IFERROR(__xludf.DUMMYFUNCTION("""COMPUTED_VALUE"""),42.58)</f>
        <v>42.58</v>
      </c>
      <c r="C83" s="1">
        <f t="shared" si="1"/>
        <v>-2.42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IFERROR(__xludf.DUMMYFUNCTION("""COMPUTED_VALUE"""),43.53)</f>
        <v>43.53</v>
      </c>
      <c r="C84" s="1">
        <f t="shared" si="1"/>
        <v>-0.05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IFERROR(__xludf.DUMMYFUNCTION("""COMPUTED_VALUE"""),42.47)</f>
        <v>42.47</v>
      </c>
      <c r="C85" s="1">
        <f t="shared" si="1"/>
        <v>-2.06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IFERROR(__xludf.DUMMYFUNCTION("""COMPUTED_VALUE"""),42.63)</f>
        <v>42.63</v>
      </c>
      <c r="C86" s="1">
        <f t="shared" si="1"/>
        <v>-0.84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IFERROR(__xludf.DUMMYFUNCTION("""COMPUTED_VALUE"""),40.81)</f>
        <v>40.81</v>
      </c>
      <c r="C87" s="1">
        <f t="shared" si="1"/>
        <v>-2.82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IFERROR(__xludf.DUMMYFUNCTION("""COMPUTED_VALUE"""),40.76)</f>
        <v>40.76</v>
      </c>
      <c r="C88" s="1">
        <f t="shared" si="1"/>
        <v>-1.05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IFERROR(__xludf.DUMMYFUNCTION("""COMPUTED_VALUE"""),41.95)</f>
        <v>41.95</v>
      </c>
      <c r="C89" s="1">
        <f t="shared" si="1"/>
        <v>0.19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IFERROR(__xludf.DUMMYFUNCTION("""COMPUTED_VALUE"""),41.55)</f>
        <v>41.55</v>
      </c>
      <c r="C90" s="1">
        <f t="shared" si="1"/>
        <v>-1.4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IFERROR(__xludf.DUMMYFUNCTION("""COMPUTED_VALUE"""),41.69)</f>
        <v>41.69</v>
      </c>
      <c r="C91" s="1">
        <f t="shared" si="1"/>
        <v>-0.86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IFERROR(__xludf.DUMMYFUNCTION("""COMPUTED_VALUE"""),40.81)</f>
        <v>40.81</v>
      </c>
      <c r="C92" s="1">
        <f t="shared" si="1"/>
        <v>-1.88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IFERROR(__xludf.DUMMYFUNCTION("""COMPUTED_VALUE"""),39.89)</f>
        <v>39.89</v>
      </c>
      <c r="C93" s="1">
        <f t="shared" si="1"/>
        <v>-1.92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IFERROR(__xludf.DUMMYFUNCTION("""COMPUTED_VALUE"""),39.84)</f>
        <v>39.84</v>
      </c>
      <c r="C94" s="1">
        <f t="shared" si="1"/>
        <v>-1.05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IFERROR(__xludf.DUMMYFUNCTION("""COMPUTED_VALUE"""),39.02)</f>
        <v>39.02</v>
      </c>
      <c r="C95" s="1">
        <f t="shared" si="1"/>
        <v>-1.82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IFERROR(__xludf.DUMMYFUNCTION("""COMPUTED_VALUE"""),39.38)</f>
        <v>39.38</v>
      </c>
      <c r="C96" s="1">
        <f t="shared" si="1"/>
        <v>-0.64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IFERROR(__xludf.DUMMYFUNCTION("""COMPUTED_VALUE"""),37.83)</f>
        <v>37.83</v>
      </c>
      <c r="C97" s="1">
        <f t="shared" si="1"/>
        <v>-2.55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IFERROR(__xludf.DUMMYFUNCTION("""COMPUTED_VALUE"""),40.05)</f>
        <v>40.05</v>
      </c>
      <c r="C98" s="1">
        <f t="shared" si="1"/>
        <v>1.22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IFERROR(__xludf.DUMMYFUNCTION("""COMPUTED_VALUE"""),38.62)</f>
        <v>38.62</v>
      </c>
      <c r="C99" s="1">
        <f t="shared" si="1"/>
        <v>-2.43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IFERROR(__xludf.DUMMYFUNCTION("""COMPUTED_VALUE"""),38.94)</f>
        <v>38.94</v>
      </c>
      <c r="C100" s="1">
        <f t="shared" si="1"/>
        <v>-0.68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IFERROR(__xludf.DUMMYFUNCTION("""COMPUTED_VALUE"""),38.78)</f>
        <v>38.78</v>
      </c>
      <c r="C101" s="1">
        <f t="shared" si="1"/>
        <v>-1.16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IFERROR(__xludf.DUMMYFUNCTION("""COMPUTED_VALUE"""),40.42)</f>
        <v>40.42</v>
      </c>
      <c r="C102" s="1">
        <f t="shared" si="1"/>
        <v>0.64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IFERROR(__xludf.DUMMYFUNCTION("""COMPUTED_VALUE"""),39.58)</f>
        <v>39.58</v>
      </c>
      <c r="C103" s="1">
        <f t="shared" si="1"/>
        <v>-1.84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IFERROR(__xludf.DUMMYFUNCTION("""COMPUTED_VALUE"""),38.54)</f>
        <v>38.54</v>
      </c>
      <c r="C104" s="1">
        <f t="shared" si="1"/>
        <v>-2.04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IFERROR(__xludf.DUMMYFUNCTION("""COMPUTED_VALUE"""),39.55)</f>
        <v>39.55</v>
      </c>
      <c r="C105" s="1">
        <f t="shared" si="1"/>
        <v>0.01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IFERROR(__xludf.DUMMYFUNCTION("""COMPUTED_VALUE"""),39.1)</f>
        <v>39.1</v>
      </c>
      <c r="C106" s="1">
        <f t="shared" si="1"/>
        <v>-1.45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IFERROR(__xludf.DUMMYFUNCTION("""COMPUTED_VALUE"""),37.62)</f>
        <v>37.62</v>
      </c>
      <c r="C107" s="1">
        <f t="shared" si="1"/>
        <v>-2.48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IFERROR(__xludf.DUMMYFUNCTION("""COMPUTED_VALUE"""),36.72)</f>
        <v>36.72</v>
      </c>
      <c r="C108" s="1">
        <f t="shared" si="1"/>
        <v>-1.9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IFERROR(__xludf.DUMMYFUNCTION("""COMPUTED_VALUE"""),37.78)</f>
        <v>37.78</v>
      </c>
      <c r="C109" s="1">
        <f t="shared" si="1"/>
        <v>0.06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IFERROR(__xludf.DUMMYFUNCTION("""COMPUTED_VALUE"""),37.12)</f>
        <v>37.12</v>
      </c>
      <c r="C110" s="1">
        <f t="shared" si="1"/>
        <v>-1.66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IFERROR(__xludf.DUMMYFUNCTION("""COMPUTED_VALUE"""),38.29)</f>
        <v>38.29</v>
      </c>
      <c r="C111" s="1">
        <f t="shared" si="1"/>
        <v>0.17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IFERROR(__xludf.DUMMYFUNCTION("""COMPUTED_VALUE"""),38.09)</f>
        <v>38.09</v>
      </c>
      <c r="C112" s="1">
        <f t="shared" si="1"/>
        <v>-1.2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IFERROR(__xludf.DUMMYFUNCTION("""COMPUTED_VALUE"""),37.33)</f>
        <v>37.33</v>
      </c>
      <c r="C113" s="1">
        <f t="shared" si="1"/>
        <v>-1.76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IFERROR(__xludf.DUMMYFUNCTION("""COMPUTED_VALUE"""),38.25)</f>
        <v>38.25</v>
      </c>
      <c r="C114" s="1">
        <f t="shared" si="1"/>
        <v>-0.08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IFERROR(__xludf.DUMMYFUNCTION("""COMPUTED_VALUE"""),38.52)</f>
        <v>38.52</v>
      </c>
      <c r="C115" s="1">
        <f t="shared" si="1"/>
        <v>-0.73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IFERROR(__xludf.DUMMYFUNCTION("""COMPUTED_VALUE"""),38.44)</f>
        <v>38.44</v>
      </c>
      <c r="C116" s="1">
        <f t="shared" si="1"/>
        <v>-1.08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IFERROR(__xludf.DUMMYFUNCTION("""COMPUTED_VALUE"""),39.18)</f>
        <v>39.18</v>
      </c>
      <c r="C117" s="1">
        <f t="shared" si="1"/>
        <v>-0.26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IFERROR(__xludf.DUMMYFUNCTION("""COMPUTED_VALUE"""),38.87)</f>
        <v>38.87</v>
      </c>
      <c r="C118" s="1">
        <f t="shared" si="1"/>
        <v>-1.31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IFERROR(__xludf.DUMMYFUNCTION("""COMPUTED_VALUE"""),38.33)</f>
        <v>38.33</v>
      </c>
      <c r="C119" s="1">
        <f t="shared" si="1"/>
        <v>-1.54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IFERROR(__xludf.DUMMYFUNCTION("""COMPUTED_VALUE"""),38.89)</f>
        <v>38.89</v>
      </c>
      <c r="C120" s="1">
        <f t="shared" si="1"/>
        <v>-0.44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IFERROR(__xludf.DUMMYFUNCTION("""COMPUTED_VALUE"""),38.03)</f>
        <v>38.03</v>
      </c>
      <c r="C121" s="1">
        <f t="shared" si="1"/>
        <v>-1.86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IFERROR(__xludf.DUMMYFUNCTION("""COMPUTED_VALUE"""),39.44)</f>
        <v>39.44</v>
      </c>
      <c r="C122" s="1">
        <f t="shared" si="1"/>
        <v>0.41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IFERROR(__xludf.DUMMYFUNCTION("""COMPUTED_VALUE"""),38.54)</f>
        <v>38.54</v>
      </c>
      <c r="C123" s="1">
        <f t="shared" si="1"/>
        <v>-1.9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IFERROR(__xludf.DUMMYFUNCTION("""COMPUTED_VALUE"""),37.06)</f>
        <v>37.06</v>
      </c>
      <c r="C124" s="1">
        <f t="shared" si="1"/>
        <v>-2.48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IFERROR(__xludf.DUMMYFUNCTION("""COMPUTED_VALUE"""),36.61)</f>
        <v>36.61</v>
      </c>
      <c r="C125" s="1">
        <f t="shared" si="1"/>
        <v>-1.45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IFERROR(__xludf.DUMMYFUNCTION("""COMPUTED_VALUE"""),36.08)</f>
        <v>36.08</v>
      </c>
      <c r="C126" s="1">
        <f t="shared" si="1"/>
        <v>-1.53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IFERROR(__xludf.DUMMYFUNCTION("""COMPUTED_VALUE"""),35.83)</f>
        <v>35.83</v>
      </c>
      <c r="C127" s="1">
        <f t="shared" si="1"/>
        <v>-1.25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IFERROR(__xludf.DUMMYFUNCTION("""COMPUTED_VALUE"""),36.33)</f>
        <v>36.33</v>
      </c>
      <c r="C128" s="1">
        <f t="shared" si="1"/>
        <v>-0.5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IFERROR(__xludf.DUMMYFUNCTION("""COMPUTED_VALUE"""),38.15)</f>
        <v>38.15</v>
      </c>
      <c r="C129" s="1">
        <f t="shared" si="1"/>
        <v>0.82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IFERROR(__xludf.DUMMYFUNCTION("""COMPUTED_VALUE"""),38.16)</f>
        <v>38.16</v>
      </c>
      <c r="C130" s="1">
        <f t="shared" si="1"/>
        <v>-0.99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IFERROR(__xludf.DUMMYFUNCTION("""COMPUTED_VALUE"""),38.85)</f>
        <v>38.85</v>
      </c>
      <c r="C131" s="1">
        <f t="shared" si="1"/>
        <v>-0.31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IFERROR(__xludf.DUMMYFUNCTION("""COMPUTED_VALUE"""),39.19)</f>
        <v>39.19</v>
      </c>
      <c r="C132" s="1">
        <f t="shared" si="1"/>
        <v>-0.66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IFERROR(__xludf.DUMMYFUNCTION("""COMPUTED_VALUE"""),40.48)</f>
        <v>40.48</v>
      </c>
      <c r="C133" s="1">
        <f t="shared" si="1"/>
        <v>0.29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IFERROR(__xludf.DUMMYFUNCTION("""COMPUTED_VALUE"""),40.35)</f>
        <v>40.35</v>
      </c>
      <c r="C134" s="1">
        <f t="shared" si="1"/>
        <v>-1.13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IFERROR(__xludf.DUMMYFUNCTION("""COMPUTED_VALUE"""),40.46)</f>
        <v>40.46</v>
      </c>
      <c r="C135" s="1">
        <f t="shared" si="1"/>
        <v>-0.89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IFERROR(__xludf.DUMMYFUNCTION("""COMPUTED_VALUE"""),39.0)</f>
        <v>39</v>
      </c>
      <c r="C136" s="1">
        <f t="shared" si="1"/>
        <v>-2.46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IFERROR(__xludf.DUMMYFUNCTION("""COMPUTED_VALUE"""),39.04)</f>
        <v>39.04</v>
      </c>
      <c r="C137" s="1">
        <f t="shared" si="1"/>
        <v>-0.96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IFERROR(__xludf.DUMMYFUNCTION("""COMPUTED_VALUE"""),39.63)</f>
        <v>39.63</v>
      </c>
      <c r="C138" s="1">
        <f t="shared" si="1"/>
        <v>-0.41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IFERROR(__xludf.DUMMYFUNCTION("""COMPUTED_VALUE"""),38.42)</f>
        <v>38.42</v>
      </c>
      <c r="C139" s="1">
        <f t="shared" si="1"/>
        <v>-2.21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IFERROR(__xludf.DUMMYFUNCTION("""COMPUTED_VALUE"""),39.35)</f>
        <v>39.35</v>
      </c>
      <c r="C140" s="1">
        <f t="shared" si="1"/>
        <v>-0.07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IFERROR(__xludf.DUMMYFUNCTION("""COMPUTED_VALUE"""),39.83)</f>
        <v>39.83</v>
      </c>
      <c r="C141" s="1">
        <f t="shared" si="1"/>
        <v>-0.52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IFERROR(__xludf.DUMMYFUNCTION("""COMPUTED_VALUE"""),40.33)</f>
        <v>40.33</v>
      </c>
      <c r="C142" s="1">
        <f t="shared" si="1"/>
        <v>-0.5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IFERROR(__xludf.DUMMYFUNCTION("""COMPUTED_VALUE"""),40.69)</f>
        <v>40.69</v>
      </c>
      <c r="C143" s="1">
        <f t="shared" si="1"/>
        <v>-0.64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IFERROR(__xludf.DUMMYFUNCTION("""COMPUTED_VALUE"""),40.32)</f>
        <v>40.32</v>
      </c>
      <c r="C144" s="1">
        <f t="shared" si="1"/>
        <v>-1.37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IFERROR(__xludf.DUMMYFUNCTION("""COMPUTED_VALUE"""),40.21)</f>
        <v>40.21</v>
      </c>
      <c r="C145" s="1">
        <f t="shared" si="1"/>
        <v>-1.11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IFERROR(__xludf.DUMMYFUNCTION("""COMPUTED_VALUE"""),40.28)</f>
        <v>40.28</v>
      </c>
      <c r="C146" s="1">
        <f t="shared" si="1"/>
        <v>-0.93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IFERROR(__xludf.DUMMYFUNCTION("""COMPUTED_VALUE"""),41.64)</f>
        <v>41.64</v>
      </c>
      <c r="C147" s="1">
        <f t="shared" si="1"/>
        <v>0.36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IFERROR(__xludf.DUMMYFUNCTION("""COMPUTED_VALUE"""),41.08)</f>
        <v>41.08</v>
      </c>
      <c r="C148" s="1">
        <f t="shared" si="1"/>
        <v>-1.56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IFERROR(__xludf.DUMMYFUNCTION("""COMPUTED_VALUE"""),41.29)</f>
        <v>41.29</v>
      </c>
      <c r="C149" s="1">
        <f t="shared" si="1"/>
        <v>-0.79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IFERROR(__xludf.DUMMYFUNCTION("""COMPUTED_VALUE"""),41.27)</f>
        <v>41.27</v>
      </c>
      <c r="C150" s="1">
        <f t="shared" si="1"/>
        <v>-1.02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IFERROR(__xludf.DUMMYFUNCTION("""COMPUTED_VALUE"""),40.44)</f>
        <v>40.44</v>
      </c>
      <c r="C151" s="1">
        <f t="shared" si="1"/>
        <v>-1.83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IFERROR(__xludf.DUMMYFUNCTION("""COMPUTED_VALUE"""),39.82)</f>
        <v>39.82</v>
      </c>
      <c r="C152" s="1">
        <f t="shared" si="1"/>
        <v>-1.62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IFERROR(__xludf.DUMMYFUNCTION("""COMPUTED_VALUE"""),39.17)</f>
        <v>39.17</v>
      </c>
      <c r="C153" s="1">
        <f t="shared" si="1"/>
        <v>-1.65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IFERROR(__xludf.DUMMYFUNCTION("""COMPUTED_VALUE"""),37.77)</f>
        <v>37.77</v>
      </c>
      <c r="C154" s="1">
        <f t="shared" si="1"/>
        <v>-2.4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IFERROR(__xludf.DUMMYFUNCTION("""COMPUTED_VALUE"""),37.81)</f>
        <v>37.81</v>
      </c>
      <c r="C155" s="1">
        <f t="shared" si="1"/>
        <v>-0.96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IFERROR(__xludf.DUMMYFUNCTION("""COMPUTED_VALUE"""),37.5)</f>
        <v>37.5</v>
      </c>
      <c r="C156" s="1">
        <f t="shared" si="1"/>
        <v>-1.31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IFERROR(__xludf.DUMMYFUNCTION("""COMPUTED_VALUE"""),37.69)</f>
        <v>37.69</v>
      </c>
      <c r="C157" s="1">
        <f t="shared" si="1"/>
        <v>-0.81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IFERROR(__xludf.DUMMYFUNCTION("""COMPUTED_VALUE"""),37.48)</f>
        <v>37.48</v>
      </c>
      <c r="C158" s="1">
        <f t="shared" si="1"/>
        <v>-1.21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IFERROR(__xludf.DUMMYFUNCTION("""COMPUTED_VALUE"""),37.89)</f>
        <v>37.89</v>
      </c>
      <c r="C159" s="1">
        <f t="shared" si="1"/>
        <v>-0.59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IFERROR(__xludf.DUMMYFUNCTION("""COMPUTED_VALUE"""),37.07)</f>
        <v>37.07</v>
      </c>
      <c r="C160" s="1">
        <f t="shared" si="1"/>
        <v>-1.82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IFERROR(__xludf.DUMMYFUNCTION("""COMPUTED_VALUE"""),37.14)</f>
        <v>37.14</v>
      </c>
      <c r="C161" s="1">
        <f t="shared" si="1"/>
        <v>-0.93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IFERROR(__xludf.DUMMYFUNCTION("""COMPUTED_VALUE"""),36.88)</f>
        <v>36.88</v>
      </c>
      <c r="C162" s="1">
        <f t="shared" si="1"/>
        <v>-1.26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IFERROR(__xludf.DUMMYFUNCTION("""COMPUTED_VALUE"""),36.21)</f>
        <v>36.21</v>
      </c>
      <c r="C163" s="1">
        <f t="shared" si="1"/>
        <v>-1.67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IFERROR(__xludf.DUMMYFUNCTION("""COMPUTED_VALUE"""),36.23)</f>
        <v>36.23</v>
      </c>
      <c r="C164" s="1">
        <f t="shared" si="1"/>
        <v>-0.98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IFERROR(__xludf.DUMMYFUNCTION("""COMPUTED_VALUE"""),35.63)</f>
        <v>35.63</v>
      </c>
      <c r="C165" s="1">
        <f t="shared" si="1"/>
        <v>-1.6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IFERROR(__xludf.DUMMYFUNCTION("""COMPUTED_VALUE"""),36.6)</f>
        <v>36.6</v>
      </c>
      <c r="C166" s="1">
        <f t="shared" si="1"/>
        <v>-0.03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IFERROR(__xludf.DUMMYFUNCTION("""COMPUTED_VALUE"""),35.85)</f>
        <v>35.85</v>
      </c>
      <c r="C167" s="1">
        <f t="shared" si="1"/>
        <v>-1.75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IFERROR(__xludf.DUMMYFUNCTION("""COMPUTED_VALUE"""),36.36)</f>
        <v>36.36</v>
      </c>
      <c r="C168" s="1">
        <f t="shared" si="1"/>
        <v>-0.49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IFERROR(__xludf.DUMMYFUNCTION("""COMPUTED_VALUE"""),37.74)</f>
        <v>37.74</v>
      </c>
      <c r="C169" s="1">
        <f t="shared" si="1"/>
        <v>0.38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IFERROR(__xludf.DUMMYFUNCTION("""COMPUTED_VALUE"""),38.16)</f>
        <v>38.16</v>
      </c>
      <c r="C170" s="1">
        <f t="shared" si="1"/>
        <v>-0.58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IFERROR(__xludf.DUMMYFUNCTION("""COMPUTED_VALUE"""),39.17)</f>
        <v>39.17</v>
      </c>
      <c r="C171" s="1">
        <f t="shared" si="1"/>
        <v>0.01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IFERROR(__xludf.DUMMYFUNCTION("""COMPUTED_VALUE"""),38.28)</f>
        <v>38.28</v>
      </c>
      <c r="C172" s="1">
        <f t="shared" si="1"/>
        <v>-1.89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IFERROR(__xludf.DUMMYFUNCTION("""COMPUTED_VALUE"""),39.12)</f>
        <v>39.12</v>
      </c>
      <c r="C173" s="1">
        <f t="shared" si="1"/>
        <v>-0.16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IFERROR(__xludf.DUMMYFUNCTION("""COMPUTED_VALUE"""),40.1)</f>
        <v>40.1</v>
      </c>
      <c r="C174" s="1">
        <f t="shared" si="1"/>
        <v>-0.02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IFERROR(__xludf.DUMMYFUNCTION("""COMPUTED_VALUE"""),39.76)</f>
        <v>39.76</v>
      </c>
      <c r="C175" s="1">
        <f t="shared" si="1"/>
        <v>-1.34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IFERROR(__xludf.DUMMYFUNCTION("""COMPUTED_VALUE"""),41.12)</f>
        <v>41.12</v>
      </c>
      <c r="C176" s="1">
        <f t="shared" si="1"/>
        <v>0.36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IFERROR(__xludf.DUMMYFUNCTION("""COMPUTED_VALUE"""),40.72)</f>
        <v>40.72</v>
      </c>
      <c r="C177" s="1">
        <f t="shared" si="1"/>
        <v>-1.4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IFERROR(__xludf.DUMMYFUNCTION("""COMPUTED_VALUE"""),40.98)</f>
        <v>40.98</v>
      </c>
      <c r="C178" s="1">
        <f t="shared" si="1"/>
        <v>-0.74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IFERROR(__xludf.DUMMYFUNCTION("""COMPUTED_VALUE"""),40.99)</f>
        <v>40.99</v>
      </c>
      <c r="C179" s="1">
        <f t="shared" si="1"/>
        <v>-0.99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IFERROR(__xludf.DUMMYFUNCTION("""COMPUTED_VALUE"""),40.06)</f>
        <v>40.06</v>
      </c>
      <c r="C180" s="1">
        <f t="shared" si="1"/>
        <v>-1.93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IFERROR(__xludf.DUMMYFUNCTION("""COMPUTED_VALUE"""),41.19)</f>
        <v>41.19</v>
      </c>
      <c r="C181" s="1">
        <f t="shared" si="1"/>
        <v>0.13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IFERROR(__xludf.DUMMYFUNCTION("""COMPUTED_VALUE"""),40.59)</f>
        <v>40.59</v>
      </c>
      <c r="C182" s="1">
        <f t="shared" si="1"/>
        <v>-1.6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IFERROR(__xludf.DUMMYFUNCTION("""COMPUTED_VALUE"""),39.94)</f>
        <v>39.94</v>
      </c>
      <c r="C183" s="1">
        <f t="shared" si="1"/>
        <v>-1.65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IFERROR(__xludf.DUMMYFUNCTION("""COMPUTED_VALUE"""),39.1)</f>
        <v>39.1</v>
      </c>
      <c r="C184" s="1">
        <f t="shared" si="1"/>
        <v>-1.84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IFERROR(__xludf.DUMMYFUNCTION("""COMPUTED_VALUE"""),39.75)</f>
        <v>39.75</v>
      </c>
      <c r="C185" s="1">
        <f t="shared" si="1"/>
        <v>-0.35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IFERROR(__xludf.DUMMYFUNCTION("""COMPUTED_VALUE"""),39.08)</f>
        <v>39.08</v>
      </c>
      <c r="C186" s="1">
        <f t="shared" si="1"/>
        <v>-1.67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IFERROR(__xludf.DUMMYFUNCTION("""COMPUTED_VALUE"""),38.95)</f>
        <v>38.95</v>
      </c>
      <c r="C187" s="1">
        <f t="shared" si="1"/>
        <v>-1.13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IFERROR(__xludf.DUMMYFUNCTION("""COMPUTED_VALUE"""),38.41)</f>
        <v>38.41</v>
      </c>
      <c r="C188" s="1">
        <f t="shared" si="1"/>
        <v>-1.54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IFERROR(__xludf.DUMMYFUNCTION("""COMPUTED_VALUE"""),38.06)</f>
        <v>38.06</v>
      </c>
      <c r="C189" s="1">
        <f t="shared" si="1"/>
        <v>-1.35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IFERROR(__xludf.DUMMYFUNCTION("""COMPUTED_VALUE"""),38.81)</f>
        <v>38.81</v>
      </c>
      <c r="C190" s="1">
        <f t="shared" si="1"/>
        <v>-0.25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IFERROR(__xludf.DUMMYFUNCTION("""COMPUTED_VALUE"""),38.95)</f>
        <v>38.95</v>
      </c>
      <c r="C191" s="1">
        <f t="shared" si="1"/>
        <v>-0.86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IFERROR(__xludf.DUMMYFUNCTION("""COMPUTED_VALUE"""),39.64)</f>
        <v>39.64</v>
      </c>
      <c r="C192" s="1">
        <f t="shared" si="1"/>
        <v>-0.31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IFERROR(__xludf.DUMMYFUNCTION("""COMPUTED_VALUE"""),39.85)</f>
        <v>39.85</v>
      </c>
      <c r="C193" s="1">
        <f t="shared" si="1"/>
        <v>-0.79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IFERROR(__xludf.DUMMYFUNCTION("""COMPUTED_VALUE"""),39.52)</f>
        <v>39.52</v>
      </c>
      <c r="C194" s="1">
        <f t="shared" si="1"/>
        <v>-1.33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IFERROR(__xludf.DUMMYFUNCTION("""COMPUTED_VALUE"""),39.31)</f>
        <v>39.31</v>
      </c>
      <c r="C195" s="1">
        <f t="shared" si="1"/>
        <v>-1.21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IFERROR(__xludf.DUMMYFUNCTION("""COMPUTED_VALUE"""),39.73)</f>
        <v>39.73</v>
      </c>
      <c r="C196" s="1">
        <f t="shared" si="1"/>
        <v>-0.58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IFERROR(__xludf.DUMMYFUNCTION("""COMPUTED_VALUE"""),40.4)</f>
        <v>40.4</v>
      </c>
      <c r="C197" s="1">
        <f t="shared" si="1"/>
        <v>-0.33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IFERROR(__xludf.DUMMYFUNCTION("""COMPUTED_VALUE"""),39.84)</f>
        <v>39.84</v>
      </c>
      <c r="C198" s="1">
        <f t="shared" si="1"/>
        <v>-1.56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IFERROR(__xludf.DUMMYFUNCTION("""COMPUTED_VALUE"""),38.72)</f>
        <v>38.72</v>
      </c>
      <c r="C199" s="1">
        <f t="shared" si="1"/>
        <v>-2.12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IFERROR(__xludf.DUMMYFUNCTION("""COMPUTED_VALUE"""),37.15)</f>
        <v>37.15</v>
      </c>
      <c r="C200" s="1">
        <f t="shared" si="1"/>
        <v>-2.57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IFERROR(__xludf.DUMMYFUNCTION("""COMPUTED_VALUE"""),38.2)</f>
        <v>38.2</v>
      </c>
      <c r="C201" s="1">
        <f t="shared" si="1"/>
        <v>0.05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IFERROR(__xludf.DUMMYFUNCTION("""COMPUTED_VALUE"""),37.69)</f>
        <v>37.69</v>
      </c>
      <c r="C202" s="1">
        <f t="shared" si="1"/>
        <v>-1.51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IFERROR(__xludf.DUMMYFUNCTION("""COMPUTED_VALUE"""),38.1)</f>
        <v>38.1</v>
      </c>
      <c r="C203" s="1">
        <f t="shared" si="1"/>
        <v>-0.59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IFERROR(__xludf.DUMMYFUNCTION("""COMPUTED_VALUE"""),37.7)</f>
        <v>37.7</v>
      </c>
      <c r="C204" s="1">
        <f t="shared" si="1"/>
        <v>-1.4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IFERROR(__xludf.DUMMYFUNCTION("""COMPUTED_VALUE"""),37.7)</f>
        <v>37.7</v>
      </c>
      <c r="C205" s="1">
        <f t="shared" si="1"/>
        <v>-1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IFERROR(__xludf.DUMMYFUNCTION("""COMPUTED_VALUE"""),37.07)</f>
        <v>37.07</v>
      </c>
      <c r="C206" s="1">
        <f t="shared" si="1"/>
        <v>-1.63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IFERROR(__xludf.DUMMYFUNCTION("""COMPUTED_VALUE"""),37.2)</f>
        <v>37.2</v>
      </c>
      <c r="C207" s="1">
        <f t="shared" si="1"/>
        <v>-0.87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IFERROR(__xludf.DUMMYFUNCTION("""COMPUTED_VALUE"""),37.54)</f>
        <v>37.54</v>
      </c>
      <c r="C208" s="1">
        <f t="shared" si="1"/>
        <v>-0.66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IFERROR(__xludf.DUMMYFUNCTION("""COMPUTED_VALUE"""),37.51)</f>
        <v>37.51</v>
      </c>
      <c r="C209" s="1">
        <f t="shared" si="1"/>
        <v>-1.03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IFERROR(__xludf.DUMMYFUNCTION("""COMPUTED_VALUE"""),37.63)</f>
        <v>37.63</v>
      </c>
      <c r="C210" s="1">
        <f t="shared" si="1"/>
        <v>-0.88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IFERROR(__xludf.DUMMYFUNCTION("""COMPUTED_VALUE"""),37.42)</f>
        <v>37.42</v>
      </c>
      <c r="C211" s="1">
        <f t="shared" si="1"/>
        <v>-1.21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IFERROR(__xludf.DUMMYFUNCTION("""COMPUTED_VALUE"""),36.96)</f>
        <v>36.96</v>
      </c>
      <c r="C212" s="1">
        <f t="shared" si="1"/>
        <v>-1.46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IFERROR(__xludf.DUMMYFUNCTION("""COMPUTED_VALUE"""),37.72)</f>
        <v>37.72</v>
      </c>
      <c r="C213" s="1">
        <f t="shared" si="1"/>
        <v>-0.24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IFERROR(__xludf.DUMMYFUNCTION("""COMPUTED_VALUE"""),39.8)</f>
        <v>39.8</v>
      </c>
      <c r="C214" s="1">
        <f t="shared" si="1"/>
        <v>1.08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IFERROR(__xludf.DUMMYFUNCTION("""COMPUTED_VALUE"""),40.94)</f>
        <v>40.94</v>
      </c>
      <c r="C215" s="1">
        <f t="shared" si="1"/>
        <v>0.14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IFERROR(__xludf.DUMMYFUNCTION("""COMPUTED_VALUE"""),40.51)</f>
        <v>40.51</v>
      </c>
      <c r="C216" s="1">
        <f t="shared" si="1"/>
        <v>-1.43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IFERROR(__xludf.DUMMYFUNCTION("""COMPUTED_VALUE"""),39.9)</f>
        <v>39.9</v>
      </c>
      <c r="C217" s="1">
        <f t="shared" si="1"/>
        <v>-1.61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IFERROR(__xludf.DUMMYFUNCTION("""COMPUTED_VALUE"""),40.62)</f>
        <v>40.62</v>
      </c>
      <c r="C218" s="1">
        <f t="shared" si="1"/>
        <v>-0.28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IFERROR(__xludf.DUMMYFUNCTION("""COMPUTED_VALUE"""),40.02)</f>
        <v>40.02</v>
      </c>
      <c r="C219" s="1">
        <f t="shared" si="1"/>
        <v>-1.6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IFERROR(__xludf.DUMMYFUNCTION("""COMPUTED_VALUE"""),39.61)</f>
        <v>39.61</v>
      </c>
      <c r="C220" s="1">
        <f t="shared" si="1"/>
        <v>-1.41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IFERROR(__xludf.DUMMYFUNCTION("""COMPUTED_VALUE"""),40.08)</f>
        <v>40.08</v>
      </c>
      <c r="C221" s="1">
        <f t="shared" si="1"/>
        <v>-0.53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IFERROR(__xludf.DUMMYFUNCTION("""COMPUTED_VALUE"""),39.61)</f>
        <v>39.61</v>
      </c>
      <c r="C222" s="1">
        <f t="shared" si="1"/>
        <v>-1.47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IFERROR(__xludf.DUMMYFUNCTION("""COMPUTED_VALUE"""),39.18)</f>
        <v>39.18</v>
      </c>
      <c r="C223" s="1">
        <f t="shared" si="1"/>
        <v>-1.43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IFERROR(__xludf.DUMMYFUNCTION("""COMPUTED_VALUE"""),39.66)</f>
        <v>39.66</v>
      </c>
      <c r="C224" s="1">
        <f t="shared" si="1"/>
        <v>-0.52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IFERROR(__xludf.DUMMYFUNCTION("""COMPUTED_VALUE"""),39.41)</f>
        <v>39.41</v>
      </c>
      <c r="C225" s="1">
        <f t="shared" si="1"/>
        <v>-1.25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IFERROR(__xludf.DUMMYFUNCTION("""COMPUTED_VALUE"""),38.51)</f>
        <v>38.51</v>
      </c>
      <c r="C226" s="1">
        <f t="shared" si="1"/>
        <v>-1.9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IFERROR(__xludf.DUMMYFUNCTION("""COMPUTED_VALUE"""),37.63)</f>
        <v>37.63</v>
      </c>
      <c r="C227" s="1">
        <f t="shared" si="1"/>
        <v>-1.88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IFERROR(__xludf.DUMMYFUNCTION("""COMPUTED_VALUE"""),38.16)</f>
        <v>38.16</v>
      </c>
      <c r="C228" s="1">
        <f t="shared" si="1"/>
        <v>-0.47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IFERROR(__xludf.DUMMYFUNCTION("""COMPUTED_VALUE"""),37.5)</f>
        <v>37.5</v>
      </c>
      <c r="C229" s="1">
        <f t="shared" si="1"/>
        <v>-1.66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IFERROR(__xludf.DUMMYFUNCTION("""COMPUTED_VALUE"""),37.91)</f>
        <v>37.91</v>
      </c>
      <c r="C230" s="1">
        <f t="shared" si="1"/>
        <v>-0.59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IFERROR(__xludf.DUMMYFUNCTION("""COMPUTED_VALUE"""),37.4)</f>
        <v>37.4</v>
      </c>
      <c r="C231" s="1">
        <f t="shared" si="1"/>
        <v>-1.51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IFERROR(__xludf.DUMMYFUNCTION("""COMPUTED_VALUE"""),38.15)</f>
        <v>38.15</v>
      </c>
      <c r="C232" s="1">
        <f t="shared" si="1"/>
        <v>-0.25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IFERROR(__xludf.DUMMYFUNCTION("""COMPUTED_VALUE"""),39.31)</f>
        <v>39.31</v>
      </c>
      <c r="C233" s="1">
        <f t="shared" si="1"/>
        <v>0.16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IFERROR(__xludf.DUMMYFUNCTION("""COMPUTED_VALUE"""),39.61)</f>
        <v>39.61</v>
      </c>
      <c r="C234" s="1">
        <f t="shared" si="1"/>
        <v>-0.7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IFERROR(__xludf.DUMMYFUNCTION("""COMPUTED_VALUE"""),39.91)</f>
        <v>39.91</v>
      </c>
      <c r="C235" s="1">
        <f t="shared" si="1"/>
        <v>-0.7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IFERROR(__xludf.DUMMYFUNCTION("""COMPUTED_VALUE"""),39.25)</f>
        <v>39.25</v>
      </c>
      <c r="C236" s="1">
        <f t="shared" si="1"/>
        <v>-1.66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IFERROR(__xludf.DUMMYFUNCTION("""COMPUTED_VALUE"""),40.26)</f>
        <v>40.26</v>
      </c>
      <c r="C237" s="1">
        <f t="shared" si="1"/>
        <v>0.01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IFERROR(__xludf.DUMMYFUNCTION("""COMPUTED_VALUE"""),40.81)</f>
        <v>40.81</v>
      </c>
      <c r="C238" s="1">
        <f t="shared" si="1"/>
        <v>-0.45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IFERROR(__xludf.DUMMYFUNCTION("""COMPUTED_VALUE"""),41.43)</f>
        <v>41.43</v>
      </c>
      <c r="C239" s="1">
        <f t="shared" si="1"/>
        <v>-0.38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IFERROR(__xludf.DUMMYFUNCTION("""COMPUTED_VALUE"""),41.51)</f>
        <v>41.51</v>
      </c>
      <c r="C240" s="1">
        <f t="shared" si="1"/>
        <v>-0.92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IFERROR(__xludf.DUMMYFUNCTION("""COMPUTED_VALUE"""),40.79)</f>
        <v>40.79</v>
      </c>
      <c r="C241" s="1">
        <f t="shared" si="1"/>
        <v>-1.72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IFERROR(__xludf.DUMMYFUNCTION("""COMPUTED_VALUE"""),40.21)</f>
        <v>40.21</v>
      </c>
      <c r="C242" s="1">
        <f t="shared" si="1"/>
        <v>-1.58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IFERROR(__xludf.DUMMYFUNCTION("""COMPUTED_VALUE"""),40.01)</f>
        <v>40.01</v>
      </c>
      <c r="C243" s="1">
        <f t="shared" si="1"/>
        <v>-1.2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IFERROR(__xludf.DUMMYFUNCTION("""COMPUTED_VALUE"""),39.67)</f>
        <v>39.67</v>
      </c>
      <c r="C244" s="1">
        <f t="shared" si="1"/>
        <v>-1.34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IFERROR(__xludf.DUMMYFUNCTION("""COMPUTED_VALUE"""),39.95)</f>
        <v>39.95</v>
      </c>
      <c r="C245" s="1">
        <f t="shared" si="1"/>
        <v>-0.72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IFERROR(__xludf.DUMMYFUNCTION("""COMPUTED_VALUE"""),41.0)</f>
        <v>41</v>
      </c>
      <c r="C246" s="1">
        <f t="shared" si="1"/>
        <v>0.05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IFERROR(__xludf.DUMMYFUNCTION("""COMPUTED_VALUE"""),42.16)</f>
        <v>42.16</v>
      </c>
      <c r="C247" s="1">
        <f t="shared" si="1"/>
        <v>0.16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IFERROR(__xludf.DUMMYFUNCTION("""COMPUTED_VALUE"""),42.08)</f>
        <v>42.08</v>
      </c>
      <c r="C248" s="1">
        <f t="shared" si="1"/>
        <v>-1.08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IFERROR(__xludf.DUMMYFUNCTION("""COMPUTED_VALUE"""),42.67)</f>
        <v>42.67</v>
      </c>
      <c r="C249" s="1">
        <f t="shared" si="1"/>
        <v>-0.41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IFERROR(__xludf.DUMMYFUNCTION("""COMPUTED_VALUE"""),42.61)</f>
        <v>42.61</v>
      </c>
      <c r="C250" s="1">
        <f t="shared" si="1"/>
        <v>-1.06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IFERROR(__xludf.DUMMYFUNCTION("""COMPUTED_VALUE"""),42.36)</f>
        <v>42.36</v>
      </c>
      <c r="C251" s="1">
        <f t="shared" si="1"/>
        <v>-1.25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IFERROR(__xludf.DUMMYFUNCTION("""COMPUTED_VALUE"""),42.23)</f>
        <v>42.23</v>
      </c>
      <c r="C252" s="1">
        <f t="shared" si="1"/>
        <v>-1.13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IFERROR(__xludf.DUMMYFUNCTION("""COMPUTED_VALUE"""),42.42)</f>
        <v>42.42</v>
      </c>
      <c r="C253" s="1">
        <f t="shared" si="1"/>
        <v>-0.81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IFERROR(__xludf.DUMMYFUNCTION("""COMPUTED_VALUE"""),43.58)</f>
        <v>43.58</v>
      </c>
      <c r="C254" s="1">
        <f t="shared" si="1"/>
        <v>0.16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IFERROR(__xludf.DUMMYFUNCTION("""COMPUTED_VALUE"""),44.16)</f>
        <v>44.16</v>
      </c>
      <c r="C255" s="1">
        <f t="shared" si="1"/>
        <v>-0.42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IFERROR(__xludf.DUMMYFUNCTION("""COMPUTED_VALUE"""),44.7)</f>
        <v>44.7</v>
      </c>
      <c r="C256" s="1">
        <f t="shared" si="1"/>
        <v>-0.46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IFERROR(__xludf.DUMMYFUNCTION("""COMPUTED_VALUE"""),44.48)</f>
        <v>44.48</v>
      </c>
      <c r="C257" s="1">
        <f t="shared" si="1"/>
        <v>-1.22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IFERROR(__xludf.DUMMYFUNCTION("""COMPUTED_VALUE"""),43.64)</f>
        <v>43.64</v>
      </c>
      <c r="C258" s="1">
        <f t="shared" si="1"/>
        <v>-1.84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IFERROR(__xludf.DUMMYFUNCTION("""COMPUTED_VALUE"""),43.4)</f>
        <v>43.4</v>
      </c>
      <c r="C259" s="1">
        <f t="shared" si="1"/>
        <v>-1.24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IFERROR(__xludf.DUMMYFUNCTION("""COMPUTED_VALUE"""),43.6)</f>
        <v>43.6</v>
      </c>
      <c r="C260" s="1">
        <f t="shared" si="1"/>
        <v>-0.8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IFERROR(__xludf.DUMMYFUNCTION("""COMPUTED_VALUE"""),44.71)</f>
        <v>44.71</v>
      </c>
      <c r="C261" s="1">
        <f t="shared" si="1"/>
        <v>0.11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IFERROR(__xludf.DUMMYFUNCTION("""COMPUTED_VALUE"""),44.45)</f>
        <v>44.45</v>
      </c>
      <c r="C262" s="1">
        <f t="shared" si="1"/>
        <v>-1.26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IFERROR(__xludf.DUMMYFUNCTION("""COMPUTED_VALUE"""),44.91)</f>
        <v>44.91</v>
      </c>
      <c r="C263" s="1">
        <f t="shared" si="1"/>
        <v>-0.54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IFERROR(__xludf.DUMMYFUNCTION("""COMPUTED_VALUE"""),44.75)</f>
        <v>44.75</v>
      </c>
      <c r="C264" s="1">
        <f t="shared" si="1"/>
        <v>-1.16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IFERROR(__xludf.DUMMYFUNCTION("""COMPUTED_VALUE"""),43.71)</f>
        <v>43.71</v>
      </c>
      <c r="C265" s="1">
        <f t="shared" si="1"/>
        <v>-2.04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IFERROR(__xludf.DUMMYFUNCTION("""COMPUTED_VALUE"""),44.75)</f>
        <v>44.75</v>
      </c>
      <c r="C266" s="1">
        <f t="shared" si="1"/>
        <v>0.04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IFERROR(__xludf.DUMMYFUNCTION("""COMPUTED_VALUE"""),45.29)</f>
        <v>45.29</v>
      </c>
      <c r="C267" s="1">
        <f t="shared" si="1"/>
        <v>-0.46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IFERROR(__xludf.DUMMYFUNCTION("""COMPUTED_VALUE"""),45.02)</f>
        <v>45.02</v>
      </c>
      <c r="C268" s="1">
        <f t="shared" si="1"/>
        <v>-1.27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IFERROR(__xludf.DUMMYFUNCTION("""COMPUTED_VALUE"""),44.87)</f>
        <v>44.87</v>
      </c>
      <c r="C269" s="1">
        <f t="shared" si="1"/>
        <v>-1.15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IFERROR(__xludf.DUMMYFUNCTION("""COMPUTED_VALUE"""),44.98)</f>
        <v>44.98</v>
      </c>
      <c r="C270" s="1">
        <f t="shared" si="1"/>
        <v>-0.89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IFERROR(__xludf.DUMMYFUNCTION("""COMPUTED_VALUE"""),45.1)</f>
        <v>45.1</v>
      </c>
      <c r="C271" s="1">
        <f t="shared" si="1"/>
        <v>-0.88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IFERROR(__xludf.DUMMYFUNCTION("""COMPUTED_VALUE"""),44.54)</f>
        <v>44.54</v>
      </c>
      <c r="C272" s="1">
        <f t="shared" si="1"/>
        <v>-1.56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IFERROR(__xludf.DUMMYFUNCTION("""COMPUTED_VALUE"""),44.94)</f>
        <v>44.94</v>
      </c>
      <c r="C273" s="1">
        <f t="shared" si="1"/>
        <v>-0.6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IFERROR(__xludf.DUMMYFUNCTION("""COMPUTED_VALUE"""),45.93)</f>
        <v>45.93</v>
      </c>
      <c r="C274" s="1">
        <f t="shared" si="1"/>
        <v>-0.01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IFERROR(__xludf.DUMMYFUNCTION("""COMPUTED_VALUE"""),45.45)</f>
        <v>45.45</v>
      </c>
      <c r="C275" s="1">
        <f t="shared" si="1"/>
        <v>-1.48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IFERROR(__xludf.DUMMYFUNCTION("""COMPUTED_VALUE"""),45.46)</f>
        <v>45.46</v>
      </c>
      <c r="C276" s="1">
        <f t="shared" si="1"/>
        <v>-0.99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IFERROR(__xludf.DUMMYFUNCTION("""COMPUTED_VALUE"""),44.59)</f>
        <v>44.59</v>
      </c>
      <c r="C277" s="1">
        <f t="shared" si="1"/>
        <v>-1.87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IFERROR(__xludf.DUMMYFUNCTION("""COMPUTED_VALUE"""),45.5)</f>
        <v>45.5</v>
      </c>
      <c r="C278" s="1">
        <f t="shared" si="1"/>
        <v>-0.09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IFERROR(__xludf.DUMMYFUNCTION("""COMPUTED_VALUE"""),45.74)</f>
        <v>45.74</v>
      </c>
      <c r="C279" s="1">
        <f t="shared" si="1"/>
        <v>-0.76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IFERROR(__xludf.DUMMYFUNCTION("""COMPUTED_VALUE"""),45.11)</f>
        <v>45.11</v>
      </c>
      <c r="C280" s="1">
        <f t="shared" si="1"/>
        <v>-1.63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IFERROR(__xludf.DUMMYFUNCTION("""COMPUTED_VALUE"""),45.53)</f>
        <v>45.53</v>
      </c>
      <c r="C281" s="1">
        <f t="shared" si="1"/>
        <v>-0.58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IFERROR(__xludf.DUMMYFUNCTION("""COMPUTED_VALUE"""),46.57)</f>
        <v>46.57</v>
      </c>
      <c r="C282" s="1">
        <f t="shared" si="1"/>
        <v>0.04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IFERROR(__xludf.DUMMYFUNCTION("""COMPUTED_VALUE"""),46.54)</f>
        <v>46.54</v>
      </c>
      <c r="C283" s="1">
        <f t="shared" si="1"/>
        <v>-1.03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IFERROR(__xludf.DUMMYFUNCTION("""COMPUTED_VALUE"""),46.82)</f>
        <v>46.82</v>
      </c>
      <c r="C284" s="1">
        <f t="shared" si="1"/>
        <v>-0.72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IFERROR(__xludf.DUMMYFUNCTION("""COMPUTED_VALUE"""),47.94)</f>
        <v>47.94</v>
      </c>
      <c r="C285" s="1">
        <f t="shared" si="1"/>
        <v>0.12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IFERROR(__xludf.DUMMYFUNCTION("""COMPUTED_VALUE"""),47.82)</f>
        <v>47.82</v>
      </c>
      <c r="C286" s="1">
        <f t="shared" si="1"/>
        <v>-1.12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IFERROR(__xludf.DUMMYFUNCTION("""COMPUTED_VALUE"""),48.0)</f>
        <v>48</v>
      </c>
      <c r="C287" s="1">
        <f t="shared" si="1"/>
        <v>-0.82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IFERROR(__xludf.DUMMYFUNCTION("""COMPUTED_VALUE"""),46.01)</f>
        <v>46.01</v>
      </c>
      <c r="C288" s="1">
        <f t="shared" si="1"/>
        <v>-2.99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IFERROR(__xludf.DUMMYFUNCTION("""COMPUTED_VALUE"""),45.96)</f>
        <v>45.96</v>
      </c>
      <c r="C289" s="1">
        <f t="shared" si="1"/>
        <v>-1.05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IFERROR(__xludf.DUMMYFUNCTION("""COMPUTED_VALUE"""),45.91)</f>
        <v>45.91</v>
      </c>
      <c r="C290" s="1">
        <f t="shared" si="1"/>
        <v>-1.05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IFERROR(__xludf.DUMMYFUNCTION("""COMPUTED_VALUE"""),46.68)</f>
        <v>46.68</v>
      </c>
      <c r="C291" s="1">
        <f t="shared" si="1"/>
        <v>-0.23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IFERROR(__xludf.DUMMYFUNCTION("""COMPUTED_VALUE"""),46.69)</f>
        <v>46.69</v>
      </c>
      <c r="C292" s="1">
        <f t="shared" si="1"/>
        <v>-0.99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IFERROR(__xludf.DUMMYFUNCTION("""COMPUTED_VALUE"""),45.6)</f>
        <v>45.6</v>
      </c>
      <c r="C293" s="1">
        <f t="shared" si="1"/>
        <v>-2.09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IFERROR(__xludf.DUMMYFUNCTION("""COMPUTED_VALUE"""),45.21)</f>
        <v>45.21</v>
      </c>
      <c r="C294" s="1">
        <f t="shared" si="1"/>
        <v>-1.39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IFERROR(__xludf.DUMMYFUNCTION("""COMPUTED_VALUE"""),46.08)</f>
        <v>46.08</v>
      </c>
      <c r="C295" s="1">
        <f t="shared" si="1"/>
        <v>-0.13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IFERROR(__xludf.DUMMYFUNCTION("""COMPUTED_VALUE"""),45.52)</f>
        <v>45.52</v>
      </c>
      <c r="C296" s="1">
        <f t="shared" si="1"/>
        <v>-1.56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IFERROR(__xludf.DUMMYFUNCTION("""COMPUTED_VALUE"""),45.19)</f>
        <v>45.19</v>
      </c>
      <c r="C297" s="1">
        <f t="shared" si="1"/>
        <v>-1.33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IFERROR(__xludf.DUMMYFUNCTION("""COMPUTED_VALUE"""),46.4)</f>
        <v>46.4</v>
      </c>
      <c r="C298" s="1">
        <f t="shared" si="1"/>
        <v>0.21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IFERROR(__xludf.DUMMYFUNCTION("""COMPUTED_VALUE"""),46.56)</f>
        <v>46.56</v>
      </c>
      <c r="C299" s="1">
        <f t="shared" si="1"/>
        <v>-0.84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IFERROR(__xludf.DUMMYFUNCTION("""COMPUTED_VALUE"""),45.53)</f>
        <v>45.53</v>
      </c>
      <c r="C300" s="1">
        <f t="shared" si="1"/>
        <v>-2.03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IFERROR(__xludf.DUMMYFUNCTION("""COMPUTED_VALUE"""),45.74)</f>
        <v>45.74</v>
      </c>
      <c r="C301" s="1">
        <f t="shared" si="1"/>
        <v>-0.79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IFERROR(__xludf.DUMMYFUNCTION("""COMPUTED_VALUE"""),45.3)</f>
        <v>45.3</v>
      </c>
      <c r="C302" s="1">
        <f t="shared" si="1"/>
        <v>-1.44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IFERROR(__xludf.DUMMYFUNCTION("""COMPUTED_VALUE"""),44.61)</f>
        <v>44.61</v>
      </c>
      <c r="C303" s="1">
        <f t="shared" si="1"/>
        <v>-1.69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IFERROR(__xludf.DUMMYFUNCTION("""COMPUTED_VALUE"""),43.81)</f>
        <v>43.81</v>
      </c>
      <c r="C304" s="1">
        <f t="shared" si="1"/>
        <v>-1.8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IFERROR(__xludf.DUMMYFUNCTION("""COMPUTED_VALUE"""),44.56)</f>
        <v>44.56</v>
      </c>
      <c r="C305" s="1">
        <f t="shared" si="1"/>
        <v>-0.25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IFERROR(__xludf.DUMMYFUNCTION("""COMPUTED_VALUE"""),45.74)</f>
        <v>45.74</v>
      </c>
      <c r="C306" s="1">
        <f t="shared" si="1"/>
        <v>0.18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IFERROR(__xludf.DUMMYFUNCTION("""COMPUTED_VALUE"""),45.63)</f>
        <v>45.63</v>
      </c>
      <c r="C307" s="1">
        <f t="shared" si="1"/>
        <v>-1.11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IFERROR(__xludf.DUMMYFUNCTION("""COMPUTED_VALUE"""),45.47)</f>
        <v>45.47</v>
      </c>
      <c r="C308" s="1">
        <f t="shared" si="1"/>
        <v>-1.16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IFERROR(__xludf.DUMMYFUNCTION("""COMPUTED_VALUE"""),45.6)</f>
        <v>45.6</v>
      </c>
      <c r="C309" s="1">
        <f t="shared" si="1"/>
        <v>-0.87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IFERROR(__xludf.DUMMYFUNCTION("""COMPUTED_VALUE"""),45.73)</f>
        <v>45.73</v>
      </c>
      <c r="C310" s="1">
        <f t="shared" si="1"/>
        <v>-0.87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IFERROR(__xludf.DUMMYFUNCTION("""COMPUTED_VALUE"""),45.86)</f>
        <v>45.86</v>
      </c>
      <c r="C311" s="1">
        <f t="shared" si="1"/>
        <v>-0.87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IFERROR(__xludf.DUMMYFUNCTION("""COMPUTED_VALUE"""),45.96)</f>
        <v>45.96</v>
      </c>
      <c r="C312" s="1">
        <f t="shared" si="1"/>
        <v>-0.9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IFERROR(__xludf.DUMMYFUNCTION("""COMPUTED_VALUE"""),46.02)</f>
        <v>46.02</v>
      </c>
      <c r="C313" s="1">
        <f t="shared" si="1"/>
        <v>-0.94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IFERROR(__xludf.DUMMYFUNCTION("""COMPUTED_VALUE"""),46.45)</f>
        <v>46.45</v>
      </c>
      <c r="C314" s="1">
        <f t="shared" si="1"/>
        <v>-0.57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IFERROR(__xludf.DUMMYFUNCTION("""COMPUTED_VALUE"""),46.1)</f>
        <v>46.1</v>
      </c>
      <c r="C315" s="1">
        <f t="shared" si="1"/>
        <v>-1.35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IFERROR(__xludf.DUMMYFUNCTION("""COMPUTED_VALUE"""),46.35)</f>
        <v>46.35</v>
      </c>
      <c r="C316" s="1">
        <f t="shared" si="1"/>
        <v>-0.75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IFERROR(__xludf.DUMMYFUNCTION("""COMPUTED_VALUE"""),46.34)</f>
        <v>46.34</v>
      </c>
      <c r="C317" s="1">
        <f t="shared" si="1"/>
        <v>-1.01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IFERROR(__xludf.DUMMYFUNCTION("""COMPUTED_VALUE"""),46.58)</f>
        <v>46.58</v>
      </c>
      <c r="C318" s="1">
        <f t="shared" si="1"/>
        <v>-0.76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IFERROR(__xludf.DUMMYFUNCTION("""COMPUTED_VALUE"""),47.64)</f>
        <v>47.64</v>
      </c>
      <c r="C319" s="1">
        <f t="shared" si="1"/>
        <v>0.06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IFERROR(__xludf.DUMMYFUNCTION("""COMPUTED_VALUE"""),47.4)</f>
        <v>47.4</v>
      </c>
      <c r="C320" s="1">
        <f t="shared" si="1"/>
        <v>-1.24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IFERROR(__xludf.DUMMYFUNCTION("""COMPUTED_VALUE"""),46.84)</f>
        <v>46.84</v>
      </c>
      <c r="C321" s="1">
        <f t="shared" si="1"/>
        <v>-1.56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IFERROR(__xludf.DUMMYFUNCTION("""COMPUTED_VALUE"""),46.86)</f>
        <v>46.86</v>
      </c>
      <c r="C322" s="1">
        <f t="shared" si="1"/>
        <v>-0.98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IFERROR(__xludf.DUMMYFUNCTION("""COMPUTED_VALUE"""),46.64)</f>
        <v>46.64</v>
      </c>
      <c r="C323" s="1">
        <f t="shared" si="1"/>
        <v>-1.22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IFERROR(__xludf.DUMMYFUNCTION("""COMPUTED_VALUE"""),46.25)</f>
        <v>46.25</v>
      </c>
      <c r="C324" s="1">
        <f t="shared" si="1"/>
        <v>-1.39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IFERROR(__xludf.DUMMYFUNCTION("""COMPUTED_VALUE"""),44.97)</f>
        <v>44.97</v>
      </c>
      <c r="C325" s="1">
        <f t="shared" si="1"/>
        <v>-2.28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IFERROR(__xludf.DUMMYFUNCTION("""COMPUTED_VALUE"""),44.89)</f>
        <v>44.89</v>
      </c>
      <c r="C326" s="1">
        <f t="shared" si="1"/>
        <v>-1.08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IFERROR(__xludf.DUMMYFUNCTION("""COMPUTED_VALUE"""),43.96)</f>
        <v>43.96</v>
      </c>
      <c r="C327" s="1">
        <f t="shared" si="1"/>
        <v>-1.93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IFERROR(__xludf.DUMMYFUNCTION("""COMPUTED_VALUE"""),44.65)</f>
        <v>44.65</v>
      </c>
      <c r="C328" s="1">
        <f t="shared" si="1"/>
        <v>-0.31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IFERROR(__xludf.DUMMYFUNCTION("""COMPUTED_VALUE"""),44.56)</f>
        <v>44.56</v>
      </c>
      <c r="C329" s="1">
        <f t="shared" si="1"/>
        <v>-1.09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IFERROR(__xludf.DUMMYFUNCTION("""COMPUTED_VALUE"""),44.68)</f>
        <v>44.68</v>
      </c>
      <c r="C330" s="1">
        <f t="shared" si="1"/>
        <v>-0.88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IFERROR(__xludf.DUMMYFUNCTION("""COMPUTED_VALUE"""),44.61)</f>
        <v>44.61</v>
      </c>
      <c r="C331" s="1">
        <f t="shared" si="1"/>
        <v>-1.07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IFERROR(__xludf.DUMMYFUNCTION("""COMPUTED_VALUE"""),45.12)</f>
        <v>45.12</v>
      </c>
      <c r="C332" s="1">
        <f t="shared" si="1"/>
        <v>-0.49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IFERROR(__xludf.DUMMYFUNCTION("""COMPUTED_VALUE"""),45.5)</f>
        <v>45.5</v>
      </c>
      <c r="C333" s="1">
        <f t="shared" si="1"/>
        <v>-0.62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IFERROR(__xludf.DUMMYFUNCTION("""COMPUTED_VALUE"""),45.85)</f>
        <v>45.85</v>
      </c>
      <c r="C334" s="1">
        <f t="shared" si="1"/>
        <v>-0.65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IFERROR(__xludf.DUMMYFUNCTION("""COMPUTED_VALUE"""),45.63)</f>
        <v>45.63</v>
      </c>
      <c r="C335" s="1">
        <f t="shared" si="1"/>
        <v>-1.22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IFERROR(__xludf.DUMMYFUNCTION("""COMPUTED_VALUE"""),45.18)</f>
        <v>45.18</v>
      </c>
      <c r="C336" s="1">
        <f t="shared" si="1"/>
        <v>-1.45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IFERROR(__xludf.DUMMYFUNCTION("""COMPUTED_VALUE"""),45.92)</f>
        <v>45.92</v>
      </c>
      <c r="C337" s="1">
        <f t="shared" si="1"/>
        <v>-0.26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IFERROR(__xludf.DUMMYFUNCTION("""COMPUTED_VALUE"""),45.5)</f>
        <v>45.5</v>
      </c>
      <c r="C338" s="1">
        <f t="shared" si="1"/>
        <v>-1.42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IFERROR(__xludf.DUMMYFUNCTION("""COMPUTED_VALUE"""),45.17)</f>
        <v>45.17</v>
      </c>
      <c r="C339" s="1">
        <f t="shared" si="1"/>
        <v>-1.33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IFERROR(__xludf.DUMMYFUNCTION("""COMPUTED_VALUE"""),45.04)</f>
        <v>45.04</v>
      </c>
      <c r="C340" s="1">
        <f t="shared" si="1"/>
        <v>-1.13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IFERROR(__xludf.DUMMYFUNCTION("""COMPUTED_VALUE"""),44.96)</f>
        <v>44.96</v>
      </c>
      <c r="C341" s="1">
        <f t="shared" si="1"/>
        <v>-1.08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IFERROR(__xludf.DUMMYFUNCTION("""COMPUTED_VALUE"""),45.16)</f>
        <v>45.16</v>
      </c>
      <c r="C342" s="1">
        <f t="shared" si="1"/>
        <v>-0.8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IFERROR(__xludf.DUMMYFUNCTION("""COMPUTED_VALUE"""),44.23)</f>
        <v>44.23</v>
      </c>
      <c r="C343" s="1">
        <f t="shared" si="1"/>
        <v>-1.93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IFERROR(__xludf.DUMMYFUNCTION("""COMPUTED_VALUE"""),44.09)</f>
        <v>44.09</v>
      </c>
      <c r="C344" s="1">
        <f t="shared" si="1"/>
        <v>-1.14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IFERROR(__xludf.DUMMYFUNCTION("""COMPUTED_VALUE"""),43.15)</f>
        <v>43.15</v>
      </c>
      <c r="C345" s="1">
        <f t="shared" si="1"/>
        <v>-1.94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IFERROR(__xludf.DUMMYFUNCTION("""COMPUTED_VALUE"""),42.88)</f>
        <v>42.88</v>
      </c>
      <c r="C346" s="1">
        <f t="shared" si="1"/>
        <v>-1.27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IFERROR(__xludf.DUMMYFUNCTION("""COMPUTED_VALUE"""),43.81)</f>
        <v>43.81</v>
      </c>
      <c r="C347" s="1">
        <f t="shared" si="1"/>
        <v>-0.07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IFERROR(__xludf.DUMMYFUNCTION("""COMPUTED_VALUE"""),44.08)</f>
        <v>44.08</v>
      </c>
      <c r="C348" s="1">
        <f t="shared" si="1"/>
        <v>-0.73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IFERROR(__xludf.DUMMYFUNCTION("""COMPUTED_VALUE"""),44.0)</f>
        <v>44</v>
      </c>
      <c r="C349" s="1">
        <f t="shared" si="1"/>
        <v>-1.08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IFERROR(__xludf.DUMMYFUNCTION("""COMPUTED_VALUE"""),43.13)</f>
        <v>43.13</v>
      </c>
      <c r="C350" s="1">
        <f t="shared" si="1"/>
        <v>-1.87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IFERROR(__xludf.DUMMYFUNCTION("""COMPUTED_VALUE"""),42.55)</f>
        <v>42.55</v>
      </c>
      <c r="C351" s="1">
        <f t="shared" si="1"/>
        <v>-1.58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IFERROR(__xludf.DUMMYFUNCTION("""COMPUTED_VALUE"""),42.34)</f>
        <v>42.34</v>
      </c>
      <c r="C352" s="1">
        <f t="shared" si="1"/>
        <v>-1.21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IFERROR(__xludf.DUMMYFUNCTION("""COMPUTED_VALUE"""),42.27)</f>
        <v>42.27</v>
      </c>
      <c r="C353" s="1">
        <f t="shared" si="1"/>
        <v>-1.07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IFERROR(__xludf.DUMMYFUNCTION("""COMPUTED_VALUE"""),42.45)</f>
        <v>42.45</v>
      </c>
      <c r="C354" s="1">
        <f t="shared" si="1"/>
        <v>-0.82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IFERROR(__xludf.DUMMYFUNCTION("""COMPUTED_VALUE"""),42.79)</f>
        <v>42.79</v>
      </c>
      <c r="C355" s="1">
        <f t="shared" si="1"/>
        <v>-0.66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IFERROR(__xludf.DUMMYFUNCTION("""COMPUTED_VALUE"""),43.24)</f>
        <v>43.24</v>
      </c>
      <c r="C356" s="1">
        <f t="shared" si="1"/>
        <v>-0.55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IFERROR(__xludf.DUMMYFUNCTION("""COMPUTED_VALUE"""),41.76)</f>
        <v>41.76</v>
      </c>
      <c r="C357" s="1">
        <f t="shared" si="1"/>
        <v>-2.48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IFERROR(__xludf.DUMMYFUNCTION("""COMPUTED_VALUE"""),41.61)</f>
        <v>41.61</v>
      </c>
      <c r="C358" s="1">
        <f t="shared" si="1"/>
        <v>-1.15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IFERROR(__xludf.DUMMYFUNCTION("""COMPUTED_VALUE"""),41.57)</f>
        <v>41.57</v>
      </c>
      <c r="C359" s="1">
        <f t="shared" si="1"/>
        <v>-1.04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IFERROR(__xludf.DUMMYFUNCTION("""COMPUTED_VALUE"""),40.53)</f>
        <v>40.53</v>
      </c>
      <c r="C360" s="1">
        <f t="shared" si="1"/>
        <v>-2.04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IFERROR(__xludf.DUMMYFUNCTION("""COMPUTED_VALUE"""),40.72)</f>
        <v>40.72</v>
      </c>
      <c r="C361" s="1">
        <f t="shared" si="1"/>
        <v>-0.81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IFERROR(__xludf.DUMMYFUNCTION("""COMPUTED_VALUE"""),40.39)</f>
        <v>40.39</v>
      </c>
      <c r="C362" s="1">
        <f t="shared" si="1"/>
        <v>-1.33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IFERROR(__xludf.DUMMYFUNCTION("""COMPUTED_VALUE"""),40.98)</f>
        <v>40.98</v>
      </c>
      <c r="C363" s="1">
        <f t="shared" si="1"/>
        <v>-0.41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IFERROR(__xludf.DUMMYFUNCTION("""COMPUTED_VALUE"""),41.05)</f>
        <v>41.05</v>
      </c>
      <c r="C364" s="1">
        <f t="shared" si="1"/>
        <v>-0.93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IFERROR(__xludf.DUMMYFUNCTION("""COMPUTED_VALUE"""),41.67)</f>
        <v>41.67</v>
      </c>
      <c r="C365" s="1">
        <f t="shared" si="1"/>
        <v>-0.38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IFERROR(__xludf.DUMMYFUNCTION("""COMPUTED_VALUE"""),41.61)</f>
        <v>41.61</v>
      </c>
      <c r="C366" s="1">
        <f t="shared" si="1"/>
        <v>-1.06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IFERROR(__xludf.DUMMYFUNCTION("""COMPUTED_VALUE"""),40.68)</f>
        <v>40.68</v>
      </c>
      <c r="C367" s="1">
        <f t="shared" si="1"/>
        <v>-1.93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IFERROR(__xludf.DUMMYFUNCTION("""COMPUTED_VALUE"""),40.36)</f>
        <v>40.36</v>
      </c>
      <c r="C368" s="1">
        <f t="shared" si="1"/>
        <v>-1.32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IFERROR(__xludf.DUMMYFUNCTION("""COMPUTED_VALUE"""),40.8)</f>
        <v>40.8</v>
      </c>
      <c r="C369" s="1">
        <f t="shared" si="1"/>
        <v>-0.56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IFERROR(__xludf.DUMMYFUNCTION("""COMPUTED_VALUE"""),40.48)</f>
        <v>40.48</v>
      </c>
      <c r="C370" s="1">
        <f t="shared" si="1"/>
        <v>-1.32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IFERROR(__xludf.DUMMYFUNCTION("""COMPUTED_VALUE"""),40.91)</f>
        <v>40.91</v>
      </c>
      <c r="C371" s="1">
        <f t="shared" si="1"/>
        <v>-0.57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IFERROR(__xludf.DUMMYFUNCTION("""COMPUTED_VALUE"""),40.69)</f>
        <v>40.69</v>
      </c>
      <c r="C372" s="1">
        <f t="shared" si="1"/>
        <v>-1.22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IFERROR(__xludf.DUMMYFUNCTION("""COMPUTED_VALUE"""),40.07)</f>
        <v>40.07</v>
      </c>
      <c r="C373" s="1">
        <f t="shared" si="1"/>
        <v>-1.62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IFERROR(__xludf.DUMMYFUNCTION("""COMPUTED_VALUE"""),39.49)</f>
        <v>39.49</v>
      </c>
      <c r="C374" s="1">
        <f t="shared" si="1"/>
        <v>-1.58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IFERROR(__xludf.DUMMYFUNCTION("""COMPUTED_VALUE"""),39.88)</f>
        <v>39.88</v>
      </c>
      <c r="C375" s="1">
        <f t="shared" si="1"/>
        <v>-0.61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IFERROR(__xludf.DUMMYFUNCTION("""COMPUTED_VALUE"""),39.54)</f>
        <v>39.54</v>
      </c>
      <c r="C376" s="1">
        <f t="shared" si="1"/>
        <v>-1.34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IFERROR(__xludf.DUMMYFUNCTION("""COMPUTED_VALUE"""),40.45)</f>
        <v>40.45</v>
      </c>
      <c r="C377" s="1">
        <f t="shared" si="1"/>
        <v>-0.09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IFERROR(__xludf.DUMMYFUNCTION("""COMPUTED_VALUE"""),40.94)</f>
        <v>40.94</v>
      </c>
      <c r="C378" s="1">
        <f t="shared" si="1"/>
        <v>-0.51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IFERROR(__xludf.DUMMYFUNCTION("""COMPUTED_VALUE"""),41.58)</f>
        <v>41.58</v>
      </c>
      <c r="C379" s="1">
        <f t="shared" si="1"/>
        <v>-0.36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IFERROR(__xludf.DUMMYFUNCTION("""COMPUTED_VALUE"""),41.03)</f>
        <v>41.03</v>
      </c>
      <c r="C380" s="1">
        <f t="shared" si="1"/>
        <v>-1.55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IFERROR(__xludf.DUMMYFUNCTION("""COMPUTED_VALUE"""),40.56)</f>
        <v>40.56</v>
      </c>
      <c r="C381" s="1">
        <f t="shared" si="1"/>
        <v>-1.47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IFERROR(__xludf.DUMMYFUNCTION("""COMPUTED_VALUE"""),41.32)</f>
        <v>41.32</v>
      </c>
      <c r="C382" s="1">
        <f t="shared" si="1"/>
        <v>-0.24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IFERROR(__xludf.DUMMYFUNCTION("""COMPUTED_VALUE"""),40.74)</f>
        <v>40.74</v>
      </c>
      <c r="C383" s="1">
        <f t="shared" si="1"/>
        <v>-1.58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IFERROR(__xludf.DUMMYFUNCTION("""COMPUTED_VALUE"""),39.43)</f>
        <v>39.43</v>
      </c>
      <c r="C384" s="1">
        <f t="shared" si="1"/>
        <v>-2.31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IFERROR(__xludf.DUMMYFUNCTION("""COMPUTED_VALUE"""),39.39)</f>
        <v>39.39</v>
      </c>
      <c r="C385" s="1">
        <f t="shared" si="1"/>
        <v>-1.04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IFERROR(__xludf.DUMMYFUNCTION("""COMPUTED_VALUE"""),39.62)</f>
        <v>39.62</v>
      </c>
      <c r="C386" s="1">
        <f t="shared" si="1"/>
        <v>-0.77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IFERROR(__xludf.DUMMYFUNCTION("""COMPUTED_VALUE"""),40.35)</f>
        <v>40.35</v>
      </c>
      <c r="C387" s="1">
        <f t="shared" si="1"/>
        <v>-0.27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IFERROR(__xludf.DUMMYFUNCTION("""COMPUTED_VALUE"""),39.98)</f>
        <v>39.98</v>
      </c>
      <c r="C388" s="1">
        <f t="shared" si="1"/>
        <v>-1.37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IFERROR(__xludf.DUMMYFUNCTION("""COMPUTED_VALUE"""),39.83)</f>
        <v>39.83</v>
      </c>
      <c r="C389" s="1">
        <f t="shared" si="1"/>
        <v>-1.15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IFERROR(__xludf.DUMMYFUNCTION("""COMPUTED_VALUE"""),40.39)</f>
        <v>40.39</v>
      </c>
      <c r="C390" s="1">
        <f t="shared" si="1"/>
        <v>-0.44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IFERROR(__xludf.DUMMYFUNCTION("""COMPUTED_VALUE"""),40.96)</f>
        <v>40.96</v>
      </c>
      <c r="C391" s="1">
        <f t="shared" si="1"/>
        <v>-0.43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IFERROR(__xludf.DUMMYFUNCTION("""COMPUTED_VALUE"""),42.29)</f>
        <v>42.29</v>
      </c>
      <c r="C392" s="1">
        <f t="shared" si="1"/>
        <v>0.33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IFERROR(__xludf.DUMMYFUNCTION("""COMPUTED_VALUE"""),42.19)</f>
        <v>42.19</v>
      </c>
      <c r="C393" s="1">
        <f t="shared" si="1"/>
        <v>-1.1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IFERROR(__xludf.DUMMYFUNCTION("""COMPUTED_VALUE"""),41.69)</f>
        <v>41.69</v>
      </c>
      <c r="C394" s="1">
        <f t="shared" si="1"/>
        <v>-1.5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IFERROR(__xludf.DUMMYFUNCTION("""COMPUTED_VALUE"""),41.44)</f>
        <v>41.44</v>
      </c>
      <c r="C395" s="1">
        <f t="shared" si="1"/>
        <v>-1.25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IFERROR(__xludf.DUMMYFUNCTION("""COMPUTED_VALUE"""),40.67)</f>
        <v>40.67</v>
      </c>
      <c r="C396" s="1">
        <f t="shared" si="1"/>
        <v>-1.77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IFERROR(__xludf.DUMMYFUNCTION("""COMPUTED_VALUE"""),40.68)</f>
        <v>40.68</v>
      </c>
      <c r="C397" s="1">
        <f t="shared" si="1"/>
        <v>-0.99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IFERROR(__xludf.DUMMYFUNCTION("""COMPUTED_VALUE"""),40.45)</f>
        <v>40.45</v>
      </c>
      <c r="C398" s="1">
        <f t="shared" si="1"/>
        <v>-1.23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IFERROR(__xludf.DUMMYFUNCTION("""COMPUTED_VALUE"""),40.44)</f>
        <v>40.44</v>
      </c>
      <c r="C399" s="1">
        <f t="shared" si="1"/>
        <v>-1.01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IFERROR(__xludf.DUMMYFUNCTION("""COMPUTED_VALUE"""),39.84)</f>
        <v>39.84</v>
      </c>
      <c r="C400" s="1">
        <f t="shared" si="1"/>
        <v>-1.6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IFERROR(__xludf.DUMMYFUNCTION("""COMPUTED_VALUE"""),39.9)</f>
        <v>39.9</v>
      </c>
      <c r="C401" s="1">
        <f t="shared" si="1"/>
        <v>-0.94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IFERROR(__xludf.DUMMYFUNCTION("""COMPUTED_VALUE"""),37.92)</f>
        <v>37.92</v>
      </c>
      <c r="C402" s="1">
        <f t="shared" si="1"/>
        <v>-2.98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IFERROR(__xludf.DUMMYFUNCTION("""COMPUTED_VALUE"""),37.6)</f>
        <v>37.6</v>
      </c>
      <c r="C403" s="1">
        <f t="shared" si="1"/>
        <v>-1.32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IFERROR(__xludf.DUMMYFUNCTION("""COMPUTED_VALUE"""),34.06)</f>
        <v>34.06</v>
      </c>
      <c r="C404" s="1">
        <f t="shared" si="1"/>
        <v>-4.54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IFERROR(__xludf.DUMMYFUNCTION("""COMPUTED_VALUE"""),36.4)</f>
        <v>36.4</v>
      </c>
      <c r="C405" s="1">
        <f t="shared" si="1"/>
        <v>1.34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IFERROR(__xludf.DUMMYFUNCTION("""COMPUTED_VALUE"""),34.37)</f>
        <v>34.37</v>
      </c>
      <c r="C406" s="1">
        <f t="shared" si="1"/>
        <v>-3.03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IFERROR(__xludf.DUMMYFUNCTION("""COMPUTED_VALUE"""),36.69)</f>
        <v>36.69</v>
      </c>
      <c r="C407" s="1">
        <f t="shared" si="1"/>
        <v>1.32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IFERROR(__xludf.DUMMYFUNCTION("""COMPUTED_VALUE"""),35.91)</f>
        <v>35.91</v>
      </c>
      <c r="C408" s="1">
        <f t="shared" si="1"/>
        <v>-1.78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IFERROR(__xludf.DUMMYFUNCTION("""COMPUTED_VALUE"""),36.88)</f>
        <v>36.88</v>
      </c>
      <c r="C409" s="1">
        <f t="shared" si="1"/>
        <v>-0.03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IFERROR(__xludf.DUMMYFUNCTION("""COMPUTED_VALUE"""),36.03)</f>
        <v>36.03</v>
      </c>
      <c r="C410" s="1">
        <f t="shared" si="1"/>
        <v>-1.85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IFERROR(__xludf.DUMMYFUNCTION("""COMPUTED_VALUE"""),36.57)</f>
        <v>36.57</v>
      </c>
      <c r="C411" s="1">
        <f t="shared" si="1"/>
        <v>-0.46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IFERROR(__xludf.DUMMYFUNCTION("""COMPUTED_VALUE"""),35.19)</f>
        <v>35.19</v>
      </c>
      <c r="C412" s="1">
        <f t="shared" si="1"/>
        <v>-2.38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IFERROR(__xludf.DUMMYFUNCTION("""COMPUTED_VALUE"""),34.35)</f>
        <v>34.35</v>
      </c>
      <c r="C413" s="1">
        <f t="shared" si="1"/>
        <v>-1.84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IFERROR(__xludf.DUMMYFUNCTION("""COMPUTED_VALUE"""),33.41)</f>
        <v>33.41</v>
      </c>
      <c r="C414" s="1">
        <f t="shared" si="1"/>
        <v>-1.94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IFERROR(__xludf.DUMMYFUNCTION("""COMPUTED_VALUE"""),34.78)</f>
        <v>34.78</v>
      </c>
      <c r="C415" s="1">
        <f t="shared" si="1"/>
        <v>0.37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IFERROR(__xludf.DUMMYFUNCTION("""COMPUTED_VALUE"""),35.83)</f>
        <v>35.83</v>
      </c>
      <c r="C416" s="1">
        <f t="shared" si="1"/>
        <v>0.05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IFERROR(__xludf.DUMMYFUNCTION("""COMPUTED_VALUE"""),35.72)</f>
        <v>35.72</v>
      </c>
      <c r="C417" s="1">
        <f t="shared" si="1"/>
        <v>-1.11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IFERROR(__xludf.DUMMYFUNCTION("""COMPUTED_VALUE"""),36.21)</f>
        <v>36.21</v>
      </c>
      <c r="C418" s="1">
        <f t="shared" si="1"/>
        <v>-0.51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IFERROR(__xludf.DUMMYFUNCTION("""COMPUTED_VALUE"""),37.64)</f>
        <v>37.64</v>
      </c>
      <c r="C419" s="1">
        <f t="shared" si="1"/>
        <v>0.43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IFERROR(__xludf.DUMMYFUNCTION("""COMPUTED_VALUE"""),37.06)</f>
        <v>37.06</v>
      </c>
      <c r="C420" s="1">
        <f t="shared" si="1"/>
        <v>-1.58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IFERROR(__xludf.DUMMYFUNCTION("""COMPUTED_VALUE"""),37.56)</f>
        <v>37.56</v>
      </c>
      <c r="C421" s="1">
        <f t="shared" si="1"/>
        <v>-0.5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IFERROR(__xludf.DUMMYFUNCTION("""COMPUTED_VALUE"""),36.3)</f>
        <v>36.3</v>
      </c>
      <c r="C422" s="1">
        <f t="shared" si="1"/>
        <v>-2.26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IFERROR(__xludf.DUMMYFUNCTION("""COMPUTED_VALUE"""),34.63)</f>
        <v>34.63</v>
      </c>
      <c r="C423" s="1">
        <f t="shared" si="1"/>
        <v>-2.67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IFERROR(__xludf.DUMMYFUNCTION("""COMPUTED_VALUE"""),33.44)</f>
        <v>33.44</v>
      </c>
      <c r="C424" s="1">
        <f t="shared" si="1"/>
        <v>-2.19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IFERROR(__xludf.DUMMYFUNCTION("""COMPUTED_VALUE"""),34.82)</f>
        <v>34.82</v>
      </c>
      <c r="C425" s="1">
        <f t="shared" si="1"/>
        <v>0.38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IFERROR(__xludf.DUMMYFUNCTION("""COMPUTED_VALUE"""),33.51)</f>
        <v>33.51</v>
      </c>
      <c r="C426" s="1">
        <f t="shared" si="1"/>
        <v>-2.31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IFERROR(__xludf.DUMMYFUNCTION("""COMPUTED_VALUE"""),32.08)</f>
        <v>32.08</v>
      </c>
      <c r="C427" s="1">
        <f t="shared" si="1"/>
        <v>-2.43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IFERROR(__xludf.DUMMYFUNCTION("""COMPUTED_VALUE"""),32.42)</f>
        <v>32.42</v>
      </c>
      <c r="C428" s="1">
        <f t="shared" si="1"/>
        <v>-0.66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IFERROR(__xludf.DUMMYFUNCTION("""COMPUTED_VALUE"""),32.49)</f>
        <v>32.49</v>
      </c>
      <c r="C429" s="1">
        <f t="shared" si="1"/>
        <v>-0.93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IFERROR(__xludf.DUMMYFUNCTION("""COMPUTED_VALUE"""),32.8)</f>
        <v>32.8</v>
      </c>
      <c r="C430" s="1">
        <f t="shared" si="1"/>
        <v>-0.69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IFERROR(__xludf.DUMMYFUNCTION("""COMPUTED_VALUE"""),33.81)</f>
        <v>33.81</v>
      </c>
      <c r="C431" s="1">
        <f t="shared" si="1"/>
        <v>0.01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IFERROR(__xludf.DUMMYFUNCTION("""COMPUTED_VALUE"""),33.43)</f>
        <v>33.43</v>
      </c>
      <c r="C432" s="1">
        <f t="shared" si="1"/>
        <v>-1.38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IFERROR(__xludf.DUMMYFUNCTION("""COMPUTED_VALUE"""),32.49)</f>
        <v>32.49</v>
      </c>
      <c r="C433" s="1">
        <f t="shared" si="1"/>
        <v>-1.94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IFERROR(__xludf.DUMMYFUNCTION("""COMPUTED_VALUE"""),32.25)</f>
        <v>32.25</v>
      </c>
      <c r="C434" s="1">
        <f t="shared" si="1"/>
        <v>-1.24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IFERROR(__xludf.DUMMYFUNCTION("""COMPUTED_VALUE"""),30.34)</f>
        <v>30.34</v>
      </c>
      <c r="C435" s="1">
        <f t="shared" si="1"/>
        <v>-2.91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IFERROR(__xludf.DUMMYFUNCTION("""COMPUTED_VALUE"""),29.27)</f>
        <v>29.27</v>
      </c>
      <c r="C436" s="1">
        <f t="shared" si="1"/>
        <v>-2.07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IFERROR(__xludf.DUMMYFUNCTION("""COMPUTED_VALUE"""),29.59)</f>
        <v>29.59</v>
      </c>
      <c r="C437" s="1">
        <f t="shared" si="1"/>
        <v>-0.68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IFERROR(__xludf.DUMMYFUNCTION("""COMPUTED_VALUE"""),31.65)</f>
        <v>31.65</v>
      </c>
      <c r="C438" s="1">
        <f t="shared" si="1"/>
        <v>1.06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IFERROR(__xludf.DUMMYFUNCTION("""COMPUTED_VALUE"""),31.57)</f>
        <v>31.57</v>
      </c>
      <c r="C439" s="1">
        <f t="shared" si="1"/>
        <v>-1.08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IFERROR(__xludf.DUMMYFUNCTION("""COMPUTED_VALUE"""),30.47)</f>
        <v>30.47</v>
      </c>
      <c r="C440" s="1">
        <f t="shared" si="1"/>
        <v>-2.1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IFERROR(__xludf.DUMMYFUNCTION("""COMPUTED_VALUE"""),31.39)</f>
        <v>31.39</v>
      </c>
      <c r="C441" s="1">
        <f t="shared" si="1"/>
        <v>-0.08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IFERROR(__xludf.DUMMYFUNCTION("""COMPUTED_VALUE"""),30.12)</f>
        <v>30.12</v>
      </c>
      <c r="C442" s="1">
        <f t="shared" si="1"/>
        <v>-2.27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IFERROR(__xludf.DUMMYFUNCTION("""COMPUTED_VALUE"""),28.65)</f>
        <v>28.65</v>
      </c>
      <c r="C443" s="1">
        <f t="shared" si="1"/>
        <v>-2.47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IFERROR(__xludf.DUMMYFUNCTION("""COMPUTED_VALUE"""),30.26)</f>
        <v>30.26</v>
      </c>
      <c r="C444" s="1">
        <f t="shared" si="1"/>
        <v>0.61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IFERROR(__xludf.DUMMYFUNCTION("""COMPUTED_VALUE"""),30.84)</f>
        <v>30.84</v>
      </c>
      <c r="C445" s="1">
        <f t="shared" si="1"/>
        <v>-0.42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IFERROR(__xludf.DUMMYFUNCTION("""COMPUTED_VALUE"""),32.38)</f>
        <v>32.38</v>
      </c>
      <c r="C446" s="1">
        <f t="shared" si="1"/>
        <v>0.54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IFERROR(__xludf.DUMMYFUNCTION("""COMPUTED_VALUE"""),30.7)</f>
        <v>30.7</v>
      </c>
      <c r="C447" s="1">
        <f t="shared" si="1"/>
        <v>-2.68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IFERROR(__xludf.DUMMYFUNCTION("""COMPUTED_VALUE"""),32.3)</f>
        <v>32.3</v>
      </c>
      <c r="C448" s="1">
        <f t="shared" si="1"/>
        <v>0.6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IFERROR(__xludf.DUMMYFUNCTION("""COMPUTED_VALUE"""),32.3)</f>
        <v>32.3</v>
      </c>
      <c r="C449" s="1">
        <f t="shared" si="1"/>
        <v>-1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IFERROR(__xludf.DUMMYFUNCTION("""COMPUTED_VALUE"""),33.2)</f>
        <v>33.2</v>
      </c>
      <c r="C450" s="1">
        <f t="shared" si="1"/>
        <v>-0.1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IFERROR(__xludf.DUMMYFUNCTION("""COMPUTED_VALUE"""),31.6)</f>
        <v>31.6</v>
      </c>
      <c r="C451" s="1">
        <f t="shared" si="1"/>
        <v>-2.6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IFERROR(__xludf.DUMMYFUNCTION("""COMPUTED_VALUE"""),31.89)</f>
        <v>31.89</v>
      </c>
      <c r="C452" s="1">
        <f t="shared" si="1"/>
        <v>-0.71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IFERROR(__xludf.DUMMYFUNCTION("""COMPUTED_VALUE"""),31.04)</f>
        <v>31.04</v>
      </c>
      <c r="C453" s="1">
        <f t="shared" si="1"/>
        <v>-1.85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IFERROR(__xludf.DUMMYFUNCTION("""COMPUTED_VALUE"""),32.87)</f>
        <v>32.87</v>
      </c>
      <c r="C454" s="1">
        <f t="shared" si="1"/>
        <v>0.83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IFERROR(__xludf.DUMMYFUNCTION("""COMPUTED_VALUE"""),32.25)</f>
        <v>32.25</v>
      </c>
      <c r="C455" s="1">
        <f t="shared" si="1"/>
        <v>-1.62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IFERROR(__xludf.DUMMYFUNCTION("""COMPUTED_VALUE"""),33.13)</f>
        <v>33.13</v>
      </c>
      <c r="C456" s="1">
        <f t="shared" si="1"/>
        <v>-0.12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IFERROR(__xludf.DUMMYFUNCTION("""COMPUTED_VALUE"""),33.42)</f>
        <v>33.42</v>
      </c>
      <c r="C457" s="1">
        <f t="shared" si="1"/>
        <v>-0.71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IFERROR(__xludf.DUMMYFUNCTION("""COMPUTED_VALUE"""),34.57)</f>
        <v>34.57</v>
      </c>
      <c r="C458" s="1">
        <f t="shared" si="1"/>
        <v>0.15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IFERROR(__xludf.DUMMYFUNCTION("""COMPUTED_VALUE"""),33.49)</f>
        <v>33.49</v>
      </c>
      <c r="C459" s="1">
        <f t="shared" si="1"/>
        <v>-2.08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IFERROR(__xludf.DUMMYFUNCTION("""COMPUTED_VALUE"""),34.18)</f>
        <v>34.18</v>
      </c>
      <c r="C460" s="1">
        <f t="shared" si="1"/>
        <v>-0.31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IFERROR(__xludf.DUMMYFUNCTION("""COMPUTED_VALUE"""),36.67)</f>
        <v>36.67</v>
      </c>
      <c r="C461" s="1">
        <f t="shared" si="1"/>
        <v>1.49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IFERROR(__xludf.DUMMYFUNCTION("""COMPUTED_VALUE"""),36.69)</f>
        <v>36.69</v>
      </c>
      <c r="C462" s="1">
        <f t="shared" si="1"/>
        <v>-0.98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IFERROR(__xludf.DUMMYFUNCTION("""COMPUTED_VALUE"""),34.76)</f>
        <v>34.76</v>
      </c>
      <c r="C463" s="1">
        <f t="shared" si="1"/>
        <v>-2.93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IFERROR(__xludf.DUMMYFUNCTION("""COMPUTED_VALUE"""),32.71)</f>
        <v>32.71</v>
      </c>
      <c r="C464" s="1">
        <f t="shared" si="1"/>
        <v>-3.05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IFERROR(__xludf.DUMMYFUNCTION("""COMPUTED_VALUE"""),33.64)</f>
        <v>33.64</v>
      </c>
      <c r="C465" s="1">
        <f t="shared" si="1"/>
        <v>-0.07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IFERROR(__xludf.DUMMYFUNCTION("""COMPUTED_VALUE"""),34.38)</f>
        <v>34.38</v>
      </c>
      <c r="C466" s="1">
        <f t="shared" si="1"/>
        <v>-0.26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IFERROR(__xludf.DUMMYFUNCTION("""COMPUTED_VALUE"""),33.97)</f>
        <v>33.97</v>
      </c>
      <c r="C467" s="1">
        <f t="shared" si="1"/>
        <v>-1.41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IFERROR(__xludf.DUMMYFUNCTION("""COMPUTED_VALUE"""),34.24)</f>
        <v>34.24</v>
      </c>
      <c r="C468" s="1">
        <f t="shared" si="1"/>
        <v>-0.73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IFERROR(__xludf.DUMMYFUNCTION("""COMPUTED_VALUE"""),35.02)</f>
        <v>35.02</v>
      </c>
      <c r="C469" s="1">
        <f t="shared" si="1"/>
        <v>-0.22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IFERROR(__xludf.DUMMYFUNCTION("""COMPUTED_VALUE"""),32.54)</f>
        <v>32.54</v>
      </c>
      <c r="C470" s="1">
        <f t="shared" si="1"/>
        <v>-3.48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IFERROR(__xludf.DUMMYFUNCTION("""COMPUTED_VALUE"""),32.74)</f>
        <v>32.74</v>
      </c>
      <c r="C471" s="1">
        <f t="shared" si="1"/>
        <v>-0.8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IFERROR(__xludf.DUMMYFUNCTION("""COMPUTED_VALUE"""),33.28)</f>
        <v>33.28</v>
      </c>
      <c r="C472" s="1">
        <f t="shared" si="1"/>
        <v>-0.46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IFERROR(__xludf.DUMMYFUNCTION("""COMPUTED_VALUE"""),32.55)</f>
        <v>32.55</v>
      </c>
      <c r="C473" s="1">
        <f t="shared" si="1"/>
        <v>-1.73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IFERROR(__xludf.DUMMYFUNCTION("""COMPUTED_VALUE"""),32.7)</f>
        <v>32.7</v>
      </c>
      <c r="C474" s="1">
        <f t="shared" si="1"/>
        <v>-0.85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IFERROR(__xludf.DUMMYFUNCTION("""COMPUTED_VALUE"""),31.47)</f>
        <v>31.47</v>
      </c>
      <c r="C475" s="1">
        <f t="shared" si="1"/>
        <v>-2.23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IFERROR(__xludf.DUMMYFUNCTION("""COMPUTED_VALUE"""),30.49)</f>
        <v>30.49</v>
      </c>
      <c r="C476" s="1">
        <f t="shared" si="1"/>
        <v>-1.98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IFERROR(__xludf.DUMMYFUNCTION("""COMPUTED_VALUE"""),30.62)</f>
        <v>30.62</v>
      </c>
      <c r="C477" s="1">
        <f t="shared" si="1"/>
        <v>-0.87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IFERROR(__xludf.DUMMYFUNCTION("""COMPUTED_VALUE"""),29.91)</f>
        <v>29.91</v>
      </c>
      <c r="C478" s="1">
        <f t="shared" si="1"/>
        <v>-1.71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IFERROR(__xludf.DUMMYFUNCTION("""COMPUTED_VALUE"""),29.41)</f>
        <v>29.41</v>
      </c>
      <c r="C479" s="1">
        <f t="shared" si="1"/>
        <v>-1.5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IFERROR(__xludf.DUMMYFUNCTION("""COMPUTED_VALUE"""),28.38)</f>
        <v>28.38</v>
      </c>
      <c r="C480" s="1">
        <f t="shared" si="1"/>
        <v>-2.03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IFERROR(__xludf.DUMMYFUNCTION("""COMPUTED_VALUE"""),28.48)</f>
        <v>28.48</v>
      </c>
      <c r="C481" s="1">
        <f t="shared" si="1"/>
        <v>-0.9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IFERROR(__xludf.DUMMYFUNCTION("""COMPUTED_VALUE"""),29.16)</f>
        <v>29.16</v>
      </c>
      <c r="C482" s="1">
        <f t="shared" si="1"/>
        <v>-0.32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IFERROR(__xludf.DUMMYFUNCTION("""COMPUTED_VALUE"""),28.56)</f>
        <v>28.56</v>
      </c>
      <c r="C483" s="1">
        <f t="shared" si="1"/>
        <v>-1.6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IFERROR(__xludf.DUMMYFUNCTION("""COMPUTED_VALUE"""),30.97)</f>
        <v>30.97</v>
      </c>
      <c r="C484" s="1">
        <f t="shared" si="1"/>
        <v>1.41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IFERROR(__xludf.DUMMYFUNCTION("""COMPUTED_VALUE"""),30.46)</f>
        <v>30.46</v>
      </c>
      <c r="C485" s="1">
        <f t="shared" si="1"/>
        <v>-1.51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IFERROR(__xludf.DUMMYFUNCTION("""COMPUTED_VALUE"""),32.33)</f>
        <v>32.33</v>
      </c>
      <c r="C486" s="1">
        <f t="shared" si="1"/>
        <v>0.87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IFERROR(__xludf.DUMMYFUNCTION("""COMPUTED_VALUE"""),33.51)</f>
        <v>33.51</v>
      </c>
      <c r="C487" s="1">
        <f t="shared" si="1"/>
        <v>0.18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IFERROR(__xludf.DUMMYFUNCTION("""COMPUTED_VALUE"""),33.23)</f>
        <v>33.23</v>
      </c>
      <c r="C488" s="1">
        <f t="shared" si="1"/>
        <v>-1.28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IFERROR(__xludf.DUMMYFUNCTION("""COMPUTED_VALUE"""),34.0)</f>
        <v>34</v>
      </c>
      <c r="C489" s="1">
        <f t="shared" si="1"/>
        <v>-0.23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IFERROR(__xludf.DUMMYFUNCTION("""COMPUTED_VALUE"""),32.22)</f>
        <v>32.22</v>
      </c>
      <c r="C490" s="1">
        <f t="shared" si="1"/>
        <v>-2.78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IFERROR(__xludf.DUMMYFUNCTION("""COMPUTED_VALUE"""),33.18)</f>
        <v>33.18</v>
      </c>
      <c r="C491" s="1">
        <f t="shared" si="1"/>
        <v>-0.04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IFERROR(__xludf.DUMMYFUNCTION("""COMPUTED_VALUE"""),32.04)</f>
        <v>32.04</v>
      </c>
      <c r="C492" s="1">
        <f t="shared" si="1"/>
        <v>-2.14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IFERROR(__xludf.DUMMYFUNCTION("""COMPUTED_VALUE"""),31.29)</f>
        <v>31.29</v>
      </c>
      <c r="C493" s="1">
        <f t="shared" si="1"/>
        <v>-1.75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IFERROR(__xludf.DUMMYFUNCTION("""COMPUTED_VALUE"""),31.51)</f>
        <v>31.51</v>
      </c>
      <c r="C494" s="1">
        <f t="shared" si="1"/>
        <v>-0.78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IFERROR(__xludf.DUMMYFUNCTION("""COMPUTED_VALUE"""),31.76)</f>
        <v>31.76</v>
      </c>
      <c r="C495" s="1">
        <f t="shared" si="1"/>
        <v>-0.75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IFERROR(__xludf.DUMMYFUNCTION("""COMPUTED_VALUE"""),31.89)</f>
        <v>31.89</v>
      </c>
      <c r="C496" s="1">
        <f t="shared" si="1"/>
        <v>-0.87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IFERROR(__xludf.DUMMYFUNCTION("""COMPUTED_VALUE"""),30.7)</f>
        <v>30.7</v>
      </c>
      <c r="C497" s="1">
        <f t="shared" si="1"/>
        <v>-2.19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IFERROR(__xludf.DUMMYFUNCTION("""COMPUTED_VALUE"""),32.21)</f>
        <v>32.21</v>
      </c>
      <c r="C498" s="1">
        <f t="shared" si="1"/>
        <v>0.51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IFERROR(__xludf.DUMMYFUNCTION("""COMPUTED_VALUE"""),32.32)</f>
        <v>32.32</v>
      </c>
      <c r="C499" s="1">
        <f t="shared" si="1"/>
        <v>-0.89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IFERROR(__xludf.DUMMYFUNCTION("""COMPUTED_VALUE"""),33.45)</f>
        <v>33.45</v>
      </c>
      <c r="C500" s="1">
        <f t="shared" si="1"/>
        <v>0.13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IFERROR(__xludf.DUMMYFUNCTION("""COMPUTED_VALUE"""),33.57)</f>
        <v>33.57</v>
      </c>
      <c r="C501" s="1">
        <f t="shared" si="1"/>
        <v>-0.88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IFERROR(__xludf.DUMMYFUNCTION("""COMPUTED_VALUE"""),33.03)</f>
        <v>33.03</v>
      </c>
      <c r="C502" s="1">
        <f t="shared" si="1"/>
        <v>-1.54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IFERROR(__xludf.DUMMYFUNCTION("""COMPUTED_VALUE"""),32.65)</f>
        <v>32.65</v>
      </c>
      <c r="C503" s="1">
        <f t="shared" si="1"/>
        <v>-1.38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IFERROR(__xludf.DUMMYFUNCTION("""COMPUTED_VALUE"""),33.42)</f>
        <v>33.42</v>
      </c>
      <c r="C504" s="1">
        <f t="shared" si="1"/>
        <v>-0.23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IFERROR(__xludf.DUMMYFUNCTION("""COMPUTED_VALUE"""),33.25)</f>
        <v>33.25</v>
      </c>
      <c r="C505" s="1">
        <f t="shared" si="1"/>
        <v>-1.17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IFERROR(__xludf.DUMMYFUNCTION("""COMPUTED_VALUE"""),34.98)</f>
        <v>34.98</v>
      </c>
      <c r="C506" s="1">
        <f t="shared" si="1"/>
        <v>0.73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IFERROR(__xludf.DUMMYFUNCTION("""COMPUTED_VALUE"""),34.95)</f>
        <v>34.95</v>
      </c>
      <c r="C507" s="1">
        <f t="shared" si="1"/>
        <v>-1.03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IFERROR(__xludf.DUMMYFUNCTION("""COMPUTED_VALUE"""),35.68)</f>
        <v>35.68</v>
      </c>
      <c r="C508" s="1">
        <f t="shared" si="1"/>
        <v>-0.27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IFERROR(__xludf.DUMMYFUNCTION("""COMPUTED_VALUE"""),35.36)</f>
        <v>35.36</v>
      </c>
      <c r="C509" s="1">
        <f t="shared" si="1"/>
        <v>-1.32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IFERROR(__xludf.DUMMYFUNCTION("""COMPUTED_VALUE"""),35.3)</f>
        <v>35.3</v>
      </c>
      <c r="C510" s="1">
        <f t="shared" si="1"/>
        <v>-1.06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IFERROR(__xludf.DUMMYFUNCTION("""COMPUTED_VALUE"""),36.05)</f>
        <v>36.05</v>
      </c>
      <c r="C511" s="1">
        <f t="shared" si="1"/>
        <v>-0.25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IFERROR(__xludf.DUMMYFUNCTION("""COMPUTED_VALUE"""),36.66)</f>
        <v>36.66</v>
      </c>
      <c r="C512" s="1">
        <f t="shared" si="1"/>
        <v>-0.39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IFERROR(__xludf.DUMMYFUNCTION("""COMPUTED_VALUE"""),36.85)</f>
        <v>36.85</v>
      </c>
      <c r="C513" s="1">
        <f t="shared" si="1"/>
        <v>-0.81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IFERROR(__xludf.DUMMYFUNCTION("""COMPUTED_VALUE"""),35.92)</f>
        <v>35.92</v>
      </c>
      <c r="C514" s="1">
        <f t="shared" si="1"/>
        <v>-1.93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IFERROR(__xludf.DUMMYFUNCTION("""COMPUTED_VALUE"""),34.91)</f>
        <v>34.91</v>
      </c>
      <c r="C515" s="1">
        <f t="shared" si="1"/>
        <v>-2.01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IFERROR(__xludf.DUMMYFUNCTION("""COMPUTED_VALUE"""),36.54)</f>
        <v>36.54</v>
      </c>
      <c r="C516" s="1">
        <f t="shared" si="1"/>
        <v>0.63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IFERROR(__xludf.DUMMYFUNCTION("""COMPUTED_VALUE"""),36.93)</f>
        <v>36.93</v>
      </c>
      <c r="C517" s="1">
        <f t="shared" si="1"/>
        <v>-0.61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IFERROR(__xludf.DUMMYFUNCTION("""COMPUTED_VALUE"""),37.36)</f>
        <v>37.36</v>
      </c>
      <c r="C518" s="1">
        <f t="shared" si="1"/>
        <v>-0.57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IFERROR(__xludf.DUMMYFUNCTION("""COMPUTED_VALUE"""),37.66)</f>
        <v>37.66</v>
      </c>
      <c r="C519" s="1">
        <f t="shared" si="1"/>
        <v>-0.7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IFERROR(__xludf.DUMMYFUNCTION("""COMPUTED_VALUE"""),37.66)</f>
        <v>37.66</v>
      </c>
      <c r="C520" s="1">
        <f t="shared" si="1"/>
        <v>-1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IFERROR(__xludf.DUMMYFUNCTION("""COMPUTED_VALUE"""),37.6)</f>
        <v>37.6</v>
      </c>
      <c r="C521" s="1">
        <f t="shared" si="1"/>
        <v>-1.06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IFERROR(__xludf.DUMMYFUNCTION("""COMPUTED_VALUE"""),37.49)</f>
        <v>37.49</v>
      </c>
      <c r="C522" s="1">
        <f t="shared" si="1"/>
        <v>-1.11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IFERROR(__xludf.DUMMYFUNCTION("""COMPUTED_VALUE"""),37.21)</f>
        <v>37.21</v>
      </c>
      <c r="C523" s="1">
        <f t="shared" si="1"/>
        <v>-1.28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IFERROR(__xludf.DUMMYFUNCTION("""COMPUTED_VALUE"""),37.01)</f>
        <v>37.01</v>
      </c>
      <c r="C524" s="1">
        <f t="shared" si="1"/>
        <v>-1.2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IFERROR(__xludf.DUMMYFUNCTION("""COMPUTED_VALUE"""),37.3)</f>
        <v>37.3</v>
      </c>
      <c r="C525" s="1">
        <f t="shared" si="1"/>
        <v>-0.71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IFERROR(__xludf.DUMMYFUNCTION("""COMPUTED_VALUE"""),37.6)</f>
        <v>37.6</v>
      </c>
      <c r="C526" s="1">
        <f t="shared" si="1"/>
        <v>-0.7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IFERROR(__xludf.DUMMYFUNCTION("""COMPUTED_VALUE"""),37.55)</f>
        <v>37.55</v>
      </c>
      <c r="C527" s="1">
        <f t="shared" si="1"/>
        <v>-1.05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IFERROR(__xludf.DUMMYFUNCTION("""COMPUTED_VALUE"""),38.28)</f>
        <v>38.28</v>
      </c>
      <c r="C528" s="1">
        <f t="shared" si="1"/>
        <v>-0.27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IFERROR(__xludf.DUMMYFUNCTION("""COMPUTED_VALUE"""),38.14)</f>
        <v>38.14</v>
      </c>
      <c r="C529" s="1">
        <f t="shared" si="1"/>
        <v>-1.14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IFERROR(__xludf.DUMMYFUNCTION("""COMPUTED_VALUE"""),37.87)</f>
        <v>37.87</v>
      </c>
      <c r="C530" s="1">
        <f t="shared" si="1"/>
        <v>-1.27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IFERROR(__xludf.DUMMYFUNCTION("""COMPUTED_VALUE"""),38.3)</f>
        <v>38.3</v>
      </c>
      <c r="C531" s="1">
        <f t="shared" si="1"/>
        <v>-0.57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IFERROR(__xludf.DUMMYFUNCTION("""COMPUTED_VALUE"""),37.86)</f>
        <v>37.86</v>
      </c>
      <c r="C532" s="1">
        <f t="shared" si="1"/>
        <v>-1.44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IFERROR(__xludf.DUMMYFUNCTION("""COMPUTED_VALUE"""),37.61)</f>
        <v>37.61</v>
      </c>
      <c r="C533" s="1">
        <f t="shared" si="1"/>
        <v>-1.25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IFERROR(__xludf.DUMMYFUNCTION("""COMPUTED_VALUE"""),38.3)</f>
        <v>38.3</v>
      </c>
      <c r="C534" s="1">
        <f t="shared" si="1"/>
        <v>-0.31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IFERROR(__xludf.DUMMYFUNCTION("""COMPUTED_VALUE"""),37.92)</f>
        <v>37.92</v>
      </c>
      <c r="C535" s="1">
        <f t="shared" si="1"/>
        <v>-1.38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IFERROR(__xludf.DUMMYFUNCTION("""COMPUTED_VALUE"""),37.4)</f>
        <v>37.4</v>
      </c>
      <c r="C536" s="1">
        <f t="shared" si="1"/>
        <v>-1.52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IFERROR(__xludf.DUMMYFUNCTION("""COMPUTED_VALUE"""),38.0)</f>
        <v>38</v>
      </c>
      <c r="C537" s="1">
        <f t="shared" si="1"/>
        <v>-0.4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IFERROR(__xludf.DUMMYFUNCTION("""COMPUTED_VALUE"""),38.47)</f>
        <v>38.47</v>
      </c>
      <c r="C538" s="1">
        <f t="shared" si="1"/>
        <v>-0.53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IFERROR(__xludf.DUMMYFUNCTION("""COMPUTED_VALUE"""),38.46)</f>
        <v>38.46</v>
      </c>
      <c r="C539" s="1">
        <f t="shared" si="1"/>
        <v>-1.01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IFERROR(__xludf.DUMMYFUNCTION("""COMPUTED_VALUE"""),38.07)</f>
        <v>38.07</v>
      </c>
      <c r="C540" s="1">
        <f t="shared" si="1"/>
        <v>-1.39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IFERROR(__xludf.DUMMYFUNCTION("""COMPUTED_VALUE"""),38.49)</f>
        <v>38.49</v>
      </c>
      <c r="C541" s="1">
        <f t="shared" si="1"/>
        <v>-0.58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IFERROR(__xludf.DUMMYFUNCTION("""COMPUTED_VALUE"""),38.28)</f>
        <v>38.28</v>
      </c>
      <c r="C542" s="1">
        <f t="shared" si="1"/>
        <v>-1.21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IFERROR(__xludf.DUMMYFUNCTION("""COMPUTED_VALUE"""),39.06)</f>
        <v>39.06</v>
      </c>
      <c r="C543" s="1">
        <f t="shared" si="1"/>
        <v>-0.22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IFERROR(__xludf.DUMMYFUNCTION("""COMPUTED_VALUE"""),39.21)</f>
        <v>39.21</v>
      </c>
      <c r="C544" s="1">
        <f t="shared" si="1"/>
        <v>-0.85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IFERROR(__xludf.DUMMYFUNCTION("""COMPUTED_VALUE"""),39.24)</f>
        <v>39.24</v>
      </c>
      <c r="C545" s="1">
        <f t="shared" si="1"/>
        <v>-0.97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IFERROR(__xludf.DUMMYFUNCTION("""COMPUTED_VALUE"""),40.37)</f>
        <v>40.37</v>
      </c>
      <c r="C546" s="1">
        <f t="shared" si="1"/>
        <v>0.13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IFERROR(__xludf.DUMMYFUNCTION("""COMPUTED_VALUE"""),40.63)</f>
        <v>40.63</v>
      </c>
      <c r="C547" s="1">
        <f t="shared" si="1"/>
        <v>-0.74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IFERROR(__xludf.DUMMYFUNCTION("""COMPUTED_VALUE"""),40.4)</f>
        <v>40.4</v>
      </c>
      <c r="C548" s="1">
        <f t="shared" si="1"/>
        <v>-1.23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IFERROR(__xludf.DUMMYFUNCTION("""COMPUTED_VALUE"""),39.32)</f>
        <v>39.32</v>
      </c>
      <c r="C549" s="1">
        <f t="shared" si="1"/>
        <v>-2.08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IFERROR(__xludf.DUMMYFUNCTION("""COMPUTED_VALUE"""),39.95)</f>
        <v>39.95</v>
      </c>
      <c r="C550" s="1">
        <f t="shared" si="1"/>
        <v>-0.37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IFERROR(__xludf.DUMMYFUNCTION("""COMPUTED_VALUE"""),40.44)</f>
        <v>40.44</v>
      </c>
      <c r="C551" s="1">
        <f t="shared" si="1"/>
        <v>-0.51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IFERROR(__xludf.DUMMYFUNCTION("""COMPUTED_VALUE"""),41.03)</f>
        <v>41.03</v>
      </c>
      <c r="C552" s="1">
        <f t="shared" si="1"/>
        <v>-0.41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IFERROR(__xludf.DUMMYFUNCTION("""COMPUTED_VALUE"""),40.54)</f>
        <v>40.54</v>
      </c>
      <c r="C553" s="1">
        <f t="shared" si="1"/>
        <v>-1.49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IFERROR(__xludf.DUMMYFUNCTION("""COMPUTED_VALUE"""),43.39)</f>
        <v>43.39</v>
      </c>
      <c r="C554" s="1">
        <f t="shared" si="1"/>
        <v>1.85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IFERROR(__xludf.DUMMYFUNCTION("""COMPUTED_VALUE"""),43.58)</f>
        <v>43.58</v>
      </c>
      <c r="C555" s="1">
        <f t="shared" si="1"/>
        <v>-0.81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IFERROR(__xludf.DUMMYFUNCTION("""COMPUTED_VALUE"""),44.7)</f>
        <v>44.7</v>
      </c>
      <c r="C556" s="1">
        <f t="shared" si="1"/>
        <v>0.12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IFERROR(__xludf.DUMMYFUNCTION("""COMPUTED_VALUE"""),44.57)</f>
        <v>44.57</v>
      </c>
      <c r="C557" s="1">
        <f t="shared" si="1"/>
        <v>-1.13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IFERROR(__xludf.DUMMYFUNCTION("""COMPUTED_VALUE"""),45.0)</f>
        <v>45</v>
      </c>
      <c r="C558" s="1">
        <f t="shared" si="1"/>
        <v>-0.57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IFERROR(__xludf.DUMMYFUNCTION("""COMPUTED_VALUE"""),45.38)</f>
        <v>45.38</v>
      </c>
      <c r="C559" s="1">
        <f t="shared" si="1"/>
        <v>-0.62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IFERROR(__xludf.DUMMYFUNCTION("""COMPUTED_VALUE"""),45.12)</f>
        <v>45.12</v>
      </c>
      <c r="C560" s="1">
        <f t="shared" si="1"/>
        <v>-1.26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IFERROR(__xludf.DUMMYFUNCTION("""COMPUTED_VALUE"""),44.65)</f>
        <v>44.65</v>
      </c>
      <c r="C561" s="1">
        <f t="shared" si="1"/>
        <v>-1.47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IFERROR(__xludf.DUMMYFUNCTION("""COMPUTED_VALUE"""),45.16)</f>
        <v>45.16</v>
      </c>
      <c r="C562" s="1">
        <f t="shared" si="1"/>
        <v>-0.49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IFERROR(__xludf.DUMMYFUNCTION("""COMPUTED_VALUE"""),46.17)</f>
        <v>46.17</v>
      </c>
      <c r="C563" s="1">
        <f t="shared" si="1"/>
        <v>0.01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IFERROR(__xludf.DUMMYFUNCTION("""COMPUTED_VALUE"""),45.89)</f>
        <v>45.89</v>
      </c>
      <c r="C564" s="1">
        <f t="shared" si="1"/>
        <v>-1.28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IFERROR(__xludf.DUMMYFUNCTION("""COMPUTED_VALUE"""),46.27)</f>
        <v>46.27</v>
      </c>
      <c r="C565" s="1">
        <f t="shared" si="1"/>
        <v>-0.62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IFERROR(__xludf.DUMMYFUNCTION("""COMPUTED_VALUE"""),45.67)</f>
        <v>45.67</v>
      </c>
      <c r="C566" s="1">
        <f t="shared" si="1"/>
        <v>-1.6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IFERROR(__xludf.DUMMYFUNCTION("""COMPUTED_VALUE"""),45.98)</f>
        <v>45.98</v>
      </c>
      <c r="C567" s="1">
        <f t="shared" si="1"/>
        <v>-0.69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IFERROR(__xludf.DUMMYFUNCTION("""COMPUTED_VALUE"""),46.13)</f>
        <v>46.13</v>
      </c>
      <c r="C568" s="1">
        <f t="shared" si="1"/>
        <v>-0.85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IFERROR(__xludf.DUMMYFUNCTION("""COMPUTED_VALUE"""),45.42)</f>
        <v>45.42</v>
      </c>
      <c r="C569" s="1">
        <f t="shared" si="1"/>
        <v>-1.71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IFERROR(__xludf.DUMMYFUNCTION("""COMPUTED_VALUE"""),44.41)</f>
        <v>44.41</v>
      </c>
      <c r="C570" s="1">
        <f t="shared" si="1"/>
        <v>-2.01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IFERROR(__xludf.DUMMYFUNCTION("""COMPUTED_VALUE"""),44.34)</f>
        <v>44.34</v>
      </c>
      <c r="C571" s="1">
        <f t="shared" si="1"/>
        <v>-1.07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IFERROR(__xludf.DUMMYFUNCTION("""COMPUTED_VALUE"""),43.89)</f>
        <v>43.89</v>
      </c>
      <c r="C572" s="1">
        <f t="shared" si="1"/>
        <v>-1.45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IFERROR(__xludf.DUMMYFUNCTION("""COMPUTED_VALUE"""),42.96)</f>
        <v>42.96</v>
      </c>
      <c r="C573" s="1">
        <f t="shared" si="1"/>
        <v>-1.93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IFERROR(__xludf.DUMMYFUNCTION("""COMPUTED_VALUE"""),44.01)</f>
        <v>44.01</v>
      </c>
      <c r="C574" s="1">
        <f t="shared" si="1"/>
        <v>0.05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IFERROR(__xludf.DUMMYFUNCTION("""COMPUTED_VALUE"""),44.84)</f>
        <v>44.84</v>
      </c>
      <c r="C575" s="1">
        <f t="shared" si="1"/>
        <v>-0.17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IFERROR(__xludf.DUMMYFUNCTION("""COMPUTED_VALUE"""),43.21)</f>
        <v>43.21</v>
      </c>
      <c r="C576" s="1">
        <f t="shared" si="1"/>
        <v>-2.63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IFERROR(__xludf.DUMMYFUNCTION("""COMPUTED_VALUE"""),43.33)</f>
        <v>43.33</v>
      </c>
      <c r="C577" s="1">
        <f t="shared" si="1"/>
        <v>-0.88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IFERROR(__xludf.DUMMYFUNCTION("""COMPUTED_VALUE"""),43.9)</f>
        <v>43.9</v>
      </c>
      <c r="C578" s="1">
        <f t="shared" si="1"/>
        <v>-0.43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IFERROR(__xludf.DUMMYFUNCTION("""COMPUTED_VALUE"""),43.29)</f>
        <v>43.29</v>
      </c>
      <c r="C579" s="1">
        <f t="shared" si="1"/>
        <v>-1.61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IFERROR(__xludf.DUMMYFUNCTION("""COMPUTED_VALUE"""),43.22)</f>
        <v>43.22</v>
      </c>
      <c r="C580" s="1">
        <f t="shared" si="1"/>
        <v>-1.07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IFERROR(__xludf.DUMMYFUNCTION("""COMPUTED_VALUE"""),42.72)</f>
        <v>42.72</v>
      </c>
      <c r="C581" s="1">
        <f t="shared" si="1"/>
        <v>-1.5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IFERROR(__xludf.DUMMYFUNCTION("""COMPUTED_VALUE"""),42.85)</f>
        <v>42.85</v>
      </c>
      <c r="C582" s="1">
        <f t="shared" si="1"/>
        <v>-0.87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IFERROR(__xludf.DUMMYFUNCTION("""COMPUTED_VALUE"""),43.28)</f>
        <v>43.28</v>
      </c>
      <c r="C583" s="1">
        <f t="shared" si="1"/>
        <v>-0.57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IFERROR(__xludf.DUMMYFUNCTION("""COMPUTED_VALUE"""),43.16)</f>
        <v>43.16</v>
      </c>
      <c r="C584" s="1">
        <f t="shared" si="1"/>
        <v>-1.12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IFERROR(__xludf.DUMMYFUNCTION("""COMPUTED_VALUE"""),43.8)</f>
        <v>43.8</v>
      </c>
      <c r="C585" s="1">
        <f t="shared" si="1"/>
        <v>-0.36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IFERROR(__xludf.DUMMYFUNCTION("""COMPUTED_VALUE"""),43.34)</f>
        <v>43.34</v>
      </c>
      <c r="C586" s="1">
        <f t="shared" si="1"/>
        <v>-1.46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IFERROR(__xludf.DUMMYFUNCTION("""COMPUTED_VALUE"""),42.98)</f>
        <v>42.98</v>
      </c>
      <c r="C587" s="1">
        <f t="shared" si="1"/>
        <v>-1.36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IFERROR(__xludf.DUMMYFUNCTION("""COMPUTED_VALUE"""),43.79)</f>
        <v>43.79</v>
      </c>
      <c r="C588" s="1">
        <f t="shared" si="1"/>
        <v>-0.19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IFERROR(__xludf.DUMMYFUNCTION("""COMPUTED_VALUE"""),43.2)</f>
        <v>43.2</v>
      </c>
      <c r="C589" s="1">
        <f t="shared" si="1"/>
        <v>-1.59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IFERROR(__xludf.DUMMYFUNCTION("""COMPUTED_VALUE"""),43.01)</f>
        <v>43.01</v>
      </c>
      <c r="C590" s="1">
        <f t="shared" si="1"/>
        <v>-1.19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IFERROR(__xludf.DUMMYFUNCTION("""COMPUTED_VALUE"""),41.75)</f>
        <v>41.75</v>
      </c>
      <c r="C591" s="1">
        <f t="shared" si="1"/>
        <v>-2.26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IFERROR(__xludf.DUMMYFUNCTION("""COMPUTED_VALUE"""),41.78)</f>
        <v>41.78</v>
      </c>
      <c r="C592" s="1">
        <f t="shared" si="1"/>
        <v>-0.97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IFERROR(__xludf.DUMMYFUNCTION("""COMPUTED_VALUE"""),41.38)</f>
        <v>41.38</v>
      </c>
      <c r="C593" s="1">
        <f t="shared" si="1"/>
        <v>-1.4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IFERROR(__xludf.DUMMYFUNCTION("""COMPUTED_VALUE"""),40.64)</f>
        <v>40.64</v>
      </c>
      <c r="C594" s="1">
        <f t="shared" si="1"/>
        <v>-1.74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IFERROR(__xludf.DUMMYFUNCTION("""COMPUTED_VALUE"""),40.74)</f>
        <v>40.74</v>
      </c>
      <c r="C595" s="1">
        <f t="shared" si="1"/>
        <v>-0.9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IFERROR(__xludf.DUMMYFUNCTION("""COMPUTED_VALUE"""),36.96)</f>
        <v>36.96</v>
      </c>
      <c r="C596" s="1">
        <f t="shared" si="1"/>
        <v>-4.78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IFERROR(__xludf.DUMMYFUNCTION("""COMPUTED_VALUE"""),35.79)</f>
        <v>35.79</v>
      </c>
      <c r="C597" s="1">
        <f t="shared" si="1"/>
        <v>-2.17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IFERROR(__xludf.DUMMYFUNCTION("""COMPUTED_VALUE"""),36.24)</f>
        <v>36.24</v>
      </c>
      <c r="C598" s="1">
        <f t="shared" si="1"/>
        <v>-0.55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IFERROR(__xludf.DUMMYFUNCTION("""COMPUTED_VALUE"""),35.46)</f>
        <v>35.46</v>
      </c>
      <c r="C599" s="1">
        <f t="shared" si="1"/>
        <v>-1.78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IFERROR(__xludf.DUMMYFUNCTION("""COMPUTED_VALUE"""),33.93)</f>
        <v>33.93</v>
      </c>
      <c r="C600" s="1">
        <f t="shared" si="1"/>
        <v>-2.53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IFERROR(__xludf.DUMMYFUNCTION("""COMPUTED_VALUE"""),33.49)</f>
        <v>33.49</v>
      </c>
      <c r="C601" s="1">
        <f t="shared" si="1"/>
        <v>-1.44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IFERROR(__xludf.DUMMYFUNCTION("""COMPUTED_VALUE"""),32.51)</f>
        <v>32.51</v>
      </c>
      <c r="C602" s="1">
        <f t="shared" si="1"/>
        <v>-1.98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IFERROR(__xludf.DUMMYFUNCTION("""COMPUTED_VALUE"""),34.01)</f>
        <v>34.01</v>
      </c>
      <c r="C603" s="1">
        <f t="shared" si="1"/>
        <v>0.5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IFERROR(__xludf.DUMMYFUNCTION("""COMPUTED_VALUE"""),34.01)</f>
        <v>34.01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IFERROR(__xludf.DUMMYFUNCTION("""COMPUTED_VALUE"""),33.97)</f>
        <v>33.97</v>
      </c>
      <c r="C605" s="1">
        <f t="shared" si="1"/>
        <v>-1.04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IFERROR(__xludf.DUMMYFUNCTION("""COMPUTED_VALUE"""),33.5)</f>
        <v>33.5</v>
      </c>
      <c r="C606" s="1">
        <f t="shared" si="1"/>
        <v>-1.47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IFERROR(__xludf.DUMMYFUNCTION("""COMPUTED_VALUE"""),33.63)</f>
        <v>33.63</v>
      </c>
      <c r="C607" s="1">
        <f t="shared" si="1"/>
        <v>-0.87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IFERROR(__xludf.DUMMYFUNCTION("""COMPUTED_VALUE"""),32.96)</f>
        <v>32.96</v>
      </c>
      <c r="C608" s="1">
        <f t="shared" si="1"/>
        <v>-1.67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IFERROR(__xludf.DUMMYFUNCTION("""COMPUTED_VALUE"""),33.15)</f>
        <v>33.15</v>
      </c>
      <c r="C609" s="1">
        <f t="shared" si="1"/>
        <v>-0.81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IFERROR(__xludf.DUMMYFUNCTION("""COMPUTED_VALUE"""),31.93)</f>
        <v>31.93</v>
      </c>
      <c r="C610" s="1">
        <f t="shared" si="1"/>
        <v>-2.22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IFERROR(__xludf.DUMMYFUNCTION("""COMPUTED_VALUE"""),31.0)</f>
        <v>31</v>
      </c>
      <c r="C611" s="1">
        <f t="shared" si="1"/>
        <v>-1.93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IFERROR(__xludf.DUMMYFUNCTION("""COMPUTED_VALUE"""),31.99)</f>
        <v>31.99</v>
      </c>
      <c r="C612" s="1">
        <f t="shared" si="1"/>
        <v>-0.01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IFERROR(__xludf.DUMMYFUNCTION("""COMPUTED_VALUE"""),33.07)</f>
        <v>33.07</v>
      </c>
      <c r="C613" s="1">
        <f t="shared" si="1"/>
        <v>0.08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IFERROR(__xludf.DUMMYFUNCTION("""COMPUTED_VALUE"""),32.81)</f>
        <v>32.81</v>
      </c>
      <c r="C614" s="1">
        <f t="shared" si="1"/>
        <v>-1.26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IFERROR(__xludf.DUMMYFUNCTION("""COMPUTED_VALUE"""),33.68)</f>
        <v>33.68</v>
      </c>
      <c r="C615" s="1">
        <f t="shared" si="1"/>
        <v>-0.13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IFERROR(__xludf.DUMMYFUNCTION("""COMPUTED_VALUE"""),32.82)</f>
        <v>32.82</v>
      </c>
      <c r="C616" s="1">
        <f t="shared" si="1"/>
        <v>-1.86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IFERROR(__xludf.DUMMYFUNCTION("""COMPUTED_VALUE"""),33.77)</f>
        <v>33.77</v>
      </c>
      <c r="C617" s="1">
        <f t="shared" si="1"/>
        <v>-0.05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IFERROR(__xludf.DUMMYFUNCTION("""COMPUTED_VALUE"""),34.3)</f>
        <v>34.3</v>
      </c>
      <c r="C618" s="1">
        <f t="shared" si="1"/>
        <v>-0.47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IFERROR(__xludf.DUMMYFUNCTION("""COMPUTED_VALUE"""),34.65)</f>
        <v>34.65</v>
      </c>
      <c r="C619" s="1">
        <f t="shared" si="1"/>
        <v>-0.65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IFERROR(__xludf.DUMMYFUNCTION("""COMPUTED_VALUE"""),35.03)</f>
        <v>35.03</v>
      </c>
      <c r="C620" s="1">
        <f t="shared" si="1"/>
        <v>-0.62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IFERROR(__xludf.DUMMYFUNCTION("""COMPUTED_VALUE"""),34.62)</f>
        <v>34.62</v>
      </c>
      <c r="C621" s="1">
        <f t="shared" si="1"/>
        <v>-1.41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IFERROR(__xludf.DUMMYFUNCTION("""COMPUTED_VALUE"""),35.38)</f>
        <v>35.38</v>
      </c>
      <c r="C622" s="1">
        <f t="shared" si="1"/>
        <v>-0.24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IFERROR(__xludf.DUMMYFUNCTION("""COMPUTED_VALUE"""),36.45)</f>
        <v>36.45</v>
      </c>
      <c r="C623" s="1">
        <f t="shared" si="1"/>
        <v>0.07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IFERROR(__xludf.DUMMYFUNCTION("""COMPUTED_VALUE"""),35.51)</f>
        <v>35.51</v>
      </c>
      <c r="C624" s="1">
        <f t="shared" si="1"/>
        <v>-1.94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IFERROR(__xludf.DUMMYFUNCTION("""COMPUTED_VALUE"""),35.99)</f>
        <v>35.99</v>
      </c>
      <c r="C625" s="1">
        <f t="shared" si="1"/>
        <v>-0.52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IFERROR(__xludf.DUMMYFUNCTION("""COMPUTED_VALUE"""),35.32)</f>
        <v>35.32</v>
      </c>
      <c r="C626" s="1">
        <f t="shared" si="1"/>
        <v>-1.67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IFERROR(__xludf.DUMMYFUNCTION("""COMPUTED_VALUE"""),35.71)</f>
        <v>35.71</v>
      </c>
      <c r="C627" s="1">
        <f t="shared" si="1"/>
        <v>-0.61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IFERROR(__xludf.DUMMYFUNCTION("""COMPUTED_VALUE"""),36.78)</f>
        <v>36.78</v>
      </c>
      <c r="C628" s="1">
        <f t="shared" si="1"/>
        <v>0.07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IFERROR(__xludf.DUMMYFUNCTION("""COMPUTED_VALUE"""),35.88)</f>
        <v>35.88</v>
      </c>
      <c r="C629" s="1">
        <f t="shared" si="1"/>
        <v>-1.9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IFERROR(__xludf.DUMMYFUNCTION("""COMPUTED_VALUE"""),35.73)</f>
        <v>35.73</v>
      </c>
      <c r="C630" s="1">
        <f t="shared" si="1"/>
        <v>-1.15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IFERROR(__xludf.DUMMYFUNCTION("""COMPUTED_VALUE"""),36.28)</f>
        <v>36.28</v>
      </c>
      <c r="C631" s="1">
        <f t="shared" si="1"/>
        <v>-0.45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IFERROR(__xludf.DUMMYFUNCTION("""COMPUTED_VALUE"""),35.88)</f>
        <v>35.88</v>
      </c>
      <c r="C632" s="1">
        <f t="shared" si="1"/>
        <v>-1.4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IFERROR(__xludf.DUMMYFUNCTION("""COMPUTED_VALUE"""),34.38)</f>
        <v>34.38</v>
      </c>
      <c r="C633" s="1">
        <f t="shared" si="1"/>
        <v>-2.5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IFERROR(__xludf.DUMMYFUNCTION("""COMPUTED_VALUE"""),33.9)</f>
        <v>33.9</v>
      </c>
      <c r="C634" s="1">
        <f t="shared" si="1"/>
        <v>-1.48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IFERROR(__xludf.DUMMYFUNCTION("""COMPUTED_VALUE"""),33.96)</f>
        <v>33.96</v>
      </c>
      <c r="C635" s="1">
        <f t="shared" si="1"/>
        <v>-0.94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IFERROR(__xludf.DUMMYFUNCTION("""COMPUTED_VALUE"""),34.25)</f>
        <v>34.25</v>
      </c>
      <c r="C636" s="1">
        <f t="shared" si="1"/>
        <v>-0.71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IFERROR(__xludf.DUMMYFUNCTION("""COMPUTED_VALUE"""),34.59)</f>
        <v>34.59</v>
      </c>
      <c r="C637" s="1">
        <f t="shared" si="1"/>
        <v>-0.66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IFERROR(__xludf.DUMMYFUNCTION("""COMPUTED_VALUE"""),34.04)</f>
        <v>34.04</v>
      </c>
      <c r="C638" s="1">
        <f t="shared" si="1"/>
        <v>-1.55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IFERROR(__xludf.DUMMYFUNCTION("""COMPUTED_VALUE"""),36.07)</f>
        <v>36.07</v>
      </c>
      <c r="C639" s="1">
        <f t="shared" si="1"/>
        <v>1.03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IFERROR(__xludf.DUMMYFUNCTION("""COMPUTED_VALUE"""),35.09)</f>
        <v>35.09</v>
      </c>
      <c r="C640" s="1">
        <f t="shared" si="1"/>
        <v>-1.98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IFERROR(__xludf.DUMMYFUNCTION("""COMPUTED_VALUE"""),34.99)</f>
        <v>34.99</v>
      </c>
      <c r="C641" s="1">
        <f t="shared" si="1"/>
        <v>-1.1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IFERROR(__xludf.DUMMYFUNCTION("""COMPUTED_VALUE"""),34.96)</f>
        <v>34.96</v>
      </c>
      <c r="C642" s="1">
        <f t="shared" si="1"/>
        <v>-1.03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IFERROR(__xludf.DUMMYFUNCTION("""COMPUTED_VALUE"""),34.46)</f>
        <v>34.46</v>
      </c>
      <c r="C643" s="1">
        <f t="shared" si="1"/>
        <v>-1.5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IFERROR(__xludf.DUMMYFUNCTION("""COMPUTED_VALUE"""),33.9)</f>
        <v>33.9</v>
      </c>
      <c r="C644" s="1">
        <f t="shared" si="1"/>
        <v>-1.56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IFERROR(__xludf.DUMMYFUNCTION("""COMPUTED_VALUE"""),34.44)</f>
        <v>34.44</v>
      </c>
      <c r="C645" s="1">
        <f t="shared" si="1"/>
        <v>-0.46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IFERROR(__xludf.DUMMYFUNCTION("""COMPUTED_VALUE"""),34.73)</f>
        <v>34.73</v>
      </c>
      <c r="C646" s="1">
        <f t="shared" si="1"/>
        <v>-0.71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IFERROR(__xludf.DUMMYFUNCTION("""COMPUTED_VALUE"""),35.17)</f>
        <v>35.17</v>
      </c>
      <c r="C647" s="1">
        <f t="shared" si="1"/>
        <v>-0.56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IFERROR(__xludf.DUMMYFUNCTION("""COMPUTED_VALUE"""),35.81)</f>
        <v>35.81</v>
      </c>
      <c r="C648" s="1">
        <f t="shared" si="1"/>
        <v>-0.36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IFERROR(__xludf.DUMMYFUNCTION("""COMPUTED_VALUE"""),36.89)</f>
        <v>36.89</v>
      </c>
      <c r="C649" s="1">
        <f t="shared" si="1"/>
        <v>0.08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IFERROR(__xludf.DUMMYFUNCTION("""COMPUTED_VALUE"""),36.14)</f>
        <v>36.14</v>
      </c>
      <c r="C650" s="1">
        <f t="shared" si="1"/>
        <v>-1.75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IFERROR(__xludf.DUMMYFUNCTION("""COMPUTED_VALUE"""),36.0)</f>
        <v>36</v>
      </c>
      <c r="C651" s="1">
        <f t="shared" si="1"/>
        <v>-1.14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IFERROR(__xludf.DUMMYFUNCTION("""COMPUTED_VALUE"""),36.0)</f>
        <v>36</v>
      </c>
      <c r="C652" s="1">
        <f t="shared" si="1"/>
        <v>-1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IFERROR(__xludf.DUMMYFUNCTION("""COMPUTED_VALUE"""),35.17)</f>
        <v>35.17</v>
      </c>
      <c r="C653" s="1">
        <f t="shared" si="1"/>
        <v>-1.83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IFERROR(__xludf.DUMMYFUNCTION("""COMPUTED_VALUE"""),36.09)</f>
        <v>36.09</v>
      </c>
      <c r="C654" s="1">
        <f t="shared" si="1"/>
        <v>-0.08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IFERROR(__xludf.DUMMYFUNCTION("""COMPUTED_VALUE"""),36.3)</f>
        <v>36.3</v>
      </c>
      <c r="C655" s="1">
        <f t="shared" si="1"/>
        <v>-0.79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IFERROR(__xludf.DUMMYFUNCTION("""COMPUTED_VALUE"""),37.01)</f>
        <v>37.01</v>
      </c>
      <c r="C656" s="1">
        <f t="shared" si="1"/>
        <v>-0.29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IFERROR(__xludf.DUMMYFUNCTION("""COMPUTED_VALUE"""),37.16)</f>
        <v>37.16</v>
      </c>
      <c r="C657" s="1">
        <f t="shared" si="1"/>
        <v>-0.85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IFERROR(__xludf.DUMMYFUNCTION("""COMPUTED_VALUE"""),36.92)</f>
        <v>36.92</v>
      </c>
      <c r="C658" s="1">
        <f t="shared" si="1"/>
        <v>-1.24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IFERROR(__xludf.DUMMYFUNCTION("""COMPUTED_VALUE"""),36.97)</f>
        <v>36.97</v>
      </c>
      <c r="C659" s="1">
        <f t="shared" si="1"/>
        <v>-0.95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IFERROR(__xludf.DUMMYFUNCTION("""COMPUTED_VALUE"""),36.99)</f>
        <v>36.99</v>
      </c>
      <c r="C660" s="1">
        <f t="shared" si="1"/>
        <v>-0.98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IFERROR(__xludf.DUMMYFUNCTION("""COMPUTED_VALUE"""),37.1)</f>
        <v>37.1</v>
      </c>
      <c r="C661" s="1">
        <f t="shared" si="1"/>
        <v>-0.89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IFERROR(__xludf.DUMMYFUNCTION("""COMPUTED_VALUE"""),37.07)</f>
        <v>37.07</v>
      </c>
      <c r="C662" s="1">
        <f t="shared" si="1"/>
        <v>-1.03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IFERROR(__xludf.DUMMYFUNCTION("""COMPUTED_VALUE"""),37.1)</f>
        <v>37.1</v>
      </c>
      <c r="C663" s="1">
        <f t="shared" si="1"/>
        <v>-0.97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IFERROR(__xludf.DUMMYFUNCTION("""COMPUTED_VALUE"""),36.98)</f>
        <v>36.98</v>
      </c>
      <c r="C664" s="1">
        <f t="shared" si="1"/>
        <v>-1.12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IFERROR(__xludf.DUMMYFUNCTION("""COMPUTED_VALUE"""),37.37)</f>
        <v>37.37</v>
      </c>
      <c r="C665" s="1">
        <f t="shared" si="1"/>
        <v>-0.61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IFERROR(__xludf.DUMMYFUNCTION("""COMPUTED_VALUE"""),38.04)</f>
        <v>38.04</v>
      </c>
      <c r="C666" s="1">
        <f t="shared" si="1"/>
        <v>-0.33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IFERROR(__xludf.DUMMYFUNCTION("""COMPUTED_VALUE"""),37.83)</f>
        <v>37.83</v>
      </c>
      <c r="C667" s="1">
        <f t="shared" si="1"/>
        <v>-1.21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IFERROR(__xludf.DUMMYFUNCTION("""COMPUTED_VALUE"""),37.23)</f>
        <v>37.23</v>
      </c>
      <c r="C668" s="1">
        <f t="shared" si="1"/>
        <v>-1.6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IFERROR(__xludf.DUMMYFUNCTION("""COMPUTED_VALUE"""),37.17)</f>
        <v>37.17</v>
      </c>
      <c r="C669" s="1">
        <f t="shared" si="1"/>
        <v>-1.06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IFERROR(__xludf.DUMMYFUNCTION("""COMPUTED_VALUE"""),37.23)</f>
        <v>37.23</v>
      </c>
      <c r="C670" s="1">
        <f t="shared" si="1"/>
        <v>-0.94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IFERROR(__xludf.DUMMYFUNCTION("""COMPUTED_VALUE"""),37.13)</f>
        <v>37.13</v>
      </c>
      <c r="C671" s="1">
        <f t="shared" si="1"/>
        <v>-1.1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IFERROR(__xludf.DUMMYFUNCTION("""COMPUTED_VALUE"""),37.3)</f>
        <v>37.3</v>
      </c>
      <c r="C672" s="1">
        <f t="shared" si="1"/>
        <v>-0.83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IFERROR(__xludf.DUMMYFUNCTION("""COMPUTED_VALUE"""),36.9)</f>
        <v>36.9</v>
      </c>
      <c r="C673" s="1">
        <f t="shared" si="1"/>
        <v>-1.4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IFERROR(__xludf.DUMMYFUNCTION("""COMPUTED_VALUE"""),37.14)</f>
        <v>37.14</v>
      </c>
      <c r="C674" s="1">
        <f t="shared" si="1"/>
        <v>-0.76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IFERROR(__xludf.DUMMYFUNCTION("""COMPUTED_VALUE"""),37.01)</f>
        <v>37.01</v>
      </c>
      <c r="C675" s="1">
        <f t="shared" si="1"/>
        <v>-1.13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IFERROR(__xludf.DUMMYFUNCTION("""COMPUTED_VALUE"""),37.11)</f>
        <v>37.11</v>
      </c>
      <c r="C676" s="1">
        <f t="shared" si="1"/>
        <v>-0.9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IFERROR(__xludf.DUMMYFUNCTION("""COMPUTED_VALUE"""),38.69)</f>
        <v>38.69</v>
      </c>
      <c r="C677" s="1">
        <f t="shared" si="1"/>
        <v>0.58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IFERROR(__xludf.DUMMYFUNCTION("""COMPUTED_VALUE"""),39.3)</f>
        <v>39.3</v>
      </c>
      <c r="C678" s="1">
        <f t="shared" si="1"/>
        <v>-0.39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IFERROR(__xludf.DUMMYFUNCTION("""COMPUTED_VALUE"""),38.76)</f>
        <v>38.76</v>
      </c>
      <c r="C679" s="1">
        <f t="shared" si="1"/>
        <v>-1.54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IFERROR(__xludf.DUMMYFUNCTION("""COMPUTED_VALUE"""),39.6)</f>
        <v>39.6</v>
      </c>
      <c r="C680" s="1">
        <f t="shared" si="1"/>
        <v>-0.16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IFERROR(__xludf.DUMMYFUNCTION("""COMPUTED_VALUE"""),39.92)</f>
        <v>39.92</v>
      </c>
      <c r="C681" s="1">
        <f t="shared" si="1"/>
        <v>-0.68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IFERROR(__xludf.DUMMYFUNCTION("""COMPUTED_VALUE"""),41.4)</f>
        <v>41.4</v>
      </c>
      <c r="C682" s="1">
        <f t="shared" si="1"/>
        <v>0.48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IFERROR(__xludf.DUMMYFUNCTION("""COMPUTED_VALUE"""),41.57)</f>
        <v>41.57</v>
      </c>
      <c r="C683" s="1">
        <f t="shared" si="1"/>
        <v>-0.83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IFERROR(__xludf.DUMMYFUNCTION("""COMPUTED_VALUE"""),41.19)</f>
        <v>41.19</v>
      </c>
      <c r="C684" s="1">
        <f t="shared" si="1"/>
        <v>-1.38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IFERROR(__xludf.DUMMYFUNCTION("""COMPUTED_VALUE"""),41.26)</f>
        <v>41.26</v>
      </c>
      <c r="C685" s="1">
        <f t="shared" si="1"/>
        <v>-0.93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IFERROR(__xludf.DUMMYFUNCTION("""COMPUTED_VALUE"""),41.34)</f>
        <v>41.34</v>
      </c>
      <c r="C686" s="1">
        <f t="shared" si="1"/>
        <v>-0.92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IFERROR(__xludf.DUMMYFUNCTION("""COMPUTED_VALUE"""),41.25)</f>
        <v>41.25</v>
      </c>
      <c r="C687" s="1">
        <f t="shared" si="1"/>
        <v>-1.09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IFERROR(__xludf.DUMMYFUNCTION("""COMPUTED_VALUE"""),40.88)</f>
        <v>40.88</v>
      </c>
      <c r="C688" s="1">
        <f t="shared" si="1"/>
        <v>-1.37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IFERROR(__xludf.DUMMYFUNCTION("""COMPUTED_VALUE"""),41.23)</f>
        <v>41.23</v>
      </c>
      <c r="C689" s="1">
        <f t="shared" si="1"/>
        <v>-0.65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IFERROR(__xludf.DUMMYFUNCTION("""COMPUTED_VALUE"""),40.55)</f>
        <v>40.55</v>
      </c>
      <c r="C690" s="1">
        <f t="shared" si="1"/>
        <v>-1.68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IFERROR(__xludf.DUMMYFUNCTION("""COMPUTED_VALUE"""),40.24)</f>
        <v>40.24</v>
      </c>
      <c r="C691" s="1">
        <f t="shared" si="1"/>
        <v>-1.31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IFERROR(__xludf.DUMMYFUNCTION("""COMPUTED_VALUE"""),40.68)</f>
        <v>40.68</v>
      </c>
      <c r="C692" s="1">
        <f t="shared" si="1"/>
        <v>-0.56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IFERROR(__xludf.DUMMYFUNCTION("""COMPUTED_VALUE"""),40.48)</f>
        <v>40.48</v>
      </c>
      <c r="C693" s="1">
        <f t="shared" si="1"/>
        <v>-1.2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IFERROR(__xludf.DUMMYFUNCTION("""COMPUTED_VALUE"""),40.97)</f>
        <v>40.97</v>
      </c>
      <c r="C694" s="1">
        <f t="shared" si="1"/>
        <v>-0.51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IFERROR(__xludf.DUMMYFUNCTION("""COMPUTED_VALUE"""),40.92)</f>
        <v>40.92</v>
      </c>
      <c r="C695" s="1">
        <f t="shared" si="1"/>
        <v>-1.05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IFERROR(__xludf.DUMMYFUNCTION("""COMPUTED_VALUE"""),40.86)</f>
        <v>40.86</v>
      </c>
      <c r="C696" s="1">
        <f t="shared" si="1"/>
        <v>-1.06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IFERROR(__xludf.DUMMYFUNCTION("""COMPUTED_VALUE"""),41.82)</f>
        <v>41.82</v>
      </c>
      <c r="C697" s="1">
        <f t="shared" si="1"/>
        <v>-0.04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IFERROR(__xludf.DUMMYFUNCTION("""COMPUTED_VALUE"""),41.71)</f>
        <v>41.71</v>
      </c>
      <c r="C698" s="1">
        <f t="shared" si="1"/>
        <v>-1.11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IFERROR(__xludf.DUMMYFUNCTION("""COMPUTED_VALUE"""),41.66)</f>
        <v>41.66</v>
      </c>
      <c r="C699" s="1">
        <f t="shared" si="1"/>
        <v>-1.05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IFERROR(__xludf.DUMMYFUNCTION("""COMPUTED_VALUE"""),41.38)</f>
        <v>41.38</v>
      </c>
      <c r="C700" s="1">
        <f t="shared" si="1"/>
        <v>-1.28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IFERROR(__xludf.DUMMYFUNCTION("""COMPUTED_VALUE"""),41.77)</f>
        <v>41.77</v>
      </c>
      <c r="C701" s="1">
        <f t="shared" si="1"/>
        <v>-0.61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IFERROR(__xludf.DUMMYFUNCTION("""COMPUTED_VALUE"""),42.1)</f>
        <v>42.1</v>
      </c>
      <c r="C702" s="1">
        <f t="shared" si="1"/>
        <v>-0.67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IFERROR(__xludf.DUMMYFUNCTION("""COMPUTED_VALUE"""),41.62)</f>
        <v>41.62</v>
      </c>
      <c r="C703" s="1">
        <f t="shared" si="1"/>
        <v>-1.48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IFERROR(__xludf.DUMMYFUNCTION("""COMPUTED_VALUE"""),42.38)</f>
        <v>42.38</v>
      </c>
      <c r="C704" s="1">
        <f t="shared" si="1"/>
        <v>-0.24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IFERROR(__xludf.DUMMYFUNCTION("""COMPUTED_VALUE"""),42.83)</f>
        <v>42.83</v>
      </c>
      <c r="C705" s="1">
        <f t="shared" si="1"/>
        <v>-0.55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IFERROR(__xludf.DUMMYFUNCTION("""COMPUTED_VALUE"""),43.32)</f>
        <v>43.32</v>
      </c>
      <c r="C706" s="1">
        <f t="shared" si="1"/>
        <v>-0.51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IFERROR(__xludf.DUMMYFUNCTION("""COMPUTED_VALUE"""),43.01)</f>
        <v>43.01</v>
      </c>
      <c r="C707" s="1">
        <f t="shared" si="1"/>
        <v>-1.31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IFERROR(__xludf.DUMMYFUNCTION("""COMPUTED_VALUE"""),42.32)</f>
        <v>42.32</v>
      </c>
      <c r="C708" s="1">
        <f t="shared" si="1"/>
        <v>-1.69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IFERROR(__xludf.DUMMYFUNCTION("""COMPUTED_VALUE"""),42.09)</f>
        <v>42.09</v>
      </c>
      <c r="C709" s="1">
        <f t="shared" si="1"/>
        <v>-1.23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IFERROR(__xludf.DUMMYFUNCTION("""COMPUTED_VALUE"""),41.33)</f>
        <v>41.33</v>
      </c>
      <c r="C710" s="1">
        <f t="shared" si="1"/>
        <v>-1.76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IFERROR(__xludf.DUMMYFUNCTION("""COMPUTED_VALUE"""),41.71)</f>
        <v>41.71</v>
      </c>
      <c r="C711" s="1">
        <f t="shared" si="1"/>
        <v>-0.62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IFERROR(__xludf.DUMMYFUNCTION("""COMPUTED_VALUE"""),41.67)</f>
        <v>41.67</v>
      </c>
      <c r="C712" s="1">
        <f t="shared" si="1"/>
        <v>-1.04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IFERROR(__xludf.DUMMYFUNCTION("""COMPUTED_VALUE"""),41.16)</f>
        <v>41.16</v>
      </c>
      <c r="C713" s="1">
        <f t="shared" si="1"/>
        <v>-1.51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IFERROR(__xludf.DUMMYFUNCTION("""COMPUTED_VALUE"""),41.68)</f>
        <v>41.68</v>
      </c>
      <c r="C714" s="1">
        <f t="shared" si="1"/>
        <v>-0.48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IFERROR(__xludf.DUMMYFUNCTION("""COMPUTED_VALUE"""),42.84)</f>
        <v>42.84</v>
      </c>
      <c r="C715" s="1">
        <f t="shared" si="1"/>
        <v>0.16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IFERROR(__xludf.DUMMYFUNCTION("""COMPUTED_VALUE"""),42.42)</f>
        <v>42.42</v>
      </c>
      <c r="C716" s="1">
        <f t="shared" si="1"/>
        <v>-1.42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IFERROR(__xludf.DUMMYFUNCTION("""COMPUTED_VALUE"""),42.27)</f>
        <v>42.27</v>
      </c>
      <c r="C717" s="1">
        <f t="shared" si="1"/>
        <v>-1.15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IFERROR(__xludf.DUMMYFUNCTION("""COMPUTED_VALUE"""),42.88)</f>
        <v>42.88</v>
      </c>
      <c r="C718" s="1">
        <f t="shared" si="1"/>
        <v>-0.39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IFERROR(__xludf.DUMMYFUNCTION("""COMPUTED_VALUE"""),40.48)</f>
        <v>40.48</v>
      </c>
      <c r="C719" s="1">
        <f t="shared" si="1"/>
        <v>-3.4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IFERROR(__xludf.DUMMYFUNCTION("""COMPUTED_VALUE"""),40.4)</f>
        <v>40.4</v>
      </c>
      <c r="C720" s="1">
        <f t="shared" si="1"/>
        <v>-1.08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IFERROR(__xludf.DUMMYFUNCTION("""COMPUTED_VALUE"""),40.62)</f>
        <v>40.62</v>
      </c>
      <c r="C721" s="1">
        <f t="shared" si="1"/>
        <v>-0.78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IFERROR(__xludf.DUMMYFUNCTION("""COMPUTED_VALUE"""),40.58)</f>
        <v>40.58</v>
      </c>
      <c r="C722" s="1">
        <f t="shared" si="1"/>
        <v>-1.04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IFERROR(__xludf.DUMMYFUNCTION("""COMPUTED_VALUE"""),40.04)</f>
        <v>40.04</v>
      </c>
      <c r="C723" s="1">
        <f t="shared" si="1"/>
        <v>-1.54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IFERROR(__xludf.DUMMYFUNCTION("""COMPUTED_VALUE"""),39.29)</f>
        <v>39.29</v>
      </c>
      <c r="C724" s="1">
        <f t="shared" si="1"/>
        <v>-1.75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IFERROR(__xludf.DUMMYFUNCTION("""COMPUTED_VALUE"""),39.39)</f>
        <v>39.39</v>
      </c>
      <c r="C725" s="1">
        <f t="shared" si="1"/>
        <v>-0.9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IFERROR(__xludf.DUMMYFUNCTION("""COMPUTED_VALUE"""),39.53)</f>
        <v>39.53</v>
      </c>
      <c r="C726" s="1">
        <f t="shared" si="1"/>
        <v>-0.86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IFERROR(__xludf.DUMMYFUNCTION("""COMPUTED_VALUE"""),40.59)</f>
        <v>40.59</v>
      </c>
      <c r="C727" s="1">
        <f t="shared" si="1"/>
        <v>0.06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IFERROR(__xludf.DUMMYFUNCTION("""COMPUTED_VALUE"""),40.7)</f>
        <v>40.7</v>
      </c>
      <c r="C728" s="1">
        <f t="shared" si="1"/>
        <v>-0.89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IFERROR(__xludf.DUMMYFUNCTION("""COMPUTED_VALUE"""),40.73)</f>
        <v>40.73</v>
      </c>
      <c r="C729" s="1">
        <f t="shared" si="1"/>
        <v>-0.97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IFERROR(__xludf.DUMMYFUNCTION("""COMPUTED_VALUE"""),41.09)</f>
        <v>41.09</v>
      </c>
      <c r="C730" s="1">
        <f t="shared" si="1"/>
        <v>-0.64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IFERROR(__xludf.DUMMYFUNCTION("""COMPUTED_VALUE"""),40.88)</f>
        <v>40.88</v>
      </c>
      <c r="C731" s="1">
        <f t="shared" si="1"/>
        <v>-1.21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IFERROR(__xludf.DUMMYFUNCTION("""COMPUTED_VALUE"""),40.75)</f>
        <v>40.75</v>
      </c>
      <c r="C732" s="1">
        <f t="shared" si="1"/>
        <v>-1.13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IFERROR(__xludf.DUMMYFUNCTION("""COMPUTED_VALUE"""),40.83)</f>
        <v>40.83</v>
      </c>
      <c r="C733" s="1">
        <f t="shared" si="1"/>
        <v>-0.92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IFERROR(__xludf.DUMMYFUNCTION("""COMPUTED_VALUE"""),41.22)</f>
        <v>41.22</v>
      </c>
      <c r="C734" s="1">
        <f t="shared" si="1"/>
        <v>-0.61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IFERROR(__xludf.DUMMYFUNCTION("""COMPUTED_VALUE"""),41.08)</f>
        <v>41.08</v>
      </c>
      <c r="C735" s="1">
        <f t="shared" si="1"/>
        <v>-1.14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IFERROR(__xludf.DUMMYFUNCTION("""COMPUTED_VALUE"""),40.81)</f>
        <v>40.81</v>
      </c>
      <c r="C736" s="1">
        <f t="shared" si="1"/>
        <v>-1.27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IFERROR(__xludf.DUMMYFUNCTION("""COMPUTED_VALUE"""),40.57)</f>
        <v>40.57</v>
      </c>
      <c r="C737" s="1">
        <f t="shared" si="1"/>
        <v>-1.24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IFERROR(__xludf.DUMMYFUNCTION("""COMPUTED_VALUE"""),41.2)</f>
        <v>41.2</v>
      </c>
      <c r="C738" s="1">
        <f t="shared" si="1"/>
        <v>-0.37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IFERROR(__xludf.DUMMYFUNCTION("""COMPUTED_VALUE"""),41.47)</f>
        <v>41.47</v>
      </c>
      <c r="C739" s="1">
        <f t="shared" si="1"/>
        <v>-0.73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IFERROR(__xludf.DUMMYFUNCTION("""COMPUTED_VALUE"""),42.56)</f>
        <v>42.56</v>
      </c>
      <c r="C740" s="1">
        <f t="shared" si="1"/>
        <v>0.09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IFERROR(__xludf.DUMMYFUNCTION("""COMPUTED_VALUE"""),42.31)</f>
        <v>42.31</v>
      </c>
      <c r="C741" s="1">
        <f t="shared" si="1"/>
        <v>-1.25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IFERROR(__xludf.DUMMYFUNCTION("""COMPUTED_VALUE"""),42.64)</f>
        <v>42.64</v>
      </c>
      <c r="C742" s="1">
        <f t="shared" si="1"/>
        <v>-0.67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IFERROR(__xludf.DUMMYFUNCTION("""COMPUTED_VALUE"""),42.77)</f>
        <v>42.77</v>
      </c>
      <c r="C743" s="1">
        <f t="shared" si="1"/>
        <v>-0.87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IFERROR(__xludf.DUMMYFUNCTION("""COMPUTED_VALUE"""),42.78)</f>
        <v>42.78</v>
      </c>
      <c r="C744" s="1">
        <f t="shared" si="1"/>
        <v>-0.99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IFERROR(__xludf.DUMMYFUNCTION("""COMPUTED_VALUE"""),42.81)</f>
        <v>42.81</v>
      </c>
      <c r="C745" s="1">
        <f t="shared" si="1"/>
        <v>-0.97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IFERROR(__xludf.DUMMYFUNCTION("""COMPUTED_VALUE"""),43.48)</f>
        <v>43.48</v>
      </c>
      <c r="C746" s="1">
        <f t="shared" si="1"/>
        <v>-0.33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IFERROR(__xludf.DUMMYFUNCTION("""COMPUTED_VALUE"""),43.87)</f>
        <v>43.87</v>
      </c>
      <c r="C747" s="1">
        <f t="shared" si="1"/>
        <v>-0.61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IFERROR(__xludf.DUMMYFUNCTION("""COMPUTED_VALUE"""),43.53)</f>
        <v>43.53</v>
      </c>
      <c r="C748" s="1">
        <f t="shared" si="1"/>
        <v>-1.34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IFERROR(__xludf.DUMMYFUNCTION("""COMPUTED_VALUE"""),44.53)</f>
        <v>44.53</v>
      </c>
      <c r="C749" s="1">
        <f t="shared" si="1"/>
        <v>0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IFERROR(__xludf.DUMMYFUNCTION("""COMPUTED_VALUE"""),44.0)</f>
        <v>44</v>
      </c>
      <c r="C750" s="1">
        <f t="shared" si="1"/>
        <v>-1.53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IFERROR(__xludf.DUMMYFUNCTION("""COMPUTED_VALUE"""),43.92)</f>
        <v>43.92</v>
      </c>
      <c r="C751" s="1">
        <f t="shared" si="1"/>
        <v>-1.08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IFERROR(__xludf.DUMMYFUNCTION("""COMPUTED_VALUE"""),43.96)</f>
        <v>43.96</v>
      </c>
      <c r="C752" s="1">
        <f t="shared" si="1"/>
        <v>-0.96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IFERROR(__xludf.DUMMYFUNCTION("""COMPUTED_VALUE"""),43.63)</f>
        <v>43.63</v>
      </c>
      <c r="C753" s="1">
        <f t="shared" si="1"/>
        <v>-1.33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IFERROR(__xludf.DUMMYFUNCTION("""COMPUTED_VALUE"""),43.24)</f>
        <v>43.24</v>
      </c>
      <c r="C754" s="1">
        <f t="shared" si="1"/>
        <v>-1.39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IFERROR(__xludf.DUMMYFUNCTION("""COMPUTED_VALUE"""),43.97)</f>
        <v>43.97</v>
      </c>
      <c r="C755" s="1">
        <f t="shared" si="1"/>
        <v>-0.27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IFERROR(__xludf.DUMMYFUNCTION("""COMPUTED_VALUE"""),44.66)</f>
        <v>44.66</v>
      </c>
      <c r="C756" s="1">
        <f t="shared" si="1"/>
        <v>-0.31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IFERROR(__xludf.DUMMYFUNCTION("""COMPUTED_VALUE"""),44.57)</f>
        <v>44.57</v>
      </c>
      <c r="C757" s="1">
        <f t="shared" si="1"/>
        <v>-1.09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IFERROR(__xludf.DUMMYFUNCTION("""COMPUTED_VALUE"""),45.36)</f>
        <v>45.36</v>
      </c>
      <c r="C758" s="1">
        <f t="shared" si="1"/>
        <v>-0.21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IFERROR(__xludf.DUMMYFUNCTION("""COMPUTED_VALUE"""),45.41)</f>
        <v>45.41</v>
      </c>
      <c r="C759" s="1">
        <f t="shared" si="1"/>
        <v>-0.95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IFERROR(__xludf.DUMMYFUNCTION("""COMPUTED_VALUE"""),45.5)</f>
        <v>45.5</v>
      </c>
      <c r="C760" s="1">
        <f t="shared" si="1"/>
        <v>-0.91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IFERROR(__xludf.DUMMYFUNCTION("""COMPUTED_VALUE"""),45.47)</f>
        <v>45.47</v>
      </c>
      <c r="C761" s="1">
        <f t="shared" si="1"/>
        <v>-1.03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IFERROR(__xludf.DUMMYFUNCTION("""COMPUTED_VALUE"""),46.15)</f>
        <v>46.15</v>
      </c>
      <c r="C762" s="1">
        <f t="shared" si="1"/>
        <v>-0.32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IFERROR(__xludf.DUMMYFUNCTION("""COMPUTED_VALUE"""),46.14)</f>
        <v>46.14</v>
      </c>
      <c r="C763" s="1">
        <f t="shared" si="1"/>
        <v>-1.01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IFERROR(__xludf.DUMMYFUNCTION("""COMPUTED_VALUE"""),45.88)</f>
        <v>45.88</v>
      </c>
      <c r="C764" s="1">
        <f t="shared" si="1"/>
        <v>-1.26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IFERROR(__xludf.DUMMYFUNCTION("""COMPUTED_VALUE"""),46.35)</f>
        <v>46.35</v>
      </c>
      <c r="C765" s="1">
        <f t="shared" si="1"/>
        <v>-0.53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IFERROR(__xludf.DUMMYFUNCTION("""COMPUTED_VALUE"""),46.82)</f>
        <v>46.82</v>
      </c>
      <c r="C766" s="1">
        <f t="shared" si="1"/>
        <v>-0.53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IFERROR(__xludf.DUMMYFUNCTION("""COMPUTED_VALUE"""),46.44)</f>
        <v>46.44</v>
      </c>
      <c r="C767" s="1">
        <f t="shared" si="1"/>
        <v>-1.38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IFERROR(__xludf.DUMMYFUNCTION("""COMPUTED_VALUE"""),46.46)</f>
        <v>46.46</v>
      </c>
      <c r="C768" s="1">
        <f t="shared" si="1"/>
        <v>-0.98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IFERROR(__xludf.DUMMYFUNCTION("""COMPUTED_VALUE"""),46.54)</f>
        <v>46.54</v>
      </c>
      <c r="C769" s="1">
        <f t="shared" si="1"/>
        <v>-0.92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IFERROR(__xludf.DUMMYFUNCTION("""COMPUTED_VALUE"""),46.23)</f>
        <v>46.23</v>
      </c>
      <c r="C770" s="1">
        <f t="shared" si="1"/>
        <v>-1.31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IFERROR(__xludf.DUMMYFUNCTION("""COMPUTED_VALUE"""),46.37)</f>
        <v>46.37</v>
      </c>
      <c r="C771" s="1">
        <f t="shared" si="1"/>
        <v>-0.86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IFERROR(__xludf.DUMMYFUNCTION("""COMPUTED_VALUE"""),47.16)</f>
        <v>47.16</v>
      </c>
      <c r="C772" s="1">
        <f t="shared" si="1"/>
        <v>-0.21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IFERROR(__xludf.DUMMYFUNCTION("""COMPUTED_VALUE"""),46.64)</f>
        <v>46.64</v>
      </c>
      <c r="C773" s="1">
        <f t="shared" si="1"/>
        <v>-1.52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IFERROR(__xludf.DUMMYFUNCTION("""COMPUTED_VALUE"""),47.12)</f>
        <v>47.12</v>
      </c>
      <c r="C774" s="1">
        <f t="shared" si="1"/>
        <v>-0.52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IFERROR(__xludf.DUMMYFUNCTION("""COMPUTED_VALUE"""),47.13)</f>
        <v>47.13</v>
      </c>
      <c r="C775" s="1">
        <f t="shared" si="1"/>
        <v>-0.99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IFERROR(__xludf.DUMMYFUNCTION("""COMPUTED_VALUE"""),47.05)</f>
        <v>47.05</v>
      </c>
      <c r="C776" s="1">
        <f t="shared" si="1"/>
        <v>-1.08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IFERROR(__xludf.DUMMYFUNCTION("""COMPUTED_VALUE"""),47.85)</f>
        <v>47.85</v>
      </c>
      <c r="C777" s="1">
        <f t="shared" si="1"/>
        <v>-0.2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IFERROR(__xludf.DUMMYFUNCTION("""COMPUTED_VALUE"""),47.68)</f>
        <v>47.68</v>
      </c>
      <c r="C778" s="1">
        <f t="shared" si="1"/>
        <v>-1.17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IFERROR(__xludf.DUMMYFUNCTION("""COMPUTED_VALUE"""),48.79)</f>
        <v>48.79</v>
      </c>
      <c r="C779" s="1">
        <f t="shared" si="1"/>
        <v>0.11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IFERROR(__xludf.DUMMYFUNCTION("""COMPUTED_VALUE"""),48.61)</f>
        <v>48.61</v>
      </c>
      <c r="C780" s="1">
        <f t="shared" si="1"/>
        <v>-1.18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IFERROR(__xludf.DUMMYFUNCTION("""COMPUTED_VALUE"""),48.23)</f>
        <v>48.23</v>
      </c>
      <c r="C781" s="1">
        <f t="shared" si="1"/>
        <v>-1.38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IFERROR(__xludf.DUMMYFUNCTION("""COMPUTED_VALUE"""),48.63)</f>
        <v>48.63</v>
      </c>
      <c r="C782" s="1">
        <f t="shared" si="1"/>
        <v>-0.6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IFERROR(__xludf.DUMMYFUNCTION("""COMPUTED_VALUE"""),48.66)</f>
        <v>48.66</v>
      </c>
      <c r="C783" s="1">
        <f t="shared" si="1"/>
        <v>-0.97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IFERROR(__xludf.DUMMYFUNCTION("""COMPUTED_VALUE"""),49.14)</f>
        <v>49.14</v>
      </c>
      <c r="C784" s="1">
        <f t="shared" si="1"/>
        <v>-0.52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IFERROR(__xludf.DUMMYFUNCTION("""COMPUTED_VALUE"""),48.68)</f>
        <v>48.68</v>
      </c>
      <c r="C785" s="1">
        <f t="shared" si="1"/>
        <v>-1.46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IFERROR(__xludf.DUMMYFUNCTION("""COMPUTED_VALUE"""),49.22)</f>
        <v>49.22</v>
      </c>
      <c r="C786" s="1">
        <f t="shared" si="1"/>
        <v>-0.46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IFERROR(__xludf.DUMMYFUNCTION("""COMPUTED_VALUE"""),48.88)</f>
        <v>48.88</v>
      </c>
      <c r="C787" s="1">
        <f t="shared" si="1"/>
        <v>-1.34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IFERROR(__xludf.DUMMYFUNCTION("""COMPUTED_VALUE"""),49.45)</f>
        <v>49.45</v>
      </c>
      <c r="C788" s="1">
        <f t="shared" si="1"/>
        <v>-0.43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IFERROR(__xludf.DUMMYFUNCTION("""COMPUTED_VALUE"""),48.61)</f>
        <v>48.61</v>
      </c>
      <c r="C789" s="1">
        <f t="shared" si="1"/>
        <v>-1.84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IFERROR(__xludf.DUMMYFUNCTION("""COMPUTED_VALUE"""),48.25)</f>
        <v>48.25</v>
      </c>
      <c r="C790" s="1">
        <f t="shared" si="1"/>
        <v>-1.36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IFERROR(__xludf.DUMMYFUNCTION("""COMPUTED_VALUE"""),48.91)</f>
        <v>48.91</v>
      </c>
      <c r="C791" s="1">
        <f t="shared" si="1"/>
        <v>-0.34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IFERROR(__xludf.DUMMYFUNCTION("""COMPUTED_VALUE"""),47.7)</f>
        <v>47.7</v>
      </c>
      <c r="C792" s="1">
        <f t="shared" si="1"/>
        <v>-2.21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IFERROR(__xludf.DUMMYFUNCTION("""COMPUTED_VALUE"""),47.6)</f>
        <v>47.6</v>
      </c>
      <c r="C793" s="1">
        <f t="shared" si="1"/>
        <v>-1.1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IFERROR(__xludf.DUMMYFUNCTION("""COMPUTED_VALUE"""),49.28)</f>
        <v>49.28</v>
      </c>
      <c r="C794" s="1">
        <f t="shared" si="1"/>
        <v>0.68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IFERROR(__xludf.DUMMYFUNCTION("""COMPUTED_VALUE"""),48.92)</f>
        <v>48.92</v>
      </c>
      <c r="C795" s="1">
        <f t="shared" si="1"/>
        <v>-1.36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IFERROR(__xludf.DUMMYFUNCTION("""COMPUTED_VALUE"""),48.91)</f>
        <v>48.91</v>
      </c>
      <c r="C796" s="1">
        <f t="shared" si="1"/>
        <v>-1.01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IFERROR(__xludf.DUMMYFUNCTION("""COMPUTED_VALUE"""),49.1)</f>
        <v>49.1</v>
      </c>
      <c r="C797" s="1">
        <f t="shared" si="1"/>
        <v>-0.81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IFERROR(__xludf.DUMMYFUNCTION("""COMPUTED_VALUE"""),49.49)</f>
        <v>49.49</v>
      </c>
      <c r="C798" s="1">
        <f t="shared" si="1"/>
        <v>-0.61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IFERROR(__xludf.DUMMYFUNCTION("""COMPUTED_VALUE"""),50.03)</f>
        <v>50.03</v>
      </c>
      <c r="C799" s="1">
        <f t="shared" si="1"/>
        <v>-0.46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IFERROR(__xludf.DUMMYFUNCTION("""COMPUTED_VALUE"""),50.63)</f>
        <v>50.63</v>
      </c>
      <c r="C800" s="1">
        <f t="shared" si="1"/>
        <v>-0.4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IFERROR(__xludf.DUMMYFUNCTION("""COMPUTED_VALUE"""),50.2)</f>
        <v>50.2</v>
      </c>
      <c r="C801" s="1">
        <f t="shared" si="1"/>
        <v>-1.43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IFERROR(__xludf.DUMMYFUNCTION("""COMPUTED_VALUE"""),50.48)</f>
        <v>50.48</v>
      </c>
      <c r="C802" s="1">
        <f t="shared" si="1"/>
        <v>-0.72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IFERROR(__xludf.DUMMYFUNCTION("""COMPUTED_VALUE"""),50.28)</f>
        <v>50.28</v>
      </c>
      <c r="C803" s="1">
        <f t="shared" si="1"/>
        <v>-1.2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IFERROR(__xludf.DUMMYFUNCTION("""COMPUTED_VALUE"""),50.16)</f>
        <v>50.16</v>
      </c>
      <c r="C804" s="1">
        <f t="shared" si="1"/>
        <v>-1.12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IFERROR(__xludf.DUMMYFUNCTION("""COMPUTED_VALUE"""),51.0)</f>
        <v>51</v>
      </c>
      <c r="C805" s="1">
        <f t="shared" si="1"/>
        <v>-0.16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IFERROR(__xludf.DUMMYFUNCTION("""COMPUTED_VALUE"""),50.02)</f>
        <v>50.02</v>
      </c>
      <c r="C806" s="1">
        <f t="shared" si="1"/>
        <v>-1.98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IFERROR(__xludf.DUMMYFUNCTION("""COMPUTED_VALUE"""),49.51)</f>
        <v>49.51</v>
      </c>
      <c r="C807" s="1">
        <f t="shared" si="1"/>
        <v>-1.51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IFERROR(__xludf.DUMMYFUNCTION("""COMPUTED_VALUE"""),49.2)</f>
        <v>49.2</v>
      </c>
      <c r="C808" s="1">
        <f t="shared" si="1"/>
        <v>-1.31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IFERROR(__xludf.DUMMYFUNCTION("""COMPUTED_VALUE"""),49.12)</f>
        <v>49.12</v>
      </c>
      <c r="C809" s="1">
        <f t="shared" si="1"/>
        <v>-1.08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IFERROR(__xludf.DUMMYFUNCTION("""COMPUTED_VALUE"""),48.35)</f>
        <v>48.35</v>
      </c>
      <c r="C810" s="1">
        <f t="shared" si="1"/>
        <v>-1.77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IFERROR(__xludf.DUMMYFUNCTION("""COMPUTED_VALUE"""),48.78)</f>
        <v>48.78</v>
      </c>
      <c r="C811" s="1">
        <f t="shared" si="1"/>
        <v>-0.57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IFERROR(__xludf.DUMMYFUNCTION("""COMPUTED_VALUE"""),48.52)</f>
        <v>48.52</v>
      </c>
      <c r="C812" s="1">
        <f t="shared" si="1"/>
        <v>-1.26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IFERROR(__xludf.DUMMYFUNCTION("""COMPUTED_VALUE"""),48.64)</f>
        <v>48.64</v>
      </c>
      <c r="C813" s="1">
        <f t="shared" si="1"/>
        <v>-0.88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IFERROR(__xludf.DUMMYFUNCTION("""COMPUTED_VALUE"""),47.77)</f>
        <v>47.77</v>
      </c>
      <c r="C814" s="1">
        <f t="shared" si="1"/>
        <v>-1.87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IFERROR(__xludf.DUMMYFUNCTION("""COMPUTED_VALUE"""),47.46)</f>
        <v>47.46</v>
      </c>
      <c r="C815" s="1">
        <f t="shared" si="1"/>
        <v>-1.31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IFERROR(__xludf.DUMMYFUNCTION("""COMPUTED_VALUE"""),47.83)</f>
        <v>47.83</v>
      </c>
      <c r="C816" s="1">
        <f t="shared" si="1"/>
        <v>-0.63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IFERROR(__xludf.DUMMYFUNCTION("""COMPUTED_VALUE"""),48.28)</f>
        <v>48.28</v>
      </c>
      <c r="C817" s="1">
        <f t="shared" si="1"/>
        <v>-0.55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IFERROR(__xludf.DUMMYFUNCTION("""COMPUTED_VALUE"""),46.85)</f>
        <v>46.85</v>
      </c>
      <c r="C818" s="1">
        <f t="shared" si="1"/>
        <v>-2.43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IFERROR(__xludf.DUMMYFUNCTION("""COMPUTED_VALUE"""),47.49)</f>
        <v>47.49</v>
      </c>
      <c r="C819" s="1">
        <f t="shared" si="1"/>
        <v>-0.36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IFERROR(__xludf.DUMMYFUNCTION("""COMPUTED_VALUE"""),47.91)</f>
        <v>47.91</v>
      </c>
      <c r="C820" s="1">
        <f t="shared" si="1"/>
        <v>-0.58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IFERROR(__xludf.DUMMYFUNCTION("""COMPUTED_VALUE"""),48.58)</f>
        <v>48.58</v>
      </c>
      <c r="C821" s="1">
        <f t="shared" si="1"/>
        <v>-0.33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IFERROR(__xludf.DUMMYFUNCTION("""COMPUTED_VALUE"""),48.68)</f>
        <v>48.68</v>
      </c>
      <c r="C822" s="1">
        <f t="shared" si="1"/>
        <v>-0.9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IFERROR(__xludf.DUMMYFUNCTION("""COMPUTED_VALUE"""),49.25)</f>
        <v>49.25</v>
      </c>
      <c r="C823" s="1">
        <f t="shared" si="1"/>
        <v>-0.43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IFERROR(__xludf.DUMMYFUNCTION("""COMPUTED_VALUE"""),49.31)</f>
        <v>49.31</v>
      </c>
      <c r="C824" s="1">
        <f t="shared" si="1"/>
        <v>-0.94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IFERROR(__xludf.DUMMYFUNCTION("""COMPUTED_VALUE"""),49.01)</f>
        <v>49.01</v>
      </c>
      <c r="C825" s="1">
        <f t="shared" si="1"/>
        <v>-1.3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IFERROR(__xludf.DUMMYFUNCTION("""COMPUTED_VALUE"""),47.93)</f>
        <v>47.93</v>
      </c>
      <c r="C826" s="1">
        <f t="shared" si="1"/>
        <v>-2.08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IFERROR(__xludf.DUMMYFUNCTION("""COMPUTED_VALUE"""),48.49)</f>
        <v>48.49</v>
      </c>
      <c r="C827" s="1">
        <f t="shared" si="1"/>
        <v>-0.44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IFERROR(__xludf.DUMMYFUNCTION("""COMPUTED_VALUE"""),46.79)</f>
        <v>46.79</v>
      </c>
      <c r="C828" s="1">
        <f t="shared" si="1"/>
        <v>-2.7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IFERROR(__xludf.DUMMYFUNCTION("""COMPUTED_VALUE"""),46.64)</f>
        <v>46.64</v>
      </c>
      <c r="C829" s="1">
        <f t="shared" si="1"/>
        <v>-1.15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IFERROR(__xludf.DUMMYFUNCTION("""COMPUTED_VALUE"""),47.23)</f>
        <v>47.23</v>
      </c>
      <c r="C830" s="1">
        <f t="shared" si="1"/>
        <v>-0.41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IFERROR(__xludf.DUMMYFUNCTION("""COMPUTED_VALUE"""),47.35)</f>
        <v>47.35</v>
      </c>
      <c r="C831" s="1">
        <f t="shared" si="1"/>
        <v>-0.88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IFERROR(__xludf.DUMMYFUNCTION("""COMPUTED_VALUE"""),48.17)</f>
        <v>48.17</v>
      </c>
      <c r="C832" s="1">
        <f t="shared" si="1"/>
        <v>-0.18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IFERROR(__xludf.DUMMYFUNCTION("""COMPUTED_VALUE"""),48.72)</f>
        <v>48.72</v>
      </c>
      <c r="C833" s="1">
        <f t="shared" si="1"/>
        <v>-0.45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IFERROR(__xludf.DUMMYFUNCTION("""COMPUTED_VALUE"""),49.0)</f>
        <v>49</v>
      </c>
      <c r="C834" s="1">
        <f t="shared" si="1"/>
        <v>-0.72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IFERROR(__xludf.DUMMYFUNCTION("""COMPUTED_VALUE"""),48.88)</f>
        <v>48.88</v>
      </c>
      <c r="C835" s="1">
        <f t="shared" si="1"/>
        <v>-1.12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IFERROR(__xludf.DUMMYFUNCTION("""COMPUTED_VALUE"""),48.92)</f>
        <v>48.92</v>
      </c>
      <c r="C836" s="1">
        <f t="shared" si="1"/>
        <v>-0.96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IFERROR(__xludf.DUMMYFUNCTION("""COMPUTED_VALUE"""),49.01)</f>
        <v>49.01</v>
      </c>
      <c r="C837" s="1">
        <f t="shared" si="1"/>
        <v>-0.91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IFERROR(__xludf.DUMMYFUNCTION("""COMPUTED_VALUE"""),48.01)</f>
        <v>48.01</v>
      </c>
      <c r="C838" s="1">
        <f t="shared" si="1"/>
        <v>-2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IFERROR(__xludf.DUMMYFUNCTION("""COMPUTED_VALUE"""),48.08)</f>
        <v>48.08</v>
      </c>
      <c r="C839" s="1">
        <f t="shared" si="1"/>
        <v>-0.93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IFERROR(__xludf.DUMMYFUNCTION("""COMPUTED_VALUE"""),47.57)</f>
        <v>47.57</v>
      </c>
      <c r="C840" s="1">
        <f t="shared" si="1"/>
        <v>-1.51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IFERROR(__xludf.DUMMYFUNCTION("""COMPUTED_VALUE"""),48.18)</f>
        <v>48.18</v>
      </c>
      <c r="C841" s="1">
        <f t="shared" si="1"/>
        <v>-0.39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IFERROR(__xludf.DUMMYFUNCTION("""COMPUTED_VALUE"""),49.14)</f>
        <v>49.14</v>
      </c>
      <c r="C842" s="1">
        <f t="shared" si="1"/>
        <v>-0.04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IFERROR(__xludf.DUMMYFUNCTION("""COMPUTED_VALUE"""),49.76)</f>
        <v>49.76</v>
      </c>
      <c r="C843" s="1">
        <f t="shared" si="1"/>
        <v>-0.38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IFERROR(__xludf.DUMMYFUNCTION("""COMPUTED_VALUE"""),49.04)</f>
        <v>49.04</v>
      </c>
      <c r="C844" s="1">
        <f t="shared" si="1"/>
        <v>-1.72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IFERROR(__xludf.DUMMYFUNCTION("""COMPUTED_VALUE"""),48.96)</f>
        <v>48.96</v>
      </c>
      <c r="C845" s="1">
        <f t="shared" si="1"/>
        <v>-1.08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IFERROR(__xludf.DUMMYFUNCTION("""COMPUTED_VALUE"""),49.67)</f>
        <v>49.67</v>
      </c>
      <c r="C846" s="1">
        <f t="shared" si="1"/>
        <v>-0.29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IFERROR(__xludf.DUMMYFUNCTION("""COMPUTED_VALUE"""),50.23)</f>
        <v>50.23</v>
      </c>
      <c r="C847" s="1">
        <f t="shared" si="1"/>
        <v>-0.44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IFERROR(__xludf.DUMMYFUNCTION("""COMPUTED_VALUE"""),51.09)</f>
        <v>51.09</v>
      </c>
      <c r="C848" s="1">
        <f t="shared" si="1"/>
        <v>-0.14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IFERROR(__xludf.DUMMYFUNCTION("""COMPUTED_VALUE"""),50.97)</f>
        <v>50.97</v>
      </c>
      <c r="C849" s="1">
        <f t="shared" si="1"/>
        <v>-1.12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IFERROR(__xludf.DUMMYFUNCTION("""COMPUTED_VALUE"""),52.3)</f>
        <v>52.3</v>
      </c>
      <c r="C850" s="1">
        <f t="shared" si="1"/>
        <v>0.33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IFERROR(__xludf.DUMMYFUNCTION("""COMPUTED_VALUE"""),52.29)</f>
        <v>52.29</v>
      </c>
      <c r="C851" s="1">
        <f t="shared" si="1"/>
        <v>-1.01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IFERROR(__xludf.DUMMYFUNCTION("""COMPUTED_VALUE"""),53.02)</f>
        <v>53.02</v>
      </c>
      <c r="C852" s="1">
        <f t="shared" si="1"/>
        <v>-0.27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IFERROR(__xludf.DUMMYFUNCTION("""COMPUTED_VALUE"""),53.63)</f>
        <v>53.63</v>
      </c>
      <c r="C853" s="1">
        <f t="shared" si="1"/>
        <v>-0.39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IFERROR(__xludf.DUMMYFUNCTION("""COMPUTED_VALUE"""),53.35)</f>
        <v>53.35</v>
      </c>
      <c r="C854" s="1">
        <f t="shared" si="1"/>
        <v>-1.28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IFERROR(__xludf.DUMMYFUNCTION("""COMPUTED_VALUE"""),53.66)</f>
        <v>53.66</v>
      </c>
      <c r="C855" s="1">
        <f t="shared" si="1"/>
        <v>-0.69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IFERROR(__xludf.DUMMYFUNCTION("""COMPUTED_VALUE"""),54.6)</f>
        <v>54.6</v>
      </c>
      <c r="C856" s="1">
        <f t="shared" si="1"/>
        <v>-0.06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IFERROR(__xludf.DUMMYFUNCTION("""COMPUTED_VALUE"""),54.67)</f>
        <v>54.67</v>
      </c>
      <c r="C857" s="1">
        <f t="shared" si="1"/>
        <v>-0.93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IFERROR(__xludf.DUMMYFUNCTION("""COMPUTED_VALUE"""),55.62)</f>
        <v>55.62</v>
      </c>
      <c r="C858" s="1">
        <f t="shared" si="1"/>
        <v>-0.05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IFERROR(__xludf.DUMMYFUNCTION("""COMPUTED_VALUE"""),54.59)</f>
        <v>54.59</v>
      </c>
      <c r="C859" s="1">
        <f t="shared" si="1"/>
        <v>-2.03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IFERROR(__xludf.DUMMYFUNCTION("""COMPUTED_VALUE"""),54.49)</f>
        <v>54.49</v>
      </c>
      <c r="C860" s="1">
        <f t="shared" si="1"/>
        <v>-1.1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IFERROR(__xludf.DUMMYFUNCTION("""COMPUTED_VALUE"""),54.04)</f>
        <v>54.04</v>
      </c>
      <c r="C861" s="1">
        <f t="shared" si="1"/>
        <v>-1.45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IFERROR(__xludf.DUMMYFUNCTION("""COMPUTED_VALUE"""),53.03)</f>
        <v>53.03</v>
      </c>
      <c r="C862" s="1">
        <f t="shared" si="1"/>
        <v>-2.01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IFERROR(__xludf.DUMMYFUNCTION("""COMPUTED_VALUE"""),53.5)</f>
        <v>53.5</v>
      </c>
      <c r="C863" s="1">
        <f t="shared" si="1"/>
        <v>-0.53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IFERROR(__xludf.DUMMYFUNCTION("""COMPUTED_VALUE"""),54.27)</f>
        <v>54.27</v>
      </c>
      <c r="C864" s="1">
        <f t="shared" si="1"/>
        <v>-0.23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IFERROR(__xludf.DUMMYFUNCTION("""COMPUTED_VALUE"""),54.36)</f>
        <v>54.36</v>
      </c>
      <c r="C865" s="1">
        <f t="shared" si="1"/>
        <v>-0.91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IFERROR(__xludf.DUMMYFUNCTION("""COMPUTED_VALUE"""),53.49)</f>
        <v>53.49</v>
      </c>
      <c r="C866" s="1">
        <f t="shared" si="1"/>
        <v>-1.87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IFERROR(__xludf.DUMMYFUNCTION("""COMPUTED_VALUE"""),53.18)</f>
        <v>53.18</v>
      </c>
      <c r="C867" s="1">
        <f t="shared" si="1"/>
        <v>-1.31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IFERROR(__xludf.DUMMYFUNCTION("""COMPUTED_VALUE"""),54.17)</f>
        <v>54.17</v>
      </c>
      <c r="C868" s="1">
        <f t="shared" si="1"/>
        <v>-0.01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IFERROR(__xludf.DUMMYFUNCTION("""COMPUTED_VALUE"""),53.13)</f>
        <v>53.13</v>
      </c>
      <c r="C869" s="1">
        <f t="shared" si="1"/>
        <v>-2.04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IFERROR(__xludf.DUMMYFUNCTION("""COMPUTED_VALUE"""),53.85)</f>
        <v>53.85</v>
      </c>
      <c r="C870" s="1">
        <f t="shared" si="1"/>
        <v>-0.28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IFERROR(__xludf.DUMMYFUNCTION("""COMPUTED_VALUE"""),54.11)</f>
        <v>54.11</v>
      </c>
      <c r="C871" s="1">
        <f t="shared" si="1"/>
        <v>-0.74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IFERROR(__xludf.DUMMYFUNCTION("""COMPUTED_VALUE"""),53.55)</f>
        <v>53.55</v>
      </c>
      <c r="C872" s="1">
        <f t="shared" si="1"/>
        <v>-1.56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IFERROR(__xludf.DUMMYFUNCTION("""COMPUTED_VALUE"""),52.48)</f>
        <v>52.48</v>
      </c>
      <c r="C873" s="1">
        <f t="shared" si="1"/>
        <v>-2.07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IFERROR(__xludf.DUMMYFUNCTION("""COMPUTED_VALUE"""),51.96)</f>
        <v>51.96</v>
      </c>
      <c r="C874" s="1">
        <f t="shared" si="1"/>
        <v>-1.52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IFERROR(__xludf.DUMMYFUNCTION("""COMPUTED_VALUE"""),50.92)</f>
        <v>50.92</v>
      </c>
      <c r="C875" s="1">
        <f t="shared" si="1"/>
        <v>-2.04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IFERROR(__xludf.DUMMYFUNCTION("""COMPUTED_VALUE"""),52.08)</f>
        <v>52.08</v>
      </c>
      <c r="C876" s="1">
        <f t="shared" si="1"/>
        <v>0.16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IFERROR(__xludf.DUMMYFUNCTION("""COMPUTED_VALUE"""),52.5)</f>
        <v>52.5</v>
      </c>
      <c r="C877" s="1">
        <f t="shared" si="1"/>
        <v>-0.58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IFERROR(__xludf.DUMMYFUNCTION("""COMPUTED_VALUE"""),53.15)</f>
        <v>53.15</v>
      </c>
      <c r="C878" s="1">
        <f t="shared" si="1"/>
        <v>-0.35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IFERROR(__xludf.DUMMYFUNCTION("""COMPUTED_VALUE"""),52.79)</f>
        <v>52.79</v>
      </c>
      <c r="C879" s="1">
        <f t="shared" si="1"/>
        <v>-1.36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IFERROR(__xludf.DUMMYFUNCTION("""COMPUTED_VALUE"""),52.49)</f>
        <v>52.49</v>
      </c>
      <c r="C880" s="1">
        <f t="shared" si="1"/>
        <v>-1.3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IFERROR(__xludf.DUMMYFUNCTION("""COMPUTED_VALUE"""),52.8)</f>
        <v>52.8</v>
      </c>
      <c r="C881" s="1">
        <f t="shared" si="1"/>
        <v>-0.69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IFERROR(__xludf.DUMMYFUNCTION("""COMPUTED_VALUE"""),52.77)</f>
        <v>52.77</v>
      </c>
      <c r="C882" s="1">
        <f t="shared" si="1"/>
        <v>-1.03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IFERROR(__xludf.DUMMYFUNCTION("""COMPUTED_VALUE"""),53.99)</f>
        <v>53.99</v>
      </c>
      <c r="C883" s="1">
        <f t="shared" si="1"/>
        <v>0.22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IFERROR(__xludf.DUMMYFUNCTION("""COMPUTED_VALUE"""),54.7)</f>
        <v>54.7</v>
      </c>
      <c r="C884" s="1">
        <f t="shared" si="1"/>
        <v>-0.29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IFERROR(__xludf.DUMMYFUNCTION("""COMPUTED_VALUE"""),54.89)</f>
        <v>54.89</v>
      </c>
      <c r="C885" s="1">
        <f t="shared" si="1"/>
        <v>-0.81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IFERROR(__xludf.DUMMYFUNCTION("""COMPUTED_VALUE"""),54.83)</f>
        <v>54.83</v>
      </c>
      <c r="C886" s="1">
        <f t="shared" si="1"/>
        <v>-1.06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IFERROR(__xludf.DUMMYFUNCTION("""COMPUTED_VALUE"""),55.14)</f>
        <v>55.14</v>
      </c>
      <c r="C887" s="1">
        <f t="shared" si="1"/>
        <v>-0.69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IFERROR(__xludf.DUMMYFUNCTION("""COMPUTED_VALUE"""),54.97)</f>
        <v>54.97</v>
      </c>
      <c r="C888" s="1">
        <f t="shared" si="1"/>
        <v>-1.17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IFERROR(__xludf.DUMMYFUNCTION("""COMPUTED_VALUE"""),54.89)</f>
        <v>54.89</v>
      </c>
      <c r="C889" s="1">
        <f t="shared" si="1"/>
        <v>-1.08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IFERROR(__xludf.DUMMYFUNCTION("""COMPUTED_VALUE"""),55.01)</f>
        <v>55.01</v>
      </c>
      <c r="C890" s="1">
        <f t="shared" si="1"/>
        <v>-0.88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IFERROR(__xludf.DUMMYFUNCTION("""COMPUTED_VALUE"""),55.27)</f>
        <v>55.27</v>
      </c>
      <c r="C891" s="1">
        <f t="shared" si="1"/>
        <v>-0.74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IFERROR(__xludf.DUMMYFUNCTION("""COMPUTED_VALUE"""),56.37)</f>
        <v>56.37</v>
      </c>
      <c r="C892" s="1">
        <f t="shared" si="1"/>
        <v>0.1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IFERROR(__xludf.DUMMYFUNCTION("""COMPUTED_VALUE"""),56.16)</f>
        <v>56.16</v>
      </c>
      <c r="C893" s="1">
        <f t="shared" si="1"/>
        <v>-1.21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IFERROR(__xludf.DUMMYFUNCTION("""COMPUTED_VALUE"""),56.56)</f>
        <v>56.56</v>
      </c>
      <c r="C894" s="1">
        <f t="shared" si="1"/>
        <v>-0.6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IFERROR(__xludf.DUMMYFUNCTION("""COMPUTED_VALUE"""),56.67)</f>
        <v>56.67</v>
      </c>
      <c r="C895" s="1">
        <f t="shared" si="1"/>
        <v>-0.89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IFERROR(__xludf.DUMMYFUNCTION("""COMPUTED_VALUE"""),56.63)</f>
        <v>56.63</v>
      </c>
      <c r="C896" s="1">
        <f t="shared" si="1"/>
        <v>-1.04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IFERROR(__xludf.DUMMYFUNCTION("""COMPUTED_VALUE"""),56.5)</f>
        <v>56.5</v>
      </c>
      <c r="C897" s="1">
        <f t="shared" si="1"/>
        <v>-1.13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IFERROR(__xludf.DUMMYFUNCTION("""COMPUTED_VALUE"""),56.05)</f>
        <v>56.05</v>
      </c>
      <c r="C898" s="1">
        <f t="shared" si="1"/>
        <v>-1.45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IFERROR(__xludf.DUMMYFUNCTION("""COMPUTED_VALUE"""),55.69)</f>
        <v>55.69</v>
      </c>
      <c r="C899" s="1">
        <f t="shared" si="1"/>
        <v>-1.36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IFERROR(__xludf.DUMMYFUNCTION("""COMPUTED_VALUE"""),55.33)</f>
        <v>55.33</v>
      </c>
      <c r="C900" s="1">
        <f t="shared" si="1"/>
        <v>-1.36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IFERROR(__xludf.DUMMYFUNCTION("""COMPUTED_VALUE"""),55.73)</f>
        <v>55.73</v>
      </c>
      <c r="C901" s="1">
        <f t="shared" si="1"/>
        <v>-0.6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IFERROR(__xludf.DUMMYFUNCTION("""COMPUTED_VALUE"""),56.54)</f>
        <v>56.54</v>
      </c>
      <c r="C902" s="1">
        <f t="shared" si="1"/>
        <v>-0.19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IFERROR(__xludf.DUMMYFUNCTION("""COMPUTED_VALUE"""),56.49)</f>
        <v>56.49</v>
      </c>
      <c r="C903" s="1">
        <f t="shared" si="1"/>
        <v>-1.05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IFERROR(__xludf.DUMMYFUNCTION("""COMPUTED_VALUE"""),56.1)</f>
        <v>56.1</v>
      </c>
      <c r="C904" s="1">
        <f t="shared" si="1"/>
        <v>-1.39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IFERROR(__xludf.DUMMYFUNCTION("""COMPUTED_VALUE"""),55.49)</f>
        <v>55.49</v>
      </c>
      <c r="C905" s="1">
        <f t="shared" si="1"/>
        <v>-1.61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IFERROR(__xludf.DUMMYFUNCTION("""COMPUTED_VALUE"""),55.3)</f>
        <v>55.3</v>
      </c>
      <c r="C906" s="1">
        <f t="shared" si="1"/>
        <v>-1.19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IFERROR(__xludf.DUMMYFUNCTION("""COMPUTED_VALUE"""),54.83)</f>
        <v>54.83</v>
      </c>
      <c r="C907" s="1">
        <f t="shared" si="1"/>
        <v>-1.47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IFERROR(__xludf.DUMMYFUNCTION("""COMPUTED_VALUE"""),54.52)</f>
        <v>54.52</v>
      </c>
      <c r="C908" s="1">
        <f t="shared" si="1"/>
        <v>-1.31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IFERROR(__xludf.DUMMYFUNCTION("""COMPUTED_VALUE"""),54.09)</f>
        <v>54.09</v>
      </c>
      <c r="C909" s="1">
        <f t="shared" si="1"/>
        <v>-1.43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IFERROR(__xludf.DUMMYFUNCTION("""COMPUTED_VALUE"""),54.29)</f>
        <v>54.29</v>
      </c>
      <c r="C910" s="1">
        <f t="shared" si="1"/>
        <v>-0.8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IFERROR(__xludf.DUMMYFUNCTION("""COMPUTED_VALUE"""),54.15)</f>
        <v>54.15</v>
      </c>
      <c r="C911" s="1">
        <f t="shared" si="1"/>
        <v>-1.14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IFERROR(__xludf.DUMMYFUNCTION("""COMPUTED_VALUE"""),53.29)</f>
        <v>53.29</v>
      </c>
      <c r="C912" s="1">
        <f t="shared" si="1"/>
        <v>-1.86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IFERROR(__xludf.DUMMYFUNCTION("""COMPUTED_VALUE"""),53.29)</f>
        <v>53.29</v>
      </c>
      <c r="C913" s="1">
        <f t="shared" si="1"/>
        <v>-1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IFERROR(__xludf.DUMMYFUNCTION("""COMPUTED_VALUE"""),51.83)</f>
        <v>51.83</v>
      </c>
      <c r="C914" s="1">
        <f t="shared" si="1"/>
        <v>-2.46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IFERROR(__xludf.DUMMYFUNCTION("""COMPUTED_VALUE"""),52.12)</f>
        <v>52.12</v>
      </c>
      <c r="C915" s="1">
        <f t="shared" si="1"/>
        <v>-0.71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IFERROR(__xludf.DUMMYFUNCTION("""COMPUTED_VALUE"""),51.63)</f>
        <v>51.63</v>
      </c>
      <c r="C916" s="1">
        <f t="shared" si="1"/>
        <v>-1.49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IFERROR(__xludf.DUMMYFUNCTION("""COMPUTED_VALUE"""),52.21)</f>
        <v>52.21</v>
      </c>
      <c r="C917" s="1">
        <f t="shared" si="1"/>
        <v>-0.42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IFERROR(__xludf.DUMMYFUNCTION("""COMPUTED_VALUE"""),52.32)</f>
        <v>52.32</v>
      </c>
      <c r="C918" s="1">
        <f t="shared" si="1"/>
        <v>-0.89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IFERROR(__xludf.DUMMYFUNCTION("""COMPUTED_VALUE"""),51.8)</f>
        <v>51.8</v>
      </c>
      <c r="C919" s="1">
        <f t="shared" si="1"/>
        <v>-1.52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IFERROR(__xludf.DUMMYFUNCTION("""COMPUTED_VALUE"""),50.6)</f>
        <v>50.6</v>
      </c>
      <c r="C920" s="1">
        <f t="shared" si="1"/>
        <v>-2.2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IFERROR(__xludf.DUMMYFUNCTION("""COMPUTED_VALUE"""),50.58)</f>
        <v>50.58</v>
      </c>
      <c r="C921" s="1">
        <f t="shared" si="1"/>
        <v>-1.02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IFERROR(__xludf.DUMMYFUNCTION("""COMPUTED_VALUE"""),50.7)</f>
        <v>50.7</v>
      </c>
      <c r="C922" s="1">
        <f t="shared" si="1"/>
        <v>-0.88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IFERROR(__xludf.DUMMYFUNCTION("""COMPUTED_VALUE"""),50.53)</f>
        <v>50.53</v>
      </c>
      <c r="C923" s="1">
        <f t="shared" si="1"/>
        <v>-1.17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IFERROR(__xludf.DUMMYFUNCTION("""COMPUTED_VALUE"""),51.13)</f>
        <v>51.13</v>
      </c>
      <c r="C924" s="1">
        <f t="shared" si="1"/>
        <v>-0.4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IFERROR(__xludf.DUMMYFUNCTION("""COMPUTED_VALUE"""),51.87)</f>
        <v>51.87</v>
      </c>
      <c r="C925" s="1">
        <f t="shared" si="1"/>
        <v>-0.26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IFERROR(__xludf.DUMMYFUNCTION("""COMPUTED_VALUE"""),52.11)</f>
        <v>52.11</v>
      </c>
      <c r="C926" s="1">
        <f t="shared" si="1"/>
        <v>-0.76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IFERROR(__xludf.DUMMYFUNCTION("""COMPUTED_VALUE"""),52.56)</f>
        <v>52.56</v>
      </c>
      <c r="C927" s="1">
        <f t="shared" si="1"/>
        <v>-0.55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IFERROR(__xludf.DUMMYFUNCTION("""COMPUTED_VALUE"""),52.86)</f>
        <v>52.86</v>
      </c>
      <c r="C928" s="1">
        <f t="shared" si="1"/>
        <v>-0.7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IFERROR(__xludf.DUMMYFUNCTION("""COMPUTED_VALUE"""),53.67)</f>
        <v>53.67</v>
      </c>
      <c r="C929" s="1">
        <f t="shared" si="1"/>
        <v>-0.19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IFERROR(__xludf.DUMMYFUNCTION("""COMPUTED_VALUE"""),53.26)</f>
        <v>53.26</v>
      </c>
      <c r="C930" s="1">
        <f t="shared" si="1"/>
        <v>-1.41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IFERROR(__xludf.DUMMYFUNCTION("""COMPUTED_VALUE"""),52.24)</f>
        <v>52.24</v>
      </c>
      <c r="C931" s="1">
        <f t="shared" si="1"/>
        <v>-2.02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IFERROR(__xludf.DUMMYFUNCTION("""COMPUTED_VALUE"""),52.59)</f>
        <v>52.59</v>
      </c>
      <c r="C932" s="1">
        <f t="shared" si="1"/>
        <v>-0.65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IFERROR(__xludf.DUMMYFUNCTION("""COMPUTED_VALUE"""),53.14)</f>
        <v>53.14</v>
      </c>
      <c r="C933" s="1">
        <f t="shared" si="1"/>
        <v>-0.45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IFERROR(__xludf.DUMMYFUNCTION("""COMPUTED_VALUE"""),53.09)</f>
        <v>53.09</v>
      </c>
      <c r="C934" s="1">
        <f t="shared" si="1"/>
        <v>-1.05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IFERROR(__xludf.DUMMYFUNCTION("""COMPUTED_VALUE"""),53.41)</f>
        <v>53.41</v>
      </c>
      <c r="C935" s="1">
        <f t="shared" si="1"/>
        <v>-0.68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IFERROR(__xludf.DUMMYFUNCTION("""COMPUTED_VALUE"""),52.75)</f>
        <v>52.75</v>
      </c>
      <c r="C936" s="1">
        <f t="shared" si="1"/>
        <v>-1.66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IFERROR(__xludf.DUMMYFUNCTION("""COMPUTED_VALUE"""),52.8)</f>
        <v>52.8</v>
      </c>
      <c r="C937" s="1">
        <f t="shared" si="1"/>
        <v>-0.95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IFERROR(__xludf.DUMMYFUNCTION("""COMPUTED_VALUE"""),51.46)</f>
        <v>51.46</v>
      </c>
      <c r="C938" s="1">
        <f t="shared" si="1"/>
        <v>-2.34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IFERROR(__xludf.DUMMYFUNCTION("""COMPUTED_VALUE"""),50.32)</f>
        <v>50.32</v>
      </c>
      <c r="C939" s="1">
        <f t="shared" si="1"/>
        <v>-2.14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IFERROR(__xludf.DUMMYFUNCTION("""COMPUTED_VALUE"""),51.7)</f>
        <v>51.7</v>
      </c>
      <c r="C940" s="1">
        <f t="shared" si="1"/>
        <v>0.38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IFERROR(__xludf.DUMMYFUNCTION("""COMPUTED_VALUE"""),51.89)</f>
        <v>51.89</v>
      </c>
      <c r="C941" s="1">
        <f t="shared" si="1"/>
        <v>-0.81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IFERROR(__xludf.DUMMYFUNCTION("""COMPUTED_VALUE"""),52.24)</f>
        <v>52.24</v>
      </c>
      <c r="C942" s="1">
        <f t="shared" si="1"/>
        <v>-0.65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IFERROR(__xludf.DUMMYFUNCTION("""COMPUTED_VALUE"""),51.69)</f>
        <v>51.69</v>
      </c>
      <c r="C943" s="1">
        <f t="shared" si="1"/>
        <v>-1.55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IFERROR(__xludf.DUMMYFUNCTION("""COMPUTED_VALUE"""),51.96)</f>
        <v>51.96</v>
      </c>
      <c r="C944" s="1">
        <f t="shared" si="1"/>
        <v>-0.73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IFERROR(__xludf.DUMMYFUNCTION("""COMPUTED_VALUE"""),52.09)</f>
        <v>52.09</v>
      </c>
      <c r="C945" s="1">
        <f t="shared" si="1"/>
        <v>-0.87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IFERROR(__xludf.DUMMYFUNCTION("""COMPUTED_VALUE"""),51.94)</f>
        <v>51.94</v>
      </c>
      <c r="C946" s="1">
        <f t="shared" si="1"/>
        <v>-1.15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IFERROR(__xludf.DUMMYFUNCTION("""COMPUTED_VALUE"""),52.67)</f>
        <v>52.67</v>
      </c>
      <c r="C947" s="1">
        <f t="shared" si="1"/>
        <v>-0.27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IFERROR(__xludf.DUMMYFUNCTION("""COMPUTED_VALUE"""),51.83)</f>
        <v>51.83</v>
      </c>
      <c r="C948" s="1">
        <f t="shared" si="1"/>
        <v>-1.84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IFERROR(__xludf.DUMMYFUNCTION("""COMPUTED_VALUE"""),50.87)</f>
        <v>50.87</v>
      </c>
      <c r="C949" s="1">
        <f t="shared" si="1"/>
        <v>-1.96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IFERROR(__xludf.DUMMYFUNCTION("""COMPUTED_VALUE"""),50.75)</f>
        <v>50.75</v>
      </c>
      <c r="C950" s="1">
        <f t="shared" si="1"/>
        <v>-1.12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IFERROR(__xludf.DUMMYFUNCTION("""COMPUTED_VALUE"""),52.52)</f>
        <v>52.52</v>
      </c>
      <c r="C951" s="1">
        <f t="shared" si="1"/>
        <v>0.77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IFERROR(__xludf.DUMMYFUNCTION("""COMPUTED_VALUE"""),52.51)</f>
        <v>52.51</v>
      </c>
      <c r="C952" s="1">
        <f t="shared" si="1"/>
        <v>-1.01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IFERROR(__xludf.DUMMYFUNCTION("""COMPUTED_VALUE"""),52.71)</f>
        <v>52.71</v>
      </c>
      <c r="C953" s="1">
        <f t="shared" si="1"/>
        <v>-0.8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IFERROR(__xludf.DUMMYFUNCTION("""COMPUTED_VALUE"""),52.31)</f>
        <v>52.31</v>
      </c>
      <c r="C954" s="1">
        <f t="shared" si="1"/>
        <v>-1.4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IFERROR(__xludf.DUMMYFUNCTION("""COMPUTED_VALUE"""),54.0)</f>
        <v>54</v>
      </c>
      <c r="C955" s="1">
        <f t="shared" si="1"/>
        <v>0.69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IFERROR(__xludf.DUMMYFUNCTION("""COMPUTED_VALUE"""),54.21)</f>
        <v>54.21</v>
      </c>
      <c r="C956" s="1">
        <f t="shared" si="1"/>
        <v>-0.79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IFERROR(__xludf.DUMMYFUNCTION("""COMPUTED_VALUE"""),54.3)</f>
        <v>54.3</v>
      </c>
      <c r="C957" s="1">
        <f t="shared" si="1"/>
        <v>-0.91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IFERROR(__xludf.DUMMYFUNCTION("""COMPUTED_VALUE"""),54.27)</f>
        <v>54.27</v>
      </c>
      <c r="C958" s="1">
        <f t="shared" si="1"/>
        <v>-1.03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IFERROR(__xludf.DUMMYFUNCTION("""COMPUTED_VALUE"""),53.62)</f>
        <v>53.62</v>
      </c>
      <c r="C959" s="1">
        <f t="shared" si="1"/>
        <v>-1.65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IFERROR(__xludf.DUMMYFUNCTION("""COMPUTED_VALUE"""),52.75)</f>
        <v>52.75</v>
      </c>
      <c r="C960" s="1">
        <f t="shared" si="1"/>
        <v>-1.87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IFERROR(__xludf.DUMMYFUNCTION("""COMPUTED_VALUE"""),52.48)</f>
        <v>52.48</v>
      </c>
      <c r="C961" s="1">
        <f t="shared" si="1"/>
        <v>-1.27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IFERROR(__xludf.DUMMYFUNCTION("""COMPUTED_VALUE"""),52.77)</f>
        <v>52.77</v>
      </c>
      <c r="C962" s="1">
        <f t="shared" si="1"/>
        <v>-0.71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IFERROR(__xludf.DUMMYFUNCTION("""COMPUTED_VALUE"""),52.68)</f>
        <v>52.68</v>
      </c>
      <c r="C963" s="1">
        <f t="shared" si="1"/>
        <v>-1.09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IFERROR(__xludf.DUMMYFUNCTION("""COMPUTED_VALUE"""),52.73)</f>
        <v>52.73</v>
      </c>
      <c r="C964" s="1">
        <f t="shared" si="1"/>
        <v>-0.95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IFERROR(__xludf.DUMMYFUNCTION("""COMPUTED_VALUE"""),52.6)</f>
        <v>52.6</v>
      </c>
      <c r="C965" s="1">
        <f t="shared" si="1"/>
        <v>-1.13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IFERROR(__xludf.DUMMYFUNCTION("""COMPUTED_VALUE"""),51.54)</f>
        <v>51.54</v>
      </c>
      <c r="C966" s="1">
        <f t="shared" si="1"/>
        <v>-2.06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IFERROR(__xludf.DUMMYFUNCTION("""COMPUTED_VALUE"""),52.51)</f>
        <v>52.51</v>
      </c>
      <c r="C967" s="1">
        <f t="shared" si="1"/>
        <v>-0.03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IFERROR(__xludf.DUMMYFUNCTION("""COMPUTED_VALUE"""),52.04)</f>
        <v>52.04</v>
      </c>
      <c r="C968" s="1">
        <f t="shared" si="1"/>
        <v>-1.47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IFERROR(__xludf.DUMMYFUNCTION("""COMPUTED_VALUE"""),51.95)</f>
        <v>51.95</v>
      </c>
      <c r="C969" s="1">
        <f t="shared" si="1"/>
        <v>-1.09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IFERROR(__xludf.DUMMYFUNCTION("""COMPUTED_VALUE"""),52.1)</f>
        <v>52.1</v>
      </c>
      <c r="C970" s="1">
        <f t="shared" si="1"/>
        <v>-0.85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IFERROR(__xludf.DUMMYFUNCTION("""COMPUTED_VALUE"""),51.65)</f>
        <v>51.65</v>
      </c>
      <c r="C971" s="1">
        <f t="shared" si="1"/>
        <v>-1.45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IFERROR(__xludf.DUMMYFUNCTION("""COMPUTED_VALUE"""),53.96)</f>
        <v>53.96</v>
      </c>
      <c r="C972" s="1">
        <f t="shared" si="1"/>
        <v>1.31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IFERROR(__xludf.DUMMYFUNCTION("""COMPUTED_VALUE"""),54.1)</f>
        <v>54.1</v>
      </c>
      <c r="C973" s="1">
        <f t="shared" si="1"/>
        <v>-0.86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IFERROR(__xludf.DUMMYFUNCTION("""COMPUTED_VALUE"""),53.97)</f>
        <v>53.97</v>
      </c>
      <c r="C974" s="1">
        <f t="shared" si="1"/>
        <v>-1.13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IFERROR(__xludf.DUMMYFUNCTION("""COMPUTED_VALUE"""),54.14)</f>
        <v>54.14</v>
      </c>
      <c r="C975" s="1">
        <f t="shared" si="1"/>
        <v>-0.83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IFERROR(__xludf.DUMMYFUNCTION("""COMPUTED_VALUE"""),54.4)</f>
        <v>54.4</v>
      </c>
      <c r="C976" s="1">
        <f t="shared" si="1"/>
        <v>-0.74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IFERROR(__xludf.DUMMYFUNCTION("""COMPUTED_VALUE"""),54.87)</f>
        <v>54.87</v>
      </c>
      <c r="C977" s="1">
        <f t="shared" si="1"/>
        <v>-0.53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IFERROR(__xludf.DUMMYFUNCTION("""COMPUTED_VALUE"""),55.74)</f>
        <v>55.74</v>
      </c>
      <c r="C978" s="1">
        <f t="shared" si="1"/>
        <v>-0.13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IFERROR(__xludf.DUMMYFUNCTION("""COMPUTED_VALUE"""),56.15)</f>
        <v>56.15</v>
      </c>
      <c r="C979" s="1">
        <f t="shared" si="1"/>
        <v>-0.59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IFERROR(__xludf.DUMMYFUNCTION("""COMPUTED_VALUE"""),56.1)</f>
        <v>56.1</v>
      </c>
      <c r="C980" s="1">
        <f t="shared" si="1"/>
        <v>-1.05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IFERROR(__xludf.DUMMYFUNCTION("""COMPUTED_VALUE"""),57.22)</f>
        <v>57.22</v>
      </c>
      <c r="C981" s="1">
        <f t="shared" si="1"/>
        <v>0.12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IFERROR(__xludf.DUMMYFUNCTION("""COMPUTED_VALUE"""),57.46)</f>
        <v>57.46</v>
      </c>
      <c r="C982" s="1">
        <f t="shared" si="1"/>
        <v>-0.76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IFERROR(__xludf.DUMMYFUNCTION("""COMPUTED_VALUE"""),57.65)</f>
        <v>57.65</v>
      </c>
      <c r="C983" s="1">
        <f t="shared" si="1"/>
        <v>-0.81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IFERROR(__xludf.DUMMYFUNCTION("""COMPUTED_VALUE"""),57.17)</f>
        <v>57.17</v>
      </c>
      <c r="C984" s="1">
        <f t="shared" si="1"/>
        <v>-1.48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IFERROR(__xludf.DUMMYFUNCTION("""COMPUTED_VALUE"""),57.48)</f>
        <v>57.48</v>
      </c>
      <c r="C985" s="1">
        <f t="shared" si="1"/>
        <v>-0.69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IFERROR(__xludf.DUMMYFUNCTION("""COMPUTED_VALUE"""),57.22)</f>
        <v>57.22</v>
      </c>
      <c r="C986" s="1">
        <f t="shared" si="1"/>
        <v>-1.26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IFERROR(__xludf.DUMMYFUNCTION("""COMPUTED_VALUE"""),56.98)</f>
        <v>56.98</v>
      </c>
      <c r="C987" s="1">
        <f t="shared" si="1"/>
        <v>-1.24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IFERROR(__xludf.DUMMYFUNCTION("""COMPUTED_VALUE"""),56.86)</f>
        <v>56.86</v>
      </c>
      <c r="C988" s="1">
        <f t="shared" si="1"/>
        <v>-1.12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IFERROR(__xludf.DUMMYFUNCTION("""COMPUTED_VALUE"""),57.19)</f>
        <v>57.19</v>
      </c>
      <c r="C989" s="1">
        <f t="shared" si="1"/>
        <v>-0.67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IFERROR(__xludf.DUMMYFUNCTION("""COMPUTED_VALUE"""),55.82)</f>
        <v>55.82</v>
      </c>
      <c r="C990" s="1">
        <f t="shared" si="1"/>
        <v>-2.37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IFERROR(__xludf.DUMMYFUNCTION("""COMPUTED_VALUE"""),56.06)</f>
        <v>56.06</v>
      </c>
      <c r="C991" s="1">
        <f t="shared" si="1"/>
        <v>-0.76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IFERROR(__xludf.DUMMYFUNCTION("""COMPUTED_VALUE"""),56.51)</f>
        <v>56.51</v>
      </c>
      <c r="C992" s="1">
        <f t="shared" si="1"/>
        <v>-0.55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IFERROR(__xludf.DUMMYFUNCTION("""COMPUTED_VALUE"""),56.7)</f>
        <v>56.7</v>
      </c>
      <c r="C993" s="1">
        <f t="shared" si="1"/>
        <v>-0.81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IFERROR(__xludf.DUMMYFUNCTION("""COMPUTED_VALUE"""),56.07)</f>
        <v>56.07</v>
      </c>
      <c r="C994" s="1">
        <f t="shared" si="1"/>
        <v>-1.63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IFERROR(__xludf.DUMMYFUNCTION("""COMPUTED_VALUE"""),56.31)</f>
        <v>56.31</v>
      </c>
      <c r="C995" s="1">
        <f t="shared" si="1"/>
        <v>-0.76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IFERROR(__xludf.DUMMYFUNCTION("""COMPUTED_VALUE"""),56.17)</f>
        <v>56.17</v>
      </c>
      <c r="C996" s="1">
        <f t="shared" si="1"/>
        <v>-1.14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IFERROR(__xludf.DUMMYFUNCTION("""COMPUTED_VALUE"""),56.42)</f>
        <v>56.42</v>
      </c>
      <c r="C997" s="1">
        <f t="shared" si="1"/>
        <v>-0.75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IFERROR(__xludf.DUMMYFUNCTION("""COMPUTED_VALUE"""),55.72)</f>
        <v>55.72</v>
      </c>
      <c r="C998" s="1">
        <f t="shared" si="1"/>
        <v>-1.7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IFERROR(__xludf.DUMMYFUNCTION("""COMPUTED_VALUE"""),57.24)</f>
        <v>57.24</v>
      </c>
      <c r="C999" s="1">
        <f t="shared" si="1"/>
        <v>0.52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IFERROR(__xludf.DUMMYFUNCTION("""COMPUTED_VALUE"""),57.23)</f>
        <v>57.23</v>
      </c>
      <c r="C1000" s="1">
        <f t="shared" si="1"/>
        <v>-1.01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IFERROR(__xludf.DUMMYFUNCTION("""COMPUTED_VALUE"""),57.7)</f>
        <v>57.7</v>
      </c>
      <c r="C1001" s="1">
        <f t="shared" si="1"/>
        <v>-0.53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IFERROR(__xludf.DUMMYFUNCTION("""COMPUTED_VALUE"""),58.24)</f>
        <v>58.24</v>
      </c>
      <c r="C1002" s="1">
        <f t="shared" si="1"/>
        <v>-0.46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IFERROR(__xludf.DUMMYFUNCTION("""COMPUTED_VALUE"""),58.25)</f>
        <v>58.25</v>
      </c>
      <c r="C1003" s="1">
        <f t="shared" si="1"/>
        <v>-0.99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IFERROR(__xludf.DUMMYFUNCTION("""COMPUTED_VALUE"""),58.2)</f>
        <v>58.2</v>
      </c>
      <c r="C1004" s="1">
        <f t="shared" si="1"/>
        <v>-1.05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IFERROR(__xludf.DUMMYFUNCTION("""COMPUTED_VALUE"""),58.14)</f>
        <v>58.14</v>
      </c>
      <c r="C1005" s="1">
        <f t="shared" si="1"/>
        <v>-1.06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IFERROR(__xludf.DUMMYFUNCTION("""COMPUTED_VALUE"""),57.95)</f>
        <v>57.95</v>
      </c>
      <c r="C1006" s="1">
        <f t="shared" si="1"/>
        <v>-1.19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IFERROR(__xludf.DUMMYFUNCTION("""COMPUTED_VALUE"""),58.48)</f>
        <v>58.48</v>
      </c>
      <c r="C1007" s="1">
        <f t="shared" si="1"/>
        <v>-0.47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IFERROR(__xludf.DUMMYFUNCTION("""COMPUTED_VALUE"""),58.21)</f>
        <v>58.21</v>
      </c>
      <c r="C1008" s="1">
        <f t="shared" si="1"/>
        <v>-1.27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IFERROR(__xludf.DUMMYFUNCTION("""COMPUTED_VALUE"""),58.66)</f>
        <v>58.66</v>
      </c>
      <c r="C1009" s="1">
        <f t="shared" si="1"/>
        <v>-0.55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IFERROR(__xludf.DUMMYFUNCTION("""COMPUTED_VALUE"""),59.0)</f>
        <v>59</v>
      </c>
      <c r="C1010" s="1">
        <f t="shared" si="1"/>
        <v>-0.66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IFERROR(__xludf.DUMMYFUNCTION("""COMPUTED_VALUE"""),58.32)</f>
        <v>58.32</v>
      </c>
      <c r="C1011" s="1">
        <f t="shared" si="1"/>
        <v>-1.68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IFERROR(__xludf.DUMMYFUNCTION("""COMPUTED_VALUE"""),58.87)</f>
        <v>58.87</v>
      </c>
      <c r="C1012" s="1">
        <f t="shared" si="1"/>
        <v>-0.45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IFERROR(__xludf.DUMMYFUNCTION("""COMPUTED_VALUE"""),58.76)</f>
        <v>58.76</v>
      </c>
      <c r="C1013" s="1">
        <f t="shared" si="1"/>
        <v>-1.11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IFERROR(__xludf.DUMMYFUNCTION("""COMPUTED_VALUE"""),58.49)</f>
        <v>58.49</v>
      </c>
      <c r="C1014" s="1">
        <f t="shared" si="1"/>
        <v>-1.27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IFERROR(__xludf.DUMMYFUNCTION("""COMPUTED_VALUE"""),57.7)</f>
        <v>57.7</v>
      </c>
      <c r="C1015" s="1">
        <f t="shared" si="1"/>
        <v>-1.79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IFERROR(__xludf.DUMMYFUNCTION("""COMPUTED_VALUE"""),57.74)</f>
        <v>57.74</v>
      </c>
      <c r="C1016" s="1">
        <f t="shared" si="1"/>
        <v>-0.96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IFERROR(__xludf.DUMMYFUNCTION("""COMPUTED_VALUE"""),59.49)</f>
        <v>59.49</v>
      </c>
      <c r="C1017" s="1">
        <f t="shared" si="1"/>
        <v>0.75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IFERROR(__xludf.DUMMYFUNCTION("""COMPUTED_VALUE"""),58.99)</f>
        <v>58.99</v>
      </c>
      <c r="C1018" s="1">
        <f t="shared" si="1"/>
        <v>-1.5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IFERROR(__xludf.DUMMYFUNCTION("""COMPUTED_VALUE"""),58.11)</f>
        <v>58.11</v>
      </c>
      <c r="C1019" s="1">
        <f t="shared" si="1"/>
        <v>-1.88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IFERROR(__xludf.DUMMYFUNCTION("""COMPUTED_VALUE"""),58.17)</f>
        <v>58.17</v>
      </c>
      <c r="C1020" s="1">
        <f t="shared" si="1"/>
        <v>-0.94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IFERROR(__xludf.DUMMYFUNCTION("""COMPUTED_VALUE"""),57.59)</f>
        <v>57.59</v>
      </c>
      <c r="C1021" s="1">
        <f t="shared" si="1"/>
        <v>-1.58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IFERROR(__xludf.DUMMYFUNCTION("""COMPUTED_VALUE"""),56.47)</f>
        <v>56.47</v>
      </c>
      <c r="C1022" s="1">
        <f t="shared" si="1"/>
        <v>-2.12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IFERROR(__xludf.DUMMYFUNCTION("""COMPUTED_VALUE"""),55.09)</f>
        <v>55.09</v>
      </c>
      <c r="C1023" s="1">
        <f t="shared" si="1"/>
        <v>-2.38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IFERROR(__xludf.DUMMYFUNCTION("""COMPUTED_VALUE"""),55.09)</f>
        <v>55.09</v>
      </c>
      <c r="C1024" s="1">
        <f t="shared" si="1"/>
        <v>-1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IFERROR(__xludf.DUMMYFUNCTION("""COMPUTED_VALUE"""),55.74)</f>
        <v>55.74</v>
      </c>
      <c r="C1025" s="1">
        <f t="shared" si="1"/>
        <v>-0.35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IFERROR(__xludf.DUMMYFUNCTION("""COMPUTED_VALUE"""),55.53)</f>
        <v>55.53</v>
      </c>
      <c r="C1026" s="1">
        <f t="shared" si="1"/>
        <v>-1.21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IFERROR(__xludf.DUMMYFUNCTION("""COMPUTED_VALUE"""),56.0)</f>
        <v>56</v>
      </c>
      <c r="C1027" s="1">
        <f t="shared" si="1"/>
        <v>-0.53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IFERROR(__xludf.DUMMYFUNCTION("""COMPUTED_VALUE"""),55.36)</f>
        <v>55.36</v>
      </c>
      <c r="C1028" s="1">
        <f t="shared" si="1"/>
        <v>-1.64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IFERROR(__xludf.DUMMYFUNCTION("""COMPUTED_VALUE"""),54.31)</f>
        <v>54.31</v>
      </c>
      <c r="C1029" s="1">
        <f t="shared" si="1"/>
        <v>-2.05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IFERROR(__xludf.DUMMYFUNCTION("""COMPUTED_VALUE"""),54.95)</f>
        <v>54.95</v>
      </c>
      <c r="C1030" s="1">
        <f t="shared" si="1"/>
        <v>-0.36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IFERROR(__xludf.DUMMYFUNCTION("""COMPUTED_VALUE"""),55.21)</f>
        <v>55.21</v>
      </c>
      <c r="C1031" s="1">
        <f t="shared" si="1"/>
        <v>-0.74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IFERROR(__xludf.DUMMYFUNCTION("""COMPUTED_VALUE"""),56.48)</f>
        <v>56.48</v>
      </c>
      <c r="C1032" s="1">
        <f t="shared" si="1"/>
        <v>0.27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IFERROR(__xludf.DUMMYFUNCTION("""COMPUTED_VALUE"""),56.62)</f>
        <v>56.62</v>
      </c>
      <c r="C1033" s="1">
        <f t="shared" si="1"/>
        <v>-0.86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IFERROR(__xludf.DUMMYFUNCTION("""COMPUTED_VALUE"""),56.74)</f>
        <v>56.74</v>
      </c>
      <c r="C1034" s="1">
        <f t="shared" si="1"/>
        <v>-0.88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IFERROR(__xludf.DUMMYFUNCTION("""COMPUTED_VALUE"""),57.43)</f>
        <v>57.43</v>
      </c>
      <c r="C1035" s="1">
        <f t="shared" si="1"/>
        <v>-0.31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IFERROR(__xludf.DUMMYFUNCTION("""COMPUTED_VALUE"""),57.52)</f>
        <v>57.52</v>
      </c>
      <c r="C1036" s="1">
        <f t="shared" si="1"/>
        <v>-0.91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IFERROR(__xludf.DUMMYFUNCTION("""COMPUTED_VALUE"""),58.03)</f>
        <v>58.03</v>
      </c>
      <c r="C1037" s="1">
        <f t="shared" si="1"/>
        <v>-0.49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IFERROR(__xludf.DUMMYFUNCTION("""COMPUTED_VALUE"""),58.15)</f>
        <v>58.15</v>
      </c>
      <c r="C1038" s="1">
        <f t="shared" si="1"/>
        <v>-0.88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IFERROR(__xludf.DUMMYFUNCTION("""COMPUTED_VALUE"""),58.49)</f>
        <v>58.49</v>
      </c>
      <c r="C1039" s="1">
        <f t="shared" si="1"/>
        <v>-0.66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IFERROR(__xludf.DUMMYFUNCTION("""COMPUTED_VALUE"""),57.26)</f>
        <v>57.26</v>
      </c>
      <c r="C1040" s="1">
        <f t="shared" si="1"/>
        <v>-2.23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IFERROR(__xludf.DUMMYFUNCTION("""COMPUTED_VALUE"""),57.58)</f>
        <v>57.58</v>
      </c>
      <c r="C1041" s="1">
        <f t="shared" si="1"/>
        <v>-0.68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IFERROR(__xludf.DUMMYFUNCTION("""COMPUTED_VALUE"""),57.61)</f>
        <v>57.61</v>
      </c>
      <c r="C1042" s="1">
        <f t="shared" si="1"/>
        <v>-0.97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IFERROR(__xludf.DUMMYFUNCTION("""COMPUTED_VALUE"""),58.03)</f>
        <v>58.03</v>
      </c>
      <c r="C1043" s="1">
        <f t="shared" si="1"/>
        <v>-0.58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IFERROR(__xludf.DUMMYFUNCTION("""COMPUTED_VALUE"""),57.03)</f>
        <v>57.03</v>
      </c>
      <c r="C1044" s="1">
        <f t="shared" si="1"/>
        <v>-2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IFERROR(__xludf.DUMMYFUNCTION("""COMPUTED_VALUE"""),56.75)</f>
        <v>56.75</v>
      </c>
      <c r="C1045" s="1">
        <f t="shared" si="1"/>
        <v>-1.28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IFERROR(__xludf.DUMMYFUNCTION("""COMPUTED_VALUE"""),56.69)</f>
        <v>56.69</v>
      </c>
      <c r="C1046" s="1">
        <f t="shared" si="1"/>
        <v>-1.06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IFERROR(__xludf.DUMMYFUNCTION("""COMPUTED_VALUE"""),56.82)</f>
        <v>56.82</v>
      </c>
      <c r="C1047" s="1">
        <f t="shared" si="1"/>
        <v>-0.87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IFERROR(__xludf.DUMMYFUNCTION("""COMPUTED_VALUE"""),56.21)</f>
        <v>56.21</v>
      </c>
      <c r="C1048" s="1">
        <f t="shared" si="1"/>
        <v>-1.61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IFERROR(__xludf.DUMMYFUNCTION("""COMPUTED_VALUE"""),57.26)</f>
        <v>57.26</v>
      </c>
      <c r="C1049" s="1">
        <f t="shared" si="1"/>
        <v>0.05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IFERROR(__xludf.DUMMYFUNCTION("""COMPUTED_VALUE"""),58.16)</f>
        <v>58.16</v>
      </c>
      <c r="C1050" s="1">
        <f t="shared" si="1"/>
        <v>-0.1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IFERROR(__xludf.DUMMYFUNCTION("""COMPUTED_VALUE"""),58.9)</f>
        <v>58.9</v>
      </c>
      <c r="C1051" s="1">
        <f t="shared" si="1"/>
        <v>-0.26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IFERROR(__xludf.DUMMYFUNCTION("""COMPUTED_VALUE"""),59.4)</f>
        <v>59.4</v>
      </c>
      <c r="C1052" s="1">
        <f t="shared" si="1"/>
        <v>-0.5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IFERROR(__xludf.DUMMYFUNCTION("""COMPUTED_VALUE"""),59.2)</f>
        <v>59.2</v>
      </c>
      <c r="C1053" s="1">
        <f t="shared" si="1"/>
        <v>-1.2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IFERROR(__xludf.DUMMYFUNCTION("""COMPUTED_VALUE"""),58.19)</f>
        <v>58.19</v>
      </c>
      <c r="C1054" s="1">
        <f t="shared" si="1"/>
        <v>-2.01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IFERROR(__xludf.DUMMYFUNCTION("""COMPUTED_VALUE"""),57.92)</f>
        <v>57.92</v>
      </c>
      <c r="C1055" s="1">
        <f t="shared" si="1"/>
        <v>-1.27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IFERROR(__xludf.DUMMYFUNCTION("""COMPUTED_VALUE"""),57.42)</f>
        <v>57.42</v>
      </c>
      <c r="C1056" s="1">
        <f t="shared" si="1"/>
        <v>-1.5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IFERROR(__xludf.DUMMYFUNCTION("""COMPUTED_VALUE"""),56.8)</f>
        <v>56.8</v>
      </c>
      <c r="C1057" s="1">
        <f t="shared" si="1"/>
        <v>-1.62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IFERROR(__xludf.DUMMYFUNCTION("""COMPUTED_VALUE"""),57.58)</f>
        <v>57.58</v>
      </c>
      <c r="C1058" s="1">
        <f t="shared" si="1"/>
        <v>-0.22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IFERROR(__xludf.DUMMYFUNCTION("""COMPUTED_VALUE"""),58.06)</f>
        <v>58.06</v>
      </c>
      <c r="C1059" s="1">
        <f t="shared" si="1"/>
        <v>-0.52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IFERROR(__xludf.DUMMYFUNCTION("""COMPUTED_VALUE"""),58.3)</f>
        <v>58.3</v>
      </c>
      <c r="C1060" s="1">
        <f t="shared" si="1"/>
        <v>-0.76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IFERROR(__xludf.DUMMYFUNCTION("""COMPUTED_VALUE"""),60.11)</f>
        <v>60.11</v>
      </c>
      <c r="C1061" s="1">
        <f t="shared" si="1"/>
        <v>0.81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IFERROR(__xludf.DUMMYFUNCTION("""COMPUTED_VALUE"""),60.17)</f>
        <v>60.17</v>
      </c>
      <c r="C1062" s="1">
        <f t="shared" si="1"/>
        <v>-0.94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IFERROR(__xludf.DUMMYFUNCTION("""COMPUTED_VALUE"""),61.07)</f>
        <v>61.07</v>
      </c>
      <c r="C1063" s="1">
        <f t="shared" si="1"/>
        <v>-0.1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IFERROR(__xludf.DUMMYFUNCTION("""COMPUTED_VALUE"""),60.93)</f>
        <v>60.93</v>
      </c>
      <c r="C1064" s="1">
        <f t="shared" si="1"/>
        <v>-1.14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IFERROR(__xludf.DUMMYFUNCTION("""COMPUTED_VALUE"""),59.9)</f>
        <v>59.9</v>
      </c>
      <c r="C1065" s="1">
        <f t="shared" si="1"/>
        <v>-2.03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IFERROR(__xludf.DUMMYFUNCTION("""COMPUTED_VALUE"""),59.92)</f>
        <v>59.92</v>
      </c>
      <c r="C1066" s="1">
        <f t="shared" si="1"/>
        <v>-0.98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IFERROR(__xludf.DUMMYFUNCTION("""COMPUTED_VALUE"""),60.04)</f>
        <v>60.04</v>
      </c>
      <c r="C1067" s="1">
        <f t="shared" si="1"/>
        <v>-0.88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IFERROR(__xludf.DUMMYFUNCTION("""COMPUTED_VALUE"""),60.71)</f>
        <v>60.71</v>
      </c>
      <c r="C1068" s="1">
        <f t="shared" si="1"/>
        <v>-0.33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IFERROR(__xludf.DUMMYFUNCTION("""COMPUTED_VALUE"""),60.67)</f>
        <v>60.67</v>
      </c>
      <c r="C1069" s="1">
        <f t="shared" si="1"/>
        <v>-1.04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IFERROR(__xludf.DUMMYFUNCTION("""COMPUTED_VALUE"""),60.48)</f>
        <v>60.48</v>
      </c>
      <c r="C1070" s="1">
        <f t="shared" si="1"/>
        <v>-1.19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IFERROR(__xludf.DUMMYFUNCTION("""COMPUTED_VALUE"""),60.66)</f>
        <v>60.66</v>
      </c>
      <c r="C1071" s="1">
        <f t="shared" si="1"/>
        <v>-0.82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IFERROR(__xludf.DUMMYFUNCTION("""COMPUTED_VALUE"""),59.81)</f>
        <v>59.81</v>
      </c>
      <c r="C1072" s="1">
        <f t="shared" si="1"/>
        <v>-1.85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IFERROR(__xludf.DUMMYFUNCTION("""COMPUTED_VALUE"""),59.0)</f>
        <v>59</v>
      </c>
      <c r="C1073" s="1">
        <f t="shared" si="1"/>
        <v>-1.81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IFERROR(__xludf.DUMMYFUNCTION("""COMPUTED_VALUE"""),58.85)</f>
        <v>58.85</v>
      </c>
      <c r="C1074" s="1">
        <f t="shared" si="1"/>
        <v>-1.15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IFERROR(__xludf.DUMMYFUNCTION("""COMPUTED_VALUE"""),59.27)</f>
        <v>59.27</v>
      </c>
      <c r="C1075" s="1">
        <f t="shared" si="1"/>
        <v>-0.58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IFERROR(__xludf.DUMMYFUNCTION("""COMPUTED_VALUE"""),57.4)</f>
        <v>57.4</v>
      </c>
      <c r="C1076" s="1">
        <f t="shared" si="1"/>
        <v>-2.87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IFERROR(__xludf.DUMMYFUNCTION("""COMPUTED_VALUE"""),55.3)</f>
        <v>55.3</v>
      </c>
      <c r="C1077" s="1">
        <f t="shared" si="1"/>
        <v>-3.1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IFERROR(__xludf.DUMMYFUNCTION("""COMPUTED_VALUE"""),54.96)</f>
        <v>54.96</v>
      </c>
      <c r="C1078" s="1">
        <f t="shared" si="1"/>
        <v>-1.34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IFERROR(__xludf.DUMMYFUNCTION("""COMPUTED_VALUE"""),54.8)</f>
        <v>54.8</v>
      </c>
      <c r="C1079" s="1">
        <f t="shared" si="1"/>
        <v>-1.16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IFERROR(__xludf.DUMMYFUNCTION("""COMPUTED_VALUE"""),55.26)</f>
        <v>55.26</v>
      </c>
      <c r="C1080" s="1">
        <f t="shared" si="1"/>
        <v>-0.54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IFERROR(__xludf.DUMMYFUNCTION("""COMPUTED_VALUE"""),55.22)</f>
        <v>55.22</v>
      </c>
      <c r="C1081" s="1">
        <f t="shared" si="1"/>
        <v>-1.04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IFERROR(__xludf.DUMMYFUNCTION("""COMPUTED_VALUE"""),55.03)</f>
        <v>55.03</v>
      </c>
      <c r="C1082" s="1">
        <f t="shared" si="1"/>
        <v>-1.19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IFERROR(__xludf.DUMMYFUNCTION("""COMPUTED_VALUE"""),55.81)</f>
        <v>55.81</v>
      </c>
      <c r="C1083" s="1">
        <f t="shared" si="1"/>
        <v>-0.22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IFERROR(__xludf.DUMMYFUNCTION("""COMPUTED_VALUE"""),56.05)</f>
        <v>56.05</v>
      </c>
      <c r="C1084" s="1">
        <f t="shared" si="1"/>
        <v>-0.76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IFERROR(__xludf.DUMMYFUNCTION("""COMPUTED_VALUE"""),56.19)</f>
        <v>56.19</v>
      </c>
      <c r="C1085" s="1">
        <f t="shared" si="1"/>
        <v>-0.86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IFERROR(__xludf.DUMMYFUNCTION("""COMPUTED_VALUE"""),55.7)</f>
        <v>55.7</v>
      </c>
      <c r="C1086" s="1">
        <f t="shared" si="1"/>
        <v>-1.49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IFERROR(__xludf.DUMMYFUNCTION("""COMPUTED_VALUE"""),55.49)</f>
        <v>55.49</v>
      </c>
      <c r="C1087" s="1">
        <f t="shared" si="1"/>
        <v>-1.21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IFERROR(__xludf.DUMMYFUNCTION("""COMPUTED_VALUE"""),56.1)</f>
        <v>56.1</v>
      </c>
      <c r="C1088" s="1">
        <f t="shared" si="1"/>
        <v>-0.39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IFERROR(__xludf.DUMMYFUNCTION("""COMPUTED_VALUE"""),55.98)</f>
        <v>55.98</v>
      </c>
      <c r="C1089" s="1">
        <f t="shared" si="1"/>
        <v>-1.12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IFERROR(__xludf.DUMMYFUNCTION("""COMPUTED_VALUE"""),55.72)</f>
        <v>55.72</v>
      </c>
      <c r="C1090" s="1">
        <f t="shared" si="1"/>
        <v>-1.26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IFERROR(__xludf.DUMMYFUNCTION("""COMPUTED_VALUE"""),55.58)</f>
        <v>55.58</v>
      </c>
      <c r="C1091" s="1">
        <f t="shared" si="1"/>
        <v>-1.14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IFERROR(__xludf.DUMMYFUNCTION("""COMPUTED_VALUE"""),54.22)</f>
        <v>54.22</v>
      </c>
      <c r="C1092" s="1">
        <f t="shared" si="1"/>
        <v>-2.36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IFERROR(__xludf.DUMMYFUNCTION("""COMPUTED_VALUE"""),53.34)</f>
        <v>53.34</v>
      </c>
      <c r="C1093" s="1">
        <f t="shared" si="1"/>
        <v>-1.88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IFERROR(__xludf.DUMMYFUNCTION("""COMPUTED_VALUE"""),54.05)</f>
        <v>54.05</v>
      </c>
      <c r="C1094" s="1">
        <f t="shared" si="1"/>
        <v>-0.29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IFERROR(__xludf.DUMMYFUNCTION("""COMPUTED_VALUE"""),54.36)</f>
        <v>54.36</v>
      </c>
      <c r="C1095" s="1">
        <f t="shared" si="1"/>
        <v>-0.69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IFERROR(__xludf.DUMMYFUNCTION("""COMPUTED_VALUE"""),54.01)</f>
        <v>54.01</v>
      </c>
      <c r="C1096" s="1">
        <f t="shared" si="1"/>
        <v>-1.35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IFERROR(__xludf.DUMMYFUNCTION("""COMPUTED_VALUE"""),54.65)</f>
        <v>54.65</v>
      </c>
      <c r="C1097" s="1">
        <f t="shared" si="1"/>
        <v>-0.36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IFERROR(__xludf.DUMMYFUNCTION("""COMPUTED_VALUE"""),54.62)</f>
        <v>54.62</v>
      </c>
      <c r="C1098" s="1">
        <f t="shared" si="1"/>
        <v>-1.03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IFERROR(__xludf.DUMMYFUNCTION("""COMPUTED_VALUE"""),54.36)</f>
        <v>54.36</v>
      </c>
      <c r="C1099" s="1">
        <f t="shared" si="1"/>
        <v>-1.26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IFERROR(__xludf.DUMMYFUNCTION("""COMPUTED_VALUE"""),53.51)</f>
        <v>53.51</v>
      </c>
      <c r="C1100" s="1">
        <f t="shared" si="1"/>
        <v>-1.85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IFERROR(__xludf.DUMMYFUNCTION("""COMPUTED_VALUE"""),53.31)</f>
        <v>53.31</v>
      </c>
      <c r="C1101" s="1">
        <f t="shared" si="1"/>
        <v>-1.2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IFERROR(__xludf.DUMMYFUNCTION("""COMPUTED_VALUE"""),53.83)</f>
        <v>53.83</v>
      </c>
      <c r="C1102" s="1">
        <f t="shared" si="1"/>
        <v>-0.48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IFERROR(__xludf.DUMMYFUNCTION("""COMPUTED_VALUE"""),53.72)</f>
        <v>53.72</v>
      </c>
      <c r="C1103" s="1">
        <f t="shared" si="1"/>
        <v>-1.11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IFERROR(__xludf.DUMMYFUNCTION("""COMPUTED_VALUE"""),54.12)</f>
        <v>54.12</v>
      </c>
      <c r="C1104" s="1">
        <f t="shared" si="1"/>
        <v>-0.6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IFERROR(__xludf.DUMMYFUNCTION("""COMPUTED_VALUE"""),54.55)</f>
        <v>54.55</v>
      </c>
      <c r="C1105" s="1">
        <f t="shared" si="1"/>
        <v>-0.57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IFERROR(__xludf.DUMMYFUNCTION("""COMPUTED_VALUE"""),54.53)</f>
        <v>54.53</v>
      </c>
      <c r="C1106" s="1">
        <f t="shared" si="1"/>
        <v>-1.02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IFERROR(__xludf.DUMMYFUNCTION("""COMPUTED_VALUE"""),55.14)</f>
        <v>55.14</v>
      </c>
      <c r="C1107" s="1">
        <f t="shared" si="1"/>
        <v>-0.39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IFERROR(__xludf.DUMMYFUNCTION("""COMPUTED_VALUE"""),55.45)</f>
        <v>55.45</v>
      </c>
      <c r="C1108" s="1">
        <f t="shared" si="1"/>
        <v>-0.69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IFERROR(__xludf.DUMMYFUNCTION("""COMPUTED_VALUE"""),55.72)</f>
        <v>55.72</v>
      </c>
      <c r="C1109" s="1">
        <f t="shared" si="1"/>
        <v>-0.73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IFERROR(__xludf.DUMMYFUNCTION("""COMPUTED_VALUE"""),55.57)</f>
        <v>55.57</v>
      </c>
      <c r="C1110" s="1">
        <f t="shared" si="1"/>
        <v>-1.15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IFERROR(__xludf.DUMMYFUNCTION("""COMPUTED_VALUE"""),55.35)</f>
        <v>55.35</v>
      </c>
      <c r="C1111" s="1">
        <f t="shared" si="1"/>
        <v>-1.22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IFERROR(__xludf.DUMMYFUNCTION("""COMPUTED_VALUE"""),55.6)</f>
        <v>55.6</v>
      </c>
      <c r="C1112" s="1">
        <f t="shared" si="1"/>
        <v>-0.75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IFERROR(__xludf.DUMMYFUNCTION("""COMPUTED_VALUE"""),55.68)</f>
        <v>55.68</v>
      </c>
      <c r="C1113" s="1">
        <f t="shared" si="1"/>
        <v>-0.92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IFERROR(__xludf.DUMMYFUNCTION("""COMPUTED_VALUE"""),56.63)</f>
        <v>56.63</v>
      </c>
      <c r="C1114" s="1">
        <f t="shared" si="1"/>
        <v>-0.05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IFERROR(__xludf.DUMMYFUNCTION("""COMPUTED_VALUE"""),56.97)</f>
        <v>56.97</v>
      </c>
      <c r="C1115" s="1">
        <f t="shared" si="1"/>
        <v>-0.66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IFERROR(__xludf.DUMMYFUNCTION("""COMPUTED_VALUE"""),57.42)</f>
        <v>57.42</v>
      </c>
      <c r="C1116" s="1">
        <f t="shared" si="1"/>
        <v>-0.55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IFERROR(__xludf.DUMMYFUNCTION("""COMPUTED_VALUE"""),57.9)</f>
        <v>57.9</v>
      </c>
      <c r="C1117" s="1">
        <f t="shared" si="1"/>
        <v>-0.52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IFERROR(__xludf.DUMMYFUNCTION("""COMPUTED_VALUE"""),57.27)</f>
        <v>57.27</v>
      </c>
      <c r="C1118" s="1">
        <f t="shared" si="1"/>
        <v>-1.63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IFERROR(__xludf.DUMMYFUNCTION("""COMPUTED_VALUE"""),57.04)</f>
        <v>57.04</v>
      </c>
      <c r="C1119" s="1">
        <f t="shared" si="1"/>
        <v>-1.23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IFERROR(__xludf.DUMMYFUNCTION("""COMPUTED_VALUE"""),57.04)</f>
        <v>57.04</v>
      </c>
      <c r="C1120" s="1">
        <f t="shared" si="1"/>
        <v>-1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IFERROR(__xludf.DUMMYFUNCTION("""COMPUTED_VALUE"""),56.87)</f>
        <v>56.87</v>
      </c>
      <c r="C1121" s="1">
        <f t="shared" si="1"/>
        <v>-1.17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IFERROR(__xludf.DUMMYFUNCTION("""COMPUTED_VALUE"""),57.42)</f>
        <v>57.42</v>
      </c>
      <c r="C1122" s="1">
        <f t="shared" si="1"/>
        <v>-0.45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IFERROR(__xludf.DUMMYFUNCTION("""COMPUTED_VALUE"""),57.78)</f>
        <v>57.78</v>
      </c>
      <c r="C1123" s="1">
        <f t="shared" si="1"/>
        <v>-0.64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IFERROR(__xludf.DUMMYFUNCTION("""COMPUTED_VALUE"""),57.3)</f>
        <v>57.3</v>
      </c>
      <c r="C1124" s="1">
        <f t="shared" si="1"/>
        <v>-1.48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IFERROR(__xludf.DUMMYFUNCTION("""COMPUTED_VALUE"""),57.55)</f>
        <v>57.55</v>
      </c>
      <c r="C1125" s="1">
        <f t="shared" si="1"/>
        <v>-0.75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IFERROR(__xludf.DUMMYFUNCTION("""COMPUTED_VALUE"""),58.19)</f>
        <v>58.19</v>
      </c>
      <c r="C1126" s="1">
        <f t="shared" si="1"/>
        <v>-0.36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IFERROR(__xludf.DUMMYFUNCTION("""COMPUTED_VALUE"""),57.42)</f>
        <v>57.42</v>
      </c>
      <c r="C1127" s="1">
        <f t="shared" si="1"/>
        <v>-1.77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IFERROR(__xludf.DUMMYFUNCTION("""COMPUTED_VALUE"""),57.53)</f>
        <v>57.53</v>
      </c>
      <c r="C1128" s="1">
        <f t="shared" si="1"/>
        <v>-0.89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IFERROR(__xludf.DUMMYFUNCTION("""COMPUTED_VALUE"""),57.39)</f>
        <v>57.39</v>
      </c>
      <c r="C1129" s="1">
        <f t="shared" si="1"/>
        <v>-1.14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IFERROR(__xludf.DUMMYFUNCTION("""COMPUTED_VALUE"""),57.53)</f>
        <v>57.53</v>
      </c>
      <c r="C1130" s="1">
        <f t="shared" si="1"/>
        <v>-0.86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IFERROR(__xludf.DUMMYFUNCTION("""COMPUTED_VALUE"""),57.62)</f>
        <v>57.62</v>
      </c>
      <c r="C1131" s="1">
        <f t="shared" si="1"/>
        <v>-0.91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IFERROR(__xludf.DUMMYFUNCTION("""COMPUTED_VALUE"""),57.57)</f>
        <v>57.57</v>
      </c>
      <c r="C1132" s="1">
        <f t="shared" si="1"/>
        <v>-1.05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IFERROR(__xludf.DUMMYFUNCTION("""COMPUTED_VALUE"""),56.97)</f>
        <v>56.97</v>
      </c>
      <c r="C1133" s="1">
        <f t="shared" si="1"/>
        <v>-1.6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IFERROR(__xludf.DUMMYFUNCTION("""COMPUTED_VALUE"""),57.05)</f>
        <v>57.05</v>
      </c>
      <c r="C1134" s="1">
        <f t="shared" si="1"/>
        <v>-0.92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IFERROR(__xludf.DUMMYFUNCTION("""COMPUTED_VALUE"""),56.67)</f>
        <v>56.67</v>
      </c>
      <c r="C1135" s="1">
        <f t="shared" si="1"/>
        <v>-1.38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IFERROR(__xludf.DUMMYFUNCTION("""COMPUTED_VALUE"""),55.76)</f>
        <v>55.76</v>
      </c>
      <c r="C1136" s="1">
        <f t="shared" si="1"/>
        <v>-1.91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IFERROR(__xludf.DUMMYFUNCTION("""COMPUTED_VALUE"""),56.02)</f>
        <v>56.02</v>
      </c>
      <c r="C1137" s="1">
        <f t="shared" si="1"/>
        <v>-0.74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IFERROR(__xludf.DUMMYFUNCTION("""COMPUTED_VALUE"""),55.56)</f>
        <v>55.56</v>
      </c>
      <c r="C1138" s="1">
        <f t="shared" si="1"/>
        <v>-1.46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IFERROR(__xludf.DUMMYFUNCTION("""COMPUTED_VALUE"""),55.8)</f>
        <v>55.8</v>
      </c>
      <c r="C1139" s="1">
        <f t="shared" si="1"/>
        <v>-0.76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IFERROR(__xludf.DUMMYFUNCTION("""COMPUTED_VALUE"""),56.29)</f>
        <v>56.29</v>
      </c>
      <c r="C1140" s="1">
        <f t="shared" si="1"/>
        <v>-0.51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IFERROR(__xludf.DUMMYFUNCTION("""COMPUTED_VALUE"""),58.27)</f>
        <v>58.27</v>
      </c>
      <c r="C1141" s="1">
        <f t="shared" si="1"/>
        <v>0.98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IFERROR(__xludf.DUMMYFUNCTION("""COMPUTED_VALUE"""),58.71)</f>
        <v>58.71</v>
      </c>
      <c r="C1142" s="1">
        <f t="shared" si="1"/>
        <v>-0.56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IFERROR(__xludf.DUMMYFUNCTION("""COMPUTED_VALUE"""),57.86)</f>
        <v>57.86</v>
      </c>
      <c r="C1143" s="1">
        <f t="shared" si="1"/>
        <v>-1.85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IFERROR(__xludf.DUMMYFUNCTION("""COMPUTED_VALUE"""),58.23)</f>
        <v>58.23</v>
      </c>
      <c r="C1144" s="1">
        <f t="shared" si="1"/>
        <v>-0.63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IFERROR(__xludf.DUMMYFUNCTION("""COMPUTED_VALUE"""),58.24)</f>
        <v>58.24</v>
      </c>
      <c r="C1145" s="1">
        <f t="shared" si="1"/>
        <v>-0.99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IFERROR(__xludf.DUMMYFUNCTION("""COMPUTED_VALUE"""),58.67)</f>
        <v>58.67</v>
      </c>
      <c r="C1146" s="1">
        <f t="shared" si="1"/>
        <v>-0.57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IFERROR(__xludf.DUMMYFUNCTION("""COMPUTED_VALUE"""),59.0)</f>
        <v>59</v>
      </c>
      <c r="C1147" s="1">
        <f t="shared" si="1"/>
        <v>-0.67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IFERROR(__xludf.DUMMYFUNCTION("""COMPUTED_VALUE"""),59.17)</f>
        <v>59.17</v>
      </c>
      <c r="C1148" s="1">
        <f t="shared" si="1"/>
        <v>-0.83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IFERROR(__xludf.DUMMYFUNCTION("""COMPUTED_VALUE"""),59.01)</f>
        <v>59.01</v>
      </c>
      <c r="C1149" s="1">
        <f t="shared" si="1"/>
        <v>-1.16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IFERROR(__xludf.DUMMYFUNCTION("""COMPUTED_VALUE"""),59.19)</f>
        <v>59.19</v>
      </c>
      <c r="C1150" s="1">
        <f t="shared" si="1"/>
        <v>-0.82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IFERROR(__xludf.DUMMYFUNCTION("""COMPUTED_VALUE"""),58.64)</f>
        <v>58.64</v>
      </c>
      <c r="C1151" s="1">
        <f t="shared" si="1"/>
        <v>-1.55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IFERROR(__xludf.DUMMYFUNCTION("""COMPUTED_VALUE"""),58.91)</f>
        <v>58.91</v>
      </c>
      <c r="C1152" s="1">
        <f t="shared" si="1"/>
        <v>-0.73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IFERROR(__xludf.DUMMYFUNCTION("""COMPUTED_VALUE"""),57.67)</f>
        <v>57.67</v>
      </c>
      <c r="C1153" s="1">
        <f t="shared" si="1"/>
        <v>-2.24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IFERROR(__xludf.DUMMYFUNCTION("""COMPUTED_VALUE"""),56.48)</f>
        <v>56.48</v>
      </c>
      <c r="C1154" s="1">
        <f t="shared" si="1"/>
        <v>-2.19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IFERROR(__xludf.DUMMYFUNCTION("""COMPUTED_VALUE"""),56.65)</f>
        <v>56.65</v>
      </c>
      <c r="C1155" s="1">
        <f t="shared" si="1"/>
        <v>-0.83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IFERROR(__xludf.DUMMYFUNCTION("""COMPUTED_VALUE"""),56.06)</f>
        <v>56.06</v>
      </c>
      <c r="C1156" s="1">
        <f t="shared" si="1"/>
        <v>-1.59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IFERROR(__xludf.DUMMYFUNCTION("""COMPUTED_VALUE"""),56.23)</f>
        <v>56.23</v>
      </c>
      <c r="C1157" s="1">
        <f t="shared" si="1"/>
        <v>-0.83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IFERROR(__xludf.DUMMYFUNCTION("""COMPUTED_VALUE"""),55.91)</f>
        <v>55.91</v>
      </c>
      <c r="C1158" s="1">
        <f t="shared" si="1"/>
        <v>-1.32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IFERROR(__xludf.DUMMYFUNCTION("""COMPUTED_VALUE"""),56.34)</f>
        <v>56.34</v>
      </c>
      <c r="C1159" s="1">
        <f t="shared" si="1"/>
        <v>-0.57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IFERROR(__xludf.DUMMYFUNCTION("""COMPUTED_VALUE"""),56.32)</f>
        <v>56.32</v>
      </c>
      <c r="C1160" s="1">
        <f t="shared" si="1"/>
        <v>-1.02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IFERROR(__xludf.DUMMYFUNCTION("""COMPUTED_VALUE"""),56.35)</f>
        <v>56.35</v>
      </c>
      <c r="C1161" s="1">
        <f t="shared" si="1"/>
        <v>-0.97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IFERROR(__xludf.DUMMYFUNCTION("""COMPUTED_VALUE"""),56.72)</f>
        <v>56.72</v>
      </c>
      <c r="C1162" s="1">
        <f t="shared" si="1"/>
        <v>-0.63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IFERROR(__xludf.DUMMYFUNCTION("""COMPUTED_VALUE"""),56.98)</f>
        <v>56.98</v>
      </c>
      <c r="C1163" s="1">
        <f t="shared" si="1"/>
        <v>-0.74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IFERROR(__xludf.DUMMYFUNCTION("""COMPUTED_VALUE"""),56.75)</f>
        <v>56.75</v>
      </c>
      <c r="C1164" s="1">
        <f t="shared" si="1"/>
        <v>-1.23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IFERROR(__xludf.DUMMYFUNCTION("""COMPUTED_VALUE"""),57.23)</f>
        <v>57.23</v>
      </c>
      <c r="C1165" s="1">
        <f t="shared" si="1"/>
        <v>-0.52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IFERROR(__xludf.DUMMYFUNCTION("""COMPUTED_VALUE"""),57.56)</f>
        <v>57.56</v>
      </c>
      <c r="C1166" s="1">
        <f t="shared" si="1"/>
        <v>-0.67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IFERROR(__xludf.DUMMYFUNCTION("""COMPUTED_VALUE"""),57.64)</f>
        <v>57.64</v>
      </c>
      <c r="C1167" s="1">
        <f t="shared" si="1"/>
        <v>-0.92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IFERROR(__xludf.DUMMYFUNCTION("""COMPUTED_VALUE"""),58.5)</f>
        <v>58.5</v>
      </c>
      <c r="C1168" s="1">
        <f t="shared" si="1"/>
        <v>-0.14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IFERROR(__xludf.DUMMYFUNCTION("""COMPUTED_VALUE"""),58.49)</f>
        <v>58.49</v>
      </c>
      <c r="C1169" s="1">
        <f t="shared" si="1"/>
        <v>-1.01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IFERROR(__xludf.DUMMYFUNCTION("""COMPUTED_VALUE"""),59.34)</f>
        <v>59.34</v>
      </c>
      <c r="C1170" s="1">
        <f t="shared" si="1"/>
        <v>-0.15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IFERROR(__xludf.DUMMYFUNCTION("""COMPUTED_VALUE"""),59.74)</f>
        <v>59.74</v>
      </c>
      <c r="C1171" s="1">
        <f t="shared" si="1"/>
        <v>-0.6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IFERROR(__xludf.DUMMYFUNCTION("""COMPUTED_VALUE"""),59.59)</f>
        <v>59.59</v>
      </c>
      <c r="C1172" s="1">
        <f t="shared" si="1"/>
        <v>-1.15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IFERROR(__xludf.DUMMYFUNCTION("""COMPUTED_VALUE"""),59.16)</f>
        <v>59.16</v>
      </c>
      <c r="C1173" s="1">
        <f t="shared" si="1"/>
        <v>-1.43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IFERROR(__xludf.DUMMYFUNCTION("""COMPUTED_VALUE"""),59.45)</f>
        <v>59.45</v>
      </c>
      <c r="C1174" s="1">
        <f t="shared" si="1"/>
        <v>-0.71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IFERROR(__xludf.DUMMYFUNCTION("""COMPUTED_VALUE"""),59.67)</f>
        <v>59.67</v>
      </c>
      <c r="C1175" s="1">
        <f t="shared" si="1"/>
        <v>-0.78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IFERROR(__xludf.DUMMYFUNCTION("""COMPUTED_VALUE"""),59.7)</f>
        <v>59.7</v>
      </c>
      <c r="C1176" s="1">
        <f t="shared" si="1"/>
        <v>-0.97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IFERROR(__xludf.DUMMYFUNCTION("""COMPUTED_VALUE"""),59.71)</f>
        <v>59.71</v>
      </c>
      <c r="C1177" s="1">
        <f t="shared" si="1"/>
        <v>-0.99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IFERROR(__xludf.DUMMYFUNCTION("""COMPUTED_VALUE"""),59.91)</f>
        <v>59.91</v>
      </c>
      <c r="C1178" s="1">
        <f t="shared" si="1"/>
        <v>-0.8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IFERROR(__xludf.DUMMYFUNCTION("""COMPUTED_VALUE"""),59.89)</f>
        <v>59.89</v>
      </c>
      <c r="C1179" s="1">
        <f t="shared" si="1"/>
        <v>-1.02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IFERROR(__xludf.DUMMYFUNCTION("""COMPUTED_VALUE"""),59.06)</f>
        <v>59.06</v>
      </c>
      <c r="C1180" s="1">
        <f t="shared" si="1"/>
        <v>-1.83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IFERROR(__xludf.DUMMYFUNCTION("""COMPUTED_VALUE"""),59.22)</f>
        <v>59.22</v>
      </c>
      <c r="C1181" s="1">
        <f t="shared" si="1"/>
        <v>-0.84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IFERROR(__xludf.DUMMYFUNCTION("""COMPUTED_VALUE"""),59.76)</f>
        <v>59.76</v>
      </c>
      <c r="C1182" s="1">
        <f t="shared" si="1"/>
        <v>-0.46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IFERROR(__xludf.DUMMYFUNCTION("""COMPUTED_VALUE"""),60.03)</f>
        <v>60.03</v>
      </c>
      <c r="C1183" s="1">
        <f t="shared" si="1"/>
        <v>-0.73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IFERROR(__xludf.DUMMYFUNCTION("""COMPUTED_VALUE"""),59.94)</f>
        <v>59.94</v>
      </c>
      <c r="C1184" s="1">
        <f t="shared" si="1"/>
        <v>-1.09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IFERROR(__xludf.DUMMYFUNCTION("""COMPUTED_VALUE"""),59.99)</f>
        <v>59.99</v>
      </c>
      <c r="C1185" s="1">
        <f t="shared" si="1"/>
        <v>-0.95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IFERROR(__xludf.DUMMYFUNCTION("""COMPUTED_VALUE"""),60.31)</f>
        <v>60.31</v>
      </c>
      <c r="C1186" s="1">
        <f t="shared" si="1"/>
        <v>-0.68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IFERROR(__xludf.DUMMYFUNCTION("""COMPUTED_VALUE"""),61.32)</f>
        <v>61.32</v>
      </c>
      <c r="C1187" s="1">
        <f t="shared" si="1"/>
        <v>0.01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IFERROR(__xludf.DUMMYFUNCTION("""COMPUTED_VALUE"""),61.11)</f>
        <v>61.11</v>
      </c>
      <c r="C1188" s="1">
        <f t="shared" si="1"/>
        <v>-1.21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IFERROR(__xludf.DUMMYFUNCTION("""COMPUTED_VALUE"""),60.91)</f>
        <v>60.91</v>
      </c>
      <c r="C1189" s="1">
        <f t="shared" si="1"/>
        <v>-1.2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IFERROR(__xludf.DUMMYFUNCTION("""COMPUTED_VALUE"""),60.94)</f>
        <v>60.94</v>
      </c>
      <c r="C1190" s="1">
        <f t="shared" si="1"/>
        <v>-0.97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IFERROR(__xludf.DUMMYFUNCTION("""COMPUTED_VALUE"""),61.63)</f>
        <v>61.63</v>
      </c>
      <c r="C1191" s="1">
        <f t="shared" si="1"/>
        <v>-0.31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IFERROR(__xludf.DUMMYFUNCTION("""COMPUTED_VALUE"""),60.15)</f>
        <v>60.15</v>
      </c>
      <c r="C1192" s="1">
        <f t="shared" si="1"/>
        <v>-2.48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IFERROR(__xludf.DUMMYFUNCTION("""COMPUTED_VALUE"""),60.56)</f>
        <v>60.56</v>
      </c>
      <c r="C1193" s="1">
        <f t="shared" si="1"/>
        <v>-0.59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IFERROR(__xludf.DUMMYFUNCTION("""COMPUTED_VALUE"""),60.33)</f>
        <v>60.33</v>
      </c>
      <c r="C1194" s="1">
        <f t="shared" si="1"/>
        <v>-1.23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IFERROR(__xludf.DUMMYFUNCTION("""COMPUTED_VALUE"""),60.24)</f>
        <v>60.24</v>
      </c>
      <c r="C1195" s="1">
        <f t="shared" si="1"/>
        <v>-1.09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IFERROR(__xludf.DUMMYFUNCTION("""COMPUTED_VALUE"""),59.77)</f>
        <v>59.77</v>
      </c>
      <c r="C1196" s="1">
        <f t="shared" si="1"/>
        <v>-1.47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IFERROR(__xludf.DUMMYFUNCTION("""COMPUTED_VALUE"""),58.84)</f>
        <v>58.84</v>
      </c>
      <c r="C1197" s="1">
        <f t="shared" si="1"/>
        <v>-1.93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IFERROR(__xludf.DUMMYFUNCTION("""COMPUTED_VALUE"""),60.3)</f>
        <v>60.3</v>
      </c>
      <c r="C1198" s="1">
        <f t="shared" si="1"/>
        <v>0.46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IFERROR(__xludf.DUMMYFUNCTION("""COMPUTED_VALUE"""),60.18)</f>
        <v>60.18</v>
      </c>
      <c r="C1199" s="1">
        <f t="shared" si="1"/>
        <v>-1.12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IFERROR(__xludf.DUMMYFUNCTION("""COMPUTED_VALUE"""),59.27)</f>
        <v>59.27</v>
      </c>
      <c r="C1200" s="1">
        <f t="shared" si="1"/>
        <v>-1.91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IFERROR(__xludf.DUMMYFUNCTION("""COMPUTED_VALUE"""),60.4)</f>
        <v>60.4</v>
      </c>
      <c r="C1201" s="1">
        <f t="shared" si="1"/>
        <v>0.13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IFERROR(__xludf.DUMMYFUNCTION("""COMPUTED_VALUE"""),59.08)</f>
        <v>59.08</v>
      </c>
      <c r="C1202" s="1">
        <f t="shared" si="1"/>
        <v>-2.32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IFERROR(__xludf.DUMMYFUNCTION("""COMPUTED_VALUE"""),58.52)</f>
        <v>58.52</v>
      </c>
      <c r="C1203" s="1">
        <f t="shared" si="1"/>
        <v>-1.56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IFERROR(__xludf.DUMMYFUNCTION("""COMPUTED_VALUE"""),58.16)</f>
        <v>58.16</v>
      </c>
      <c r="C1204" s="1">
        <f t="shared" si="1"/>
        <v>-1.36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IFERROR(__xludf.DUMMYFUNCTION("""COMPUTED_VALUE"""),57.99)</f>
        <v>57.99</v>
      </c>
      <c r="C1205" s="1">
        <f t="shared" si="1"/>
        <v>-1.17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IFERROR(__xludf.DUMMYFUNCTION("""COMPUTED_VALUE"""),55.53)</f>
        <v>55.53</v>
      </c>
      <c r="C1206" s="1">
        <f t="shared" si="1"/>
        <v>-3.46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IFERROR(__xludf.DUMMYFUNCTION("""COMPUTED_VALUE"""),55.08)</f>
        <v>55.08</v>
      </c>
      <c r="C1207" s="1">
        <f t="shared" si="1"/>
        <v>-1.45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IFERROR(__xludf.DUMMYFUNCTION("""COMPUTED_VALUE"""),56.2)</f>
        <v>56.2</v>
      </c>
      <c r="C1208" s="1">
        <f t="shared" si="1"/>
        <v>0.12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IFERROR(__xludf.DUMMYFUNCTION("""COMPUTED_VALUE"""),56.63)</f>
        <v>56.63</v>
      </c>
      <c r="C1209" s="1">
        <f t="shared" si="1"/>
        <v>-0.57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IFERROR(__xludf.DUMMYFUNCTION("""COMPUTED_VALUE"""),57.93)</f>
        <v>57.93</v>
      </c>
      <c r="C1210" s="1">
        <f t="shared" si="1"/>
        <v>0.3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IFERROR(__xludf.DUMMYFUNCTION("""COMPUTED_VALUE"""),57.45)</f>
        <v>57.45</v>
      </c>
      <c r="C1211" s="1">
        <f t="shared" si="1"/>
        <v>-1.48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IFERROR(__xludf.DUMMYFUNCTION("""COMPUTED_VALUE"""),58.06)</f>
        <v>58.06</v>
      </c>
      <c r="C1212" s="1">
        <f t="shared" si="1"/>
        <v>-0.39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IFERROR(__xludf.DUMMYFUNCTION("""COMPUTED_VALUE"""),58.74)</f>
        <v>58.74</v>
      </c>
      <c r="C1213" s="1">
        <f t="shared" si="1"/>
        <v>-0.32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IFERROR(__xludf.DUMMYFUNCTION("""COMPUTED_VALUE"""),58.64)</f>
        <v>58.64</v>
      </c>
      <c r="C1214" s="1">
        <f t="shared" si="1"/>
        <v>-1.1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IFERROR(__xludf.DUMMYFUNCTION("""COMPUTED_VALUE"""),59.63)</f>
        <v>59.63</v>
      </c>
      <c r="C1215" s="1">
        <f t="shared" si="1"/>
        <v>-0.01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IFERROR(__xludf.DUMMYFUNCTION("""COMPUTED_VALUE"""),59.29)</f>
        <v>59.29</v>
      </c>
      <c r="C1216" s="1">
        <f t="shared" si="1"/>
        <v>-1.34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IFERROR(__xludf.DUMMYFUNCTION("""COMPUTED_VALUE"""),59.39)</f>
        <v>59.39</v>
      </c>
      <c r="C1217" s="1">
        <f t="shared" si="1"/>
        <v>-0.9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IFERROR(__xludf.DUMMYFUNCTION("""COMPUTED_VALUE"""),60.48)</f>
        <v>60.48</v>
      </c>
      <c r="C1218" s="1">
        <f t="shared" si="1"/>
        <v>0.09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IFERROR(__xludf.DUMMYFUNCTION("""COMPUTED_VALUE"""),60.88)</f>
        <v>60.88</v>
      </c>
      <c r="C1219" s="1">
        <f t="shared" si="1"/>
        <v>-0.6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IFERROR(__xludf.DUMMYFUNCTION("""COMPUTED_VALUE"""),60.25)</f>
        <v>60.25</v>
      </c>
      <c r="C1220" s="1">
        <f t="shared" si="1"/>
        <v>-1.63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IFERROR(__xludf.DUMMYFUNCTION("""COMPUTED_VALUE"""),61.15)</f>
        <v>61.15</v>
      </c>
      <c r="C1221" s="1">
        <f t="shared" si="1"/>
        <v>-0.1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IFERROR(__xludf.DUMMYFUNCTION("""COMPUTED_VALUE"""),61.23)</f>
        <v>61.23</v>
      </c>
      <c r="C1222" s="1">
        <f t="shared" si="1"/>
        <v>-0.92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IFERROR(__xludf.DUMMYFUNCTION("""COMPUTED_VALUE"""),61.47)</f>
        <v>61.47</v>
      </c>
      <c r="C1223" s="1">
        <f t="shared" si="1"/>
        <v>-0.76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IFERROR(__xludf.DUMMYFUNCTION("""COMPUTED_VALUE"""),61.93)</f>
        <v>61.93</v>
      </c>
      <c r="C1224" s="1">
        <f t="shared" si="1"/>
        <v>-0.54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IFERROR(__xludf.DUMMYFUNCTION("""COMPUTED_VALUE"""),61.37)</f>
        <v>61.37</v>
      </c>
      <c r="C1225" s="1">
        <f t="shared" si="1"/>
        <v>-1.56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IFERROR(__xludf.DUMMYFUNCTION("""COMPUTED_VALUE"""),60.56)</f>
        <v>60.56</v>
      </c>
      <c r="C1226" s="1">
        <f t="shared" si="1"/>
        <v>-1.81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IFERROR(__xludf.DUMMYFUNCTION("""COMPUTED_VALUE"""),60.23)</f>
        <v>60.23</v>
      </c>
      <c r="C1227" s="1">
        <f t="shared" si="1"/>
        <v>-1.33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IFERROR(__xludf.DUMMYFUNCTION("""COMPUTED_VALUE"""),60.28)</f>
        <v>60.28</v>
      </c>
      <c r="C1228" s="1">
        <f t="shared" si="1"/>
        <v>-0.95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IFERROR(__xludf.DUMMYFUNCTION("""COMPUTED_VALUE"""),60.38)</f>
        <v>60.38</v>
      </c>
      <c r="C1229" s="1">
        <f t="shared" si="1"/>
        <v>-0.9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IFERROR(__xludf.DUMMYFUNCTION("""COMPUTED_VALUE"""),60.53)</f>
        <v>60.53</v>
      </c>
      <c r="C1230" s="1">
        <f t="shared" si="1"/>
        <v>-0.85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IFERROR(__xludf.DUMMYFUNCTION("""COMPUTED_VALUE"""),60.6)</f>
        <v>60.6</v>
      </c>
      <c r="C1231" s="1">
        <f t="shared" si="1"/>
        <v>-0.93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IFERROR(__xludf.DUMMYFUNCTION("""COMPUTED_VALUE"""),60.12)</f>
        <v>60.12</v>
      </c>
      <c r="C1232" s="1">
        <f t="shared" si="1"/>
        <v>-1.48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IFERROR(__xludf.DUMMYFUNCTION("""COMPUTED_VALUE"""),60.45)</f>
        <v>60.45</v>
      </c>
      <c r="C1233" s="1">
        <f t="shared" si="1"/>
        <v>-0.67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IFERROR(__xludf.DUMMYFUNCTION("""COMPUTED_VALUE"""),60.96)</f>
        <v>60.96</v>
      </c>
      <c r="C1234" s="1">
        <f t="shared" si="1"/>
        <v>-0.49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IFERROR(__xludf.DUMMYFUNCTION("""COMPUTED_VALUE"""),60.3)</f>
        <v>60.3</v>
      </c>
      <c r="C1235" s="1">
        <f t="shared" si="1"/>
        <v>-1.66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IFERROR(__xludf.DUMMYFUNCTION("""COMPUTED_VALUE"""),60.34)</f>
        <v>60.34</v>
      </c>
      <c r="C1236" s="1">
        <f t="shared" si="1"/>
        <v>-0.96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IFERROR(__xludf.DUMMYFUNCTION("""COMPUTED_VALUE"""),60.16)</f>
        <v>60.16</v>
      </c>
      <c r="C1237" s="1">
        <f t="shared" si="1"/>
        <v>-1.18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IFERROR(__xludf.DUMMYFUNCTION("""COMPUTED_VALUE"""),60.0)</f>
        <v>60</v>
      </c>
      <c r="C1238" s="1">
        <f t="shared" si="1"/>
        <v>-1.16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IFERROR(__xludf.DUMMYFUNCTION("""COMPUTED_VALUE"""),61.08)</f>
        <v>61.08</v>
      </c>
      <c r="C1239" s="1">
        <f t="shared" si="1"/>
        <v>0.08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IFERROR(__xludf.DUMMYFUNCTION("""COMPUTED_VALUE"""),61.54)</f>
        <v>61.54</v>
      </c>
      <c r="C1240" s="1">
        <f t="shared" si="1"/>
        <v>-0.54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IFERROR(__xludf.DUMMYFUNCTION("""COMPUTED_VALUE"""),61.38)</f>
        <v>61.38</v>
      </c>
      <c r="C1241" s="1">
        <f t="shared" si="1"/>
        <v>-1.16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IFERROR(__xludf.DUMMYFUNCTION("""COMPUTED_VALUE"""),62.7)</f>
        <v>62.7</v>
      </c>
      <c r="C1242" s="1">
        <f t="shared" si="1"/>
        <v>0.32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IFERROR(__xludf.DUMMYFUNCTION("""COMPUTED_VALUE"""),62.67)</f>
        <v>62.67</v>
      </c>
      <c r="C1243" s="1">
        <f t="shared" si="1"/>
        <v>-1.03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IFERROR(__xludf.DUMMYFUNCTION("""COMPUTED_VALUE"""),62.45)</f>
        <v>62.45</v>
      </c>
      <c r="C1244" s="1">
        <f t="shared" si="1"/>
        <v>-1.22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IFERROR(__xludf.DUMMYFUNCTION("""COMPUTED_VALUE"""),60.68)</f>
        <v>60.68</v>
      </c>
      <c r="C1245" s="1">
        <f t="shared" si="1"/>
        <v>-2.77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IFERROR(__xludf.DUMMYFUNCTION("""COMPUTED_VALUE"""),61.14)</f>
        <v>61.14</v>
      </c>
      <c r="C1246" s="1">
        <f t="shared" si="1"/>
        <v>-0.54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IFERROR(__xludf.DUMMYFUNCTION("""COMPUTED_VALUE"""),60.04)</f>
        <v>60.04</v>
      </c>
      <c r="C1247" s="1">
        <f t="shared" si="1"/>
        <v>-2.1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IFERROR(__xludf.DUMMYFUNCTION("""COMPUTED_VALUE"""),59.16)</f>
        <v>59.16</v>
      </c>
      <c r="C1248" s="1">
        <f t="shared" si="1"/>
        <v>-1.88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IFERROR(__xludf.DUMMYFUNCTION("""COMPUTED_VALUE"""),58.43)</f>
        <v>58.43</v>
      </c>
      <c r="C1249" s="1">
        <f t="shared" si="1"/>
        <v>-1.73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IFERROR(__xludf.DUMMYFUNCTION("""COMPUTED_VALUE"""),59.77)</f>
        <v>59.77</v>
      </c>
      <c r="C1250" s="1">
        <f t="shared" si="1"/>
        <v>0.34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IFERROR(__xludf.DUMMYFUNCTION("""COMPUTED_VALUE"""),61.48)</f>
        <v>61.48</v>
      </c>
      <c r="C1251" s="1">
        <f t="shared" si="1"/>
        <v>0.71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IFERROR(__xludf.DUMMYFUNCTION("""COMPUTED_VALUE"""),61.93)</f>
        <v>61.93</v>
      </c>
      <c r="C1252" s="1">
        <f t="shared" si="1"/>
        <v>-0.55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IFERROR(__xludf.DUMMYFUNCTION("""COMPUTED_VALUE"""),61.94)</f>
        <v>61.94</v>
      </c>
      <c r="C1253" s="1">
        <f t="shared" si="1"/>
        <v>-0.99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IFERROR(__xludf.DUMMYFUNCTION("""COMPUTED_VALUE"""),62.48)</f>
        <v>62.48</v>
      </c>
      <c r="C1254" s="1">
        <f t="shared" si="1"/>
        <v>-0.46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IFERROR(__xludf.DUMMYFUNCTION("""COMPUTED_VALUE"""),62.48)</f>
        <v>62.48</v>
      </c>
      <c r="C1255" s="1">
        <f t="shared" si="1"/>
        <v>-1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IFERROR(__xludf.DUMMYFUNCTION("""COMPUTED_VALUE"""),62.55)</f>
        <v>62.55</v>
      </c>
      <c r="C1256" s="1">
        <f t="shared" si="1"/>
        <v>-0.93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IFERROR(__xludf.DUMMYFUNCTION("""COMPUTED_VALUE"""),62.96)</f>
        <v>62.96</v>
      </c>
      <c r="C1257" s="1">
        <f t="shared" si="1"/>
        <v>-0.59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IFERROR(__xludf.DUMMYFUNCTION("""COMPUTED_VALUE"""),63.15)</f>
        <v>63.15</v>
      </c>
      <c r="C1258" s="1">
        <f t="shared" si="1"/>
        <v>-0.81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IFERROR(__xludf.DUMMYFUNCTION("""COMPUTED_VALUE"""),62.58)</f>
        <v>62.58</v>
      </c>
      <c r="C1259" s="1">
        <f t="shared" si="1"/>
        <v>-1.57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IFERROR(__xludf.DUMMYFUNCTION("""COMPUTED_VALUE"""),62.49)</f>
        <v>62.49</v>
      </c>
      <c r="C1260" s="1">
        <f t="shared" si="1"/>
        <v>-1.09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IFERROR(__xludf.DUMMYFUNCTION("""COMPUTED_VALUE"""),60.55)</f>
        <v>60.55</v>
      </c>
      <c r="C1261" s="1">
        <f t="shared" si="1"/>
        <v>-2.94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IFERROR(__xludf.DUMMYFUNCTION("""COMPUTED_VALUE"""),58.98)</f>
        <v>58.98</v>
      </c>
      <c r="C1262" s="1">
        <f t="shared" si="1"/>
        <v>-2.57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IFERROR(__xludf.DUMMYFUNCTION("""COMPUTED_VALUE"""),59.07)</f>
        <v>59.07</v>
      </c>
      <c r="C1263" s="1">
        <f t="shared" si="1"/>
        <v>-0.91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IFERROR(__xludf.DUMMYFUNCTION("""COMPUTED_VALUE"""),60.39)</f>
        <v>60.39</v>
      </c>
      <c r="C1264" s="1">
        <f t="shared" si="1"/>
        <v>0.32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IFERROR(__xludf.DUMMYFUNCTION("""COMPUTED_VALUE"""),59.34)</f>
        <v>59.34</v>
      </c>
      <c r="C1265" s="1">
        <f t="shared" si="1"/>
        <v>-2.05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IFERROR(__xludf.DUMMYFUNCTION("""COMPUTED_VALUE"""),58.83)</f>
        <v>58.83</v>
      </c>
      <c r="C1266" s="1">
        <f t="shared" si="1"/>
        <v>-1.51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IFERROR(__xludf.DUMMYFUNCTION("""COMPUTED_VALUE"""),58.84)</f>
        <v>58.84</v>
      </c>
      <c r="C1267" s="1">
        <f t="shared" si="1"/>
        <v>-0.99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IFERROR(__xludf.DUMMYFUNCTION("""COMPUTED_VALUE"""),56.81)</f>
        <v>56.81</v>
      </c>
      <c r="C1268" s="1">
        <f t="shared" si="1"/>
        <v>-3.03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IFERROR(__xludf.DUMMYFUNCTION("""COMPUTED_VALUE"""),54.99)</f>
        <v>54.99</v>
      </c>
      <c r="C1269" s="1">
        <f t="shared" si="1"/>
        <v>-2.82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IFERROR(__xludf.DUMMYFUNCTION("""COMPUTED_VALUE"""),55.93)</f>
        <v>55.93</v>
      </c>
      <c r="C1270" s="1">
        <f t="shared" si="1"/>
        <v>-0.06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IFERROR(__xludf.DUMMYFUNCTION("""COMPUTED_VALUE"""),55.71)</f>
        <v>55.71</v>
      </c>
      <c r="C1271" s="1">
        <f t="shared" si="1"/>
        <v>-1.22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IFERROR(__xludf.DUMMYFUNCTION("""COMPUTED_VALUE"""),55.89)</f>
        <v>55.89</v>
      </c>
      <c r="C1272" s="1">
        <f t="shared" si="1"/>
        <v>-0.82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IFERROR(__xludf.DUMMYFUNCTION("""COMPUTED_VALUE"""),57.59)</f>
        <v>57.59</v>
      </c>
      <c r="C1273" s="1">
        <f t="shared" si="1"/>
        <v>0.7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IFERROR(__xludf.DUMMYFUNCTION("""COMPUTED_VALUE"""),56.68)</f>
        <v>56.68</v>
      </c>
      <c r="C1274" s="1">
        <f t="shared" si="1"/>
        <v>-1.91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IFERROR(__xludf.DUMMYFUNCTION("""COMPUTED_VALUE"""),56.77)</f>
        <v>56.77</v>
      </c>
      <c r="C1275" s="1">
        <f t="shared" si="1"/>
        <v>-0.91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IFERROR(__xludf.DUMMYFUNCTION("""COMPUTED_VALUE"""),56.2)</f>
        <v>56.2</v>
      </c>
      <c r="C1276" s="1">
        <f t="shared" si="1"/>
        <v>-1.57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IFERROR(__xludf.DUMMYFUNCTION("""COMPUTED_VALUE"""),54.75)</f>
        <v>54.75</v>
      </c>
      <c r="C1277" s="1">
        <f t="shared" si="1"/>
        <v>-2.45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IFERROR(__xludf.DUMMYFUNCTION("""COMPUTED_VALUE"""),55.67)</f>
        <v>55.67</v>
      </c>
      <c r="C1278" s="1">
        <f t="shared" si="1"/>
        <v>-0.08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IFERROR(__xludf.DUMMYFUNCTION("""COMPUTED_VALUE"""),54.38)</f>
        <v>54.38</v>
      </c>
      <c r="C1279" s="1">
        <f t="shared" si="1"/>
        <v>-2.29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IFERROR(__xludf.DUMMYFUNCTION("""COMPUTED_VALUE"""),55.47)</f>
        <v>55.47</v>
      </c>
      <c r="C1280" s="1">
        <f t="shared" si="1"/>
        <v>0.09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IFERROR(__xludf.DUMMYFUNCTION("""COMPUTED_VALUE"""),56.72)</f>
        <v>56.72</v>
      </c>
      <c r="C1281" s="1">
        <f t="shared" si="1"/>
        <v>0.25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IFERROR(__xludf.DUMMYFUNCTION("""COMPUTED_VALUE"""),56.38)</f>
        <v>56.38</v>
      </c>
      <c r="C1282" s="1">
        <f t="shared" si="1"/>
        <v>-1.34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IFERROR(__xludf.DUMMYFUNCTION("""COMPUTED_VALUE"""),56.77)</f>
        <v>56.77</v>
      </c>
      <c r="C1283" s="1">
        <f t="shared" si="1"/>
        <v>-0.61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IFERROR(__xludf.DUMMYFUNCTION("""COMPUTED_VALUE"""),57.89)</f>
        <v>57.89</v>
      </c>
      <c r="C1284" s="1">
        <f t="shared" si="1"/>
        <v>0.12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IFERROR(__xludf.DUMMYFUNCTION("""COMPUTED_VALUE"""),57.82)</f>
        <v>57.82</v>
      </c>
      <c r="C1285" s="1">
        <f t="shared" si="1"/>
        <v>-1.07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IFERROR(__xludf.DUMMYFUNCTION("""COMPUTED_VALUE"""),58.46)</f>
        <v>58.46</v>
      </c>
      <c r="C1286" s="1">
        <f t="shared" si="1"/>
        <v>-0.36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IFERROR(__xludf.DUMMYFUNCTION("""COMPUTED_VALUE"""),58.37)</f>
        <v>58.37</v>
      </c>
      <c r="C1287" s="1">
        <f t="shared" si="1"/>
        <v>-1.09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IFERROR(__xludf.DUMMYFUNCTION("""COMPUTED_VALUE"""),59.57)</f>
        <v>59.57</v>
      </c>
      <c r="C1288" s="1">
        <f t="shared" si="1"/>
        <v>0.2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IFERROR(__xludf.DUMMYFUNCTION("""COMPUTED_VALUE"""),59.67)</f>
        <v>59.67</v>
      </c>
      <c r="C1289" s="1">
        <f t="shared" si="1"/>
        <v>-0.9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IFERROR(__xludf.DUMMYFUNCTION("""COMPUTED_VALUE"""),60.1)</f>
        <v>60.1</v>
      </c>
      <c r="C1290" s="1">
        <f t="shared" si="1"/>
        <v>-0.57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IFERROR(__xludf.DUMMYFUNCTION("""COMPUTED_VALUE"""),59.37)</f>
        <v>59.37</v>
      </c>
      <c r="C1291" s="1">
        <f t="shared" si="1"/>
        <v>-1.73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IFERROR(__xludf.DUMMYFUNCTION("""COMPUTED_VALUE"""),59.23)</f>
        <v>59.23</v>
      </c>
      <c r="C1292" s="1">
        <f t="shared" si="1"/>
        <v>-1.14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IFERROR(__xludf.DUMMYFUNCTION("""COMPUTED_VALUE"""),59.8)</f>
        <v>59.8</v>
      </c>
      <c r="C1293" s="1">
        <f t="shared" si="1"/>
        <v>-0.43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IFERROR(__xludf.DUMMYFUNCTION("""COMPUTED_VALUE"""),59.35)</f>
        <v>59.35</v>
      </c>
      <c r="C1294" s="1">
        <f t="shared" si="1"/>
        <v>-1.45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IFERROR(__xludf.DUMMYFUNCTION("""COMPUTED_VALUE"""),60.82)</f>
        <v>60.82</v>
      </c>
      <c r="C1295" s="1">
        <f t="shared" si="1"/>
        <v>0.47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IFERROR(__xludf.DUMMYFUNCTION("""COMPUTED_VALUE"""),61.14)</f>
        <v>61.14</v>
      </c>
      <c r="C1296" s="1">
        <f t="shared" si="1"/>
        <v>-0.68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IFERROR(__xludf.DUMMYFUNCTION("""COMPUTED_VALUE"""),61.58)</f>
        <v>61.58</v>
      </c>
      <c r="C1297" s="1">
        <f t="shared" si="1"/>
        <v>-0.56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IFERROR(__xludf.DUMMYFUNCTION("""COMPUTED_VALUE"""),61.28)</f>
        <v>61.28</v>
      </c>
      <c r="C1298" s="1">
        <f t="shared" si="1"/>
        <v>-1.3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IFERROR(__xludf.DUMMYFUNCTION("""COMPUTED_VALUE"""),61.77)</f>
        <v>61.77</v>
      </c>
      <c r="C1299" s="1">
        <f t="shared" si="1"/>
        <v>-0.51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IFERROR(__xludf.DUMMYFUNCTION("""COMPUTED_VALUE"""),61.97)</f>
        <v>61.97</v>
      </c>
      <c r="C1300" s="1">
        <f t="shared" si="1"/>
        <v>-0.8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IFERROR(__xludf.DUMMYFUNCTION("""COMPUTED_VALUE"""),62.13)</f>
        <v>62.13</v>
      </c>
      <c r="C1301" s="1">
        <f t="shared" si="1"/>
        <v>-0.84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IFERROR(__xludf.DUMMYFUNCTION("""COMPUTED_VALUE"""),62.0)</f>
        <v>62</v>
      </c>
      <c r="C1302" s="1">
        <f t="shared" si="1"/>
        <v>-1.13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IFERROR(__xludf.DUMMYFUNCTION("""COMPUTED_VALUE"""),60.89)</f>
        <v>60.89</v>
      </c>
      <c r="C1303" s="1">
        <f t="shared" si="1"/>
        <v>-2.11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IFERROR(__xludf.DUMMYFUNCTION("""COMPUTED_VALUE"""),61.5)</f>
        <v>61.5</v>
      </c>
      <c r="C1304" s="1">
        <f t="shared" si="1"/>
        <v>-0.39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IFERROR(__xludf.DUMMYFUNCTION("""COMPUTED_VALUE"""),59.96)</f>
        <v>59.96</v>
      </c>
      <c r="C1305" s="1">
        <f t="shared" si="1"/>
        <v>-2.54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IFERROR(__xludf.DUMMYFUNCTION("""COMPUTED_VALUE"""),60.24)</f>
        <v>60.24</v>
      </c>
      <c r="C1306" s="1">
        <f t="shared" si="1"/>
        <v>-0.72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IFERROR(__xludf.DUMMYFUNCTION("""COMPUTED_VALUE"""),61.37)</f>
        <v>61.37</v>
      </c>
      <c r="C1307" s="1">
        <f t="shared" si="1"/>
        <v>0.13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IFERROR(__xludf.DUMMYFUNCTION("""COMPUTED_VALUE"""),61.0)</f>
        <v>61</v>
      </c>
      <c r="C1308" s="1">
        <f t="shared" si="1"/>
        <v>-1.37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IFERROR(__xludf.DUMMYFUNCTION("""COMPUTED_VALUE"""),61.85)</f>
        <v>61.85</v>
      </c>
      <c r="C1309" s="1">
        <f t="shared" si="1"/>
        <v>-0.15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IFERROR(__xludf.DUMMYFUNCTION("""COMPUTED_VALUE"""),61.61)</f>
        <v>61.61</v>
      </c>
      <c r="C1310" s="1">
        <f t="shared" si="1"/>
        <v>-1.24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IFERROR(__xludf.DUMMYFUNCTION("""COMPUTED_VALUE"""),61.75)</f>
        <v>61.75</v>
      </c>
      <c r="C1311" s="1">
        <f t="shared" si="1"/>
        <v>-0.86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IFERROR(__xludf.DUMMYFUNCTION("""COMPUTED_VALUE"""),61.2)</f>
        <v>61.2</v>
      </c>
      <c r="C1312" s="1">
        <f t="shared" si="1"/>
        <v>-1.55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IFERROR(__xludf.DUMMYFUNCTION("""COMPUTED_VALUE"""),61.75)</f>
        <v>61.75</v>
      </c>
      <c r="C1313" s="1">
        <f t="shared" si="1"/>
        <v>-0.45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IFERROR(__xludf.DUMMYFUNCTION("""COMPUTED_VALUE"""),61.14)</f>
        <v>61.14</v>
      </c>
      <c r="C1314" s="1">
        <f t="shared" si="1"/>
        <v>-1.61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IFERROR(__xludf.DUMMYFUNCTION("""COMPUTED_VALUE"""),60.46)</f>
        <v>60.46</v>
      </c>
      <c r="C1315" s="1">
        <f t="shared" si="1"/>
        <v>-1.68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IFERROR(__xludf.DUMMYFUNCTION("""COMPUTED_VALUE"""),59.61)</f>
        <v>59.61</v>
      </c>
      <c r="C1316" s="1">
        <f t="shared" si="1"/>
        <v>-1.85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IFERROR(__xludf.DUMMYFUNCTION("""COMPUTED_VALUE"""),59.54)</f>
        <v>59.54</v>
      </c>
      <c r="C1317" s="1">
        <f t="shared" si="1"/>
        <v>-1.07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IFERROR(__xludf.DUMMYFUNCTION("""COMPUTED_VALUE"""),59.55)</f>
        <v>59.55</v>
      </c>
      <c r="C1318" s="1">
        <f t="shared" si="1"/>
        <v>-0.99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IFERROR(__xludf.DUMMYFUNCTION("""COMPUTED_VALUE"""),60.96)</f>
        <v>60.96</v>
      </c>
      <c r="C1319" s="1">
        <f t="shared" si="1"/>
        <v>0.41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IFERROR(__xludf.DUMMYFUNCTION("""COMPUTED_VALUE"""),60.58)</f>
        <v>60.58</v>
      </c>
      <c r="C1320" s="1">
        <f t="shared" si="1"/>
        <v>-1.38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IFERROR(__xludf.DUMMYFUNCTION("""COMPUTED_VALUE"""),59.95)</f>
        <v>59.95</v>
      </c>
      <c r="C1321" s="1">
        <f t="shared" si="1"/>
        <v>-1.63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IFERROR(__xludf.DUMMYFUNCTION("""COMPUTED_VALUE"""),60.52)</f>
        <v>60.52</v>
      </c>
      <c r="C1322" s="1">
        <f t="shared" si="1"/>
        <v>-0.43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IFERROR(__xludf.DUMMYFUNCTION("""COMPUTED_VALUE"""),60.47)</f>
        <v>60.47</v>
      </c>
      <c r="C1323" s="1">
        <f t="shared" si="1"/>
        <v>-1.05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IFERROR(__xludf.DUMMYFUNCTION("""COMPUTED_VALUE"""),60.85)</f>
        <v>60.85</v>
      </c>
      <c r="C1324" s="1">
        <f t="shared" si="1"/>
        <v>-0.62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IFERROR(__xludf.DUMMYFUNCTION("""COMPUTED_VALUE"""),61.05)</f>
        <v>61.05</v>
      </c>
      <c r="C1325" s="1">
        <f t="shared" si="1"/>
        <v>-0.8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IFERROR(__xludf.DUMMYFUNCTION("""COMPUTED_VALUE"""),61.47)</f>
        <v>61.47</v>
      </c>
      <c r="C1326" s="1">
        <f t="shared" si="1"/>
        <v>-0.58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IFERROR(__xludf.DUMMYFUNCTION("""COMPUTED_VALUE"""),61.7)</f>
        <v>61.7</v>
      </c>
      <c r="C1327" s="1">
        <f t="shared" si="1"/>
        <v>-0.77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IFERROR(__xludf.DUMMYFUNCTION("""COMPUTED_VALUE"""),62.07)</f>
        <v>62.07</v>
      </c>
      <c r="C1328" s="1">
        <f t="shared" si="1"/>
        <v>-0.63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IFERROR(__xludf.DUMMYFUNCTION("""COMPUTED_VALUE"""),63.04)</f>
        <v>63.04</v>
      </c>
      <c r="C1329" s="1">
        <f t="shared" si="1"/>
        <v>-0.03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IFERROR(__xludf.DUMMYFUNCTION("""COMPUTED_VALUE"""),64.21)</f>
        <v>64.21</v>
      </c>
      <c r="C1330" s="1">
        <f t="shared" si="1"/>
        <v>0.17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IFERROR(__xludf.DUMMYFUNCTION("""COMPUTED_VALUE"""),63.81)</f>
        <v>63.81</v>
      </c>
      <c r="C1331" s="1">
        <f t="shared" si="1"/>
        <v>-1.4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IFERROR(__xludf.DUMMYFUNCTION("""COMPUTED_VALUE"""),62.84)</f>
        <v>62.84</v>
      </c>
      <c r="C1332" s="1">
        <f t="shared" si="1"/>
        <v>-1.97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IFERROR(__xludf.DUMMYFUNCTION("""COMPUTED_VALUE"""),63.24)</f>
        <v>63.24</v>
      </c>
      <c r="C1333" s="1">
        <f t="shared" si="1"/>
        <v>-0.6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IFERROR(__xludf.DUMMYFUNCTION("""COMPUTED_VALUE"""),62.31)</f>
        <v>62.31</v>
      </c>
      <c r="C1334" s="1">
        <f t="shared" si="1"/>
        <v>-1.93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IFERROR(__xludf.DUMMYFUNCTION("""COMPUTED_VALUE"""),62.94)</f>
        <v>62.94</v>
      </c>
      <c r="C1335" s="1">
        <f t="shared" si="1"/>
        <v>-0.37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IFERROR(__xludf.DUMMYFUNCTION("""COMPUTED_VALUE"""),62.8)</f>
        <v>62.8</v>
      </c>
      <c r="C1336" s="1">
        <f t="shared" si="1"/>
        <v>-1.14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IFERROR(__xludf.DUMMYFUNCTION("""COMPUTED_VALUE"""),62.6)</f>
        <v>62.6</v>
      </c>
      <c r="C1337" s="1">
        <f t="shared" si="1"/>
        <v>-1.2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IFERROR(__xludf.DUMMYFUNCTION("""COMPUTED_VALUE"""),62.34)</f>
        <v>62.34</v>
      </c>
      <c r="C1338" s="1">
        <f t="shared" si="1"/>
        <v>-1.26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IFERROR(__xludf.DUMMYFUNCTION("""COMPUTED_VALUE"""),62.76)</f>
        <v>62.76</v>
      </c>
      <c r="C1339" s="1">
        <f t="shared" si="1"/>
        <v>-0.58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IFERROR(__xludf.DUMMYFUNCTION("""COMPUTED_VALUE"""),63.6)</f>
        <v>63.6</v>
      </c>
      <c r="C1340" s="1">
        <f t="shared" si="1"/>
        <v>-0.16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IFERROR(__xludf.DUMMYFUNCTION("""COMPUTED_VALUE"""),63.26)</f>
        <v>63.26</v>
      </c>
      <c r="C1341" s="1">
        <f t="shared" si="1"/>
        <v>-1.34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IFERROR(__xludf.DUMMYFUNCTION("""COMPUTED_VALUE"""),63.61)</f>
        <v>63.61</v>
      </c>
      <c r="C1342" s="1">
        <f t="shared" si="1"/>
        <v>-0.65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IFERROR(__xludf.DUMMYFUNCTION("""COMPUTED_VALUE"""),64.72)</f>
        <v>64.72</v>
      </c>
      <c r="C1343" s="1">
        <f t="shared" si="1"/>
        <v>0.11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IFERROR(__xludf.DUMMYFUNCTION("""COMPUTED_VALUE"""),64.4)</f>
        <v>64.4</v>
      </c>
      <c r="C1344" s="1">
        <f t="shared" si="1"/>
        <v>-1.32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IFERROR(__xludf.DUMMYFUNCTION("""COMPUTED_VALUE"""),63.92)</f>
        <v>63.92</v>
      </c>
      <c r="C1345" s="1">
        <f t="shared" si="1"/>
        <v>-1.48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IFERROR(__xludf.DUMMYFUNCTION("""COMPUTED_VALUE"""),64.5)</f>
        <v>64.5</v>
      </c>
      <c r="C1346" s="1">
        <f t="shared" si="1"/>
        <v>-0.42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IFERROR(__xludf.DUMMYFUNCTION("""COMPUTED_VALUE"""),65.49)</f>
        <v>65.49</v>
      </c>
      <c r="C1347" s="1">
        <f t="shared" si="1"/>
        <v>-0.01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IFERROR(__xludf.DUMMYFUNCTION("""COMPUTED_VALUE"""),65.45)</f>
        <v>65.45</v>
      </c>
      <c r="C1348" s="1">
        <f t="shared" si="1"/>
        <v>-1.04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IFERROR(__xludf.DUMMYFUNCTION("""COMPUTED_VALUE"""),65.36)</f>
        <v>65.36</v>
      </c>
      <c r="C1349" s="1">
        <f t="shared" si="1"/>
        <v>-1.09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IFERROR(__xludf.DUMMYFUNCTION("""COMPUTED_VALUE"""),65.52)</f>
        <v>65.52</v>
      </c>
      <c r="C1350" s="1">
        <f t="shared" si="1"/>
        <v>-0.84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IFERROR(__xludf.DUMMYFUNCTION("""COMPUTED_VALUE"""),66.05)</f>
        <v>66.05</v>
      </c>
      <c r="C1351" s="1">
        <f t="shared" si="1"/>
        <v>-0.47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IFERROR(__xludf.DUMMYFUNCTION("""COMPUTED_VALUE"""),65.88)</f>
        <v>65.88</v>
      </c>
      <c r="C1352" s="1">
        <f t="shared" si="1"/>
        <v>-1.17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IFERROR(__xludf.DUMMYFUNCTION("""COMPUTED_VALUE"""),66.42)</f>
        <v>66.42</v>
      </c>
      <c r="C1353" s="1">
        <f t="shared" si="1"/>
        <v>-0.46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IFERROR(__xludf.DUMMYFUNCTION("""COMPUTED_VALUE"""),67.01)</f>
        <v>67.01</v>
      </c>
      <c r="C1354" s="1">
        <f t="shared" si="1"/>
        <v>-0.41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IFERROR(__xludf.DUMMYFUNCTION("""COMPUTED_VALUE"""),66.48)</f>
        <v>66.48</v>
      </c>
      <c r="C1355" s="1">
        <f t="shared" si="1"/>
        <v>-1.53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IFERROR(__xludf.DUMMYFUNCTION("""COMPUTED_VALUE"""),66.65)</f>
        <v>66.65</v>
      </c>
      <c r="C1356" s="1">
        <f t="shared" si="1"/>
        <v>-0.83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IFERROR(__xludf.DUMMYFUNCTION("""COMPUTED_VALUE"""),66.47)</f>
        <v>66.47</v>
      </c>
      <c r="C1357" s="1">
        <f t="shared" si="1"/>
        <v>-1.18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IFERROR(__xludf.DUMMYFUNCTION("""COMPUTED_VALUE"""),65.73)</f>
        <v>65.73</v>
      </c>
      <c r="C1358" s="1">
        <f t="shared" si="1"/>
        <v>-1.74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IFERROR(__xludf.DUMMYFUNCTION("""COMPUTED_VALUE"""),66.47)</f>
        <v>66.47</v>
      </c>
      <c r="C1359" s="1">
        <f t="shared" si="1"/>
        <v>-0.26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IFERROR(__xludf.DUMMYFUNCTION("""COMPUTED_VALUE"""),66.2)</f>
        <v>66.2</v>
      </c>
      <c r="C1360" s="1">
        <f t="shared" si="1"/>
        <v>-1.27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IFERROR(__xludf.DUMMYFUNCTION("""COMPUTED_VALUE"""),65.78)</f>
        <v>65.78</v>
      </c>
      <c r="C1361" s="1">
        <f t="shared" si="1"/>
        <v>-1.42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IFERROR(__xludf.DUMMYFUNCTION("""COMPUTED_VALUE"""),66.08)</f>
        <v>66.08</v>
      </c>
      <c r="C1362" s="1">
        <f t="shared" si="1"/>
        <v>-0.7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IFERROR(__xludf.DUMMYFUNCTION("""COMPUTED_VALUE"""),66.02)</f>
        <v>66.02</v>
      </c>
      <c r="C1363" s="1">
        <f t="shared" si="1"/>
        <v>-1.06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IFERROR(__xludf.DUMMYFUNCTION("""COMPUTED_VALUE"""),66.7)</f>
        <v>66.7</v>
      </c>
      <c r="C1364" s="1">
        <f t="shared" si="1"/>
        <v>-0.32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IFERROR(__xludf.DUMMYFUNCTION("""COMPUTED_VALUE"""),66.33)</f>
        <v>66.33</v>
      </c>
      <c r="C1365" s="1">
        <f t="shared" si="1"/>
        <v>-1.37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IFERROR(__xludf.DUMMYFUNCTION("""COMPUTED_VALUE"""),67.42)</f>
        <v>67.42</v>
      </c>
      <c r="C1366" s="1">
        <f t="shared" si="1"/>
        <v>0.09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IFERROR(__xludf.DUMMYFUNCTION("""COMPUTED_VALUE"""),66.89)</f>
        <v>66.89</v>
      </c>
      <c r="C1367" s="1">
        <f t="shared" si="1"/>
        <v>-1.53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IFERROR(__xludf.DUMMYFUNCTION("""COMPUTED_VALUE"""),67.18)</f>
        <v>67.18</v>
      </c>
      <c r="C1368" s="1">
        <f t="shared" si="1"/>
        <v>-0.71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IFERROR(__xludf.DUMMYFUNCTION("""COMPUTED_VALUE"""),68.26)</f>
        <v>68.26</v>
      </c>
      <c r="C1369" s="1">
        <f t="shared" si="1"/>
        <v>0.08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IFERROR(__xludf.DUMMYFUNCTION("""COMPUTED_VALUE"""),68.52)</f>
        <v>68.52</v>
      </c>
      <c r="C1370" s="1">
        <f t="shared" si="1"/>
        <v>-0.74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IFERROR(__xludf.DUMMYFUNCTION("""COMPUTED_VALUE"""),68.25)</f>
        <v>68.25</v>
      </c>
      <c r="C1371" s="1">
        <f t="shared" si="1"/>
        <v>-1.27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IFERROR(__xludf.DUMMYFUNCTION("""COMPUTED_VALUE"""),67.99)</f>
        <v>67.99</v>
      </c>
      <c r="C1372" s="1">
        <f t="shared" si="1"/>
        <v>-1.26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IFERROR(__xludf.DUMMYFUNCTION("""COMPUTED_VALUE"""),68.37)</f>
        <v>68.37</v>
      </c>
      <c r="C1373" s="1">
        <f t="shared" si="1"/>
        <v>-0.62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IFERROR(__xludf.DUMMYFUNCTION("""COMPUTED_VALUE"""),68.14)</f>
        <v>68.14</v>
      </c>
      <c r="C1374" s="1">
        <f t="shared" si="1"/>
        <v>-1.23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IFERROR(__xludf.DUMMYFUNCTION("""COMPUTED_VALUE"""),68.78)</f>
        <v>68.78</v>
      </c>
      <c r="C1375" s="1">
        <f t="shared" si="1"/>
        <v>-0.36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IFERROR(__xludf.DUMMYFUNCTION("""COMPUTED_VALUE"""),68.08)</f>
        <v>68.08</v>
      </c>
      <c r="C1376" s="1">
        <f t="shared" si="1"/>
        <v>-1.7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IFERROR(__xludf.DUMMYFUNCTION("""COMPUTED_VALUE"""),68.96)</f>
        <v>68.96</v>
      </c>
      <c r="C1377" s="1">
        <f t="shared" si="1"/>
        <v>-0.12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IFERROR(__xludf.DUMMYFUNCTION("""COMPUTED_VALUE"""),69.75)</f>
        <v>69.75</v>
      </c>
      <c r="C1378" s="1">
        <f t="shared" si="1"/>
        <v>-0.21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IFERROR(__xludf.DUMMYFUNCTION("""COMPUTED_VALUE"""),69.02)</f>
        <v>69.02</v>
      </c>
      <c r="C1379" s="1">
        <f t="shared" si="1"/>
        <v>-1.73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IFERROR(__xludf.DUMMYFUNCTION("""COMPUTED_VALUE"""),68.65)</f>
        <v>68.65</v>
      </c>
      <c r="C1380" s="1">
        <f t="shared" si="1"/>
        <v>-1.37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IFERROR(__xludf.DUMMYFUNCTION("""COMPUTED_VALUE"""),68.95)</f>
        <v>68.95</v>
      </c>
      <c r="C1381" s="1">
        <f t="shared" si="1"/>
        <v>-0.7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IFERROR(__xludf.DUMMYFUNCTION("""COMPUTED_VALUE"""),67.2)</f>
        <v>67.2</v>
      </c>
      <c r="C1382" s="1">
        <f t="shared" si="1"/>
        <v>-2.75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IFERROR(__xludf.DUMMYFUNCTION("""COMPUTED_VALUE"""),67.76)</f>
        <v>67.76</v>
      </c>
      <c r="C1383" s="1">
        <f t="shared" si="1"/>
        <v>-0.44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IFERROR(__xludf.DUMMYFUNCTION("""COMPUTED_VALUE"""),68.07)</f>
        <v>68.07</v>
      </c>
      <c r="C1384" s="1">
        <f t="shared" si="1"/>
        <v>-0.69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IFERROR(__xludf.DUMMYFUNCTION("""COMPUTED_VALUE"""),67.52)</f>
        <v>67.52</v>
      </c>
      <c r="C1385" s="1">
        <f t="shared" si="1"/>
        <v>-1.55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IFERROR(__xludf.DUMMYFUNCTION("""COMPUTED_VALUE"""),67.33)</f>
        <v>67.33</v>
      </c>
      <c r="C1386" s="1">
        <f t="shared" si="1"/>
        <v>-1.19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IFERROR(__xludf.DUMMYFUNCTION("""COMPUTED_VALUE"""),66.8)</f>
        <v>66.8</v>
      </c>
      <c r="C1387" s="1">
        <f t="shared" si="1"/>
        <v>-1.53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IFERROR(__xludf.DUMMYFUNCTION("""COMPUTED_VALUE"""),65.43)</f>
        <v>65.43</v>
      </c>
      <c r="C1388" s="1">
        <f t="shared" si="1"/>
        <v>-2.37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IFERROR(__xludf.DUMMYFUNCTION("""COMPUTED_VALUE"""),66.11)</f>
        <v>66.11</v>
      </c>
      <c r="C1389" s="1">
        <f t="shared" si="1"/>
        <v>-0.32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IFERROR(__xludf.DUMMYFUNCTION("""COMPUTED_VALUE"""),67.05)</f>
        <v>67.05</v>
      </c>
      <c r="C1390" s="1">
        <f t="shared" si="1"/>
        <v>-0.06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IFERROR(__xludf.DUMMYFUNCTION("""COMPUTED_VALUE"""),68.09)</f>
        <v>68.09</v>
      </c>
      <c r="C1391" s="1">
        <f t="shared" si="1"/>
        <v>0.04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IFERROR(__xludf.DUMMYFUNCTION("""COMPUTED_VALUE"""),69.04)</f>
        <v>69.04</v>
      </c>
      <c r="C1392" s="1">
        <f t="shared" si="1"/>
        <v>-0.05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IFERROR(__xludf.DUMMYFUNCTION("""COMPUTED_VALUE"""),69.19)</f>
        <v>69.19</v>
      </c>
      <c r="C1393" s="1">
        <f t="shared" si="1"/>
        <v>-0.85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IFERROR(__xludf.DUMMYFUNCTION("""COMPUTED_VALUE"""),69.56)</f>
        <v>69.56</v>
      </c>
      <c r="C1394" s="1">
        <f t="shared" si="1"/>
        <v>-0.63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IFERROR(__xludf.DUMMYFUNCTION("""COMPUTED_VALUE"""),69.21)</f>
        <v>69.21</v>
      </c>
      <c r="C1395" s="1">
        <f t="shared" si="1"/>
        <v>-1.35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IFERROR(__xludf.DUMMYFUNCTION("""COMPUTED_VALUE"""),69.26)</f>
        <v>69.26</v>
      </c>
      <c r="C1396" s="1">
        <f t="shared" si="1"/>
        <v>-0.95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IFERROR(__xludf.DUMMYFUNCTION("""COMPUTED_VALUE"""),69.1)</f>
        <v>69.1</v>
      </c>
      <c r="C1397" s="1">
        <f t="shared" si="1"/>
        <v>-1.16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IFERROR(__xludf.DUMMYFUNCTION("""COMPUTED_VALUE"""),70.08)</f>
        <v>70.08</v>
      </c>
      <c r="C1398" s="1">
        <f t="shared" si="1"/>
        <v>-0.02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IFERROR(__xludf.DUMMYFUNCTION("""COMPUTED_VALUE"""),69.64)</f>
        <v>69.64</v>
      </c>
      <c r="C1399" s="1">
        <f t="shared" si="1"/>
        <v>-1.44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IFERROR(__xludf.DUMMYFUNCTION("""COMPUTED_VALUE"""),68.91)</f>
        <v>68.91</v>
      </c>
      <c r="C1400" s="1">
        <f t="shared" si="1"/>
        <v>-1.73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IFERROR(__xludf.DUMMYFUNCTION("""COMPUTED_VALUE"""),68.01)</f>
        <v>68.01</v>
      </c>
      <c r="C1401" s="1">
        <f t="shared" si="1"/>
        <v>-1.9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IFERROR(__xludf.DUMMYFUNCTION("""COMPUTED_VALUE"""),68.05)</f>
        <v>68.05</v>
      </c>
      <c r="C1402" s="1">
        <f t="shared" si="1"/>
        <v>-0.96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IFERROR(__xludf.DUMMYFUNCTION("""COMPUTED_VALUE"""),68.94)</f>
        <v>68.94</v>
      </c>
      <c r="C1403" s="1">
        <f t="shared" si="1"/>
        <v>-0.11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IFERROR(__xludf.DUMMYFUNCTION("""COMPUTED_VALUE"""),69.04)</f>
        <v>69.04</v>
      </c>
      <c r="C1404" s="1">
        <f t="shared" si="1"/>
        <v>-0.9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IFERROR(__xludf.DUMMYFUNCTION("""COMPUTED_VALUE"""),68.53)</f>
        <v>68.53</v>
      </c>
      <c r="C1405" s="1">
        <f t="shared" si="1"/>
        <v>-1.51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IFERROR(__xludf.DUMMYFUNCTION("""COMPUTED_VALUE"""),68.53)</f>
        <v>68.53</v>
      </c>
      <c r="C1406" s="1">
        <f t="shared" si="1"/>
        <v>-1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IFERROR(__xludf.DUMMYFUNCTION("""COMPUTED_VALUE"""),68.46)</f>
        <v>68.46</v>
      </c>
      <c r="C1407" s="1">
        <f t="shared" si="1"/>
        <v>-1.07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IFERROR(__xludf.DUMMYFUNCTION("""COMPUTED_VALUE"""),68.73)</f>
        <v>68.73</v>
      </c>
      <c r="C1408" s="1">
        <f t="shared" si="1"/>
        <v>-0.73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IFERROR(__xludf.DUMMYFUNCTION("""COMPUTED_VALUE"""),68.25)</f>
        <v>68.25</v>
      </c>
      <c r="C1409" s="1">
        <f t="shared" si="1"/>
        <v>-1.48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IFERROR(__xludf.DUMMYFUNCTION("""COMPUTED_VALUE"""),68.05)</f>
        <v>68.05</v>
      </c>
      <c r="C1410" s="1">
        <f t="shared" si="1"/>
        <v>-1.2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IFERROR(__xludf.DUMMYFUNCTION("""COMPUTED_VALUE"""),68.89)</f>
        <v>68.89</v>
      </c>
      <c r="C1411" s="1">
        <f t="shared" si="1"/>
        <v>-0.16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IFERROR(__xludf.DUMMYFUNCTION("""COMPUTED_VALUE"""),68.23)</f>
        <v>68.23</v>
      </c>
      <c r="C1412" s="1">
        <f t="shared" si="1"/>
        <v>-1.66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IFERROR(__xludf.DUMMYFUNCTION("""COMPUTED_VALUE"""),67.24)</f>
        <v>67.24</v>
      </c>
      <c r="C1413" s="1">
        <f t="shared" si="1"/>
        <v>-1.99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IFERROR(__xludf.DUMMYFUNCTION("""COMPUTED_VALUE"""),67.55)</f>
        <v>67.55</v>
      </c>
      <c r="C1414" s="1">
        <f t="shared" si="1"/>
        <v>-0.69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IFERROR(__xludf.DUMMYFUNCTION("""COMPUTED_VALUE"""),67.89)</f>
        <v>67.89</v>
      </c>
      <c r="C1415" s="1">
        <f t="shared" si="1"/>
        <v>-0.66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IFERROR(__xludf.DUMMYFUNCTION("""COMPUTED_VALUE"""),68.07)</f>
        <v>68.07</v>
      </c>
      <c r="C1416" s="1">
        <f t="shared" si="1"/>
        <v>-0.82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IFERROR(__xludf.DUMMYFUNCTION("""COMPUTED_VALUE"""),68.21)</f>
        <v>68.21</v>
      </c>
      <c r="C1417" s="1">
        <f t="shared" si="1"/>
        <v>-0.86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IFERROR(__xludf.DUMMYFUNCTION("""COMPUTED_VALUE"""),67.6)</f>
        <v>67.6</v>
      </c>
      <c r="C1418" s="1">
        <f t="shared" si="1"/>
        <v>-1.61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IFERROR(__xludf.DUMMYFUNCTION("""COMPUTED_VALUE"""),65.94)</f>
        <v>65.94</v>
      </c>
      <c r="C1419" s="1">
        <f t="shared" si="1"/>
        <v>-2.66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IFERROR(__xludf.DUMMYFUNCTION("""COMPUTED_VALUE"""),63.6)</f>
        <v>63.6</v>
      </c>
      <c r="C1420" s="1">
        <f t="shared" si="1"/>
        <v>-3.34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IFERROR(__xludf.DUMMYFUNCTION("""COMPUTED_VALUE"""),60.25)</f>
        <v>60.25</v>
      </c>
      <c r="C1421" s="1">
        <f t="shared" si="1"/>
        <v>-4.35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IFERROR(__xludf.DUMMYFUNCTION("""COMPUTED_VALUE"""),59.91)</f>
        <v>59.91</v>
      </c>
      <c r="C1422" s="1">
        <f t="shared" si="1"/>
        <v>-1.34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IFERROR(__xludf.DUMMYFUNCTION("""COMPUTED_VALUE"""),62.91)</f>
        <v>62.91</v>
      </c>
      <c r="C1423" s="1">
        <f t="shared" si="1"/>
        <v>2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IFERROR(__xludf.DUMMYFUNCTION("""COMPUTED_VALUE"""),64.48)</f>
        <v>64.48</v>
      </c>
      <c r="C1424" s="1">
        <f t="shared" si="1"/>
        <v>0.57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IFERROR(__xludf.DUMMYFUNCTION("""COMPUTED_VALUE"""),64.13)</f>
        <v>64.13</v>
      </c>
      <c r="C1425" s="1">
        <f t="shared" si="1"/>
        <v>-1.35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IFERROR(__xludf.DUMMYFUNCTION("""COMPUTED_VALUE"""),64.1)</f>
        <v>64.1</v>
      </c>
      <c r="C1426" s="1">
        <f t="shared" si="1"/>
        <v>-1.03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IFERROR(__xludf.DUMMYFUNCTION("""COMPUTED_VALUE"""),61.45)</f>
        <v>61.45</v>
      </c>
      <c r="C1427" s="1">
        <f t="shared" si="1"/>
        <v>-3.65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IFERROR(__xludf.DUMMYFUNCTION("""COMPUTED_VALUE"""),62.57)</f>
        <v>62.57</v>
      </c>
      <c r="C1428" s="1">
        <f t="shared" si="1"/>
        <v>0.12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IFERROR(__xludf.DUMMYFUNCTION("""COMPUTED_VALUE"""),62.68)</f>
        <v>62.68</v>
      </c>
      <c r="C1429" s="1">
        <f t="shared" si="1"/>
        <v>-0.89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IFERROR(__xludf.DUMMYFUNCTION("""COMPUTED_VALUE"""),61.5)</f>
        <v>61.5</v>
      </c>
      <c r="C1430" s="1">
        <f t="shared" si="1"/>
        <v>-2.18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IFERROR(__xludf.DUMMYFUNCTION("""COMPUTED_VALUE"""),63.16)</f>
        <v>63.16</v>
      </c>
      <c r="C1431" s="1">
        <f t="shared" si="1"/>
        <v>0.66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IFERROR(__xludf.DUMMYFUNCTION("""COMPUTED_VALUE"""),62.18)</f>
        <v>62.18</v>
      </c>
      <c r="C1432" s="1">
        <f t="shared" si="1"/>
        <v>-1.98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IFERROR(__xludf.DUMMYFUNCTION("""COMPUTED_VALUE"""),62.66)</f>
        <v>62.66</v>
      </c>
      <c r="C1433" s="1">
        <f t="shared" si="1"/>
        <v>-0.52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IFERROR(__xludf.DUMMYFUNCTION("""COMPUTED_VALUE"""),62.56)</f>
        <v>62.56</v>
      </c>
      <c r="C1434" s="1">
        <f t="shared" si="1"/>
        <v>-1.1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IFERROR(__xludf.DUMMYFUNCTION("""COMPUTED_VALUE"""),62.38)</f>
        <v>62.38</v>
      </c>
      <c r="C1435" s="1">
        <f t="shared" si="1"/>
        <v>-1.18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IFERROR(__xludf.DUMMYFUNCTION("""COMPUTED_VALUE"""),63.58)</f>
        <v>63.58</v>
      </c>
      <c r="C1436" s="1">
        <f t="shared" si="1"/>
        <v>0.2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IFERROR(__xludf.DUMMYFUNCTION("""COMPUTED_VALUE"""),64.14)</f>
        <v>64.14</v>
      </c>
      <c r="C1437" s="1">
        <f t="shared" si="1"/>
        <v>-0.44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IFERROR(__xludf.DUMMYFUNCTION("""COMPUTED_VALUE"""),62.65)</f>
        <v>62.65</v>
      </c>
      <c r="C1438" s="1">
        <f t="shared" si="1"/>
        <v>-2.49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IFERROR(__xludf.DUMMYFUNCTION("""COMPUTED_VALUE"""),60.94)</f>
        <v>60.94</v>
      </c>
      <c r="C1439" s="1">
        <f t="shared" si="1"/>
        <v>-2.71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IFERROR(__xludf.DUMMYFUNCTION("""COMPUTED_VALUE"""),61.45)</f>
        <v>61.45</v>
      </c>
      <c r="C1440" s="1">
        <f t="shared" si="1"/>
        <v>-0.49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IFERROR(__xludf.DUMMYFUNCTION("""COMPUTED_VALUE"""),60.91)</f>
        <v>60.91</v>
      </c>
      <c r="C1441" s="1">
        <f t="shared" si="1"/>
        <v>-1.54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IFERROR(__xludf.DUMMYFUNCTION("""COMPUTED_VALUE"""),60.64)</f>
        <v>60.64</v>
      </c>
      <c r="C1442" s="1">
        <f t="shared" si="1"/>
        <v>-1.27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IFERROR(__xludf.DUMMYFUNCTION("""COMPUTED_VALUE"""),60.22)</f>
        <v>60.22</v>
      </c>
      <c r="C1443" s="1">
        <f t="shared" si="1"/>
        <v>-1.42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IFERROR(__xludf.DUMMYFUNCTION("""COMPUTED_VALUE"""),61.47)</f>
        <v>61.47</v>
      </c>
      <c r="C1444" s="1">
        <f t="shared" si="1"/>
        <v>0.25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IFERROR(__xludf.DUMMYFUNCTION("""COMPUTED_VALUE"""),59.98)</f>
        <v>59.98</v>
      </c>
      <c r="C1445" s="1">
        <f t="shared" si="1"/>
        <v>-2.49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IFERROR(__xludf.DUMMYFUNCTION("""COMPUTED_VALUE"""),59.84)</f>
        <v>59.84</v>
      </c>
      <c r="C1446" s="1">
        <f t="shared" si="1"/>
        <v>-1.14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IFERROR(__xludf.DUMMYFUNCTION("""COMPUTED_VALUE"""),60.97)</f>
        <v>60.97</v>
      </c>
      <c r="C1447" s="1">
        <f t="shared" si="1"/>
        <v>0.13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IFERROR(__xludf.DUMMYFUNCTION("""COMPUTED_VALUE"""),61.42)</f>
        <v>61.42</v>
      </c>
      <c r="C1448" s="1">
        <f t="shared" si="1"/>
        <v>-0.55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IFERROR(__xludf.DUMMYFUNCTION("""COMPUTED_VALUE"""),60.81)</f>
        <v>60.81</v>
      </c>
      <c r="C1449" s="1">
        <f t="shared" si="1"/>
        <v>-1.61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IFERROR(__xludf.DUMMYFUNCTION("""COMPUTED_VALUE"""),62.02)</f>
        <v>62.02</v>
      </c>
      <c r="C1450" s="1">
        <f t="shared" si="1"/>
        <v>0.21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IFERROR(__xludf.DUMMYFUNCTION("""COMPUTED_VALUE"""),62.05)</f>
        <v>62.05</v>
      </c>
      <c r="C1451" s="1">
        <f t="shared" si="1"/>
        <v>-0.97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IFERROR(__xludf.DUMMYFUNCTION("""COMPUTED_VALUE"""),62.13)</f>
        <v>62.13</v>
      </c>
      <c r="C1452" s="1">
        <f t="shared" si="1"/>
        <v>-0.92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IFERROR(__xludf.DUMMYFUNCTION("""COMPUTED_VALUE"""),62.13)</f>
        <v>62.13</v>
      </c>
      <c r="C1453" s="1">
        <f t="shared" si="1"/>
        <v>-1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IFERROR(__xludf.DUMMYFUNCTION("""COMPUTED_VALUE"""),61.93)</f>
        <v>61.93</v>
      </c>
      <c r="C1454" s="1">
        <f t="shared" si="1"/>
        <v>-1.2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IFERROR(__xludf.DUMMYFUNCTION("""COMPUTED_VALUE"""),61.72)</f>
        <v>61.72</v>
      </c>
      <c r="C1455" s="1">
        <f t="shared" si="1"/>
        <v>-1.21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IFERROR(__xludf.DUMMYFUNCTION("""COMPUTED_VALUE"""),61.55)</f>
        <v>61.55</v>
      </c>
      <c r="C1456" s="1">
        <f t="shared" si="1"/>
        <v>-1.17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IFERROR(__xludf.DUMMYFUNCTION("""COMPUTED_VALUE"""),59.99)</f>
        <v>59.99</v>
      </c>
      <c r="C1457" s="1">
        <f t="shared" si="1"/>
        <v>-2.56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IFERROR(__xludf.DUMMYFUNCTION("""COMPUTED_VALUE"""),61.89)</f>
        <v>61.89</v>
      </c>
      <c r="C1458" s="1">
        <f t="shared" si="1"/>
        <v>0.9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IFERROR(__xludf.DUMMYFUNCTION("""COMPUTED_VALUE"""),62.43)</f>
        <v>62.43</v>
      </c>
      <c r="C1459" s="1">
        <f t="shared" si="1"/>
        <v>-0.46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IFERROR(__xludf.DUMMYFUNCTION("""COMPUTED_VALUE"""),62.22)</f>
        <v>62.22</v>
      </c>
      <c r="C1460" s="1">
        <f t="shared" si="1"/>
        <v>-1.21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IFERROR(__xludf.DUMMYFUNCTION("""COMPUTED_VALUE"""),62.52)</f>
        <v>62.52</v>
      </c>
      <c r="C1461" s="1">
        <f t="shared" si="1"/>
        <v>-0.7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IFERROR(__xludf.DUMMYFUNCTION("""COMPUTED_VALUE"""),62.06)</f>
        <v>62.06</v>
      </c>
      <c r="C1462" s="1">
        <f t="shared" si="1"/>
        <v>-1.46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IFERROR(__xludf.DUMMYFUNCTION("""COMPUTED_VALUE"""),63.19)</f>
        <v>63.19</v>
      </c>
      <c r="C1463" s="1">
        <f t="shared" si="1"/>
        <v>0.13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IFERROR(__xludf.DUMMYFUNCTION("""COMPUTED_VALUE"""),63.87)</f>
        <v>63.87</v>
      </c>
      <c r="C1464" s="1">
        <f t="shared" si="1"/>
        <v>-0.32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IFERROR(__xludf.DUMMYFUNCTION("""COMPUTED_VALUE"""),63.9)</f>
        <v>63.9</v>
      </c>
      <c r="C1465" s="1">
        <f t="shared" si="1"/>
        <v>-0.97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IFERROR(__xludf.DUMMYFUNCTION("""COMPUTED_VALUE"""),63.64)</f>
        <v>63.64</v>
      </c>
      <c r="C1466" s="1">
        <f t="shared" si="1"/>
        <v>-1.26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IFERROR(__xludf.DUMMYFUNCTION("""COMPUTED_VALUE"""),65.5)</f>
        <v>65.5</v>
      </c>
      <c r="C1467" s="1">
        <f t="shared" si="1"/>
        <v>0.86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IFERROR(__xludf.DUMMYFUNCTION("""COMPUTED_VALUE"""),65.21)</f>
        <v>65.21</v>
      </c>
      <c r="C1468" s="1">
        <f t="shared" si="1"/>
        <v>-1.29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IFERROR(__xludf.DUMMYFUNCTION("""COMPUTED_VALUE"""),64.25)</f>
        <v>64.25</v>
      </c>
      <c r="C1469" s="1">
        <f t="shared" si="1"/>
        <v>-1.96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IFERROR(__xludf.DUMMYFUNCTION("""COMPUTED_VALUE"""),65.54)</f>
        <v>65.54</v>
      </c>
      <c r="C1470" s="1">
        <f t="shared" si="1"/>
        <v>0.29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IFERROR(__xludf.DUMMYFUNCTION("""COMPUTED_VALUE"""),65.78)</f>
        <v>65.78</v>
      </c>
      <c r="C1471" s="1">
        <f t="shared" si="1"/>
        <v>-0.76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IFERROR(__xludf.DUMMYFUNCTION("""COMPUTED_VALUE"""),65.85)</f>
        <v>65.85</v>
      </c>
      <c r="C1472" s="1">
        <f t="shared" si="1"/>
        <v>-0.93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IFERROR(__xludf.DUMMYFUNCTION("""COMPUTED_VALUE"""),66.44)</f>
        <v>66.44</v>
      </c>
      <c r="C1473" s="1">
        <f t="shared" si="1"/>
        <v>-0.41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IFERROR(__xludf.DUMMYFUNCTION("""COMPUTED_VALUE"""),68.46)</f>
        <v>68.46</v>
      </c>
      <c r="C1474" s="1">
        <f t="shared" si="1"/>
        <v>1.02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IFERROR(__xludf.DUMMYFUNCTION("""COMPUTED_VALUE"""),67.39)</f>
        <v>67.39</v>
      </c>
      <c r="C1475" s="1">
        <f t="shared" si="1"/>
        <v>-2.07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IFERROR(__xludf.DUMMYFUNCTION("""COMPUTED_VALUE"""),67.68)</f>
        <v>67.68</v>
      </c>
      <c r="C1476" s="1">
        <f t="shared" si="1"/>
        <v>-0.71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IFERROR(__xludf.DUMMYFUNCTION("""COMPUTED_VALUE"""),67.35)</f>
        <v>67.35</v>
      </c>
      <c r="C1477" s="1">
        <f t="shared" si="1"/>
        <v>-1.33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IFERROR(__xludf.DUMMYFUNCTION("""COMPUTED_VALUE"""),66.0)</f>
        <v>66</v>
      </c>
      <c r="C1478" s="1">
        <f t="shared" si="1"/>
        <v>-2.35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IFERROR(__xludf.DUMMYFUNCTION("""COMPUTED_VALUE"""),65.56)</f>
        <v>65.56</v>
      </c>
      <c r="C1479" s="1">
        <f t="shared" si="1"/>
        <v>-1.44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IFERROR(__xludf.DUMMYFUNCTION("""COMPUTED_VALUE"""),66.51)</f>
        <v>66.51</v>
      </c>
      <c r="C1480" s="1">
        <f t="shared" si="1"/>
        <v>-0.05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IFERROR(__xludf.DUMMYFUNCTION("""COMPUTED_VALUE"""),66.13)</f>
        <v>66.13</v>
      </c>
      <c r="C1481" s="1">
        <f t="shared" si="1"/>
        <v>-1.38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IFERROR(__xludf.DUMMYFUNCTION("""COMPUTED_VALUE"""),67.45)</f>
        <v>67.45</v>
      </c>
      <c r="C1482" s="1">
        <f t="shared" si="1"/>
        <v>0.32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IFERROR(__xludf.DUMMYFUNCTION("""COMPUTED_VALUE"""),67.66)</f>
        <v>67.66</v>
      </c>
      <c r="C1483" s="1">
        <f t="shared" si="1"/>
        <v>-0.79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IFERROR(__xludf.DUMMYFUNCTION("""COMPUTED_VALUE"""),67.54)</f>
        <v>67.54</v>
      </c>
      <c r="C1484" s="1">
        <f t="shared" si="1"/>
        <v>-1.12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IFERROR(__xludf.DUMMYFUNCTION("""COMPUTED_VALUE"""),66.88)</f>
        <v>66.88</v>
      </c>
      <c r="C1485" s="1">
        <f t="shared" si="1"/>
        <v>-1.66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IFERROR(__xludf.DUMMYFUNCTION("""COMPUTED_VALUE"""),66.78)</f>
        <v>66.78</v>
      </c>
      <c r="C1486" s="1">
        <f t="shared" si="1"/>
        <v>-1.1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IFERROR(__xludf.DUMMYFUNCTION("""COMPUTED_VALUE"""),66.86)</f>
        <v>66.86</v>
      </c>
      <c r="C1487" s="1">
        <f t="shared" si="1"/>
        <v>-0.92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IFERROR(__xludf.DUMMYFUNCTION("""COMPUTED_VALUE"""),67.17)</f>
        <v>67.17</v>
      </c>
      <c r="C1488" s="1">
        <f t="shared" si="1"/>
        <v>-0.69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IFERROR(__xludf.DUMMYFUNCTION("""COMPUTED_VALUE"""),66.68)</f>
        <v>66.68</v>
      </c>
      <c r="C1489" s="1">
        <f t="shared" si="1"/>
        <v>-1.49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IFERROR(__xludf.DUMMYFUNCTION("""COMPUTED_VALUE"""),67.61)</f>
        <v>67.61</v>
      </c>
      <c r="C1490" s="1">
        <f t="shared" si="1"/>
        <v>-0.07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IFERROR(__xludf.DUMMYFUNCTION("""COMPUTED_VALUE"""),66.66)</f>
        <v>66.66</v>
      </c>
      <c r="C1491" s="1">
        <f t="shared" si="1"/>
        <v>-1.95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IFERROR(__xludf.DUMMYFUNCTION("""COMPUTED_VALUE"""),65.8)</f>
        <v>65.8</v>
      </c>
      <c r="C1492" s="1">
        <f t="shared" si="1"/>
        <v>-1.86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IFERROR(__xludf.DUMMYFUNCTION("""COMPUTED_VALUE"""),67.89)</f>
        <v>67.89</v>
      </c>
      <c r="C1493" s="1">
        <f t="shared" si="1"/>
        <v>1.09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IFERROR(__xludf.DUMMYFUNCTION("""COMPUTED_VALUE"""),67.0)</f>
        <v>67</v>
      </c>
      <c r="C1494" s="1">
        <f t="shared" si="1"/>
        <v>-1.89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IFERROR(__xludf.DUMMYFUNCTION("""COMPUTED_VALUE"""),65.96)</f>
        <v>65.96</v>
      </c>
      <c r="C1495" s="1">
        <f t="shared" si="1"/>
        <v>-2.04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IFERROR(__xludf.DUMMYFUNCTION("""COMPUTED_VALUE"""),65.46)</f>
        <v>65.46</v>
      </c>
      <c r="C1496" s="1">
        <f t="shared" si="1"/>
        <v>-1.5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IFERROR(__xludf.DUMMYFUNCTION("""COMPUTED_VALUE"""),65.61)</f>
        <v>65.61</v>
      </c>
      <c r="C1497" s="1">
        <f t="shared" si="1"/>
        <v>-0.85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IFERROR(__xludf.DUMMYFUNCTION("""COMPUTED_VALUE"""),64.07)</f>
        <v>64.07</v>
      </c>
      <c r="C1498" s="1">
        <f t="shared" si="1"/>
        <v>-2.54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IFERROR(__xludf.DUMMYFUNCTION("""COMPUTED_VALUE"""),64.27)</f>
        <v>64.27</v>
      </c>
      <c r="C1499" s="1">
        <f t="shared" si="1"/>
        <v>-0.8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IFERROR(__xludf.DUMMYFUNCTION("""COMPUTED_VALUE"""),66.1)</f>
        <v>66.1</v>
      </c>
      <c r="C1500" s="1">
        <f t="shared" si="1"/>
        <v>0.83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IFERROR(__xludf.DUMMYFUNCTION("""COMPUTED_VALUE"""),67.53)</f>
        <v>67.53</v>
      </c>
      <c r="C1501" s="1">
        <f t="shared" si="1"/>
        <v>0.43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IFERROR(__xludf.DUMMYFUNCTION("""COMPUTED_VALUE"""),66.28)</f>
        <v>66.28</v>
      </c>
      <c r="C1502" s="1">
        <f t="shared" si="1"/>
        <v>-2.25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IFERROR(__xludf.DUMMYFUNCTION("""COMPUTED_VALUE"""),64.4)</f>
        <v>64.4</v>
      </c>
      <c r="C1503" s="1">
        <f t="shared" si="1"/>
        <v>-2.88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IFERROR(__xludf.DUMMYFUNCTION("""COMPUTED_VALUE"""),65.54)</f>
        <v>65.54</v>
      </c>
      <c r="C1504" s="1">
        <f t="shared" si="1"/>
        <v>0.14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IFERROR(__xludf.DUMMYFUNCTION("""COMPUTED_VALUE"""),65.68)</f>
        <v>65.68</v>
      </c>
      <c r="C1505" s="1">
        <f t="shared" si="1"/>
        <v>-0.86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IFERROR(__xludf.DUMMYFUNCTION("""COMPUTED_VALUE"""),66.73)</f>
        <v>66.73</v>
      </c>
      <c r="C1506" s="1">
        <f t="shared" si="1"/>
        <v>0.05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IFERROR(__xludf.DUMMYFUNCTION("""COMPUTED_VALUE"""),66.6)</f>
        <v>66.6</v>
      </c>
      <c r="C1507" s="1">
        <f t="shared" si="1"/>
        <v>-1.13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IFERROR(__xludf.DUMMYFUNCTION("""COMPUTED_VALUE"""),66.38)</f>
        <v>66.38</v>
      </c>
      <c r="C1508" s="1">
        <f t="shared" si="1"/>
        <v>-1.22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IFERROR(__xludf.DUMMYFUNCTION("""COMPUTED_VALUE"""),67.07)</f>
        <v>67.07</v>
      </c>
      <c r="C1509" s="1">
        <f t="shared" si="1"/>
        <v>-0.31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IFERROR(__xludf.DUMMYFUNCTION("""COMPUTED_VALUE"""),66.59)</f>
        <v>66.59</v>
      </c>
      <c r="C1510" s="1">
        <f t="shared" si="1"/>
        <v>-1.48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IFERROR(__xludf.DUMMYFUNCTION("""COMPUTED_VALUE"""),66.03)</f>
        <v>66.03</v>
      </c>
      <c r="C1511" s="1">
        <f t="shared" si="1"/>
        <v>-1.56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IFERROR(__xludf.DUMMYFUNCTION("""COMPUTED_VALUE"""),63.62)</f>
        <v>63.62</v>
      </c>
      <c r="C1512" s="1">
        <f t="shared" si="1"/>
        <v>-3.41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IFERROR(__xludf.DUMMYFUNCTION("""COMPUTED_VALUE"""),63.73)</f>
        <v>63.73</v>
      </c>
      <c r="C1513" s="1">
        <f t="shared" si="1"/>
        <v>-0.89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IFERROR(__xludf.DUMMYFUNCTION("""COMPUTED_VALUE"""),62.81)</f>
        <v>62.81</v>
      </c>
      <c r="C1514" s="1">
        <f t="shared" si="1"/>
        <v>-1.92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IFERROR(__xludf.DUMMYFUNCTION("""COMPUTED_VALUE"""),60.27)</f>
        <v>60.27</v>
      </c>
      <c r="C1515" s="1">
        <f t="shared" si="1"/>
        <v>-3.54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IFERROR(__xludf.DUMMYFUNCTION("""COMPUTED_VALUE"""),58.92)</f>
        <v>58.92</v>
      </c>
      <c r="C1516" s="1">
        <f t="shared" si="1"/>
        <v>-2.35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IFERROR(__xludf.DUMMYFUNCTION("""COMPUTED_VALUE"""),58.83)</f>
        <v>58.83</v>
      </c>
      <c r="C1517" s="1">
        <f t="shared" si="1"/>
        <v>-1.09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IFERROR(__xludf.DUMMYFUNCTION("""COMPUTED_VALUE"""),58.96)</f>
        <v>58.96</v>
      </c>
      <c r="C1518" s="1">
        <f t="shared" si="1"/>
        <v>-0.87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IFERROR(__xludf.DUMMYFUNCTION("""COMPUTED_VALUE"""),57.34)</f>
        <v>57.34</v>
      </c>
      <c r="C1519" s="1">
        <f t="shared" si="1"/>
        <v>-2.62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IFERROR(__xludf.DUMMYFUNCTION("""COMPUTED_VALUE"""),58.2)</f>
        <v>58.2</v>
      </c>
      <c r="C1520" s="1">
        <f t="shared" si="1"/>
        <v>-0.14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IFERROR(__xludf.DUMMYFUNCTION("""COMPUTED_VALUE"""),57.04)</f>
        <v>57.04</v>
      </c>
      <c r="C1521" s="1">
        <f t="shared" si="1"/>
        <v>-2.16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IFERROR(__xludf.DUMMYFUNCTION("""COMPUTED_VALUE"""),57.01)</f>
        <v>57.01</v>
      </c>
      <c r="C1522" s="1">
        <f t="shared" si="1"/>
        <v>-1.03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IFERROR(__xludf.DUMMYFUNCTION("""COMPUTED_VALUE"""),55.51)</f>
        <v>55.51</v>
      </c>
      <c r="C1523" s="1">
        <f t="shared" si="1"/>
        <v>-2.5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IFERROR(__xludf.DUMMYFUNCTION("""COMPUTED_VALUE"""),55.25)</f>
        <v>55.25</v>
      </c>
      <c r="C1524" s="1">
        <f t="shared" si="1"/>
        <v>-1.26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IFERROR(__xludf.DUMMYFUNCTION("""COMPUTED_VALUE"""),56.95)</f>
        <v>56.95</v>
      </c>
      <c r="C1525" s="1">
        <f t="shared" si="1"/>
        <v>0.7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IFERROR(__xludf.DUMMYFUNCTION("""COMPUTED_VALUE"""),55.66)</f>
        <v>55.66</v>
      </c>
      <c r="C1526" s="1">
        <f t="shared" si="1"/>
        <v>-2.29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IFERROR(__xludf.DUMMYFUNCTION("""COMPUTED_VALUE"""),57.08)</f>
        <v>57.08</v>
      </c>
      <c r="C1527" s="1">
        <f t="shared" si="1"/>
        <v>0.42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IFERROR(__xludf.DUMMYFUNCTION("""COMPUTED_VALUE"""),57.04)</f>
        <v>57.04</v>
      </c>
      <c r="C1528" s="1">
        <f t="shared" si="1"/>
        <v>-1.04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IFERROR(__xludf.DUMMYFUNCTION("""COMPUTED_VALUE"""),57.28)</f>
        <v>57.28</v>
      </c>
      <c r="C1529" s="1">
        <f t="shared" si="1"/>
        <v>-0.76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IFERROR(__xludf.DUMMYFUNCTION("""COMPUTED_VALUE"""),59.5)</f>
        <v>59.5</v>
      </c>
      <c r="C1530" s="1">
        <f t="shared" si="1"/>
        <v>1.22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IFERROR(__xludf.DUMMYFUNCTION("""COMPUTED_VALUE"""),58.86)</f>
        <v>58.86</v>
      </c>
      <c r="C1531" s="1">
        <f t="shared" si="1"/>
        <v>-1.64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IFERROR(__xludf.DUMMYFUNCTION("""COMPUTED_VALUE"""),57.03)</f>
        <v>57.03</v>
      </c>
      <c r="C1532" s="1">
        <f t="shared" si="1"/>
        <v>-2.83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IFERROR(__xludf.DUMMYFUNCTION("""COMPUTED_VALUE"""),57.41)</f>
        <v>57.41</v>
      </c>
      <c r="C1533" s="1">
        <f t="shared" si="1"/>
        <v>-0.62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IFERROR(__xludf.DUMMYFUNCTION("""COMPUTED_VALUE"""),58.4)</f>
        <v>58.4</v>
      </c>
      <c r="C1534" s="1">
        <f t="shared" si="1"/>
        <v>-0.01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IFERROR(__xludf.DUMMYFUNCTION("""COMPUTED_VALUE"""),57.75)</f>
        <v>57.75</v>
      </c>
      <c r="C1535" s="1">
        <f t="shared" si="1"/>
        <v>-1.65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IFERROR(__xludf.DUMMYFUNCTION("""COMPUTED_VALUE"""),56.54)</f>
        <v>56.54</v>
      </c>
      <c r="C1536" s="1">
        <f t="shared" si="1"/>
        <v>-2.21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IFERROR(__xludf.DUMMYFUNCTION("""COMPUTED_VALUE"""),56.2)</f>
        <v>56.2</v>
      </c>
      <c r="C1537" s="1">
        <f t="shared" si="1"/>
        <v>-1.34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IFERROR(__xludf.DUMMYFUNCTION("""COMPUTED_VALUE"""),55.52)</f>
        <v>55.52</v>
      </c>
      <c r="C1538" s="1">
        <f t="shared" si="1"/>
        <v>-1.68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IFERROR(__xludf.DUMMYFUNCTION("""COMPUTED_VALUE"""),53.07)</f>
        <v>53.07</v>
      </c>
      <c r="C1539" s="1">
        <f t="shared" si="1"/>
        <v>-3.45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IFERROR(__xludf.DUMMYFUNCTION("""COMPUTED_VALUE"""),57.49)</f>
        <v>57.49</v>
      </c>
      <c r="C1540" s="1">
        <f t="shared" si="1"/>
        <v>3.42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IFERROR(__xludf.DUMMYFUNCTION("""COMPUTED_VALUE"""),58.35)</f>
        <v>58.35</v>
      </c>
      <c r="C1541" s="1">
        <f t="shared" si="1"/>
        <v>-0.14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IFERROR(__xludf.DUMMYFUNCTION("""COMPUTED_VALUE"""),58.77)</f>
        <v>58.77</v>
      </c>
      <c r="C1542" s="1">
        <f t="shared" si="1"/>
        <v>-0.58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IFERROR(__xludf.DUMMYFUNCTION("""COMPUTED_VALUE"""),57.81)</f>
        <v>57.81</v>
      </c>
      <c r="C1543" s="1">
        <f t="shared" si="1"/>
        <v>-1.96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IFERROR(__xludf.DUMMYFUNCTION("""COMPUTED_VALUE"""),57.82)</f>
        <v>57.82</v>
      </c>
      <c r="C1544" s="1">
        <f t="shared" si="1"/>
        <v>-0.99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IFERROR(__xludf.DUMMYFUNCTION("""COMPUTED_VALUE"""),58.57)</f>
        <v>58.57</v>
      </c>
      <c r="C1545" s="1">
        <f t="shared" si="1"/>
        <v>-0.25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IFERROR(__xludf.DUMMYFUNCTION("""COMPUTED_VALUE"""),56.12)</f>
        <v>56.12</v>
      </c>
      <c r="C1546" s="1">
        <f t="shared" si="1"/>
        <v>-3.45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IFERROR(__xludf.DUMMYFUNCTION("""COMPUTED_VALUE"""),56.14)</f>
        <v>56.14</v>
      </c>
      <c r="C1547" s="1">
        <f t="shared" si="1"/>
        <v>-0.98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IFERROR(__xludf.DUMMYFUNCTION("""COMPUTED_VALUE"""),57.01)</f>
        <v>57.01</v>
      </c>
      <c r="C1548" s="1">
        <f t="shared" si="1"/>
        <v>-0.13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IFERROR(__xludf.DUMMYFUNCTION("""COMPUTED_VALUE"""),57.54)</f>
        <v>57.54</v>
      </c>
      <c r="C1549" s="1">
        <f t="shared" si="1"/>
        <v>-0.47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IFERROR(__xludf.DUMMYFUNCTION("""COMPUTED_VALUE"""),56.3)</f>
        <v>56.3</v>
      </c>
      <c r="C1550" s="1">
        <f t="shared" si="1"/>
        <v>-2.24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IFERROR(__xludf.DUMMYFUNCTION("""COMPUTED_VALUE"""),59.2)</f>
        <v>59.2</v>
      </c>
      <c r="C1551" s="1">
        <f t="shared" si="1"/>
        <v>1.9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IFERROR(__xludf.DUMMYFUNCTION("""COMPUTED_VALUE"""),59.76)</f>
        <v>59.76</v>
      </c>
      <c r="C1552" s="1">
        <f t="shared" si="1"/>
        <v>-0.44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IFERROR(__xludf.DUMMYFUNCTION("""COMPUTED_VALUE"""),59.96)</f>
        <v>59.96</v>
      </c>
      <c r="C1553" s="1">
        <f t="shared" si="1"/>
        <v>-0.8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IFERROR(__xludf.DUMMYFUNCTION("""COMPUTED_VALUE"""),60.05)</f>
        <v>60.05</v>
      </c>
      <c r="C1554" s="1">
        <f t="shared" si="1"/>
        <v>-0.91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IFERROR(__xludf.DUMMYFUNCTION("""COMPUTED_VALUE"""),59.94)</f>
        <v>59.94</v>
      </c>
      <c r="C1555" s="1">
        <f t="shared" si="1"/>
        <v>-1.11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IFERROR(__xludf.DUMMYFUNCTION("""COMPUTED_VALUE"""),58.78)</f>
        <v>58.78</v>
      </c>
      <c r="C1556" s="1">
        <f t="shared" si="1"/>
        <v>-2.16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IFERROR(__xludf.DUMMYFUNCTION("""COMPUTED_VALUE"""),59.12)</f>
        <v>59.12</v>
      </c>
      <c r="C1557" s="1">
        <f t="shared" si="1"/>
        <v>-0.66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IFERROR(__xludf.DUMMYFUNCTION("""COMPUTED_VALUE"""),58.61)</f>
        <v>58.61</v>
      </c>
      <c r="C1558" s="1">
        <f t="shared" si="1"/>
        <v>-1.51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IFERROR(__xludf.DUMMYFUNCTION("""COMPUTED_VALUE"""),59.34)</f>
        <v>59.34</v>
      </c>
      <c r="C1559" s="1">
        <f t="shared" si="1"/>
        <v>-0.27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IFERROR(__xludf.DUMMYFUNCTION("""COMPUTED_VALUE"""),59.12)</f>
        <v>59.12</v>
      </c>
      <c r="C1560" s="1">
        <f t="shared" si="1"/>
        <v>-1.22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IFERROR(__xludf.DUMMYFUNCTION("""COMPUTED_VALUE"""),59.2)</f>
        <v>59.2</v>
      </c>
      <c r="C1561" s="1">
        <f t="shared" si="1"/>
        <v>-0.92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IFERROR(__xludf.DUMMYFUNCTION("""COMPUTED_VALUE"""),58.92)</f>
        <v>58.92</v>
      </c>
      <c r="C1562" s="1">
        <f t="shared" si="1"/>
        <v>-1.28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IFERROR(__xludf.DUMMYFUNCTION("""COMPUTED_VALUE"""),58.75)</f>
        <v>58.75</v>
      </c>
      <c r="C1563" s="1">
        <f t="shared" si="1"/>
        <v>-1.17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IFERROR(__xludf.DUMMYFUNCTION("""COMPUTED_VALUE"""),60.48)</f>
        <v>60.48</v>
      </c>
      <c r="C1564" s="1">
        <f t="shared" si="1"/>
        <v>0.73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IFERROR(__xludf.DUMMYFUNCTION("""COMPUTED_VALUE"""),60.46)</f>
        <v>60.46</v>
      </c>
      <c r="C1565" s="1">
        <f t="shared" si="1"/>
        <v>-1.02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IFERROR(__xludf.DUMMYFUNCTION("""COMPUTED_VALUE"""),60.24)</f>
        <v>60.24</v>
      </c>
      <c r="C1566" s="1">
        <f t="shared" si="1"/>
        <v>-1.22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IFERROR(__xludf.DUMMYFUNCTION("""COMPUTED_VALUE"""),59.94)</f>
        <v>59.94</v>
      </c>
      <c r="C1567" s="1">
        <f t="shared" si="1"/>
        <v>-1.3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IFERROR(__xludf.DUMMYFUNCTION("""COMPUTED_VALUE"""),59.48)</f>
        <v>59.48</v>
      </c>
      <c r="C1568" s="1">
        <f t="shared" si="1"/>
        <v>-1.46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IFERROR(__xludf.DUMMYFUNCTION("""COMPUTED_VALUE"""),59.4)</f>
        <v>59.4</v>
      </c>
      <c r="C1569" s="1">
        <f t="shared" si="1"/>
        <v>-1.08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IFERROR(__xludf.DUMMYFUNCTION("""COMPUTED_VALUE"""),59.03)</f>
        <v>59.03</v>
      </c>
      <c r="C1570" s="1">
        <f t="shared" si="1"/>
        <v>-1.37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IFERROR(__xludf.DUMMYFUNCTION("""COMPUTED_VALUE"""),59.71)</f>
        <v>59.71</v>
      </c>
      <c r="C1571" s="1">
        <f t="shared" si="1"/>
        <v>-0.32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IFERROR(__xludf.DUMMYFUNCTION("""COMPUTED_VALUE"""),59.22)</f>
        <v>59.22</v>
      </c>
      <c r="C1572" s="1">
        <f t="shared" si="1"/>
        <v>-1.49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IFERROR(__xludf.DUMMYFUNCTION("""COMPUTED_VALUE"""),59.87)</f>
        <v>59.87</v>
      </c>
      <c r="C1573" s="1">
        <f t="shared" si="1"/>
        <v>-0.35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IFERROR(__xludf.DUMMYFUNCTION("""COMPUTED_VALUE"""),59.2)</f>
        <v>59.2</v>
      </c>
      <c r="C1574" s="1">
        <f t="shared" si="1"/>
        <v>-1.67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IFERROR(__xludf.DUMMYFUNCTION("""COMPUTED_VALUE"""),58.36)</f>
        <v>58.36</v>
      </c>
      <c r="C1575" s="1">
        <f t="shared" si="1"/>
        <v>-1.84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IFERROR(__xludf.DUMMYFUNCTION("""COMPUTED_VALUE"""),58.81)</f>
        <v>58.81</v>
      </c>
      <c r="C1576" s="1">
        <f t="shared" si="1"/>
        <v>-0.55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IFERROR(__xludf.DUMMYFUNCTION("""COMPUTED_VALUE"""),57.32)</f>
        <v>57.32</v>
      </c>
      <c r="C1577" s="1">
        <f t="shared" si="1"/>
        <v>-2.49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IFERROR(__xludf.DUMMYFUNCTION("""COMPUTED_VALUE"""),57.74)</f>
        <v>57.74</v>
      </c>
      <c r="C1578" s="1">
        <f t="shared" si="1"/>
        <v>-0.58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IFERROR(__xludf.DUMMYFUNCTION("""COMPUTED_VALUE"""),58.2)</f>
        <v>58.2</v>
      </c>
      <c r="C1579" s="1">
        <f t="shared" si="1"/>
        <v>-0.54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IFERROR(__xludf.DUMMYFUNCTION("""COMPUTED_VALUE"""),59.28)</f>
        <v>59.28</v>
      </c>
      <c r="C1580" s="1">
        <f t="shared" si="1"/>
        <v>0.08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IFERROR(__xludf.DUMMYFUNCTION("""COMPUTED_VALUE"""),61.79)</f>
        <v>61.79</v>
      </c>
      <c r="C1581" s="1">
        <f t="shared" si="1"/>
        <v>1.51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IFERROR(__xludf.DUMMYFUNCTION("""COMPUTED_VALUE"""),62.59)</f>
        <v>62.59</v>
      </c>
      <c r="C1582" s="1">
        <f t="shared" si="1"/>
        <v>-0.2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IFERROR(__xludf.DUMMYFUNCTION("""COMPUTED_VALUE"""),61.87)</f>
        <v>61.87</v>
      </c>
      <c r="C1583" s="1">
        <f t="shared" si="1"/>
        <v>-1.72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IFERROR(__xludf.DUMMYFUNCTION("""COMPUTED_VALUE"""),62.27)</f>
        <v>62.27</v>
      </c>
      <c r="C1584" s="1">
        <f t="shared" si="1"/>
        <v>-0.6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IFERROR(__xludf.DUMMYFUNCTION("""COMPUTED_VALUE"""),63.32)</f>
        <v>63.32</v>
      </c>
      <c r="C1585" s="1">
        <f t="shared" si="1"/>
        <v>0.05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IFERROR(__xludf.DUMMYFUNCTION("""COMPUTED_VALUE"""),64.24)</f>
        <v>64.24</v>
      </c>
      <c r="C1586" s="1">
        <f t="shared" si="1"/>
        <v>-0.08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IFERROR(__xludf.DUMMYFUNCTION("""COMPUTED_VALUE"""),63.6)</f>
        <v>63.6</v>
      </c>
      <c r="C1587" s="1">
        <f t="shared" si="1"/>
        <v>-1.64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IFERROR(__xludf.DUMMYFUNCTION("""COMPUTED_VALUE"""),63.97)</f>
        <v>63.97</v>
      </c>
      <c r="C1588" s="1">
        <f t="shared" si="1"/>
        <v>-0.63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IFERROR(__xludf.DUMMYFUNCTION("""COMPUTED_VALUE"""),63.6)</f>
        <v>63.6</v>
      </c>
      <c r="C1589" s="1">
        <f t="shared" si="1"/>
        <v>-1.37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IFERROR(__xludf.DUMMYFUNCTION("""COMPUTED_VALUE"""),63.93)</f>
        <v>63.93</v>
      </c>
      <c r="C1590" s="1">
        <f t="shared" si="1"/>
        <v>-0.67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IFERROR(__xludf.DUMMYFUNCTION("""COMPUTED_VALUE"""),64.11)</f>
        <v>64.11</v>
      </c>
      <c r="C1591" s="1">
        <f t="shared" si="1"/>
        <v>-0.82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IFERROR(__xludf.DUMMYFUNCTION("""COMPUTED_VALUE"""),63.6)</f>
        <v>63.6</v>
      </c>
      <c r="C1592" s="1">
        <f t="shared" si="1"/>
        <v>-1.51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IFERROR(__xludf.DUMMYFUNCTION("""COMPUTED_VALUE"""),63.2)</f>
        <v>63.2</v>
      </c>
      <c r="C1593" s="1">
        <f t="shared" si="1"/>
        <v>-1.4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IFERROR(__xludf.DUMMYFUNCTION("""COMPUTED_VALUE"""),63.79)</f>
        <v>63.79</v>
      </c>
      <c r="C1594" s="1">
        <f t="shared" si="1"/>
        <v>-0.41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IFERROR(__xludf.DUMMYFUNCTION("""COMPUTED_VALUE"""),62.56)</f>
        <v>62.56</v>
      </c>
      <c r="C1595" s="1">
        <f t="shared" si="1"/>
        <v>-2.23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IFERROR(__xludf.DUMMYFUNCTION("""COMPUTED_VALUE"""),62.56)</f>
        <v>62.56</v>
      </c>
      <c r="C1596" s="1">
        <f t="shared" si="1"/>
        <v>-1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IFERROR(__xludf.DUMMYFUNCTION("""COMPUTED_VALUE"""),61.24)</f>
        <v>61.24</v>
      </c>
      <c r="C1597" s="1">
        <f t="shared" si="1"/>
        <v>-2.32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IFERROR(__xludf.DUMMYFUNCTION("""COMPUTED_VALUE"""),61.6)</f>
        <v>61.6</v>
      </c>
      <c r="C1598" s="1">
        <f t="shared" si="1"/>
        <v>-0.64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IFERROR(__xludf.DUMMYFUNCTION("""COMPUTED_VALUE"""),61.21)</f>
        <v>61.21</v>
      </c>
      <c r="C1599" s="1">
        <f t="shared" si="1"/>
        <v>-1.39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IFERROR(__xludf.DUMMYFUNCTION("""COMPUTED_VALUE"""),62.04)</f>
        <v>62.04</v>
      </c>
      <c r="C1600" s="1">
        <f t="shared" si="1"/>
        <v>-0.17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IFERROR(__xludf.DUMMYFUNCTION("""COMPUTED_VALUE"""),61.81)</f>
        <v>61.81</v>
      </c>
      <c r="C1601" s="1">
        <f t="shared" si="1"/>
        <v>-1.23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IFERROR(__xludf.DUMMYFUNCTION("""COMPUTED_VALUE"""),61.77)</f>
        <v>61.77</v>
      </c>
      <c r="C1602" s="1">
        <f t="shared" si="1"/>
        <v>-1.04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IFERROR(__xludf.DUMMYFUNCTION("""COMPUTED_VALUE"""),61.2)</f>
        <v>61.2</v>
      </c>
      <c r="C1603" s="1">
        <f t="shared" si="1"/>
        <v>-1.57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IFERROR(__xludf.DUMMYFUNCTION("""COMPUTED_VALUE"""),61.66)</f>
        <v>61.66</v>
      </c>
      <c r="C1604" s="1">
        <f t="shared" si="1"/>
        <v>-0.54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IFERROR(__xludf.DUMMYFUNCTION("""COMPUTED_VALUE"""),61.66)</f>
        <v>61.66</v>
      </c>
      <c r="C1605" s="1">
        <f t="shared" si="1"/>
        <v>-1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IFERROR(__xludf.DUMMYFUNCTION("""COMPUTED_VALUE"""),64.04)</f>
        <v>64.04</v>
      </c>
      <c r="C1606" s="1">
        <f t="shared" si="1"/>
        <v>1.38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IFERROR(__xludf.DUMMYFUNCTION("""COMPUTED_VALUE"""),63.39)</f>
        <v>63.39</v>
      </c>
      <c r="C1607" s="1">
        <f t="shared" si="1"/>
        <v>-1.65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IFERROR(__xludf.DUMMYFUNCTION("""COMPUTED_VALUE"""),63.51)</f>
        <v>63.51</v>
      </c>
      <c r="C1608" s="1">
        <f t="shared" si="1"/>
        <v>-0.88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IFERROR(__xludf.DUMMYFUNCTION("""COMPUTED_VALUE"""),63.46)</f>
        <v>63.46</v>
      </c>
      <c r="C1609" s="1">
        <f t="shared" si="1"/>
        <v>-1.05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IFERROR(__xludf.DUMMYFUNCTION("""COMPUTED_VALUE"""),64.54)</f>
        <v>64.54</v>
      </c>
      <c r="C1610" s="1">
        <f t="shared" si="1"/>
        <v>0.08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IFERROR(__xludf.DUMMYFUNCTION("""COMPUTED_VALUE"""),65.52)</f>
        <v>65.52</v>
      </c>
      <c r="C1611" s="1">
        <f t="shared" si="1"/>
        <v>-0.02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IFERROR(__xludf.DUMMYFUNCTION("""COMPUTED_VALUE"""),65.03)</f>
        <v>65.03</v>
      </c>
      <c r="C1612" s="1">
        <f t="shared" si="1"/>
        <v>-1.49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IFERROR(__xludf.DUMMYFUNCTION("""COMPUTED_VALUE"""),65.43)</f>
        <v>65.43</v>
      </c>
      <c r="C1613" s="1">
        <f t="shared" si="1"/>
        <v>-0.6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IFERROR(__xludf.DUMMYFUNCTION("""COMPUTED_VALUE"""),65.27)</f>
        <v>65.27</v>
      </c>
      <c r="C1614" s="1">
        <f t="shared" si="1"/>
        <v>-1.16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IFERROR(__xludf.DUMMYFUNCTION("""COMPUTED_VALUE"""),65.69)</f>
        <v>65.69</v>
      </c>
      <c r="C1615" s="1">
        <f t="shared" si="1"/>
        <v>-0.58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IFERROR(__xludf.DUMMYFUNCTION("""COMPUTED_VALUE"""),65.81)</f>
        <v>65.81</v>
      </c>
      <c r="C1616" s="1">
        <f t="shared" si="1"/>
        <v>-0.88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IFERROR(__xludf.DUMMYFUNCTION("""COMPUTED_VALUE"""),64.64)</f>
        <v>64.64</v>
      </c>
      <c r="C1617" s="1">
        <f t="shared" si="1"/>
        <v>-2.17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IFERROR(__xludf.DUMMYFUNCTION("""COMPUTED_VALUE"""),65.28)</f>
        <v>65.28</v>
      </c>
      <c r="C1618" s="1">
        <f t="shared" si="1"/>
        <v>-0.36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IFERROR(__xludf.DUMMYFUNCTION("""COMPUTED_VALUE"""),65.06)</f>
        <v>65.06</v>
      </c>
      <c r="C1619" s="1">
        <f t="shared" si="1"/>
        <v>-1.22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IFERROR(__xludf.DUMMYFUNCTION("""COMPUTED_VALUE"""),65.25)</f>
        <v>65.25</v>
      </c>
      <c r="C1620" s="1">
        <f t="shared" si="1"/>
        <v>-0.81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IFERROR(__xludf.DUMMYFUNCTION("""COMPUTED_VALUE"""),64.75)</f>
        <v>64.75</v>
      </c>
      <c r="C1621" s="1">
        <f t="shared" si="1"/>
        <v>-1.5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IFERROR(__xludf.DUMMYFUNCTION("""COMPUTED_VALUE"""),63.84)</f>
        <v>63.84</v>
      </c>
      <c r="C1622" s="1">
        <f t="shared" si="1"/>
        <v>-1.91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IFERROR(__xludf.DUMMYFUNCTION("""COMPUTED_VALUE"""),63.27)</f>
        <v>63.27</v>
      </c>
      <c r="C1623" s="1">
        <f t="shared" si="1"/>
        <v>-1.57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IFERROR(__xludf.DUMMYFUNCTION("""COMPUTED_VALUE"""),62.08)</f>
        <v>62.08</v>
      </c>
      <c r="C1624" s="1">
        <f t="shared" si="1"/>
        <v>-2.19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IFERROR(__xludf.DUMMYFUNCTION("""COMPUTED_VALUE"""),61.97)</f>
        <v>61.97</v>
      </c>
      <c r="C1625" s="1">
        <f t="shared" si="1"/>
        <v>-1.11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IFERROR(__xludf.DUMMYFUNCTION("""COMPUTED_VALUE"""),62.22)</f>
        <v>62.22</v>
      </c>
      <c r="C1626" s="1">
        <f t="shared" si="1"/>
        <v>-0.75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IFERROR(__xludf.DUMMYFUNCTION("""COMPUTED_VALUE"""),62.28)</f>
        <v>62.28</v>
      </c>
      <c r="C1627" s="1">
        <f t="shared" si="1"/>
        <v>-0.94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IFERROR(__xludf.DUMMYFUNCTION("""COMPUTED_VALUE"""),62.37)</f>
        <v>62.37</v>
      </c>
      <c r="C1628" s="1">
        <f t="shared" si="1"/>
        <v>-0.91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IFERROR(__xludf.DUMMYFUNCTION("""COMPUTED_VALUE"""),62.95)</f>
        <v>62.95</v>
      </c>
      <c r="C1629" s="1">
        <f t="shared" si="1"/>
        <v>-0.42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IFERROR(__xludf.DUMMYFUNCTION("""COMPUTED_VALUE"""),62.71)</f>
        <v>62.71</v>
      </c>
      <c r="C1630" s="1">
        <f t="shared" si="1"/>
        <v>-1.24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IFERROR(__xludf.DUMMYFUNCTION("""COMPUTED_VALUE"""),64.05)</f>
        <v>64.05</v>
      </c>
      <c r="C1631" s="1">
        <f t="shared" si="1"/>
        <v>0.34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IFERROR(__xludf.DUMMYFUNCTION("""COMPUTED_VALUE"""),59.6)</f>
        <v>59.6</v>
      </c>
      <c r="C1632" s="1">
        <f t="shared" si="1"/>
        <v>-5.45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IFERROR(__xludf.DUMMYFUNCTION("""COMPUTED_VALUE"""),57.61)</f>
        <v>57.61</v>
      </c>
      <c r="C1633" s="1">
        <f t="shared" si="1"/>
        <v>-2.99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IFERROR(__xludf.DUMMYFUNCTION("""COMPUTED_VALUE"""),59.52)</f>
        <v>59.52</v>
      </c>
      <c r="C1634" s="1">
        <f t="shared" si="1"/>
        <v>0.91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IFERROR(__xludf.DUMMYFUNCTION("""COMPUTED_VALUE"""),61.2)</f>
        <v>61.2</v>
      </c>
      <c r="C1635" s="1">
        <f t="shared" si="1"/>
        <v>0.68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IFERROR(__xludf.DUMMYFUNCTION("""COMPUTED_VALUE"""),62.14)</f>
        <v>62.14</v>
      </c>
      <c r="C1636" s="1">
        <f t="shared" si="1"/>
        <v>-0.06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IFERROR(__xludf.DUMMYFUNCTION("""COMPUTED_VALUE"""),61.26)</f>
        <v>61.26</v>
      </c>
      <c r="C1637" s="1">
        <f t="shared" si="1"/>
        <v>-1.88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IFERROR(__xludf.DUMMYFUNCTION("""COMPUTED_VALUE"""),59.55)</f>
        <v>59.55</v>
      </c>
      <c r="C1638" s="1">
        <f t="shared" si="1"/>
        <v>-2.71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IFERROR(__xludf.DUMMYFUNCTION("""COMPUTED_VALUE"""),60.19)</f>
        <v>60.19</v>
      </c>
      <c r="C1639" s="1">
        <f t="shared" si="1"/>
        <v>-0.36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IFERROR(__xludf.DUMMYFUNCTION("""COMPUTED_VALUE"""),60.19)</f>
        <v>60.19</v>
      </c>
      <c r="C1640" s="1">
        <f t="shared" si="1"/>
        <v>-1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IFERROR(__xludf.DUMMYFUNCTION("""COMPUTED_VALUE"""),61.83)</f>
        <v>61.83</v>
      </c>
      <c r="C1641" s="1">
        <f t="shared" si="1"/>
        <v>0.64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IFERROR(__xludf.DUMMYFUNCTION("""COMPUTED_VALUE"""),62.27)</f>
        <v>62.27</v>
      </c>
      <c r="C1642" s="1">
        <f t="shared" si="1"/>
        <v>-0.56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IFERROR(__xludf.DUMMYFUNCTION("""COMPUTED_VALUE"""),63.2)</f>
        <v>63.2</v>
      </c>
      <c r="C1643" s="1">
        <f t="shared" si="1"/>
        <v>-0.07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IFERROR(__xludf.DUMMYFUNCTION("""COMPUTED_VALUE"""),63.16)</f>
        <v>63.16</v>
      </c>
      <c r="C1644" s="1">
        <f t="shared" si="1"/>
        <v>-1.04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IFERROR(__xludf.DUMMYFUNCTION("""COMPUTED_VALUE"""),64.12)</f>
        <v>64.12</v>
      </c>
      <c r="C1645" s="1">
        <f t="shared" si="1"/>
        <v>-0.04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IFERROR(__xludf.DUMMYFUNCTION("""COMPUTED_VALUE"""),64.18)</f>
        <v>64.18</v>
      </c>
      <c r="C1646" s="1">
        <f t="shared" si="1"/>
        <v>-0.94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IFERROR(__xludf.DUMMYFUNCTION("""COMPUTED_VALUE"""),63.96)</f>
        <v>63.96</v>
      </c>
      <c r="C1647" s="1">
        <f t="shared" si="1"/>
        <v>-1.22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IFERROR(__xludf.DUMMYFUNCTION("""COMPUTED_VALUE"""),63.86)</f>
        <v>63.86</v>
      </c>
      <c r="C1648" s="1">
        <f t="shared" si="1"/>
        <v>-1.1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IFERROR(__xludf.DUMMYFUNCTION("""COMPUTED_VALUE"""),63.93)</f>
        <v>63.93</v>
      </c>
      <c r="C1649" s="1">
        <f t="shared" si="1"/>
        <v>-0.93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IFERROR(__xludf.DUMMYFUNCTION("""COMPUTED_VALUE"""),63.69)</f>
        <v>63.69</v>
      </c>
      <c r="C1650" s="1">
        <f t="shared" si="1"/>
        <v>-1.24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IFERROR(__xludf.DUMMYFUNCTION("""COMPUTED_VALUE"""),64.04)</f>
        <v>64.04</v>
      </c>
      <c r="C1651" s="1">
        <f t="shared" si="1"/>
        <v>-0.65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IFERROR(__xludf.DUMMYFUNCTION("""COMPUTED_VALUE"""),63.87)</f>
        <v>63.87</v>
      </c>
      <c r="C1652" s="1">
        <f t="shared" si="1"/>
        <v>-1.17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IFERROR(__xludf.DUMMYFUNCTION("""COMPUTED_VALUE"""),64.13)</f>
        <v>64.13</v>
      </c>
      <c r="C1653" s="1">
        <f t="shared" si="1"/>
        <v>-0.74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IFERROR(__xludf.DUMMYFUNCTION("""COMPUTED_VALUE"""),64.33)</f>
        <v>64.33</v>
      </c>
      <c r="C1654" s="1">
        <f t="shared" si="1"/>
        <v>-0.8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IFERROR(__xludf.DUMMYFUNCTION("""COMPUTED_VALUE"""),64.1)</f>
        <v>64.1</v>
      </c>
      <c r="C1655" s="1">
        <f t="shared" si="1"/>
        <v>-1.23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IFERROR(__xludf.DUMMYFUNCTION("""COMPUTED_VALUE"""),63.97)</f>
        <v>63.97</v>
      </c>
      <c r="C1656" s="1">
        <f t="shared" si="1"/>
        <v>-1.13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IFERROR(__xludf.DUMMYFUNCTION("""COMPUTED_VALUE"""),63.8)</f>
        <v>63.8</v>
      </c>
      <c r="C1657" s="1">
        <f t="shared" si="1"/>
        <v>-1.17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IFERROR(__xludf.DUMMYFUNCTION("""COMPUTED_VALUE"""),63.65)</f>
        <v>63.65</v>
      </c>
      <c r="C1658" s="1">
        <f t="shared" si="1"/>
        <v>-1.15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IFERROR(__xludf.DUMMYFUNCTION("""COMPUTED_VALUE"""),64.66)</f>
        <v>64.66</v>
      </c>
      <c r="C1659" s="1">
        <f t="shared" si="1"/>
        <v>0.01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IFERROR(__xludf.DUMMYFUNCTION("""COMPUTED_VALUE"""),64.56)</f>
        <v>64.56</v>
      </c>
      <c r="C1660" s="1">
        <f t="shared" si="1"/>
        <v>-1.1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IFERROR(__xludf.DUMMYFUNCTION("""COMPUTED_VALUE"""),66.3)</f>
        <v>66.3</v>
      </c>
      <c r="C1661" s="1">
        <f t="shared" si="1"/>
        <v>0.74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IFERROR(__xludf.DUMMYFUNCTION("""COMPUTED_VALUE"""),66.1)</f>
        <v>66.1</v>
      </c>
      <c r="C1662" s="1">
        <f t="shared" si="1"/>
        <v>-1.2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IFERROR(__xludf.DUMMYFUNCTION("""COMPUTED_VALUE"""),65.87)</f>
        <v>65.87</v>
      </c>
      <c r="C1663" s="1">
        <f t="shared" si="1"/>
        <v>-1.23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IFERROR(__xludf.DUMMYFUNCTION("""COMPUTED_VALUE"""),65.28)</f>
        <v>65.28</v>
      </c>
      <c r="C1664" s="1">
        <f t="shared" si="1"/>
        <v>-1.59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IFERROR(__xludf.DUMMYFUNCTION("""COMPUTED_VALUE"""),65.46)</f>
        <v>65.46</v>
      </c>
      <c r="C1665" s="1">
        <f t="shared" si="1"/>
        <v>-0.82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IFERROR(__xludf.DUMMYFUNCTION("""COMPUTED_VALUE"""),65.32)</f>
        <v>65.32</v>
      </c>
      <c r="C1666" s="1">
        <f t="shared" si="1"/>
        <v>-1.14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IFERROR(__xludf.DUMMYFUNCTION("""COMPUTED_VALUE"""),65.72)</f>
        <v>65.72</v>
      </c>
      <c r="C1667" s="1">
        <f t="shared" si="1"/>
        <v>-0.6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IFERROR(__xludf.DUMMYFUNCTION("""COMPUTED_VALUE"""),65.71)</f>
        <v>65.71</v>
      </c>
      <c r="C1668" s="1">
        <f t="shared" si="1"/>
        <v>-1.01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IFERROR(__xludf.DUMMYFUNCTION("""COMPUTED_VALUE"""),65.89)</f>
        <v>65.89</v>
      </c>
      <c r="C1669" s="1">
        <f t="shared" si="1"/>
        <v>-0.82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IFERROR(__xludf.DUMMYFUNCTION("""COMPUTED_VALUE"""),65.95)</f>
        <v>65.95</v>
      </c>
      <c r="C1670" s="1">
        <f t="shared" si="1"/>
        <v>-0.94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IFERROR(__xludf.DUMMYFUNCTION("""COMPUTED_VALUE"""),65.86)</f>
        <v>65.86</v>
      </c>
      <c r="C1671" s="1">
        <f t="shared" si="1"/>
        <v>-1.09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IFERROR(__xludf.DUMMYFUNCTION("""COMPUTED_VALUE"""),65.8)</f>
        <v>65.8</v>
      </c>
      <c r="C1672" s="1">
        <f t="shared" si="1"/>
        <v>-1.06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IFERROR(__xludf.DUMMYFUNCTION("""COMPUTED_VALUE"""),65.77)</f>
        <v>65.77</v>
      </c>
      <c r="C1673" s="1">
        <f t="shared" si="1"/>
        <v>-1.03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IFERROR(__xludf.DUMMYFUNCTION("""COMPUTED_VALUE"""),65.95)</f>
        <v>65.95</v>
      </c>
      <c r="C1674" s="1">
        <f t="shared" si="1"/>
        <v>-0.82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IFERROR(__xludf.DUMMYFUNCTION("""COMPUTED_VALUE"""),66.07)</f>
        <v>66.07</v>
      </c>
      <c r="C1675" s="1">
        <f t="shared" si="1"/>
        <v>-0.88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IFERROR(__xludf.DUMMYFUNCTION("""COMPUTED_VALUE"""),66.22)</f>
        <v>66.22</v>
      </c>
      <c r="C1676" s="1">
        <f t="shared" si="1"/>
        <v>-0.85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IFERROR(__xludf.DUMMYFUNCTION("""COMPUTED_VALUE"""),66.95)</f>
        <v>66.95</v>
      </c>
      <c r="C1677" s="1">
        <f t="shared" si="1"/>
        <v>-0.27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IFERROR(__xludf.DUMMYFUNCTION("""COMPUTED_VALUE"""),67.5)</f>
        <v>67.5</v>
      </c>
      <c r="C1678" s="1">
        <f t="shared" si="1"/>
        <v>-0.45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IFERROR(__xludf.DUMMYFUNCTION("""COMPUTED_VALUE"""),67.5)</f>
        <v>67.5</v>
      </c>
      <c r="C1679" s="1">
        <f t="shared" si="1"/>
        <v>-1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IFERROR(__xludf.DUMMYFUNCTION("""COMPUTED_VALUE"""),67.21)</f>
        <v>67.21</v>
      </c>
      <c r="C1680" s="1">
        <f t="shared" si="1"/>
        <v>-1.29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IFERROR(__xludf.DUMMYFUNCTION("""COMPUTED_VALUE"""),67.49)</f>
        <v>67.49</v>
      </c>
      <c r="C1681" s="1">
        <f t="shared" si="1"/>
        <v>-0.72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IFERROR(__xludf.DUMMYFUNCTION("""COMPUTED_VALUE"""),67.44)</f>
        <v>67.44</v>
      </c>
      <c r="C1682" s="1">
        <f t="shared" si="1"/>
        <v>-1.05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IFERROR(__xludf.DUMMYFUNCTION("""COMPUTED_VALUE"""),67.16)</f>
        <v>67.16</v>
      </c>
      <c r="C1683" s="1">
        <f t="shared" si="1"/>
        <v>-1.28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IFERROR(__xludf.DUMMYFUNCTION("""COMPUTED_VALUE"""),67.25)</f>
        <v>67.25</v>
      </c>
      <c r="C1684" s="1">
        <f t="shared" si="1"/>
        <v>-0.91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IFERROR(__xludf.DUMMYFUNCTION("""COMPUTED_VALUE"""),66.65)</f>
        <v>66.65</v>
      </c>
      <c r="C1685" s="1">
        <f t="shared" si="1"/>
        <v>-1.6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IFERROR(__xludf.DUMMYFUNCTION("""COMPUTED_VALUE"""),67.06)</f>
        <v>67.06</v>
      </c>
      <c r="C1686" s="1">
        <f t="shared" si="1"/>
        <v>-0.59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IFERROR(__xludf.DUMMYFUNCTION("""COMPUTED_VALUE"""),66.53)</f>
        <v>66.53</v>
      </c>
      <c r="C1687" s="1">
        <f t="shared" si="1"/>
        <v>-1.53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IFERROR(__xludf.DUMMYFUNCTION("""COMPUTED_VALUE"""),66.4)</f>
        <v>66.4</v>
      </c>
      <c r="C1688" s="1">
        <f t="shared" si="1"/>
        <v>-1.13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IFERROR(__xludf.DUMMYFUNCTION("""COMPUTED_VALUE"""),66.64)</f>
        <v>66.64</v>
      </c>
      <c r="C1689" s="1">
        <f t="shared" si="1"/>
        <v>-0.76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IFERROR(__xludf.DUMMYFUNCTION("""COMPUTED_VALUE"""),65.82)</f>
        <v>65.82</v>
      </c>
      <c r="C1690" s="1">
        <f t="shared" si="1"/>
        <v>-1.82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IFERROR(__xludf.DUMMYFUNCTION("""COMPUTED_VALUE"""),66.19)</f>
        <v>66.19</v>
      </c>
      <c r="C1691" s="1">
        <f t="shared" si="1"/>
        <v>-0.63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IFERROR(__xludf.DUMMYFUNCTION("""COMPUTED_VALUE"""),66.46)</f>
        <v>66.46</v>
      </c>
      <c r="C1692" s="1">
        <f t="shared" si="1"/>
        <v>-0.73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IFERROR(__xludf.DUMMYFUNCTION("""COMPUTED_VALUE"""),66.84)</f>
        <v>66.84</v>
      </c>
      <c r="C1693" s="1">
        <f t="shared" si="1"/>
        <v>-0.62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IFERROR(__xludf.DUMMYFUNCTION("""COMPUTED_VALUE"""),67.39)</f>
        <v>67.39</v>
      </c>
      <c r="C1694" s="1">
        <f t="shared" si="1"/>
        <v>-0.45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IFERROR(__xludf.DUMMYFUNCTION("""COMPUTED_VALUE"""),67.25)</f>
        <v>67.25</v>
      </c>
      <c r="C1695" s="1">
        <f t="shared" si="1"/>
        <v>-1.14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IFERROR(__xludf.DUMMYFUNCTION("""COMPUTED_VALUE"""),65.78)</f>
        <v>65.78</v>
      </c>
      <c r="C1696" s="1">
        <f t="shared" si="1"/>
        <v>-2.47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IFERROR(__xludf.DUMMYFUNCTION("""COMPUTED_VALUE"""),66.36)</f>
        <v>66.36</v>
      </c>
      <c r="C1697" s="1">
        <f t="shared" si="1"/>
        <v>-0.42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IFERROR(__xludf.DUMMYFUNCTION("""COMPUTED_VALUE"""),66.71)</f>
        <v>66.71</v>
      </c>
      <c r="C1698" s="1">
        <f t="shared" si="1"/>
        <v>-0.65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IFERROR(__xludf.DUMMYFUNCTION("""COMPUTED_VALUE"""),65.65)</f>
        <v>65.65</v>
      </c>
      <c r="C1699" s="1">
        <f t="shared" si="1"/>
        <v>-2.06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IFERROR(__xludf.DUMMYFUNCTION("""COMPUTED_VALUE"""),66.59)</f>
        <v>66.59</v>
      </c>
      <c r="C1700" s="1">
        <f t="shared" si="1"/>
        <v>-0.06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IFERROR(__xludf.DUMMYFUNCTION("""COMPUTED_VALUE"""),66.51)</f>
        <v>66.51</v>
      </c>
      <c r="C1701" s="1">
        <f t="shared" si="1"/>
        <v>-1.08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IFERROR(__xludf.DUMMYFUNCTION("""COMPUTED_VALUE"""),66.6)</f>
        <v>66.6</v>
      </c>
      <c r="C1702" s="1">
        <f t="shared" si="1"/>
        <v>-0.91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IFERROR(__xludf.DUMMYFUNCTION("""COMPUTED_VALUE"""),67.69)</f>
        <v>67.69</v>
      </c>
      <c r="C1703" s="1">
        <f t="shared" si="1"/>
        <v>0.09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IFERROR(__xludf.DUMMYFUNCTION("""COMPUTED_VALUE"""),67.87)</f>
        <v>67.87</v>
      </c>
      <c r="C1704" s="1">
        <f t="shared" si="1"/>
        <v>-0.82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IFERROR(__xludf.DUMMYFUNCTION("""COMPUTED_VALUE"""),68.11)</f>
        <v>68.11</v>
      </c>
      <c r="C1705" s="1">
        <f t="shared" si="1"/>
        <v>-0.76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IFERROR(__xludf.DUMMYFUNCTION("""COMPUTED_VALUE"""),68.64)</f>
        <v>68.64</v>
      </c>
      <c r="C1706" s="1">
        <f t="shared" si="1"/>
        <v>-0.47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IFERROR(__xludf.DUMMYFUNCTION("""COMPUTED_VALUE"""),68.31)</f>
        <v>68.31</v>
      </c>
      <c r="C1707" s="1">
        <f t="shared" si="1"/>
        <v>-1.33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IFERROR(__xludf.DUMMYFUNCTION("""COMPUTED_VALUE"""),68.13)</f>
        <v>68.13</v>
      </c>
      <c r="C1708" s="1">
        <f t="shared" si="1"/>
        <v>-1.18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IFERROR(__xludf.DUMMYFUNCTION("""COMPUTED_VALUE"""),67.74)</f>
        <v>67.74</v>
      </c>
      <c r="C1709" s="1">
        <f t="shared" si="1"/>
        <v>-1.39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IFERROR(__xludf.DUMMYFUNCTION("""COMPUTED_VALUE"""),67.52)</f>
        <v>67.52</v>
      </c>
      <c r="C1710" s="1">
        <f t="shared" si="1"/>
        <v>-1.22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IFERROR(__xludf.DUMMYFUNCTION("""COMPUTED_VALUE"""),67.17)</f>
        <v>67.17</v>
      </c>
      <c r="C1711" s="1">
        <f t="shared" si="1"/>
        <v>-1.35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IFERROR(__xludf.DUMMYFUNCTION("""COMPUTED_VALUE"""),67.7)</f>
        <v>67.7</v>
      </c>
      <c r="C1712" s="1">
        <f t="shared" si="1"/>
        <v>-0.47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IFERROR(__xludf.DUMMYFUNCTION("""COMPUTED_VALUE"""),68.35)</f>
        <v>68.35</v>
      </c>
      <c r="C1713" s="1">
        <f t="shared" si="1"/>
        <v>-0.35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IFERROR(__xludf.DUMMYFUNCTION("""COMPUTED_VALUE"""),68.26)</f>
        <v>68.26</v>
      </c>
      <c r="C1714" s="1">
        <f t="shared" si="1"/>
        <v>-1.09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IFERROR(__xludf.DUMMYFUNCTION("""COMPUTED_VALUE"""),68.49)</f>
        <v>68.49</v>
      </c>
      <c r="C1715" s="1">
        <f t="shared" si="1"/>
        <v>-0.77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IFERROR(__xludf.DUMMYFUNCTION("""COMPUTED_VALUE"""),68.87)</f>
        <v>68.87</v>
      </c>
      <c r="C1716" s="1">
        <f t="shared" si="1"/>
        <v>-0.62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IFERROR(__xludf.DUMMYFUNCTION("""COMPUTED_VALUE"""),68.8)</f>
        <v>68.8</v>
      </c>
      <c r="C1717" s="1">
        <f t="shared" si="1"/>
        <v>-1.07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IFERROR(__xludf.DUMMYFUNCTION("""COMPUTED_VALUE"""),69.13)</f>
        <v>69.13</v>
      </c>
      <c r="C1718" s="1">
        <f t="shared" si="1"/>
        <v>-0.67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IFERROR(__xludf.DUMMYFUNCTION("""COMPUTED_VALUE"""),69.23)</f>
        <v>69.23</v>
      </c>
      <c r="C1719" s="1">
        <f t="shared" si="1"/>
        <v>-0.9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IFERROR(__xludf.DUMMYFUNCTION("""COMPUTED_VALUE"""),69.11)</f>
        <v>69.11</v>
      </c>
      <c r="C1720" s="1">
        <f t="shared" si="1"/>
        <v>-1.12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IFERROR(__xludf.DUMMYFUNCTION("""COMPUTED_VALUE"""),69.26)</f>
        <v>69.26</v>
      </c>
      <c r="C1721" s="1">
        <f t="shared" si="1"/>
        <v>-0.85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IFERROR(__xludf.DUMMYFUNCTION("""COMPUTED_VALUE"""),68.97)</f>
        <v>68.97</v>
      </c>
      <c r="C1722" s="1">
        <f t="shared" si="1"/>
        <v>-1.29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IFERROR(__xludf.DUMMYFUNCTION("""COMPUTED_VALUE"""),68.68)</f>
        <v>68.68</v>
      </c>
      <c r="C1723" s="1">
        <f t="shared" si="1"/>
        <v>-1.29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IFERROR(__xludf.DUMMYFUNCTION("""COMPUTED_VALUE"""),68.38)</f>
        <v>68.38</v>
      </c>
      <c r="C1724" s="1">
        <f t="shared" si="1"/>
        <v>-1.3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IFERROR(__xludf.DUMMYFUNCTION("""COMPUTED_VALUE"""),67.76)</f>
        <v>67.76</v>
      </c>
      <c r="C1725" s="1">
        <f t="shared" si="1"/>
        <v>-1.62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IFERROR(__xludf.DUMMYFUNCTION("""COMPUTED_VALUE"""),69.88)</f>
        <v>69.88</v>
      </c>
      <c r="C1726" s="1">
        <f t="shared" si="1"/>
        <v>1.12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IFERROR(__xludf.DUMMYFUNCTION("""COMPUTED_VALUE"""),70.03)</f>
        <v>70.03</v>
      </c>
      <c r="C1727" s="1">
        <f t="shared" si="1"/>
        <v>-0.85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IFERROR(__xludf.DUMMYFUNCTION("""COMPUTED_VALUE"""),73.25)</f>
        <v>73.25</v>
      </c>
      <c r="C1728" s="1">
        <f t="shared" si="1"/>
        <v>2.22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IFERROR(__xludf.DUMMYFUNCTION("""COMPUTED_VALUE"""),76.65)</f>
        <v>76.65</v>
      </c>
      <c r="C1729" s="1">
        <f t="shared" si="1"/>
        <v>2.4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IFERROR(__xludf.DUMMYFUNCTION("""COMPUTED_VALUE"""),76.69)</f>
        <v>76.69</v>
      </c>
      <c r="C1730" s="1">
        <f t="shared" si="1"/>
        <v>-0.96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IFERROR(__xludf.DUMMYFUNCTION("""COMPUTED_VALUE"""),79.51)</f>
        <v>79.51</v>
      </c>
      <c r="C1731" s="1">
        <f t="shared" si="1"/>
        <v>1.82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IFERROR(__xludf.DUMMYFUNCTION("""COMPUTED_VALUE"""),79.36)</f>
        <v>79.36</v>
      </c>
      <c r="C1732" s="1">
        <f t="shared" si="1"/>
        <v>-1.15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IFERROR(__xludf.DUMMYFUNCTION("""COMPUTED_VALUE"""),77.4)</f>
        <v>77.4</v>
      </c>
      <c r="C1733" s="1">
        <f t="shared" si="1"/>
        <v>-2.96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IFERROR(__xludf.DUMMYFUNCTION("""COMPUTED_VALUE"""),78.02)</f>
        <v>78.02</v>
      </c>
      <c r="C1734" s="1">
        <f t="shared" si="1"/>
        <v>-0.38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IFERROR(__xludf.DUMMYFUNCTION("""COMPUTED_VALUE"""),77.71)</f>
        <v>77.71</v>
      </c>
      <c r="C1735" s="1">
        <f t="shared" si="1"/>
        <v>-1.31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IFERROR(__xludf.DUMMYFUNCTION("""COMPUTED_VALUE"""),78.05)</f>
        <v>78.05</v>
      </c>
      <c r="C1736" s="1">
        <f t="shared" si="1"/>
        <v>-0.66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IFERROR(__xludf.DUMMYFUNCTION("""COMPUTED_VALUE"""),78.53)</f>
        <v>78.53</v>
      </c>
      <c r="C1737" s="1">
        <f t="shared" si="1"/>
        <v>-0.52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IFERROR(__xludf.DUMMYFUNCTION("""COMPUTED_VALUE"""),78.86)</f>
        <v>78.86</v>
      </c>
      <c r="C1738" s="1">
        <f t="shared" si="1"/>
        <v>-0.67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IFERROR(__xludf.DUMMYFUNCTION("""COMPUTED_VALUE"""),78.83)</f>
        <v>78.83</v>
      </c>
      <c r="C1739" s="1">
        <f t="shared" si="1"/>
        <v>-1.03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IFERROR(__xludf.DUMMYFUNCTION("""COMPUTED_VALUE"""),78.32)</f>
        <v>78.32</v>
      </c>
      <c r="C1740" s="1">
        <f t="shared" si="1"/>
        <v>-1.51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IFERROR(__xludf.DUMMYFUNCTION("""COMPUTED_VALUE"""),78.92)</f>
        <v>78.92</v>
      </c>
      <c r="C1741" s="1">
        <f t="shared" si="1"/>
        <v>-0.4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IFERROR(__xludf.DUMMYFUNCTION("""COMPUTED_VALUE"""),80.17)</f>
        <v>80.17</v>
      </c>
      <c r="C1742" s="1">
        <f t="shared" si="1"/>
        <v>0.25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IFERROR(__xludf.DUMMYFUNCTION("""COMPUTED_VALUE"""),81.79)</f>
        <v>81.79</v>
      </c>
      <c r="C1743" s="1">
        <f t="shared" si="1"/>
        <v>0.62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IFERROR(__xludf.DUMMYFUNCTION("""COMPUTED_VALUE"""),81.6)</f>
        <v>81.6</v>
      </c>
      <c r="C1744" s="1">
        <f t="shared" si="1"/>
        <v>-1.19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IFERROR(__xludf.DUMMYFUNCTION("""COMPUTED_VALUE"""),83.26)</f>
        <v>83.26</v>
      </c>
      <c r="C1745" s="1">
        <f t="shared" si="1"/>
        <v>0.66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IFERROR(__xludf.DUMMYFUNCTION("""COMPUTED_VALUE"""),83.69)</f>
        <v>83.69</v>
      </c>
      <c r="C1746" s="1">
        <f t="shared" si="1"/>
        <v>-0.57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IFERROR(__xludf.DUMMYFUNCTION("""COMPUTED_VALUE"""),84.07)</f>
        <v>84.07</v>
      </c>
      <c r="C1747" s="1">
        <f t="shared" si="1"/>
        <v>-0.62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IFERROR(__xludf.DUMMYFUNCTION("""COMPUTED_VALUE"""),85.12)</f>
        <v>85.12</v>
      </c>
      <c r="C1748" s="1">
        <f t="shared" si="1"/>
        <v>0.05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IFERROR(__xludf.DUMMYFUNCTION("""COMPUTED_VALUE"""),85.49)</f>
        <v>85.49</v>
      </c>
      <c r="C1749" s="1">
        <f t="shared" si="1"/>
        <v>-0.63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IFERROR(__xludf.DUMMYFUNCTION("""COMPUTED_VALUE"""),84.73)</f>
        <v>84.73</v>
      </c>
      <c r="C1750" s="1">
        <f t="shared" si="1"/>
        <v>-1.76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tr">
        <f>IFERROR(__xludf.DUMMYFUNCTION("GOOGLEFINANCE(""NKE"",""price"",""2010-01-01"",""2016-12-13"",""DAILY"")"),"Date")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IFERROR(__xludf.DUMMYFUNCTION("""COMPUTED_VALUE"""),16.34)</f>
        <v>16.34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IFERROR(__xludf.DUMMYFUNCTION("""COMPUTED_VALUE"""),16.4)</f>
        <v>16.4</v>
      </c>
      <c r="C3" s="1">
        <f t="shared" ref="C3:C1750" si="1">(B3-B2)-1</f>
        <v>-0.94</v>
      </c>
    </row>
    <row r="4">
      <c r="A4" s="3">
        <f>IFERROR(__xludf.DUMMYFUNCTION("""COMPUTED_VALUE"""),40184.666666666664)</f>
        <v>40184.66667</v>
      </c>
      <c r="B4" s="1">
        <f>IFERROR(__xludf.DUMMYFUNCTION("""COMPUTED_VALUE"""),16.3)</f>
        <v>16.3</v>
      </c>
      <c r="C4" s="1">
        <f t="shared" si="1"/>
        <v>-1.1</v>
      </c>
    </row>
    <row r="5">
      <c r="A5" s="3">
        <f>IFERROR(__xludf.DUMMYFUNCTION("""COMPUTED_VALUE"""),40185.666666666664)</f>
        <v>40185.66667</v>
      </c>
      <c r="B5" s="1">
        <f>IFERROR(__xludf.DUMMYFUNCTION("""COMPUTED_VALUE"""),16.46)</f>
        <v>16.46</v>
      </c>
      <c r="C5" s="1">
        <f t="shared" si="1"/>
        <v>-0.84</v>
      </c>
    </row>
    <row r="6">
      <c r="A6" s="3">
        <f>IFERROR(__xludf.DUMMYFUNCTION("""COMPUTED_VALUE"""),40186.666666666664)</f>
        <v>40186.66667</v>
      </c>
      <c r="B6" s="1">
        <f>IFERROR(__xludf.DUMMYFUNCTION("""COMPUTED_VALUE"""),16.43)</f>
        <v>16.43</v>
      </c>
      <c r="C6" s="1">
        <f t="shared" si="1"/>
        <v>-1.03</v>
      </c>
    </row>
    <row r="7">
      <c r="A7" s="3">
        <f>IFERROR(__xludf.DUMMYFUNCTION("""COMPUTED_VALUE"""),40189.666666666664)</f>
        <v>40189.66667</v>
      </c>
      <c r="B7" s="1">
        <f>IFERROR(__xludf.DUMMYFUNCTION("""COMPUTED_VALUE"""),16.23)</f>
        <v>16.23</v>
      </c>
      <c r="C7" s="1">
        <f t="shared" si="1"/>
        <v>-1.2</v>
      </c>
    </row>
    <row r="8">
      <c r="A8" s="3">
        <f>IFERROR(__xludf.DUMMYFUNCTION("""COMPUTED_VALUE"""),40190.666666666664)</f>
        <v>40190.66667</v>
      </c>
      <c r="B8" s="1">
        <f>IFERROR(__xludf.DUMMYFUNCTION("""COMPUTED_VALUE"""),16.2)</f>
        <v>16.2</v>
      </c>
      <c r="C8" s="1">
        <f t="shared" si="1"/>
        <v>-1.03</v>
      </c>
    </row>
    <row r="9">
      <c r="A9" s="3">
        <f>IFERROR(__xludf.DUMMYFUNCTION("""COMPUTED_VALUE"""),40191.666666666664)</f>
        <v>40191.66667</v>
      </c>
      <c r="B9" s="1">
        <f>IFERROR(__xludf.DUMMYFUNCTION("""COMPUTED_VALUE"""),16.35)</f>
        <v>16.35</v>
      </c>
      <c r="C9" s="1">
        <f t="shared" si="1"/>
        <v>-0.85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IFERROR(__xludf.DUMMYFUNCTION("""COMPUTED_VALUE"""),16.25)</f>
        <v>16.25</v>
      </c>
      <c r="C10" s="1">
        <f t="shared" si="1"/>
        <v>-1.1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IFERROR(__xludf.DUMMYFUNCTION("""COMPUTED_VALUE"""),16.1)</f>
        <v>16.1</v>
      </c>
      <c r="C11" s="1">
        <f t="shared" si="1"/>
        <v>-1.15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IFERROR(__xludf.DUMMYFUNCTION("""COMPUTED_VALUE"""),16.18)</f>
        <v>16.18</v>
      </c>
      <c r="C12" s="1">
        <f t="shared" si="1"/>
        <v>-0.92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IFERROR(__xludf.DUMMYFUNCTION("""COMPUTED_VALUE"""),16.05)</f>
        <v>16.05</v>
      </c>
      <c r="C13" s="1">
        <f t="shared" si="1"/>
        <v>-1.13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IFERROR(__xludf.DUMMYFUNCTION("""COMPUTED_VALUE"""),15.91)</f>
        <v>15.91</v>
      </c>
      <c r="C14" s="1">
        <f t="shared" si="1"/>
        <v>-1.14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IFERROR(__xludf.DUMMYFUNCTION("""COMPUTED_VALUE"""),15.75)</f>
        <v>15.75</v>
      </c>
      <c r="C15" s="1">
        <f t="shared" si="1"/>
        <v>-1.16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IFERROR(__xludf.DUMMYFUNCTION("""COMPUTED_VALUE"""),15.92)</f>
        <v>15.92</v>
      </c>
      <c r="C16" s="1">
        <f t="shared" si="1"/>
        <v>-0.83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IFERROR(__xludf.DUMMYFUNCTION("""COMPUTED_VALUE"""),15.94)</f>
        <v>15.94</v>
      </c>
      <c r="C17" s="1">
        <f t="shared" si="1"/>
        <v>-0.98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IFERROR(__xludf.DUMMYFUNCTION("""COMPUTED_VALUE"""),16.0)</f>
        <v>16</v>
      </c>
      <c r="C18" s="1">
        <f t="shared" si="1"/>
        <v>-0.94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IFERROR(__xludf.DUMMYFUNCTION("""COMPUTED_VALUE"""),15.88)</f>
        <v>15.88</v>
      </c>
      <c r="C19" s="1">
        <f t="shared" si="1"/>
        <v>-1.12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IFERROR(__xludf.DUMMYFUNCTION("""COMPUTED_VALUE"""),15.94)</f>
        <v>15.94</v>
      </c>
      <c r="C20" s="1">
        <f t="shared" si="1"/>
        <v>-0.94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IFERROR(__xludf.DUMMYFUNCTION("""COMPUTED_VALUE"""),16.02)</f>
        <v>16.02</v>
      </c>
      <c r="C21" s="1">
        <f t="shared" si="1"/>
        <v>-0.92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IFERROR(__xludf.DUMMYFUNCTION("""COMPUTED_VALUE"""),15.98)</f>
        <v>15.98</v>
      </c>
      <c r="C22" s="1">
        <f t="shared" si="1"/>
        <v>-1.04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IFERROR(__xludf.DUMMYFUNCTION("""COMPUTED_VALUE"""),16.0)</f>
        <v>16</v>
      </c>
      <c r="C23" s="1">
        <f t="shared" si="1"/>
        <v>-0.98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IFERROR(__xludf.DUMMYFUNCTION("""COMPUTED_VALUE"""),15.52)</f>
        <v>15.52</v>
      </c>
      <c r="C24" s="1">
        <f t="shared" si="1"/>
        <v>-1.48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IFERROR(__xludf.DUMMYFUNCTION("""COMPUTED_VALUE"""),15.43)</f>
        <v>15.43</v>
      </c>
      <c r="C25" s="1">
        <f t="shared" si="1"/>
        <v>-1.09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IFERROR(__xludf.DUMMYFUNCTION("""COMPUTED_VALUE"""),15.33)</f>
        <v>15.33</v>
      </c>
      <c r="C26" s="1">
        <f t="shared" si="1"/>
        <v>-1.1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IFERROR(__xludf.DUMMYFUNCTION("""COMPUTED_VALUE"""),15.63)</f>
        <v>15.63</v>
      </c>
      <c r="C27" s="1">
        <f t="shared" si="1"/>
        <v>-0.7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IFERROR(__xludf.DUMMYFUNCTION("""COMPUTED_VALUE"""),15.66)</f>
        <v>15.66</v>
      </c>
      <c r="C28" s="1">
        <f t="shared" si="1"/>
        <v>-0.97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IFERROR(__xludf.DUMMYFUNCTION("""COMPUTED_VALUE"""),15.74)</f>
        <v>15.74</v>
      </c>
      <c r="C29" s="1">
        <f t="shared" si="1"/>
        <v>-0.92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IFERROR(__xludf.DUMMYFUNCTION("""COMPUTED_VALUE"""),15.62)</f>
        <v>15.62</v>
      </c>
      <c r="C30" s="1">
        <f t="shared" si="1"/>
        <v>-1.12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IFERROR(__xludf.DUMMYFUNCTION("""COMPUTED_VALUE"""),15.91)</f>
        <v>15.91</v>
      </c>
      <c r="C31" s="1">
        <f t="shared" si="1"/>
        <v>-0.71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IFERROR(__xludf.DUMMYFUNCTION("""COMPUTED_VALUE"""),16.12)</f>
        <v>16.12</v>
      </c>
      <c r="C32" s="1">
        <f t="shared" si="1"/>
        <v>-0.79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IFERROR(__xludf.DUMMYFUNCTION("""COMPUTED_VALUE"""),16.11)</f>
        <v>16.11</v>
      </c>
      <c r="C33" s="1">
        <f t="shared" si="1"/>
        <v>-1.01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IFERROR(__xludf.DUMMYFUNCTION("""COMPUTED_VALUE"""),16.09)</f>
        <v>16.09</v>
      </c>
      <c r="C34" s="1">
        <f t="shared" si="1"/>
        <v>-1.02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IFERROR(__xludf.DUMMYFUNCTION("""COMPUTED_VALUE"""),16.08)</f>
        <v>16.08</v>
      </c>
      <c r="C35" s="1">
        <f t="shared" si="1"/>
        <v>-1.01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IFERROR(__xludf.DUMMYFUNCTION("""COMPUTED_VALUE"""),16.03)</f>
        <v>16.03</v>
      </c>
      <c r="C36" s="1">
        <f t="shared" si="1"/>
        <v>-1.05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IFERROR(__xludf.DUMMYFUNCTION("""COMPUTED_VALUE"""),16.23)</f>
        <v>16.23</v>
      </c>
      <c r="C37" s="1">
        <f t="shared" si="1"/>
        <v>-0.8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IFERROR(__xludf.DUMMYFUNCTION("""COMPUTED_VALUE"""),16.54)</f>
        <v>16.54</v>
      </c>
      <c r="C38" s="1">
        <f t="shared" si="1"/>
        <v>-0.69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IFERROR(__xludf.DUMMYFUNCTION("""COMPUTED_VALUE"""),16.9)</f>
        <v>16.9</v>
      </c>
      <c r="C39" s="1">
        <f t="shared" si="1"/>
        <v>-0.64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IFERROR(__xludf.DUMMYFUNCTION("""COMPUTED_VALUE"""),17.06)</f>
        <v>17.06</v>
      </c>
      <c r="C40" s="1">
        <f t="shared" si="1"/>
        <v>-0.84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IFERROR(__xludf.DUMMYFUNCTION("""COMPUTED_VALUE"""),17.01)</f>
        <v>17.01</v>
      </c>
      <c r="C41" s="1">
        <f t="shared" si="1"/>
        <v>-1.05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IFERROR(__xludf.DUMMYFUNCTION("""COMPUTED_VALUE"""),16.91)</f>
        <v>16.91</v>
      </c>
      <c r="C42" s="1">
        <f t="shared" si="1"/>
        <v>-1.1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IFERROR(__xludf.DUMMYFUNCTION("""COMPUTED_VALUE"""),16.91)</f>
        <v>16.91</v>
      </c>
      <c r="C43" s="1">
        <f t="shared" si="1"/>
        <v>-1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IFERROR(__xludf.DUMMYFUNCTION("""COMPUTED_VALUE"""),17.08)</f>
        <v>17.08</v>
      </c>
      <c r="C44" s="1">
        <f t="shared" si="1"/>
        <v>-0.83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IFERROR(__xludf.DUMMYFUNCTION("""COMPUTED_VALUE"""),17.2)</f>
        <v>17.2</v>
      </c>
      <c r="C45" s="1">
        <f t="shared" si="1"/>
        <v>-0.88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IFERROR(__xludf.DUMMYFUNCTION("""COMPUTED_VALUE"""),17.23)</f>
        <v>17.23</v>
      </c>
      <c r="C46" s="1">
        <f t="shared" si="1"/>
        <v>-0.97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IFERROR(__xludf.DUMMYFUNCTION("""COMPUTED_VALUE"""),17.28)</f>
        <v>17.28</v>
      </c>
      <c r="C47" s="1">
        <f t="shared" si="1"/>
        <v>-0.95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IFERROR(__xludf.DUMMYFUNCTION("""COMPUTED_VALUE"""),17.44)</f>
        <v>17.44</v>
      </c>
      <c r="C48" s="1">
        <f t="shared" si="1"/>
        <v>-0.84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IFERROR(__xludf.DUMMYFUNCTION("""COMPUTED_VALUE"""),17.48)</f>
        <v>17.48</v>
      </c>
      <c r="C49" s="1">
        <f t="shared" si="1"/>
        <v>-0.96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IFERROR(__xludf.DUMMYFUNCTION("""COMPUTED_VALUE"""),17.6)</f>
        <v>17.6</v>
      </c>
      <c r="C50" s="1">
        <f t="shared" si="1"/>
        <v>-0.88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IFERROR(__xludf.DUMMYFUNCTION("""COMPUTED_VALUE"""),17.6)</f>
        <v>17.6</v>
      </c>
      <c r="C51" s="1">
        <f t="shared" si="1"/>
        <v>-1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IFERROR(__xludf.DUMMYFUNCTION("""COMPUTED_VALUE"""),17.72)</f>
        <v>17.72</v>
      </c>
      <c r="C52" s="1">
        <f t="shared" si="1"/>
        <v>-0.88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IFERROR(__xludf.DUMMYFUNCTION("""COMPUTED_VALUE"""),18.67)</f>
        <v>18.67</v>
      </c>
      <c r="C53" s="1">
        <f t="shared" si="1"/>
        <v>-0.05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IFERROR(__xludf.DUMMYFUNCTION("""COMPUTED_VALUE"""),18.38)</f>
        <v>18.38</v>
      </c>
      <c r="C54" s="1">
        <f t="shared" si="1"/>
        <v>-1.29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IFERROR(__xludf.DUMMYFUNCTION("""COMPUTED_VALUE"""),18.47)</f>
        <v>18.47</v>
      </c>
      <c r="C55" s="1">
        <f t="shared" si="1"/>
        <v>-0.91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IFERROR(__xludf.DUMMYFUNCTION("""COMPUTED_VALUE"""),18.62)</f>
        <v>18.62</v>
      </c>
      <c r="C56" s="1">
        <f t="shared" si="1"/>
        <v>-0.85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IFERROR(__xludf.DUMMYFUNCTION("""COMPUTED_VALUE"""),18.35)</f>
        <v>18.35</v>
      </c>
      <c r="C57" s="1">
        <f t="shared" si="1"/>
        <v>-1.27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IFERROR(__xludf.DUMMYFUNCTION("""COMPUTED_VALUE"""),18.39)</f>
        <v>18.39</v>
      </c>
      <c r="C58" s="1">
        <f t="shared" si="1"/>
        <v>-0.96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IFERROR(__xludf.DUMMYFUNCTION("""COMPUTED_VALUE"""),18.47)</f>
        <v>18.47</v>
      </c>
      <c r="C59" s="1">
        <f t="shared" si="1"/>
        <v>-0.92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IFERROR(__xludf.DUMMYFUNCTION("""COMPUTED_VALUE"""),18.49)</f>
        <v>18.49</v>
      </c>
      <c r="C60" s="1">
        <f t="shared" si="1"/>
        <v>-0.98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IFERROR(__xludf.DUMMYFUNCTION("""COMPUTED_VALUE"""),18.45)</f>
        <v>18.45</v>
      </c>
      <c r="C61" s="1">
        <f t="shared" si="1"/>
        <v>-1.04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IFERROR(__xludf.DUMMYFUNCTION("""COMPUTED_VALUE"""),18.38)</f>
        <v>18.38</v>
      </c>
      <c r="C62" s="1">
        <f t="shared" si="1"/>
        <v>-1.07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IFERROR(__xludf.DUMMYFUNCTION("""COMPUTED_VALUE"""),18.5)</f>
        <v>18.5</v>
      </c>
      <c r="C63" s="1">
        <f t="shared" si="1"/>
        <v>-0.88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IFERROR(__xludf.DUMMYFUNCTION("""COMPUTED_VALUE"""),18.53)</f>
        <v>18.53</v>
      </c>
      <c r="C64" s="1">
        <f t="shared" si="1"/>
        <v>-0.97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IFERROR(__xludf.DUMMYFUNCTION("""COMPUTED_VALUE"""),18.48)</f>
        <v>18.48</v>
      </c>
      <c r="C65" s="1">
        <f t="shared" si="1"/>
        <v>-1.05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IFERROR(__xludf.DUMMYFUNCTION("""COMPUTED_VALUE"""),18.4)</f>
        <v>18.4</v>
      </c>
      <c r="C66" s="1">
        <f t="shared" si="1"/>
        <v>-1.08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IFERROR(__xludf.DUMMYFUNCTION("""COMPUTED_VALUE"""),18.5)</f>
        <v>18.5</v>
      </c>
      <c r="C67" s="1">
        <f t="shared" si="1"/>
        <v>-0.9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IFERROR(__xludf.DUMMYFUNCTION("""COMPUTED_VALUE"""),18.8)</f>
        <v>18.8</v>
      </c>
      <c r="C68" s="1">
        <f t="shared" si="1"/>
        <v>-0.7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IFERROR(__xludf.DUMMYFUNCTION("""COMPUTED_VALUE"""),18.88)</f>
        <v>18.88</v>
      </c>
      <c r="C69" s="1">
        <f t="shared" si="1"/>
        <v>-0.92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IFERROR(__xludf.DUMMYFUNCTION("""COMPUTED_VALUE"""),18.88)</f>
        <v>18.88</v>
      </c>
      <c r="C70" s="1">
        <f t="shared" si="1"/>
        <v>-1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IFERROR(__xludf.DUMMYFUNCTION("""COMPUTED_VALUE"""),18.95)</f>
        <v>18.95</v>
      </c>
      <c r="C71" s="1">
        <f t="shared" si="1"/>
        <v>-0.93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IFERROR(__xludf.DUMMYFUNCTION("""COMPUTED_VALUE"""),18.91)</f>
        <v>18.91</v>
      </c>
      <c r="C72" s="1">
        <f t="shared" si="1"/>
        <v>-1.04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IFERROR(__xludf.DUMMYFUNCTION("""COMPUTED_VALUE"""),18.79)</f>
        <v>18.79</v>
      </c>
      <c r="C73" s="1">
        <f t="shared" si="1"/>
        <v>-1.12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IFERROR(__xludf.DUMMYFUNCTION("""COMPUTED_VALUE"""),18.9)</f>
        <v>18.9</v>
      </c>
      <c r="C74" s="1">
        <f t="shared" si="1"/>
        <v>-0.89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IFERROR(__xludf.DUMMYFUNCTION("""COMPUTED_VALUE"""),19.09)</f>
        <v>19.09</v>
      </c>
      <c r="C75" s="1">
        <f t="shared" si="1"/>
        <v>-0.81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IFERROR(__xludf.DUMMYFUNCTION("""COMPUTED_VALUE"""),19.18)</f>
        <v>19.18</v>
      </c>
      <c r="C76" s="1">
        <f t="shared" si="1"/>
        <v>-0.91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IFERROR(__xludf.DUMMYFUNCTION("""COMPUTED_VALUE"""),19.56)</f>
        <v>19.56</v>
      </c>
      <c r="C77" s="1">
        <f t="shared" si="1"/>
        <v>-0.62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IFERROR(__xludf.DUMMYFUNCTION("""COMPUTED_VALUE"""),19.48)</f>
        <v>19.48</v>
      </c>
      <c r="C78" s="1">
        <f t="shared" si="1"/>
        <v>-1.08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IFERROR(__xludf.DUMMYFUNCTION("""COMPUTED_VALUE"""),19.51)</f>
        <v>19.51</v>
      </c>
      <c r="C79" s="1">
        <f t="shared" si="1"/>
        <v>-0.97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IFERROR(__xludf.DUMMYFUNCTION("""COMPUTED_VALUE"""),19.18)</f>
        <v>19.18</v>
      </c>
      <c r="C80" s="1">
        <f t="shared" si="1"/>
        <v>-1.33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IFERROR(__xludf.DUMMYFUNCTION("""COMPUTED_VALUE"""),19.11)</f>
        <v>19.11</v>
      </c>
      <c r="C81" s="1">
        <f t="shared" si="1"/>
        <v>-1.07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IFERROR(__xludf.DUMMYFUNCTION("""COMPUTED_VALUE"""),19.39)</f>
        <v>19.39</v>
      </c>
      <c r="C82" s="1">
        <f t="shared" si="1"/>
        <v>-0.72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IFERROR(__xludf.DUMMYFUNCTION("""COMPUTED_VALUE"""),18.98)</f>
        <v>18.98</v>
      </c>
      <c r="C83" s="1">
        <f t="shared" si="1"/>
        <v>-1.41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IFERROR(__xludf.DUMMYFUNCTION("""COMPUTED_VALUE"""),19.44)</f>
        <v>19.44</v>
      </c>
      <c r="C84" s="1">
        <f t="shared" si="1"/>
        <v>-0.54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IFERROR(__xludf.DUMMYFUNCTION("""COMPUTED_VALUE"""),19.34)</f>
        <v>19.34</v>
      </c>
      <c r="C85" s="1">
        <f t="shared" si="1"/>
        <v>-1.1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IFERROR(__xludf.DUMMYFUNCTION("""COMPUTED_VALUE"""),18.8)</f>
        <v>18.8</v>
      </c>
      <c r="C86" s="1">
        <f t="shared" si="1"/>
        <v>-1.54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IFERROR(__xludf.DUMMYFUNCTION("""COMPUTED_VALUE"""),18.08)</f>
        <v>18.08</v>
      </c>
      <c r="C87" s="1">
        <f t="shared" si="1"/>
        <v>-1.72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IFERROR(__xludf.DUMMYFUNCTION("""COMPUTED_VALUE"""),17.65)</f>
        <v>17.65</v>
      </c>
      <c r="C88" s="1">
        <f t="shared" si="1"/>
        <v>-1.43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IFERROR(__xludf.DUMMYFUNCTION("""COMPUTED_VALUE"""),19.16)</f>
        <v>19.16</v>
      </c>
      <c r="C89" s="1">
        <f t="shared" si="1"/>
        <v>0.51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IFERROR(__xludf.DUMMYFUNCTION("""COMPUTED_VALUE"""),19.11)</f>
        <v>19.11</v>
      </c>
      <c r="C90" s="1">
        <f t="shared" si="1"/>
        <v>-1.05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IFERROR(__xludf.DUMMYFUNCTION("""COMPUTED_VALUE"""),19.46)</f>
        <v>19.46</v>
      </c>
      <c r="C91" s="1">
        <f t="shared" si="1"/>
        <v>-0.65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IFERROR(__xludf.DUMMYFUNCTION("""COMPUTED_VALUE"""),18.89)</f>
        <v>18.89</v>
      </c>
      <c r="C92" s="1">
        <f t="shared" si="1"/>
        <v>-1.57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IFERROR(__xludf.DUMMYFUNCTION("""COMPUTED_VALUE"""),18.43)</f>
        <v>18.43</v>
      </c>
      <c r="C93" s="1">
        <f t="shared" si="1"/>
        <v>-1.46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IFERROR(__xludf.DUMMYFUNCTION("""COMPUTED_VALUE"""),18.41)</f>
        <v>18.41</v>
      </c>
      <c r="C94" s="1">
        <f t="shared" si="1"/>
        <v>-1.02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IFERROR(__xludf.DUMMYFUNCTION("""COMPUTED_VALUE"""),18.23)</f>
        <v>18.23</v>
      </c>
      <c r="C95" s="1">
        <f t="shared" si="1"/>
        <v>-1.18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IFERROR(__xludf.DUMMYFUNCTION("""COMPUTED_VALUE"""),18.06)</f>
        <v>18.06</v>
      </c>
      <c r="C96" s="1">
        <f t="shared" si="1"/>
        <v>-1.17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IFERROR(__xludf.DUMMYFUNCTION("""COMPUTED_VALUE"""),17.58)</f>
        <v>17.58</v>
      </c>
      <c r="C97" s="1">
        <f t="shared" si="1"/>
        <v>-1.48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IFERROR(__xludf.DUMMYFUNCTION("""COMPUTED_VALUE"""),17.85)</f>
        <v>17.85</v>
      </c>
      <c r="C98" s="1">
        <f t="shared" si="1"/>
        <v>-0.73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IFERROR(__xludf.DUMMYFUNCTION("""COMPUTED_VALUE"""),17.84)</f>
        <v>17.84</v>
      </c>
      <c r="C99" s="1">
        <f t="shared" si="1"/>
        <v>-1.01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IFERROR(__xludf.DUMMYFUNCTION("""COMPUTED_VALUE"""),18.23)</f>
        <v>18.23</v>
      </c>
      <c r="C100" s="1">
        <f t="shared" si="1"/>
        <v>-0.61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IFERROR(__xludf.DUMMYFUNCTION("""COMPUTED_VALUE"""),18.13)</f>
        <v>18.13</v>
      </c>
      <c r="C101" s="1">
        <f t="shared" si="1"/>
        <v>-1.1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IFERROR(__xludf.DUMMYFUNCTION("""COMPUTED_VALUE"""),18.48)</f>
        <v>18.48</v>
      </c>
      <c r="C102" s="1">
        <f t="shared" si="1"/>
        <v>-0.65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IFERROR(__xludf.DUMMYFUNCTION("""COMPUTED_VALUE"""),18.1)</f>
        <v>18.1</v>
      </c>
      <c r="C103" s="1">
        <f t="shared" si="1"/>
        <v>-1.38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IFERROR(__xludf.DUMMYFUNCTION("""COMPUTED_VALUE"""),17.8)</f>
        <v>17.8</v>
      </c>
      <c r="C104" s="1">
        <f t="shared" si="1"/>
        <v>-1.3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IFERROR(__xludf.DUMMYFUNCTION("""COMPUTED_VALUE"""),18.25)</f>
        <v>18.25</v>
      </c>
      <c r="C105" s="1">
        <f t="shared" si="1"/>
        <v>-0.55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IFERROR(__xludf.DUMMYFUNCTION("""COMPUTED_VALUE"""),18.41)</f>
        <v>18.41</v>
      </c>
      <c r="C106" s="1">
        <f t="shared" si="1"/>
        <v>-0.84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IFERROR(__xludf.DUMMYFUNCTION("""COMPUTED_VALUE"""),17.69)</f>
        <v>17.69</v>
      </c>
      <c r="C107" s="1">
        <f t="shared" si="1"/>
        <v>-1.72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IFERROR(__xludf.DUMMYFUNCTION("""COMPUTED_VALUE"""),17.4)</f>
        <v>17.4</v>
      </c>
      <c r="C108" s="1">
        <f t="shared" si="1"/>
        <v>-1.29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IFERROR(__xludf.DUMMYFUNCTION("""COMPUTED_VALUE"""),17.57)</f>
        <v>17.57</v>
      </c>
      <c r="C109" s="1">
        <f t="shared" si="1"/>
        <v>-0.83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IFERROR(__xludf.DUMMYFUNCTION("""COMPUTED_VALUE"""),17.5)</f>
        <v>17.5</v>
      </c>
      <c r="C110" s="1">
        <f t="shared" si="1"/>
        <v>-1.07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IFERROR(__xludf.DUMMYFUNCTION("""COMPUTED_VALUE"""),17.94)</f>
        <v>17.94</v>
      </c>
      <c r="C111" s="1">
        <f t="shared" si="1"/>
        <v>-0.56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IFERROR(__xludf.DUMMYFUNCTION("""COMPUTED_VALUE"""),18.08)</f>
        <v>18.08</v>
      </c>
      <c r="C112" s="1">
        <f t="shared" si="1"/>
        <v>-0.86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IFERROR(__xludf.DUMMYFUNCTION("""COMPUTED_VALUE"""),18.06)</f>
        <v>18.06</v>
      </c>
      <c r="C113" s="1">
        <f t="shared" si="1"/>
        <v>-1.02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IFERROR(__xludf.DUMMYFUNCTION("""COMPUTED_VALUE"""),18.5)</f>
        <v>18.5</v>
      </c>
      <c r="C114" s="1">
        <f t="shared" si="1"/>
        <v>-0.56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IFERROR(__xludf.DUMMYFUNCTION("""COMPUTED_VALUE"""),18.46)</f>
        <v>18.46</v>
      </c>
      <c r="C115" s="1">
        <f t="shared" si="1"/>
        <v>-1.04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IFERROR(__xludf.DUMMYFUNCTION("""COMPUTED_VALUE"""),18.64)</f>
        <v>18.64</v>
      </c>
      <c r="C116" s="1">
        <f t="shared" si="1"/>
        <v>-0.82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IFERROR(__xludf.DUMMYFUNCTION("""COMPUTED_VALUE"""),18.74)</f>
        <v>18.74</v>
      </c>
      <c r="C117" s="1">
        <f t="shared" si="1"/>
        <v>-0.9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IFERROR(__xludf.DUMMYFUNCTION("""COMPUTED_VALUE"""),18.59)</f>
        <v>18.59</v>
      </c>
      <c r="C118" s="1">
        <f t="shared" si="1"/>
        <v>-1.15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IFERROR(__xludf.DUMMYFUNCTION("""COMPUTED_VALUE"""),18.11)</f>
        <v>18.11</v>
      </c>
      <c r="C119" s="1">
        <f t="shared" si="1"/>
        <v>-1.48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IFERROR(__xludf.DUMMYFUNCTION("""COMPUTED_VALUE"""),18.13)</f>
        <v>18.13</v>
      </c>
      <c r="C120" s="1">
        <f t="shared" si="1"/>
        <v>-0.98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IFERROR(__xludf.DUMMYFUNCTION("""COMPUTED_VALUE"""),17.41)</f>
        <v>17.41</v>
      </c>
      <c r="C121" s="1">
        <f t="shared" si="1"/>
        <v>-1.72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IFERROR(__xludf.DUMMYFUNCTION("""COMPUTED_VALUE"""),17.53)</f>
        <v>17.53</v>
      </c>
      <c r="C122" s="1">
        <f t="shared" si="1"/>
        <v>-0.88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IFERROR(__xludf.DUMMYFUNCTION("""COMPUTED_VALUE"""),17.63)</f>
        <v>17.63</v>
      </c>
      <c r="C123" s="1">
        <f t="shared" si="1"/>
        <v>-0.9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IFERROR(__xludf.DUMMYFUNCTION("""COMPUTED_VALUE"""),17.04)</f>
        <v>17.04</v>
      </c>
      <c r="C124" s="1">
        <f t="shared" si="1"/>
        <v>-1.59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IFERROR(__xludf.DUMMYFUNCTION("""COMPUTED_VALUE"""),16.89)</f>
        <v>16.89</v>
      </c>
      <c r="C125" s="1">
        <f t="shared" si="1"/>
        <v>-1.15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IFERROR(__xludf.DUMMYFUNCTION("""COMPUTED_VALUE"""),17.02)</f>
        <v>17.02</v>
      </c>
      <c r="C126" s="1">
        <f t="shared" si="1"/>
        <v>-0.87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IFERROR(__xludf.DUMMYFUNCTION("""COMPUTED_VALUE"""),16.97)</f>
        <v>16.97</v>
      </c>
      <c r="C127" s="1">
        <f t="shared" si="1"/>
        <v>-1.05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IFERROR(__xludf.DUMMYFUNCTION("""COMPUTED_VALUE"""),16.8)</f>
        <v>16.8</v>
      </c>
      <c r="C128" s="1">
        <f t="shared" si="1"/>
        <v>-1.17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IFERROR(__xludf.DUMMYFUNCTION("""COMPUTED_VALUE"""),17.14)</f>
        <v>17.14</v>
      </c>
      <c r="C129" s="1">
        <f t="shared" si="1"/>
        <v>-0.66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IFERROR(__xludf.DUMMYFUNCTION("""COMPUTED_VALUE"""),17.57)</f>
        <v>17.57</v>
      </c>
      <c r="C130" s="1">
        <f t="shared" si="1"/>
        <v>-0.57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IFERROR(__xludf.DUMMYFUNCTION("""COMPUTED_VALUE"""),17.54)</f>
        <v>17.54</v>
      </c>
      <c r="C131" s="1">
        <f t="shared" si="1"/>
        <v>-1.03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IFERROR(__xludf.DUMMYFUNCTION("""COMPUTED_VALUE"""),17.45)</f>
        <v>17.45</v>
      </c>
      <c r="C132" s="1">
        <f t="shared" si="1"/>
        <v>-1.09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IFERROR(__xludf.DUMMYFUNCTION("""COMPUTED_VALUE"""),17.62)</f>
        <v>17.62</v>
      </c>
      <c r="C133" s="1">
        <f t="shared" si="1"/>
        <v>-0.83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IFERROR(__xludf.DUMMYFUNCTION("""COMPUTED_VALUE"""),17.64)</f>
        <v>17.64</v>
      </c>
      <c r="C134" s="1">
        <f t="shared" si="1"/>
        <v>-0.98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IFERROR(__xludf.DUMMYFUNCTION("""COMPUTED_VALUE"""),17.66)</f>
        <v>17.66</v>
      </c>
      <c r="C135" s="1">
        <f t="shared" si="1"/>
        <v>-0.98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IFERROR(__xludf.DUMMYFUNCTION("""COMPUTED_VALUE"""),17.24)</f>
        <v>17.24</v>
      </c>
      <c r="C136" s="1">
        <f t="shared" si="1"/>
        <v>-1.42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IFERROR(__xludf.DUMMYFUNCTION("""COMPUTED_VALUE"""),17.15)</f>
        <v>17.15</v>
      </c>
      <c r="C137" s="1">
        <f t="shared" si="1"/>
        <v>-1.09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IFERROR(__xludf.DUMMYFUNCTION("""COMPUTED_VALUE"""),17.46)</f>
        <v>17.46</v>
      </c>
      <c r="C138" s="1">
        <f t="shared" si="1"/>
        <v>-0.69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IFERROR(__xludf.DUMMYFUNCTION("""COMPUTED_VALUE"""),17.41)</f>
        <v>17.41</v>
      </c>
      <c r="C139" s="1">
        <f t="shared" si="1"/>
        <v>-1.05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IFERROR(__xludf.DUMMYFUNCTION("""COMPUTED_VALUE"""),17.89)</f>
        <v>17.89</v>
      </c>
      <c r="C140" s="1">
        <f t="shared" si="1"/>
        <v>-0.52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IFERROR(__xludf.DUMMYFUNCTION("""COMPUTED_VALUE"""),18.18)</f>
        <v>18.18</v>
      </c>
      <c r="C141" s="1">
        <f t="shared" si="1"/>
        <v>-0.71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IFERROR(__xludf.DUMMYFUNCTION("""COMPUTED_VALUE"""),18.31)</f>
        <v>18.31</v>
      </c>
      <c r="C142" s="1">
        <f t="shared" si="1"/>
        <v>-0.87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IFERROR(__xludf.DUMMYFUNCTION("""COMPUTED_VALUE"""),18.42)</f>
        <v>18.42</v>
      </c>
      <c r="C143" s="1">
        <f t="shared" si="1"/>
        <v>-0.89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IFERROR(__xludf.DUMMYFUNCTION("""COMPUTED_VALUE"""),18.28)</f>
        <v>18.28</v>
      </c>
      <c r="C144" s="1">
        <f t="shared" si="1"/>
        <v>-1.14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IFERROR(__xludf.DUMMYFUNCTION("""COMPUTED_VALUE"""),18.38)</f>
        <v>18.38</v>
      </c>
      <c r="C145" s="1">
        <f t="shared" si="1"/>
        <v>-0.9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IFERROR(__xludf.DUMMYFUNCTION("""COMPUTED_VALUE"""),18.41)</f>
        <v>18.41</v>
      </c>
      <c r="C146" s="1">
        <f t="shared" si="1"/>
        <v>-0.97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IFERROR(__xludf.DUMMYFUNCTION("""COMPUTED_VALUE"""),18.58)</f>
        <v>18.58</v>
      </c>
      <c r="C147" s="1">
        <f t="shared" si="1"/>
        <v>-0.83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IFERROR(__xludf.DUMMYFUNCTION("""COMPUTED_VALUE"""),18.27)</f>
        <v>18.27</v>
      </c>
      <c r="C148" s="1">
        <f t="shared" si="1"/>
        <v>-1.31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IFERROR(__xludf.DUMMYFUNCTION("""COMPUTED_VALUE"""),18.5)</f>
        <v>18.5</v>
      </c>
      <c r="C149" s="1">
        <f t="shared" si="1"/>
        <v>-0.77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IFERROR(__xludf.DUMMYFUNCTION("""COMPUTED_VALUE"""),18.52)</f>
        <v>18.52</v>
      </c>
      <c r="C150" s="1">
        <f t="shared" si="1"/>
        <v>-0.98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IFERROR(__xludf.DUMMYFUNCTION("""COMPUTED_VALUE"""),18.49)</f>
        <v>18.49</v>
      </c>
      <c r="C151" s="1">
        <f t="shared" si="1"/>
        <v>-1.03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IFERROR(__xludf.DUMMYFUNCTION("""COMPUTED_VALUE"""),18.53)</f>
        <v>18.53</v>
      </c>
      <c r="C152" s="1">
        <f t="shared" si="1"/>
        <v>-0.96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IFERROR(__xludf.DUMMYFUNCTION("""COMPUTED_VALUE"""),18.48)</f>
        <v>18.48</v>
      </c>
      <c r="C153" s="1">
        <f t="shared" si="1"/>
        <v>-1.05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IFERROR(__xludf.DUMMYFUNCTION("""COMPUTED_VALUE"""),18.02)</f>
        <v>18.02</v>
      </c>
      <c r="C154" s="1">
        <f t="shared" si="1"/>
        <v>-1.46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IFERROR(__xludf.DUMMYFUNCTION("""COMPUTED_VALUE"""),17.88)</f>
        <v>17.88</v>
      </c>
      <c r="C155" s="1">
        <f t="shared" si="1"/>
        <v>-1.14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IFERROR(__xludf.DUMMYFUNCTION("""COMPUTED_VALUE"""),17.65)</f>
        <v>17.65</v>
      </c>
      <c r="C156" s="1">
        <f t="shared" si="1"/>
        <v>-1.23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IFERROR(__xludf.DUMMYFUNCTION("""COMPUTED_VALUE"""),17.77)</f>
        <v>17.77</v>
      </c>
      <c r="C157" s="1">
        <f t="shared" si="1"/>
        <v>-0.88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IFERROR(__xludf.DUMMYFUNCTION("""COMPUTED_VALUE"""),17.93)</f>
        <v>17.93</v>
      </c>
      <c r="C158" s="1">
        <f t="shared" si="1"/>
        <v>-0.84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IFERROR(__xludf.DUMMYFUNCTION("""COMPUTED_VALUE"""),18.06)</f>
        <v>18.06</v>
      </c>
      <c r="C159" s="1">
        <f t="shared" si="1"/>
        <v>-0.87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IFERROR(__xludf.DUMMYFUNCTION("""COMPUTED_VALUE"""),17.84)</f>
        <v>17.84</v>
      </c>
      <c r="C160" s="1">
        <f t="shared" si="1"/>
        <v>-1.22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IFERROR(__xludf.DUMMYFUNCTION("""COMPUTED_VALUE"""),17.82)</f>
        <v>17.82</v>
      </c>
      <c r="C161" s="1">
        <f t="shared" si="1"/>
        <v>-1.02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IFERROR(__xludf.DUMMYFUNCTION("""COMPUTED_VALUE"""),17.74)</f>
        <v>17.74</v>
      </c>
      <c r="C162" s="1">
        <f t="shared" si="1"/>
        <v>-1.08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IFERROR(__xludf.DUMMYFUNCTION("""COMPUTED_VALUE"""),17.51)</f>
        <v>17.51</v>
      </c>
      <c r="C163" s="1">
        <f t="shared" si="1"/>
        <v>-1.23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IFERROR(__xludf.DUMMYFUNCTION("""COMPUTED_VALUE"""),17.53)</f>
        <v>17.53</v>
      </c>
      <c r="C164" s="1">
        <f t="shared" si="1"/>
        <v>-0.98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IFERROR(__xludf.DUMMYFUNCTION("""COMPUTED_VALUE"""),17.6)</f>
        <v>17.6</v>
      </c>
      <c r="C165" s="1">
        <f t="shared" si="1"/>
        <v>-0.93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IFERROR(__xludf.DUMMYFUNCTION("""COMPUTED_VALUE"""),17.74)</f>
        <v>17.74</v>
      </c>
      <c r="C166" s="1">
        <f t="shared" si="1"/>
        <v>-0.86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IFERROR(__xludf.DUMMYFUNCTION("""COMPUTED_VALUE"""),17.59)</f>
        <v>17.59</v>
      </c>
      <c r="C167" s="1">
        <f t="shared" si="1"/>
        <v>-1.15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IFERROR(__xludf.DUMMYFUNCTION("""COMPUTED_VALUE"""),17.5)</f>
        <v>17.5</v>
      </c>
      <c r="C168" s="1">
        <f t="shared" si="1"/>
        <v>-1.09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IFERROR(__xludf.DUMMYFUNCTION("""COMPUTED_VALUE"""),18.03)</f>
        <v>18.03</v>
      </c>
      <c r="C169" s="1">
        <f t="shared" si="1"/>
        <v>-0.47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IFERROR(__xludf.DUMMYFUNCTION("""COMPUTED_VALUE"""),18.24)</f>
        <v>18.24</v>
      </c>
      <c r="C170" s="1">
        <f t="shared" si="1"/>
        <v>-0.79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IFERROR(__xludf.DUMMYFUNCTION("""COMPUTED_VALUE"""),18.56)</f>
        <v>18.56</v>
      </c>
      <c r="C171" s="1">
        <f t="shared" si="1"/>
        <v>-0.68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IFERROR(__xludf.DUMMYFUNCTION("""COMPUTED_VALUE"""),18.51)</f>
        <v>18.51</v>
      </c>
      <c r="C172" s="1">
        <f t="shared" si="1"/>
        <v>-1.05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IFERROR(__xludf.DUMMYFUNCTION("""COMPUTED_VALUE"""),18.54)</f>
        <v>18.54</v>
      </c>
      <c r="C173" s="1">
        <f t="shared" si="1"/>
        <v>-0.97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IFERROR(__xludf.DUMMYFUNCTION("""COMPUTED_VALUE"""),18.48)</f>
        <v>18.48</v>
      </c>
      <c r="C174" s="1">
        <f t="shared" si="1"/>
        <v>-1.06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IFERROR(__xludf.DUMMYFUNCTION("""COMPUTED_VALUE"""),18.44)</f>
        <v>18.44</v>
      </c>
      <c r="C175" s="1">
        <f t="shared" si="1"/>
        <v>-1.04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IFERROR(__xludf.DUMMYFUNCTION("""COMPUTED_VALUE"""),18.67)</f>
        <v>18.67</v>
      </c>
      <c r="C176" s="1">
        <f t="shared" si="1"/>
        <v>-0.77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IFERROR(__xludf.DUMMYFUNCTION("""COMPUTED_VALUE"""),18.82)</f>
        <v>18.82</v>
      </c>
      <c r="C177" s="1">
        <f t="shared" si="1"/>
        <v>-0.85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IFERROR(__xludf.DUMMYFUNCTION("""COMPUTED_VALUE"""),19.14)</f>
        <v>19.14</v>
      </c>
      <c r="C178" s="1">
        <f t="shared" si="1"/>
        <v>-0.68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IFERROR(__xludf.DUMMYFUNCTION("""COMPUTED_VALUE"""),19.16)</f>
        <v>19.16</v>
      </c>
      <c r="C179" s="1">
        <f t="shared" si="1"/>
        <v>-0.98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IFERROR(__xludf.DUMMYFUNCTION("""COMPUTED_VALUE"""),19.32)</f>
        <v>19.32</v>
      </c>
      <c r="C180" s="1">
        <f t="shared" si="1"/>
        <v>-0.84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IFERROR(__xludf.DUMMYFUNCTION("""COMPUTED_VALUE"""),19.59)</f>
        <v>19.59</v>
      </c>
      <c r="C181" s="1">
        <f t="shared" si="1"/>
        <v>-0.73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IFERROR(__xludf.DUMMYFUNCTION("""COMPUTED_VALUE"""),19.42)</f>
        <v>19.42</v>
      </c>
      <c r="C182" s="1">
        <f t="shared" si="1"/>
        <v>-1.17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IFERROR(__xludf.DUMMYFUNCTION("""COMPUTED_VALUE"""),19.33)</f>
        <v>19.33</v>
      </c>
      <c r="C183" s="1">
        <f t="shared" si="1"/>
        <v>-1.09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IFERROR(__xludf.DUMMYFUNCTION("""COMPUTED_VALUE"""),19.42)</f>
        <v>19.42</v>
      </c>
      <c r="C184" s="1">
        <f t="shared" si="1"/>
        <v>-0.91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IFERROR(__xludf.DUMMYFUNCTION("""COMPUTED_VALUE"""),19.89)</f>
        <v>19.89</v>
      </c>
      <c r="C185" s="1">
        <f t="shared" si="1"/>
        <v>-0.53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IFERROR(__xludf.DUMMYFUNCTION("""COMPUTED_VALUE"""),19.78)</f>
        <v>19.78</v>
      </c>
      <c r="C186" s="1">
        <f t="shared" si="1"/>
        <v>-1.11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IFERROR(__xludf.DUMMYFUNCTION("""COMPUTED_VALUE"""),20.16)</f>
        <v>20.16</v>
      </c>
      <c r="C187" s="1">
        <f t="shared" si="1"/>
        <v>-0.62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IFERROR(__xludf.DUMMYFUNCTION("""COMPUTED_VALUE"""),19.98)</f>
        <v>19.98</v>
      </c>
      <c r="C188" s="1">
        <f t="shared" si="1"/>
        <v>-1.18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IFERROR(__xludf.DUMMYFUNCTION("""COMPUTED_VALUE"""),20.04)</f>
        <v>20.04</v>
      </c>
      <c r="C189" s="1">
        <f t="shared" si="1"/>
        <v>-0.94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IFERROR(__xludf.DUMMYFUNCTION("""COMPUTED_VALUE"""),20.06)</f>
        <v>20.06</v>
      </c>
      <c r="C190" s="1">
        <f t="shared" si="1"/>
        <v>-0.98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IFERROR(__xludf.DUMMYFUNCTION("""COMPUTED_VALUE"""),19.97)</f>
        <v>19.97</v>
      </c>
      <c r="C191" s="1">
        <f t="shared" si="1"/>
        <v>-1.09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IFERROR(__xludf.DUMMYFUNCTION("""COMPUTED_VALUE"""),20.33)</f>
        <v>20.33</v>
      </c>
      <c r="C192" s="1">
        <f t="shared" si="1"/>
        <v>-0.64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IFERROR(__xludf.DUMMYFUNCTION("""COMPUTED_VALUE"""),20.28)</f>
        <v>20.28</v>
      </c>
      <c r="C193" s="1">
        <f t="shared" si="1"/>
        <v>-1.05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IFERROR(__xludf.DUMMYFUNCTION("""COMPUTED_VALUE"""),20.25)</f>
        <v>20.25</v>
      </c>
      <c r="C194" s="1">
        <f t="shared" si="1"/>
        <v>-1.03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IFERROR(__xludf.DUMMYFUNCTION("""COMPUTED_VALUE"""),20.51)</f>
        <v>20.51</v>
      </c>
      <c r="C195" s="1">
        <f t="shared" si="1"/>
        <v>-0.74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IFERROR(__xludf.DUMMYFUNCTION("""COMPUTED_VALUE"""),20.5)</f>
        <v>20.5</v>
      </c>
      <c r="C196" s="1">
        <f t="shared" si="1"/>
        <v>-1.01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IFERROR(__xludf.DUMMYFUNCTION("""COMPUTED_VALUE"""),20.47)</f>
        <v>20.47</v>
      </c>
      <c r="C197" s="1">
        <f t="shared" si="1"/>
        <v>-1.03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IFERROR(__xludf.DUMMYFUNCTION("""COMPUTED_VALUE"""),20.51)</f>
        <v>20.51</v>
      </c>
      <c r="C198" s="1">
        <f t="shared" si="1"/>
        <v>-0.96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IFERROR(__xludf.DUMMYFUNCTION("""COMPUTED_VALUE"""),20.44)</f>
        <v>20.44</v>
      </c>
      <c r="C199" s="1">
        <f t="shared" si="1"/>
        <v>-1.07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IFERROR(__xludf.DUMMYFUNCTION("""COMPUTED_VALUE"""),20.5)</f>
        <v>20.5</v>
      </c>
      <c r="C200" s="1">
        <f t="shared" si="1"/>
        <v>-0.94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IFERROR(__xludf.DUMMYFUNCTION("""COMPUTED_VALUE"""),20.42)</f>
        <v>20.42</v>
      </c>
      <c r="C201" s="1">
        <f t="shared" si="1"/>
        <v>-1.08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IFERROR(__xludf.DUMMYFUNCTION("""COMPUTED_VALUE"""),20.18)</f>
        <v>20.18</v>
      </c>
      <c r="C202" s="1">
        <f t="shared" si="1"/>
        <v>-1.24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IFERROR(__xludf.DUMMYFUNCTION("""COMPUTED_VALUE"""),20.31)</f>
        <v>20.31</v>
      </c>
      <c r="C203" s="1">
        <f t="shared" si="1"/>
        <v>-0.87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IFERROR(__xludf.DUMMYFUNCTION("""COMPUTED_VALUE"""),20.53)</f>
        <v>20.53</v>
      </c>
      <c r="C204" s="1">
        <f t="shared" si="1"/>
        <v>-0.78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IFERROR(__xludf.DUMMYFUNCTION("""COMPUTED_VALUE"""),20.48)</f>
        <v>20.48</v>
      </c>
      <c r="C205" s="1">
        <f t="shared" si="1"/>
        <v>-1.05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IFERROR(__xludf.DUMMYFUNCTION("""COMPUTED_VALUE"""),20.51)</f>
        <v>20.51</v>
      </c>
      <c r="C206" s="1">
        <f t="shared" si="1"/>
        <v>-0.97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IFERROR(__xludf.DUMMYFUNCTION("""COMPUTED_VALUE"""),20.45)</f>
        <v>20.45</v>
      </c>
      <c r="C207" s="1">
        <f t="shared" si="1"/>
        <v>-1.06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IFERROR(__xludf.DUMMYFUNCTION("""COMPUTED_VALUE"""),20.26)</f>
        <v>20.26</v>
      </c>
      <c r="C208" s="1">
        <f t="shared" si="1"/>
        <v>-1.19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IFERROR(__xludf.DUMMYFUNCTION("""COMPUTED_VALUE"""),20.28)</f>
        <v>20.28</v>
      </c>
      <c r="C209" s="1">
        <f t="shared" si="1"/>
        <v>-0.98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IFERROR(__xludf.DUMMYFUNCTION("""COMPUTED_VALUE"""),20.36)</f>
        <v>20.36</v>
      </c>
      <c r="C210" s="1">
        <f t="shared" si="1"/>
        <v>-0.92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IFERROR(__xludf.DUMMYFUNCTION("""COMPUTED_VALUE"""),20.27)</f>
        <v>20.27</v>
      </c>
      <c r="C211" s="1">
        <f t="shared" si="1"/>
        <v>-1.09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IFERROR(__xludf.DUMMYFUNCTION("""COMPUTED_VALUE"""),20.44)</f>
        <v>20.44</v>
      </c>
      <c r="C212" s="1">
        <f t="shared" si="1"/>
        <v>-0.83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IFERROR(__xludf.DUMMYFUNCTION("""COMPUTED_VALUE"""),20.46)</f>
        <v>20.46</v>
      </c>
      <c r="C213" s="1">
        <f t="shared" si="1"/>
        <v>-0.98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IFERROR(__xludf.DUMMYFUNCTION("""COMPUTED_VALUE"""),20.85)</f>
        <v>20.85</v>
      </c>
      <c r="C214" s="1">
        <f t="shared" si="1"/>
        <v>-0.61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IFERROR(__xludf.DUMMYFUNCTION("""COMPUTED_VALUE"""),21.03)</f>
        <v>21.03</v>
      </c>
      <c r="C215" s="1">
        <f t="shared" si="1"/>
        <v>-0.82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IFERROR(__xludf.DUMMYFUNCTION("""COMPUTED_VALUE"""),20.9)</f>
        <v>20.9</v>
      </c>
      <c r="C216" s="1">
        <f t="shared" si="1"/>
        <v>-1.13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IFERROR(__xludf.DUMMYFUNCTION("""COMPUTED_VALUE"""),20.8)</f>
        <v>20.8</v>
      </c>
      <c r="C217" s="1">
        <f t="shared" si="1"/>
        <v>-1.1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IFERROR(__xludf.DUMMYFUNCTION("""COMPUTED_VALUE"""),20.97)</f>
        <v>20.97</v>
      </c>
      <c r="C218" s="1">
        <f t="shared" si="1"/>
        <v>-0.83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IFERROR(__xludf.DUMMYFUNCTION("""COMPUTED_VALUE"""),20.92)</f>
        <v>20.92</v>
      </c>
      <c r="C219" s="1">
        <f t="shared" si="1"/>
        <v>-1.05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IFERROR(__xludf.DUMMYFUNCTION("""COMPUTED_VALUE"""),20.66)</f>
        <v>20.66</v>
      </c>
      <c r="C220" s="1">
        <f t="shared" si="1"/>
        <v>-1.26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IFERROR(__xludf.DUMMYFUNCTION("""COMPUTED_VALUE"""),20.45)</f>
        <v>20.45</v>
      </c>
      <c r="C221" s="1">
        <f t="shared" si="1"/>
        <v>-1.21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IFERROR(__xludf.DUMMYFUNCTION("""COMPUTED_VALUE"""),20.13)</f>
        <v>20.13</v>
      </c>
      <c r="C222" s="1">
        <f t="shared" si="1"/>
        <v>-1.32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IFERROR(__xludf.DUMMYFUNCTION("""COMPUTED_VALUE"""),20.35)</f>
        <v>20.35</v>
      </c>
      <c r="C223" s="1">
        <f t="shared" si="1"/>
        <v>-0.78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IFERROR(__xludf.DUMMYFUNCTION("""COMPUTED_VALUE"""),20.62)</f>
        <v>20.62</v>
      </c>
      <c r="C224" s="1">
        <f t="shared" si="1"/>
        <v>-0.73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IFERROR(__xludf.DUMMYFUNCTION("""COMPUTED_VALUE"""),21.45)</f>
        <v>21.45</v>
      </c>
      <c r="C225" s="1">
        <f t="shared" si="1"/>
        <v>-0.17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IFERROR(__xludf.DUMMYFUNCTION("""COMPUTED_VALUE"""),21.48)</f>
        <v>21.48</v>
      </c>
      <c r="C226" s="1">
        <f t="shared" si="1"/>
        <v>-0.97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IFERROR(__xludf.DUMMYFUNCTION("""COMPUTED_VALUE"""),21.32)</f>
        <v>21.32</v>
      </c>
      <c r="C227" s="1">
        <f t="shared" si="1"/>
        <v>-1.16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IFERROR(__xludf.DUMMYFUNCTION("""COMPUTED_VALUE"""),21.63)</f>
        <v>21.63</v>
      </c>
      <c r="C228" s="1">
        <f t="shared" si="1"/>
        <v>-0.69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IFERROR(__xludf.DUMMYFUNCTION("""COMPUTED_VALUE"""),21.49)</f>
        <v>21.49</v>
      </c>
      <c r="C229" s="1">
        <f t="shared" si="1"/>
        <v>-1.14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IFERROR(__xludf.DUMMYFUNCTION("""COMPUTED_VALUE"""),21.29)</f>
        <v>21.29</v>
      </c>
      <c r="C230" s="1">
        <f t="shared" si="1"/>
        <v>-1.2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IFERROR(__xludf.DUMMYFUNCTION("""COMPUTED_VALUE"""),21.53)</f>
        <v>21.53</v>
      </c>
      <c r="C231" s="1">
        <f t="shared" si="1"/>
        <v>-0.76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IFERROR(__xludf.DUMMYFUNCTION("""COMPUTED_VALUE"""),21.91)</f>
        <v>21.91</v>
      </c>
      <c r="C232" s="1">
        <f t="shared" si="1"/>
        <v>-0.62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IFERROR(__xludf.DUMMYFUNCTION("""COMPUTED_VALUE"""),21.96)</f>
        <v>21.96</v>
      </c>
      <c r="C233" s="1">
        <f t="shared" si="1"/>
        <v>-0.95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IFERROR(__xludf.DUMMYFUNCTION("""COMPUTED_VALUE"""),21.88)</f>
        <v>21.88</v>
      </c>
      <c r="C234" s="1">
        <f t="shared" si="1"/>
        <v>-1.08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IFERROR(__xludf.DUMMYFUNCTION("""COMPUTED_VALUE"""),21.93)</f>
        <v>21.93</v>
      </c>
      <c r="C235" s="1">
        <f t="shared" si="1"/>
        <v>-0.95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IFERROR(__xludf.DUMMYFUNCTION("""COMPUTED_VALUE"""),21.8)</f>
        <v>21.8</v>
      </c>
      <c r="C236" s="1">
        <f t="shared" si="1"/>
        <v>-1.13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IFERROR(__xludf.DUMMYFUNCTION("""COMPUTED_VALUE"""),21.83)</f>
        <v>21.83</v>
      </c>
      <c r="C237" s="1">
        <f t="shared" si="1"/>
        <v>-0.97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IFERROR(__xludf.DUMMYFUNCTION("""COMPUTED_VALUE"""),21.87)</f>
        <v>21.87</v>
      </c>
      <c r="C238" s="1">
        <f t="shared" si="1"/>
        <v>-0.96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IFERROR(__xludf.DUMMYFUNCTION("""COMPUTED_VALUE"""),21.95)</f>
        <v>21.95</v>
      </c>
      <c r="C239" s="1">
        <f t="shared" si="1"/>
        <v>-0.92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IFERROR(__xludf.DUMMYFUNCTION("""COMPUTED_VALUE"""),22.31)</f>
        <v>22.31</v>
      </c>
      <c r="C240" s="1">
        <f t="shared" si="1"/>
        <v>-0.64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IFERROR(__xludf.DUMMYFUNCTION("""COMPUTED_VALUE"""),22.32)</f>
        <v>22.32</v>
      </c>
      <c r="C241" s="1">
        <f t="shared" si="1"/>
        <v>-0.99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IFERROR(__xludf.DUMMYFUNCTION("""COMPUTED_VALUE"""),22.15)</f>
        <v>22.15</v>
      </c>
      <c r="C242" s="1">
        <f t="shared" si="1"/>
        <v>-1.17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IFERROR(__xludf.DUMMYFUNCTION("""COMPUTED_VALUE"""),22.31)</f>
        <v>22.31</v>
      </c>
      <c r="C243" s="1">
        <f t="shared" si="1"/>
        <v>-0.84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IFERROR(__xludf.DUMMYFUNCTION("""COMPUTED_VALUE"""),22.51)</f>
        <v>22.51</v>
      </c>
      <c r="C244" s="1">
        <f t="shared" si="1"/>
        <v>-0.8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IFERROR(__xludf.DUMMYFUNCTION("""COMPUTED_VALUE"""),22.57)</f>
        <v>22.57</v>
      </c>
      <c r="C245" s="1">
        <f t="shared" si="1"/>
        <v>-0.94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IFERROR(__xludf.DUMMYFUNCTION("""COMPUTED_VALUE"""),23.08)</f>
        <v>23.08</v>
      </c>
      <c r="C246" s="1">
        <f t="shared" si="1"/>
        <v>-0.49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IFERROR(__xludf.DUMMYFUNCTION("""COMPUTED_VALUE"""),21.74)</f>
        <v>21.74</v>
      </c>
      <c r="C247" s="1">
        <f t="shared" si="1"/>
        <v>-2.34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IFERROR(__xludf.DUMMYFUNCTION("""COMPUTED_VALUE"""),21.51)</f>
        <v>21.51</v>
      </c>
      <c r="C248" s="1">
        <f t="shared" si="1"/>
        <v>-1.23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IFERROR(__xludf.DUMMYFUNCTION("""COMPUTED_VALUE"""),21.46)</f>
        <v>21.46</v>
      </c>
      <c r="C249" s="1">
        <f t="shared" si="1"/>
        <v>-1.05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IFERROR(__xludf.DUMMYFUNCTION("""COMPUTED_VALUE"""),21.58)</f>
        <v>21.58</v>
      </c>
      <c r="C250" s="1">
        <f t="shared" si="1"/>
        <v>-0.88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IFERROR(__xludf.DUMMYFUNCTION("""COMPUTED_VALUE"""),21.32)</f>
        <v>21.32</v>
      </c>
      <c r="C251" s="1">
        <f t="shared" si="1"/>
        <v>-1.26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IFERROR(__xludf.DUMMYFUNCTION("""COMPUTED_VALUE"""),21.44)</f>
        <v>21.44</v>
      </c>
      <c r="C252" s="1">
        <f t="shared" si="1"/>
        <v>-0.88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IFERROR(__xludf.DUMMYFUNCTION("""COMPUTED_VALUE"""),21.36)</f>
        <v>21.36</v>
      </c>
      <c r="C253" s="1">
        <f t="shared" si="1"/>
        <v>-1.08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IFERROR(__xludf.DUMMYFUNCTION("""COMPUTED_VALUE"""),21.52)</f>
        <v>21.52</v>
      </c>
      <c r="C254" s="1">
        <f t="shared" si="1"/>
        <v>-0.84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IFERROR(__xludf.DUMMYFUNCTION("""COMPUTED_VALUE"""),20.99)</f>
        <v>20.99</v>
      </c>
      <c r="C255" s="1">
        <f t="shared" si="1"/>
        <v>-1.53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IFERROR(__xludf.DUMMYFUNCTION("""COMPUTED_VALUE"""),21.13)</f>
        <v>21.13</v>
      </c>
      <c r="C256" s="1">
        <f t="shared" si="1"/>
        <v>-0.86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IFERROR(__xludf.DUMMYFUNCTION("""COMPUTED_VALUE"""),20.94)</f>
        <v>20.94</v>
      </c>
      <c r="C257" s="1">
        <f t="shared" si="1"/>
        <v>-1.19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IFERROR(__xludf.DUMMYFUNCTION("""COMPUTED_VALUE"""),20.88)</f>
        <v>20.88</v>
      </c>
      <c r="C258" s="1">
        <f t="shared" si="1"/>
        <v>-1.06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IFERROR(__xludf.DUMMYFUNCTION("""COMPUTED_VALUE"""),21.04)</f>
        <v>21.04</v>
      </c>
      <c r="C259" s="1">
        <f t="shared" si="1"/>
        <v>-0.84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IFERROR(__xludf.DUMMYFUNCTION("""COMPUTED_VALUE"""),21.01)</f>
        <v>21.01</v>
      </c>
      <c r="C260" s="1">
        <f t="shared" si="1"/>
        <v>-1.03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IFERROR(__xludf.DUMMYFUNCTION("""COMPUTED_VALUE"""),20.93)</f>
        <v>20.93</v>
      </c>
      <c r="C261" s="1">
        <f t="shared" si="1"/>
        <v>-1.08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IFERROR(__xludf.DUMMYFUNCTION("""COMPUTED_VALUE"""),20.64)</f>
        <v>20.64</v>
      </c>
      <c r="C262" s="1">
        <f t="shared" si="1"/>
        <v>-1.29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IFERROR(__xludf.DUMMYFUNCTION("""COMPUTED_VALUE"""),21.02)</f>
        <v>21.02</v>
      </c>
      <c r="C263" s="1">
        <f t="shared" si="1"/>
        <v>-0.62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IFERROR(__xludf.DUMMYFUNCTION("""COMPUTED_VALUE"""),21.02)</f>
        <v>21.02</v>
      </c>
      <c r="C264" s="1">
        <f t="shared" si="1"/>
        <v>-1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IFERROR(__xludf.DUMMYFUNCTION("""COMPUTED_VALUE"""),20.92)</f>
        <v>20.92</v>
      </c>
      <c r="C265" s="1">
        <f t="shared" si="1"/>
        <v>-1.1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IFERROR(__xludf.DUMMYFUNCTION("""COMPUTED_VALUE"""),20.77)</f>
        <v>20.77</v>
      </c>
      <c r="C266" s="1">
        <f t="shared" si="1"/>
        <v>-1.15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IFERROR(__xludf.DUMMYFUNCTION("""COMPUTED_VALUE"""),20.58)</f>
        <v>20.58</v>
      </c>
      <c r="C267" s="1">
        <f t="shared" si="1"/>
        <v>-1.19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IFERROR(__xludf.DUMMYFUNCTION("""COMPUTED_VALUE"""),20.67)</f>
        <v>20.67</v>
      </c>
      <c r="C268" s="1">
        <f t="shared" si="1"/>
        <v>-0.91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IFERROR(__xludf.DUMMYFUNCTION("""COMPUTED_VALUE"""),20.72)</f>
        <v>20.72</v>
      </c>
      <c r="C269" s="1">
        <f t="shared" si="1"/>
        <v>-0.95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IFERROR(__xludf.DUMMYFUNCTION("""COMPUTED_VALUE"""),21.0)</f>
        <v>21</v>
      </c>
      <c r="C270" s="1">
        <f t="shared" si="1"/>
        <v>-0.72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IFERROR(__xludf.DUMMYFUNCTION("""COMPUTED_VALUE"""),20.69)</f>
        <v>20.69</v>
      </c>
      <c r="C271" s="1">
        <f t="shared" si="1"/>
        <v>-1.31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IFERROR(__xludf.DUMMYFUNCTION("""COMPUTED_VALUE"""),20.36)</f>
        <v>20.36</v>
      </c>
      <c r="C272" s="1">
        <f t="shared" si="1"/>
        <v>-1.33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IFERROR(__xludf.DUMMYFUNCTION("""COMPUTED_VALUE"""),20.62)</f>
        <v>20.62</v>
      </c>
      <c r="C273" s="1">
        <f t="shared" si="1"/>
        <v>-0.74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IFERROR(__xludf.DUMMYFUNCTION("""COMPUTED_VALUE"""),20.89)</f>
        <v>20.89</v>
      </c>
      <c r="C274" s="1">
        <f t="shared" si="1"/>
        <v>-0.73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IFERROR(__xludf.DUMMYFUNCTION("""COMPUTED_VALUE"""),20.98)</f>
        <v>20.98</v>
      </c>
      <c r="C275" s="1">
        <f t="shared" si="1"/>
        <v>-0.91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IFERROR(__xludf.DUMMYFUNCTION("""COMPUTED_VALUE"""),20.95)</f>
        <v>20.95</v>
      </c>
      <c r="C276" s="1">
        <f t="shared" si="1"/>
        <v>-1.03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IFERROR(__xludf.DUMMYFUNCTION("""COMPUTED_VALUE"""),21.44)</f>
        <v>21.44</v>
      </c>
      <c r="C277" s="1">
        <f t="shared" si="1"/>
        <v>-0.51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IFERROR(__xludf.DUMMYFUNCTION("""COMPUTED_VALUE"""),21.63)</f>
        <v>21.63</v>
      </c>
      <c r="C278" s="1">
        <f t="shared" si="1"/>
        <v>-0.81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IFERROR(__xludf.DUMMYFUNCTION("""COMPUTED_VALUE"""),21.68)</f>
        <v>21.68</v>
      </c>
      <c r="C279" s="1">
        <f t="shared" si="1"/>
        <v>-0.95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IFERROR(__xludf.DUMMYFUNCTION("""COMPUTED_VALUE"""),21.81)</f>
        <v>21.81</v>
      </c>
      <c r="C280" s="1">
        <f t="shared" si="1"/>
        <v>-0.87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IFERROR(__xludf.DUMMYFUNCTION("""COMPUTED_VALUE"""),21.7)</f>
        <v>21.7</v>
      </c>
      <c r="C281" s="1">
        <f t="shared" si="1"/>
        <v>-1.11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IFERROR(__xludf.DUMMYFUNCTION("""COMPUTED_VALUE"""),21.55)</f>
        <v>21.55</v>
      </c>
      <c r="C282" s="1">
        <f t="shared" si="1"/>
        <v>-1.15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IFERROR(__xludf.DUMMYFUNCTION("""COMPUTED_VALUE"""),21.44)</f>
        <v>21.44</v>
      </c>
      <c r="C283" s="1">
        <f t="shared" si="1"/>
        <v>-1.11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IFERROR(__xludf.DUMMYFUNCTION("""COMPUTED_VALUE"""),21.39)</f>
        <v>21.39</v>
      </c>
      <c r="C284" s="1">
        <f t="shared" si="1"/>
        <v>-1.05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IFERROR(__xludf.DUMMYFUNCTION("""COMPUTED_VALUE"""),21.44)</f>
        <v>21.44</v>
      </c>
      <c r="C285" s="1">
        <f t="shared" si="1"/>
        <v>-0.95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IFERROR(__xludf.DUMMYFUNCTION("""COMPUTED_VALUE"""),21.51)</f>
        <v>21.51</v>
      </c>
      <c r="C286" s="1">
        <f t="shared" si="1"/>
        <v>-0.93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IFERROR(__xludf.DUMMYFUNCTION("""COMPUTED_VALUE"""),22.21)</f>
        <v>22.21</v>
      </c>
      <c r="C287" s="1">
        <f t="shared" si="1"/>
        <v>-0.3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IFERROR(__xludf.DUMMYFUNCTION("""COMPUTED_VALUE"""),21.81)</f>
        <v>21.81</v>
      </c>
      <c r="C288" s="1">
        <f t="shared" si="1"/>
        <v>-1.4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IFERROR(__xludf.DUMMYFUNCTION("""COMPUTED_VALUE"""),21.55)</f>
        <v>21.55</v>
      </c>
      <c r="C289" s="1">
        <f t="shared" si="1"/>
        <v>-1.26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IFERROR(__xludf.DUMMYFUNCTION("""COMPUTED_VALUE"""),21.63)</f>
        <v>21.63</v>
      </c>
      <c r="C290" s="1">
        <f t="shared" si="1"/>
        <v>-0.92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IFERROR(__xludf.DUMMYFUNCTION("""COMPUTED_VALUE"""),22.0)</f>
        <v>22</v>
      </c>
      <c r="C291" s="1">
        <f t="shared" si="1"/>
        <v>-0.63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IFERROR(__xludf.DUMMYFUNCTION("""COMPUTED_VALUE"""),22.26)</f>
        <v>22.26</v>
      </c>
      <c r="C292" s="1">
        <f t="shared" si="1"/>
        <v>-0.74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IFERROR(__xludf.DUMMYFUNCTION("""COMPUTED_VALUE"""),21.93)</f>
        <v>21.93</v>
      </c>
      <c r="C293" s="1">
        <f t="shared" si="1"/>
        <v>-1.33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IFERROR(__xludf.DUMMYFUNCTION("""COMPUTED_VALUE"""),22.08)</f>
        <v>22.08</v>
      </c>
      <c r="C294" s="1">
        <f t="shared" si="1"/>
        <v>-0.85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IFERROR(__xludf.DUMMYFUNCTION("""COMPUTED_VALUE"""),22.46)</f>
        <v>22.46</v>
      </c>
      <c r="C295" s="1">
        <f t="shared" si="1"/>
        <v>-0.62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IFERROR(__xludf.DUMMYFUNCTION("""COMPUTED_VALUE"""),22.47)</f>
        <v>22.47</v>
      </c>
      <c r="C296" s="1">
        <f t="shared" si="1"/>
        <v>-0.99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IFERROR(__xludf.DUMMYFUNCTION("""COMPUTED_VALUE"""),22.23)</f>
        <v>22.23</v>
      </c>
      <c r="C297" s="1">
        <f t="shared" si="1"/>
        <v>-1.24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IFERROR(__xludf.DUMMYFUNCTION("""COMPUTED_VALUE"""),22.3)</f>
        <v>22.3</v>
      </c>
      <c r="C298" s="1">
        <f t="shared" si="1"/>
        <v>-0.93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IFERROR(__xludf.DUMMYFUNCTION("""COMPUTED_VALUE"""),22.24)</f>
        <v>22.24</v>
      </c>
      <c r="C299" s="1">
        <f t="shared" si="1"/>
        <v>-1.06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IFERROR(__xludf.DUMMYFUNCTION("""COMPUTED_VALUE"""),22.05)</f>
        <v>22.05</v>
      </c>
      <c r="C300" s="1">
        <f t="shared" si="1"/>
        <v>-1.19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IFERROR(__xludf.DUMMYFUNCTION("""COMPUTED_VALUE"""),21.79)</f>
        <v>21.79</v>
      </c>
      <c r="C301" s="1">
        <f t="shared" si="1"/>
        <v>-1.26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IFERROR(__xludf.DUMMYFUNCTION("""COMPUTED_VALUE"""),21.55)</f>
        <v>21.55</v>
      </c>
      <c r="C302" s="1">
        <f t="shared" si="1"/>
        <v>-1.24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IFERROR(__xludf.DUMMYFUNCTION("""COMPUTED_VALUE"""),21.33)</f>
        <v>21.33</v>
      </c>
      <c r="C303" s="1">
        <f t="shared" si="1"/>
        <v>-1.22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IFERROR(__xludf.DUMMYFUNCTION("""COMPUTED_VALUE"""),21.21)</f>
        <v>21.21</v>
      </c>
      <c r="C304" s="1">
        <f t="shared" si="1"/>
        <v>-1.12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IFERROR(__xludf.DUMMYFUNCTION("""COMPUTED_VALUE"""),21.35)</f>
        <v>21.35</v>
      </c>
      <c r="C305" s="1">
        <f t="shared" si="1"/>
        <v>-0.86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IFERROR(__xludf.DUMMYFUNCTION("""COMPUTED_VALUE"""),19.4)</f>
        <v>19.4</v>
      </c>
      <c r="C306" s="1">
        <f t="shared" si="1"/>
        <v>-2.95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IFERROR(__xludf.DUMMYFUNCTION("""COMPUTED_VALUE"""),19.21)</f>
        <v>19.21</v>
      </c>
      <c r="C307" s="1">
        <f t="shared" si="1"/>
        <v>-1.19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IFERROR(__xludf.DUMMYFUNCTION("""COMPUTED_VALUE"""),18.86)</f>
        <v>18.86</v>
      </c>
      <c r="C308" s="1">
        <f t="shared" si="1"/>
        <v>-1.35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IFERROR(__xludf.DUMMYFUNCTION("""COMPUTED_VALUE"""),19.31)</f>
        <v>19.31</v>
      </c>
      <c r="C309" s="1">
        <f t="shared" si="1"/>
        <v>-0.55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IFERROR(__xludf.DUMMYFUNCTION("""COMPUTED_VALUE"""),19.18)</f>
        <v>19.18</v>
      </c>
      <c r="C310" s="1">
        <f t="shared" si="1"/>
        <v>-1.13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IFERROR(__xludf.DUMMYFUNCTION("""COMPUTED_VALUE"""),19.17)</f>
        <v>19.17</v>
      </c>
      <c r="C311" s="1">
        <f t="shared" si="1"/>
        <v>-1.01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IFERROR(__xludf.DUMMYFUNCTION("""COMPUTED_VALUE"""),18.97)</f>
        <v>18.97</v>
      </c>
      <c r="C312" s="1">
        <f t="shared" si="1"/>
        <v>-1.2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IFERROR(__xludf.DUMMYFUNCTION("""COMPUTED_VALUE"""),19.09)</f>
        <v>19.09</v>
      </c>
      <c r="C313" s="1">
        <f t="shared" si="1"/>
        <v>-0.88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IFERROR(__xludf.DUMMYFUNCTION("""COMPUTED_VALUE"""),19.19)</f>
        <v>19.19</v>
      </c>
      <c r="C314" s="1">
        <f t="shared" si="1"/>
        <v>-0.9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IFERROR(__xludf.DUMMYFUNCTION("""COMPUTED_VALUE"""),18.93)</f>
        <v>18.93</v>
      </c>
      <c r="C315" s="1">
        <f t="shared" si="1"/>
        <v>-1.26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IFERROR(__xludf.DUMMYFUNCTION("""COMPUTED_VALUE"""),19.13)</f>
        <v>19.13</v>
      </c>
      <c r="C316" s="1">
        <f t="shared" si="1"/>
        <v>-0.8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IFERROR(__xludf.DUMMYFUNCTION("""COMPUTED_VALUE"""),19.35)</f>
        <v>19.35</v>
      </c>
      <c r="C317" s="1">
        <f t="shared" si="1"/>
        <v>-0.78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IFERROR(__xludf.DUMMYFUNCTION("""COMPUTED_VALUE"""),19.48)</f>
        <v>19.48</v>
      </c>
      <c r="C318" s="1">
        <f t="shared" si="1"/>
        <v>-0.87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IFERROR(__xludf.DUMMYFUNCTION("""COMPUTED_VALUE"""),19.67)</f>
        <v>19.67</v>
      </c>
      <c r="C319" s="1">
        <f t="shared" si="1"/>
        <v>-0.81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IFERROR(__xludf.DUMMYFUNCTION("""COMPUTED_VALUE"""),19.52)</f>
        <v>19.52</v>
      </c>
      <c r="C320" s="1">
        <f t="shared" si="1"/>
        <v>-1.15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IFERROR(__xludf.DUMMYFUNCTION("""COMPUTED_VALUE"""),19.35)</f>
        <v>19.35</v>
      </c>
      <c r="C321" s="1">
        <f t="shared" si="1"/>
        <v>-1.17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IFERROR(__xludf.DUMMYFUNCTION("""COMPUTED_VALUE"""),19.53)</f>
        <v>19.53</v>
      </c>
      <c r="C322" s="1">
        <f t="shared" si="1"/>
        <v>-0.82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IFERROR(__xludf.DUMMYFUNCTION("""COMPUTED_VALUE"""),19.55)</f>
        <v>19.55</v>
      </c>
      <c r="C323" s="1">
        <f t="shared" si="1"/>
        <v>-0.98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IFERROR(__xludf.DUMMYFUNCTION("""COMPUTED_VALUE"""),19.85)</f>
        <v>19.85</v>
      </c>
      <c r="C324" s="1">
        <f t="shared" si="1"/>
        <v>-0.7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IFERROR(__xludf.DUMMYFUNCTION("""COMPUTED_VALUE"""),20.02)</f>
        <v>20.02</v>
      </c>
      <c r="C325" s="1">
        <f t="shared" si="1"/>
        <v>-0.83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IFERROR(__xludf.DUMMYFUNCTION("""COMPUTED_VALUE"""),19.68)</f>
        <v>19.68</v>
      </c>
      <c r="C326" s="1">
        <f t="shared" si="1"/>
        <v>-1.34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IFERROR(__xludf.DUMMYFUNCTION("""COMPUTED_VALUE"""),19.65)</f>
        <v>19.65</v>
      </c>
      <c r="C327" s="1">
        <f t="shared" si="1"/>
        <v>-1.03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IFERROR(__xludf.DUMMYFUNCTION("""COMPUTED_VALUE"""),19.68)</f>
        <v>19.68</v>
      </c>
      <c r="C328" s="1">
        <f t="shared" si="1"/>
        <v>-0.97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IFERROR(__xludf.DUMMYFUNCTION("""COMPUTED_VALUE"""),20.02)</f>
        <v>20.02</v>
      </c>
      <c r="C329" s="1">
        <f t="shared" si="1"/>
        <v>-0.66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IFERROR(__xludf.DUMMYFUNCTION("""COMPUTED_VALUE"""),20.05)</f>
        <v>20.05</v>
      </c>
      <c r="C330" s="1">
        <f t="shared" si="1"/>
        <v>-0.97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IFERROR(__xludf.DUMMYFUNCTION("""COMPUTED_VALUE"""),20.03)</f>
        <v>20.03</v>
      </c>
      <c r="C331" s="1">
        <f t="shared" si="1"/>
        <v>-1.02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IFERROR(__xludf.DUMMYFUNCTION("""COMPUTED_VALUE"""),19.99)</f>
        <v>19.99</v>
      </c>
      <c r="C332" s="1">
        <f t="shared" si="1"/>
        <v>-1.04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IFERROR(__xludf.DUMMYFUNCTION("""COMPUTED_VALUE"""),20.28)</f>
        <v>20.28</v>
      </c>
      <c r="C333" s="1">
        <f t="shared" si="1"/>
        <v>-0.71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IFERROR(__xludf.DUMMYFUNCTION("""COMPUTED_VALUE"""),20.64)</f>
        <v>20.64</v>
      </c>
      <c r="C334" s="1">
        <f t="shared" si="1"/>
        <v>-0.64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IFERROR(__xludf.DUMMYFUNCTION("""COMPUTED_VALUE"""),20.58)</f>
        <v>20.58</v>
      </c>
      <c r="C335" s="1">
        <f t="shared" si="1"/>
        <v>-1.06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IFERROR(__xludf.DUMMYFUNCTION("""COMPUTED_VALUE"""),20.56)</f>
        <v>20.56</v>
      </c>
      <c r="C336" s="1">
        <f t="shared" si="1"/>
        <v>-1.02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IFERROR(__xludf.DUMMYFUNCTION("""COMPUTED_VALUE"""),20.42)</f>
        <v>20.42</v>
      </c>
      <c r="C337" s="1">
        <f t="shared" si="1"/>
        <v>-1.14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IFERROR(__xludf.DUMMYFUNCTION("""COMPUTED_VALUE"""),20.7)</f>
        <v>20.7</v>
      </c>
      <c r="C338" s="1">
        <f t="shared" si="1"/>
        <v>-0.72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IFERROR(__xludf.DUMMYFUNCTION("""COMPUTED_VALUE"""),20.65)</f>
        <v>20.65</v>
      </c>
      <c r="C339" s="1">
        <f t="shared" si="1"/>
        <v>-1.05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IFERROR(__xludf.DUMMYFUNCTION("""COMPUTED_VALUE"""),20.51)</f>
        <v>20.51</v>
      </c>
      <c r="C340" s="1">
        <f t="shared" si="1"/>
        <v>-1.14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IFERROR(__xludf.DUMMYFUNCTION("""COMPUTED_VALUE"""),20.73)</f>
        <v>20.73</v>
      </c>
      <c r="C341" s="1">
        <f t="shared" si="1"/>
        <v>-0.78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IFERROR(__xludf.DUMMYFUNCTION("""COMPUTED_VALUE"""),20.88)</f>
        <v>20.88</v>
      </c>
      <c r="C342" s="1">
        <f t="shared" si="1"/>
        <v>-0.85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IFERROR(__xludf.DUMMYFUNCTION("""COMPUTED_VALUE"""),20.67)</f>
        <v>20.67</v>
      </c>
      <c r="C343" s="1">
        <f t="shared" si="1"/>
        <v>-1.21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IFERROR(__xludf.DUMMYFUNCTION("""COMPUTED_VALUE"""),21.15)</f>
        <v>21.15</v>
      </c>
      <c r="C344" s="1">
        <f t="shared" si="1"/>
        <v>-0.52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IFERROR(__xludf.DUMMYFUNCTION("""COMPUTED_VALUE"""),21.57)</f>
        <v>21.57</v>
      </c>
      <c r="C345" s="1">
        <f t="shared" si="1"/>
        <v>-0.58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IFERROR(__xludf.DUMMYFUNCTION("""COMPUTED_VALUE"""),21.32)</f>
        <v>21.32</v>
      </c>
      <c r="C346" s="1">
        <f t="shared" si="1"/>
        <v>-1.25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IFERROR(__xludf.DUMMYFUNCTION("""COMPUTED_VALUE"""),21.22)</f>
        <v>21.22</v>
      </c>
      <c r="C347" s="1">
        <f t="shared" si="1"/>
        <v>-1.1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IFERROR(__xludf.DUMMYFUNCTION("""COMPUTED_VALUE"""),21.21)</f>
        <v>21.21</v>
      </c>
      <c r="C348" s="1">
        <f t="shared" si="1"/>
        <v>-1.01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IFERROR(__xludf.DUMMYFUNCTION("""COMPUTED_VALUE"""),21.53)</f>
        <v>21.53</v>
      </c>
      <c r="C349" s="1">
        <f t="shared" si="1"/>
        <v>-0.68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IFERROR(__xludf.DUMMYFUNCTION("""COMPUTED_VALUE"""),21.26)</f>
        <v>21.26</v>
      </c>
      <c r="C350" s="1">
        <f t="shared" si="1"/>
        <v>-1.27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IFERROR(__xludf.DUMMYFUNCTION("""COMPUTED_VALUE"""),20.91)</f>
        <v>20.91</v>
      </c>
      <c r="C351" s="1">
        <f t="shared" si="1"/>
        <v>-1.35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IFERROR(__xludf.DUMMYFUNCTION("""COMPUTED_VALUE"""),21.08)</f>
        <v>21.08</v>
      </c>
      <c r="C352" s="1">
        <f t="shared" si="1"/>
        <v>-0.83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IFERROR(__xludf.DUMMYFUNCTION("""COMPUTED_VALUE"""),20.8)</f>
        <v>20.8</v>
      </c>
      <c r="C353" s="1">
        <f t="shared" si="1"/>
        <v>-1.28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IFERROR(__xludf.DUMMYFUNCTION("""COMPUTED_VALUE"""),21.02)</f>
        <v>21.02</v>
      </c>
      <c r="C354" s="1">
        <f t="shared" si="1"/>
        <v>-0.78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IFERROR(__xludf.DUMMYFUNCTION("""COMPUTED_VALUE"""),21.16)</f>
        <v>21.16</v>
      </c>
      <c r="C355" s="1">
        <f t="shared" si="1"/>
        <v>-0.86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IFERROR(__xludf.DUMMYFUNCTION("""COMPUTED_VALUE"""),21.11)</f>
        <v>21.11</v>
      </c>
      <c r="C356" s="1">
        <f t="shared" si="1"/>
        <v>-1.05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IFERROR(__xludf.DUMMYFUNCTION("""COMPUTED_VALUE"""),20.54)</f>
        <v>20.54</v>
      </c>
      <c r="C357" s="1">
        <f t="shared" si="1"/>
        <v>-1.57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IFERROR(__xludf.DUMMYFUNCTION("""COMPUTED_VALUE"""),20.29)</f>
        <v>20.29</v>
      </c>
      <c r="C358" s="1">
        <f t="shared" si="1"/>
        <v>-1.25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IFERROR(__xludf.DUMMYFUNCTION("""COMPUTED_VALUE"""),20.09)</f>
        <v>20.09</v>
      </c>
      <c r="C359" s="1">
        <f t="shared" si="1"/>
        <v>-1.2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IFERROR(__xludf.DUMMYFUNCTION("""COMPUTED_VALUE"""),19.94)</f>
        <v>19.94</v>
      </c>
      <c r="C360" s="1">
        <f t="shared" si="1"/>
        <v>-1.15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IFERROR(__xludf.DUMMYFUNCTION("""COMPUTED_VALUE"""),20.48)</f>
        <v>20.48</v>
      </c>
      <c r="C361" s="1">
        <f t="shared" si="1"/>
        <v>-0.46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IFERROR(__xludf.DUMMYFUNCTION("""COMPUTED_VALUE"""),20.02)</f>
        <v>20.02</v>
      </c>
      <c r="C362" s="1">
        <f t="shared" si="1"/>
        <v>-1.46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IFERROR(__xludf.DUMMYFUNCTION("""COMPUTED_VALUE"""),20.17)</f>
        <v>20.17</v>
      </c>
      <c r="C363" s="1">
        <f t="shared" si="1"/>
        <v>-0.85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IFERROR(__xludf.DUMMYFUNCTION("""COMPUTED_VALUE"""),19.92)</f>
        <v>19.92</v>
      </c>
      <c r="C364" s="1">
        <f t="shared" si="1"/>
        <v>-1.25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IFERROR(__xludf.DUMMYFUNCTION("""COMPUTED_VALUE"""),20.13)</f>
        <v>20.13</v>
      </c>
      <c r="C365" s="1">
        <f t="shared" si="1"/>
        <v>-0.79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IFERROR(__xludf.DUMMYFUNCTION("""COMPUTED_VALUE"""),20.56)</f>
        <v>20.56</v>
      </c>
      <c r="C366" s="1">
        <f t="shared" si="1"/>
        <v>-0.57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IFERROR(__xludf.DUMMYFUNCTION("""COMPUTED_VALUE"""),20.1)</f>
        <v>20.1</v>
      </c>
      <c r="C367" s="1">
        <f t="shared" si="1"/>
        <v>-1.46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IFERROR(__xludf.DUMMYFUNCTION("""COMPUTED_VALUE"""),20.07)</f>
        <v>20.07</v>
      </c>
      <c r="C368" s="1">
        <f t="shared" si="1"/>
        <v>-1.03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IFERROR(__xludf.DUMMYFUNCTION("""COMPUTED_VALUE"""),20.28)</f>
        <v>20.28</v>
      </c>
      <c r="C369" s="1">
        <f t="shared" si="1"/>
        <v>-0.79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IFERROR(__xludf.DUMMYFUNCTION("""COMPUTED_VALUE"""),20.81)</f>
        <v>20.81</v>
      </c>
      <c r="C370" s="1">
        <f t="shared" si="1"/>
        <v>-0.47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IFERROR(__xludf.DUMMYFUNCTION("""COMPUTED_VALUE"""),21.13)</f>
        <v>21.13</v>
      </c>
      <c r="C371" s="1">
        <f t="shared" si="1"/>
        <v>-0.68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IFERROR(__xludf.DUMMYFUNCTION("""COMPUTED_VALUE"""),20.49)</f>
        <v>20.49</v>
      </c>
      <c r="C372" s="1">
        <f t="shared" si="1"/>
        <v>-1.64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IFERROR(__xludf.DUMMYFUNCTION("""COMPUTED_VALUE"""),20.55)</f>
        <v>20.55</v>
      </c>
      <c r="C373" s="1">
        <f t="shared" si="1"/>
        <v>-0.94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IFERROR(__xludf.DUMMYFUNCTION("""COMPUTED_VALUE"""),20.3)</f>
        <v>20.3</v>
      </c>
      <c r="C374" s="1">
        <f t="shared" si="1"/>
        <v>-1.25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IFERROR(__xludf.DUMMYFUNCTION("""COMPUTED_VALUE"""),20.41)</f>
        <v>20.41</v>
      </c>
      <c r="C375" s="1">
        <f t="shared" si="1"/>
        <v>-0.89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IFERROR(__xludf.DUMMYFUNCTION("""COMPUTED_VALUE"""),22.48)</f>
        <v>22.48</v>
      </c>
      <c r="C376" s="1">
        <f t="shared" si="1"/>
        <v>1.07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IFERROR(__xludf.DUMMYFUNCTION("""COMPUTED_VALUE"""),22.45)</f>
        <v>22.45</v>
      </c>
      <c r="C377" s="1">
        <f t="shared" si="1"/>
        <v>-1.03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IFERROR(__xludf.DUMMYFUNCTION("""COMPUTED_VALUE"""),22.5)</f>
        <v>22.5</v>
      </c>
      <c r="C378" s="1">
        <f t="shared" si="1"/>
        <v>-0.95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IFERROR(__xludf.DUMMYFUNCTION("""COMPUTED_VALUE"""),22.96)</f>
        <v>22.96</v>
      </c>
      <c r="C379" s="1">
        <f t="shared" si="1"/>
        <v>-0.54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IFERROR(__xludf.DUMMYFUNCTION("""COMPUTED_VALUE"""),22.94)</f>
        <v>22.94</v>
      </c>
      <c r="C380" s="1">
        <f t="shared" si="1"/>
        <v>-1.02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IFERROR(__xludf.DUMMYFUNCTION("""COMPUTED_VALUE"""),23.09)</f>
        <v>23.09</v>
      </c>
      <c r="C381" s="1">
        <f t="shared" si="1"/>
        <v>-0.85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IFERROR(__xludf.DUMMYFUNCTION("""COMPUTED_VALUE"""),23.42)</f>
        <v>23.42</v>
      </c>
      <c r="C382" s="1">
        <f t="shared" si="1"/>
        <v>-0.67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IFERROR(__xludf.DUMMYFUNCTION("""COMPUTED_VALUE"""),23.31)</f>
        <v>23.31</v>
      </c>
      <c r="C383" s="1">
        <f t="shared" si="1"/>
        <v>-1.11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IFERROR(__xludf.DUMMYFUNCTION("""COMPUTED_VALUE"""),22.86)</f>
        <v>22.86</v>
      </c>
      <c r="C384" s="1">
        <f t="shared" si="1"/>
        <v>-1.45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IFERROR(__xludf.DUMMYFUNCTION("""COMPUTED_VALUE"""),22.81)</f>
        <v>22.81</v>
      </c>
      <c r="C385" s="1">
        <f t="shared" si="1"/>
        <v>-1.05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IFERROR(__xludf.DUMMYFUNCTION("""COMPUTED_VALUE"""),23.01)</f>
        <v>23.01</v>
      </c>
      <c r="C386" s="1">
        <f t="shared" si="1"/>
        <v>-0.8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IFERROR(__xludf.DUMMYFUNCTION("""COMPUTED_VALUE"""),22.99)</f>
        <v>22.99</v>
      </c>
      <c r="C387" s="1">
        <f t="shared" si="1"/>
        <v>-1.02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IFERROR(__xludf.DUMMYFUNCTION("""COMPUTED_VALUE"""),22.93)</f>
        <v>22.93</v>
      </c>
      <c r="C388" s="1">
        <f t="shared" si="1"/>
        <v>-1.06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IFERROR(__xludf.DUMMYFUNCTION("""COMPUTED_VALUE"""),22.66)</f>
        <v>22.66</v>
      </c>
      <c r="C389" s="1">
        <f t="shared" si="1"/>
        <v>-1.27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IFERROR(__xludf.DUMMYFUNCTION("""COMPUTED_VALUE"""),22.69)</f>
        <v>22.69</v>
      </c>
      <c r="C390" s="1">
        <f t="shared" si="1"/>
        <v>-0.97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IFERROR(__xludf.DUMMYFUNCTION("""COMPUTED_VALUE"""),22.65)</f>
        <v>22.65</v>
      </c>
      <c r="C391" s="1">
        <f t="shared" si="1"/>
        <v>-1.04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IFERROR(__xludf.DUMMYFUNCTION("""COMPUTED_VALUE"""),22.96)</f>
        <v>22.96</v>
      </c>
      <c r="C392" s="1">
        <f t="shared" si="1"/>
        <v>-0.69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IFERROR(__xludf.DUMMYFUNCTION("""COMPUTED_VALUE"""),22.93)</f>
        <v>22.93</v>
      </c>
      <c r="C393" s="1">
        <f t="shared" si="1"/>
        <v>-1.03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IFERROR(__xludf.DUMMYFUNCTION("""COMPUTED_VALUE"""),22.73)</f>
        <v>22.73</v>
      </c>
      <c r="C394" s="1">
        <f t="shared" si="1"/>
        <v>-1.2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IFERROR(__xludf.DUMMYFUNCTION("""COMPUTED_VALUE"""),22.58)</f>
        <v>22.58</v>
      </c>
      <c r="C395" s="1">
        <f t="shared" si="1"/>
        <v>-1.15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IFERROR(__xludf.DUMMYFUNCTION("""COMPUTED_VALUE"""),22.18)</f>
        <v>22.18</v>
      </c>
      <c r="C396" s="1">
        <f t="shared" si="1"/>
        <v>-1.4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IFERROR(__xludf.DUMMYFUNCTION("""COMPUTED_VALUE"""),22.62)</f>
        <v>22.62</v>
      </c>
      <c r="C397" s="1">
        <f t="shared" si="1"/>
        <v>-0.56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IFERROR(__xludf.DUMMYFUNCTION("""COMPUTED_VALUE"""),22.54)</f>
        <v>22.54</v>
      </c>
      <c r="C398" s="1">
        <f t="shared" si="1"/>
        <v>-1.08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IFERROR(__xludf.DUMMYFUNCTION("""COMPUTED_VALUE"""),22.34)</f>
        <v>22.34</v>
      </c>
      <c r="C399" s="1">
        <f t="shared" si="1"/>
        <v>-1.2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IFERROR(__xludf.DUMMYFUNCTION("""COMPUTED_VALUE"""),21.28)</f>
        <v>21.28</v>
      </c>
      <c r="C400" s="1">
        <f t="shared" si="1"/>
        <v>-2.06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IFERROR(__xludf.DUMMYFUNCTION("""COMPUTED_VALUE"""),21.77)</f>
        <v>21.77</v>
      </c>
      <c r="C401" s="1">
        <f t="shared" si="1"/>
        <v>-0.51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IFERROR(__xludf.DUMMYFUNCTION("""COMPUTED_VALUE"""),20.39)</f>
        <v>20.39</v>
      </c>
      <c r="C402" s="1">
        <f t="shared" si="1"/>
        <v>-2.38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IFERROR(__xludf.DUMMYFUNCTION("""COMPUTED_VALUE"""),20.97)</f>
        <v>20.97</v>
      </c>
      <c r="C403" s="1">
        <f t="shared" si="1"/>
        <v>-0.42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IFERROR(__xludf.DUMMYFUNCTION("""COMPUTED_VALUE"""),19.8)</f>
        <v>19.8</v>
      </c>
      <c r="C404" s="1">
        <f t="shared" si="1"/>
        <v>-2.17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IFERROR(__xludf.DUMMYFUNCTION("""COMPUTED_VALUE"""),20.63)</f>
        <v>20.63</v>
      </c>
      <c r="C405" s="1">
        <f t="shared" si="1"/>
        <v>-0.17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IFERROR(__xludf.DUMMYFUNCTION("""COMPUTED_VALUE"""),19.83)</f>
        <v>19.83</v>
      </c>
      <c r="C406" s="1">
        <f t="shared" si="1"/>
        <v>-1.8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IFERROR(__xludf.DUMMYFUNCTION("""COMPUTED_VALUE"""),20.81)</f>
        <v>20.81</v>
      </c>
      <c r="C407" s="1">
        <f t="shared" si="1"/>
        <v>-0.02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IFERROR(__xludf.DUMMYFUNCTION("""COMPUTED_VALUE"""),21.06)</f>
        <v>21.06</v>
      </c>
      <c r="C408" s="1">
        <f t="shared" si="1"/>
        <v>-0.75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IFERROR(__xludf.DUMMYFUNCTION("""COMPUTED_VALUE"""),21.28)</f>
        <v>21.28</v>
      </c>
      <c r="C409" s="1">
        <f t="shared" si="1"/>
        <v>-0.78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IFERROR(__xludf.DUMMYFUNCTION("""COMPUTED_VALUE"""),20.81)</f>
        <v>20.81</v>
      </c>
      <c r="C410" s="1">
        <f t="shared" si="1"/>
        <v>-1.47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IFERROR(__xludf.DUMMYFUNCTION("""COMPUTED_VALUE"""),20.64)</f>
        <v>20.64</v>
      </c>
      <c r="C411" s="1">
        <f t="shared" si="1"/>
        <v>-1.17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IFERROR(__xludf.DUMMYFUNCTION("""COMPUTED_VALUE"""),19.98)</f>
        <v>19.98</v>
      </c>
      <c r="C412" s="1">
        <f t="shared" si="1"/>
        <v>-1.66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IFERROR(__xludf.DUMMYFUNCTION("""COMPUTED_VALUE"""),19.65)</f>
        <v>19.65</v>
      </c>
      <c r="C413" s="1">
        <f t="shared" si="1"/>
        <v>-1.33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IFERROR(__xludf.DUMMYFUNCTION("""COMPUTED_VALUE"""),19.81)</f>
        <v>19.81</v>
      </c>
      <c r="C414" s="1">
        <f t="shared" si="1"/>
        <v>-0.84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IFERROR(__xludf.DUMMYFUNCTION("""COMPUTED_VALUE"""),20.9)</f>
        <v>20.9</v>
      </c>
      <c r="C415" s="1">
        <f t="shared" si="1"/>
        <v>0.09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IFERROR(__xludf.DUMMYFUNCTION("""COMPUTED_VALUE"""),21.45)</f>
        <v>21.45</v>
      </c>
      <c r="C416" s="1">
        <f t="shared" si="1"/>
        <v>-0.45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IFERROR(__xludf.DUMMYFUNCTION("""COMPUTED_VALUE"""),20.94)</f>
        <v>20.94</v>
      </c>
      <c r="C417" s="1">
        <f t="shared" si="1"/>
        <v>-1.51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IFERROR(__xludf.DUMMYFUNCTION("""COMPUTED_VALUE"""),21.57)</f>
        <v>21.57</v>
      </c>
      <c r="C418" s="1">
        <f t="shared" si="1"/>
        <v>-0.37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IFERROR(__xludf.DUMMYFUNCTION("""COMPUTED_VALUE"""),22.14)</f>
        <v>22.14</v>
      </c>
      <c r="C419" s="1">
        <f t="shared" si="1"/>
        <v>-0.43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IFERROR(__xludf.DUMMYFUNCTION("""COMPUTED_VALUE"""),21.59)</f>
        <v>21.59</v>
      </c>
      <c r="C420" s="1">
        <f t="shared" si="1"/>
        <v>-1.55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IFERROR(__xludf.DUMMYFUNCTION("""COMPUTED_VALUE"""),21.66)</f>
        <v>21.66</v>
      </c>
      <c r="C421" s="1">
        <f t="shared" si="1"/>
        <v>-0.93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IFERROR(__xludf.DUMMYFUNCTION("""COMPUTED_VALUE"""),21.64)</f>
        <v>21.64</v>
      </c>
      <c r="C422" s="1">
        <f t="shared" si="1"/>
        <v>-1.02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IFERROR(__xludf.DUMMYFUNCTION("""COMPUTED_VALUE"""),21.01)</f>
        <v>21.01</v>
      </c>
      <c r="C423" s="1">
        <f t="shared" si="1"/>
        <v>-1.63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IFERROR(__xludf.DUMMYFUNCTION("""COMPUTED_VALUE"""),20.94)</f>
        <v>20.94</v>
      </c>
      <c r="C424" s="1">
        <f t="shared" si="1"/>
        <v>-1.07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IFERROR(__xludf.DUMMYFUNCTION("""COMPUTED_VALUE"""),21.63)</f>
        <v>21.63</v>
      </c>
      <c r="C425" s="1">
        <f t="shared" si="1"/>
        <v>-0.31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IFERROR(__xludf.DUMMYFUNCTION("""COMPUTED_VALUE"""),21.33)</f>
        <v>21.33</v>
      </c>
      <c r="C426" s="1">
        <f t="shared" si="1"/>
        <v>-1.3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IFERROR(__xludf.DUMMYFUNCTION("""COMPUTED_VALUE"""),20.63)</f>
        <v>20.63</v>
      </c>
      <c r="C427" s="1">
        <f t="shared" si="1"/>
        <v>-1.7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IFERROR(__xludf.DUMMYFUNCTION("""COMPUTED_VALUE"""),21.09)</f>
        <v>21.09</v>
      </c>
      <c r="C428" s="1">
        <f t="shared" si="1"/>
        <v>-0.54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IFERROR(__xludf.DUMMYFUNCTION("""COMPUTED_VALUE"""),21.46)</f>
        <v>21.46</v>
      </c>
      <c r="C429" s="1">
        <f t="shared" si="1"/>
        <v>-0.63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IFERROR(__xludf.DUMMYFUNCTION("""COMPUTED_VALUE"""),21.87)</f>
        <v>21.87</v>
      </c>
      <c r="C430" s="1">
        <f t="shared" si="1"/>
        <v>-0.59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IFERROR(__xludf.DUMMYFUNCTION("""COMPUTED_VALUE"""),22.01)</f>
        <v>22.01</v>
      </c>
      <c r="C431" s="1">
        <f t="shared" si="1"/>
        <v>-0.86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IFERROR(__xludf.DUMMYFUNCTION("""COMPUTED_VALUE"""),22.44)</f>
        <v>22.44</v>
      </c>
      <c r="C432" s="1">
        <f t="shared" si="1"/>
        <v>-0.57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IFERROR(__xludf.DUMMYFUNCTION("""COMPUTED_VALUE"""),22.55)</f>
        <v>22.55</v>
      </c>
      <c r="C433" s="1">
        <f t="shared" si="1"/>
        <v>-0.89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IFERROR(__xludf.DUMMYFUNCTION("""COMPUTED_VALUE"""),22.37)</f>
        <v>22.37</v>
      </c>
      <c r="C434" s="1">
        <f t="shared" si="1"/>
        <v>-1.18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IFERROR(__xludf.DUMMYFUNCTION("""COMPUTED_VALUE"""),21.44)</f>
        <v>21.44</v>
      </c>
      <c r="C435" s="1">
        <f t="shared" si="1"/>
        <v>-1.93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IFERROR(__xludf.DUMMYFUNCTION("""COMPUTED_VALUE"""),21.05)</f>
        <v>21.05</v>
      </c>
      <c r="C436" s="1">
        <f t="shared" si="1"/>
        <v>-1.39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IFERROR(__xludf.DUMMYFUNCTION("""COMPUTED_VALUE"""),22.16)</f>
        <v>22.16</v>
      </c>
      <c r="C437" s="1">
        <f t="shared" si="1"/>
        <v>0.11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IFERROR(__xludf.DUMMYFUNCTION("""COMPUTED_VALUE"""),22.33)</f>
        <v>22.33</v>
      </c>
      <c r="C438" s="1">
        <f t="shared" si="1"/>
        <v>-0.83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IFERROR(__xludf.DUMMYFUNCTION("""COMPUTED_VALUE"""),22.65)</f>
        <v>22.65</v>
      </c>
      <c r="C439" s="1">
        <f t="shared" si="1"/>
        <v>-0.68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IFERROR(__xludf.DUMMYFUNCTION("""COMPUTED_VALUE"""),22.12)</f>
        <v>22.12</v>
      </c>
      <c r="C440" s="1">
        <f t="shared" si="1"/>
        <v>-1.53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IFERROR(__xludf.DUMMYFUNCTION("""COMPUTED_VALUE"""),22.0)</f>
        <v>22</v>
      </c>
      <c r="C441" s="1">
        <f t="shared" si="1"/>
        <v>-1.12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IFERROR(__xludf.DUMMYFUNCTION("""COMPUTED_VALUE"""),21.38)</f>
        <v>21.38</v>
      </c>
      <c r="C442" s="1">
        <f t="shared" si="1"/>
        <v>-1.62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IFERROR(__xludf.DUMMYFUNCTION("""COMPUTED_VALUE"""),20.76)</f>
        <v>20.76</v>
      </c>
      <c r="C443" s="1">
        <f t="shared" si="1"/>
        <v>-1.62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IFERROR(__xludf.DUMMYFUNCTION("""COMPUTED_VALUE"""),21.43)</f>
        <v>21.43</v>
      </c>
      <c r="C444" s="1">
        <f t="shared" si="1"/>
        <v>-0.33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IFERROR(__xludf.DUMMYFUNCTION("""COMPUTED_VALUE"""),21.95)</f>
        <v>21.95</v>
      </c>
      <c r="C445" s="1">
        <f t="shared" si="1"/>
        <v>-0.48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IFERROR(__xludf.DUMMYFUNCTION("""COMPUTED_VALUE"""),22.32)</f>
        <v>22.32</v>
      </c>
      <c r="C446" s="1">
        <f t="shared" si="1"/>
        <v>-0.63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IFERROR(__xludf.DUMMYFUNCTION("""COMPUTED_VALUE"""),22.04)</f>
        <v>22.04</v>
      </c>
      <c r="C447" s="1">
        <f t="shared" si="1"/>
        <v>-1.28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IFERROR(__xludf.DUMMYFUNCTION("""COMPUTED_VALUE"""),22.68)</f>
        <v>22.68</v>
      </c>
      <c r="C448" s="1">
        <f t="shared" si="1"/>
        <v>-0.36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IFERROR(__xludf.DUMMYFUNCTION("""COMPUTED_VALUE"""),22.46)</f>
        <v>22.46</v>
      </c>
      <c r="C449" s="1">
        <f t="shared" si="1"/>
        <v>-1.22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IFERROR(__xludf.DUMMYFUNCTION("""COMPUTED_VALUE"""),22.95)</f>
        <v>22.95</v>
      </c>
      <c r="C450" s="1">
        <f t="shared" si="1"/>
        <v>-0.51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IFERROR(__xludf.DUMMYFUNCTION("""COMPUTED_VALUE"""),23.05)</f>
        <v>23.05</v>
      </c>
      <c r="C451" s="1">
        <f t="shared" si="1"/>
        <v>-0.9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IFERROR(__xludf.DUMMYFUNCTION("""COMPUTED_VALUE"""),23.24)</f>
        <v>23.24</v>
      </c>
      <c r="C452" s="1">
        <f t="shared" si="1"/>
        <v>-0.81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IFERROR(__xludf.DUMMYFUNCTION("""COMPUTED_VALUE"""),22.76)</f>
        <v>22.76</v>
      </c>
      <c r="C453" s="1">
        <f t="shared" si="1"/>
        <v>-1.48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IFERROR(__xludf.DUMMYFUNCTION("""COMPUTED_VALUE"""),22.87)</f>
        <v>22.87</v>
      </c>
      <c r="C454" s="1">
        <f t="shared" si="1"/>
        <v>-0.89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IFERROR(__xludf.DUMMYFUNCTION("""COMPUTED_VALUE"""),22.82)</f>
        <v>22.82</v>
      </c>
      <c r="C455" s="1">
        <f t="shared" si="1"/>
        <v>-1.05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IFERROR(__xludf.DUMMYFUNCTION("""COMPUTED_VALUE"""),22.97)</f>
        <v>22.97</v>
      </c>
      <c r="C456" s="1">
        <f t="shared" si="1"/>
        <v>-0.85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IFERROR(__xludf.DUMMYFUNCTION("""COMPUTED_VALUE"""),23.59)</f>
        <v>23.59</v>
      </c>
      <c r="C457" s="1">
        <f t="shared" si="1"/>
        <v>-0.38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IFERROR(__xludf.DUMMYFUNCTION("""COMPUTED_VALUE"""),23.77)</f>
        <v>23.77</v>
      </c>
      <c r="C458" s="1">
        <f t="shared" si="1"/>
        <v>-0.82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IFERROR(__xludf.DUMMYFUNCTION("""COMPUTED_VALUE"""),23.44)</f>
        <v>23.44</v>
      </c>
      <c r="C459" s="1">
        <f t="shared" si="1"/>
        <v>-1.33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IFERROR(__xludf.DUMMYFUNCTION("""COMPUTED_VALUE"""),23.55)</f>
        <v>23.55</v>
      </c>
      <c r="C460" s="1">
        <f t="shared" si="1"/>
        <v>-0.89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IFERROR(__xludf.DUMMYFUNCTION("""COMPUTED_VALUE"""),23.96)</f>
        <v>23.96</v>
      </c>
      <c r="C461" s="1">
        <f t="shared" si="1"/>
        <v>-0.59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IFERROR(__xludf.DUMMYFUNCTION("""COMPUTED_VALUE"""),24.19)</f>
        <v>24.19</v>
      </c>
      <c r="C462" s="1">
        <f t="shared" si="1"/>
        <v>-0.77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IFERROR(__xludf.DUMMYFUNCTION("""COMPUTED_VALUE"""),24.09)</f>
        <v>24.09</v>
      </c>
      <c r="C463" s="1">
        <f t="shared" si="1"/>
        <v>-1.1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IFERROR(__xludf.DUMMYFUNCTION("""COMPUTED_VALUE"""),23.47)</f>
        <v>23.47</v>
      </c>
      <c r="C464" s="1">
        <f t="shared" si="1"/>
        <v>-1.62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IFERROR(__xludf.DUMMYFUNCTION("""COMPUTED_VALUE"""),23.74)</f>
        <v>23.74</v>
      </c>
      <c r="C465" s="1">
        <f t="shared" si="1"/>
        <v>-0.73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IFERROR(__xludf.DUMMYFUNCTION("""COMPUTED_VALUE"""),23.92)</f>
        <v>23.92</v>
      </c>
      <c r="C466" s="1">
        <f t="shared" si="1"/>
        <v>-0.82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IFERROR(__xludf.DUMMYFUNCTION("""COMPUTED_VALUE"""),23.6)</f>
        <v>23.6</v>
      </c>
      <c r="C467" s="1">
        <f t="shared" si="1"/>
        <v>-1.32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IFERROR(__xludf.DUMMYFUNCTION("""COMPUTED_VALUE"""),23.45)</f>
        <v>23.45</v>
      </c>
      <c r="C468" s="1">
        <f t="shared" si="1"/>
        <v>-1.15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IFERROR(__xludf.DUMMYFUNCTION("""COMPUTED_VALUE"""),23.86)</f>
        <v>23.86</v>
      </c>
      <c r="C469" s="1">
        <f t="shared" si="1"/>
        <v>-0.59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IFERROR(__xludf.DUMMYFUNCTION("""COMPUTED_VALUE"""),23.09)</f>
        <v>23.09</v>
      </c>
      <c r="C470" s="1">
        <f t="shared" si="1"/>
        <v>-1.77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IFERROR(__xludf.DUMMYFUNCTION("""COMPUTED_VALUE"""),23.48)</f>
        <v>23.48</v>
      </c>
      <c r="C471" s="1">
        <f t="shared" si="1"/>
        <v>-0.61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IFERROR(__xludf.DUMMYFUNCTION("""COMPUTED_VALUE"""),24.04)</f>
        <v>24.04</v>
      </c>
      <c r="C472" s="1">
        <f t="shared" si="1"/>
        <v>-0.44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IFERROR(__xludf.DUMMYFUNCTION("""COMPUTED_VALUE"""),23.94)</f>
        <v>23.94</v>
      </c>
      <c r="C473" s="1">
        <f t="shared" si="1"/>
        <v>-1.1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IFERROR(__xludf.DUMMYFUNCTION("""COMPUTED_VALUE"""),23.99)</f>
        <v>23.99</v>
      </c>
      <c r="C474" s="1">
        <f t="shared" si="1"/>
        <v>-0.95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IFERROR(__xludf.DUMMYFUNCTION("""COMPUTED_VALUE"""),23.43)</f>
        <v>23.43</v>
      </c>
      <c r="C475" s="1">
        <f t="shared" si="1"/>
        <v>-1.56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IFERROR(__xludf.DUMMYFUNCTION("""COMPUTED_VALUE"""),22.97)</f>
        <v>22.97</v>
      </c>
      <c r="C476" s="1">
        <f t="shared" si="1"/>
        <v>-1.46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IFERROR(__xludf.DUMMYFUNCTION("""COMPUTED_VALUE"""),23.19)</f>
        <v>23.19</v>
      </c>
      <c r="C477" s="1">
        <f t="shared" si="1"/>
        <v>-0.78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IFERROR(__xludf.DUMMYFUNCTION("""COMPUTED_VALUE"""),22.77)</f>
        <v>22.77</v>
      </c>
      <c r="C478" s="1">
        <f t="shared" si="1"/>
        <v>-1.42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IFERROR(__xludf.DUMMYFUNCTION("""COMPUTED_VALUE"""),22.91)</f>
        <v>22.91</v>
      </c>
      <c r="C479" s="1">
        <f t="shared" si="1"/>
        <v>-0.86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IFERROR(__xludf.DUMMYFUNCTION("""COMPUTED_VALUE"""),22.73)</f>
        <v>22.73</v>
      </c>
      <c r="C480" s="1">
        <f t="shared" si="1"/>
        <v>-1.18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IFERROR(__xludf.DUMMYFUNCTION("""COMPUTED_VALUE"""),22.57)</f>
        <v>22.57</v>
      </c>
      <c r="C481" s="1">
        <f t="shared" si="1"/>
        <v>-1.16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IFERROR(__xludf.DUMMYFUNCTION("""COMPUTED_VALUE"""),23.73)</f>
        <v>23.73</v>
      </c>
      <c r="C482" s="1">
        <f t="shared" si="1"/>
        <v>0.16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IFERROR(__xludf.DUMMYFUNCTION("""COMPUTED_VALUE"""),23.72)</f>
        <v>23.72</v>
      </c>
      <c r="C483" s="1">
        <f t="shared" si="1"/>
        <v>-1.01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IFERROR(__xludf.DUMMYFUNCTION("""COMPUTED_VALUE"""),24.05)</f>
        <v>24.05</v>
      </c>
      <c r="C484" s="1">
        <f t="shared" si="1"/>
        <v>-0.67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IFERROR(__xludf.DUMMYFUNCTION("""COMPUTED_VALUE"""),23.81)</f>
        <v>23.81</v>
      </c>
      <c r="C485" s="1">
        <f t="shared" si="1"/>
        <v>-1.24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IFERROR(__xludf.DUMMYFUNCTION("""COMPUTED_VALUE"""),24.06)</f>
        <v>24.06</v>
      </c>
      <c r="C486" s="1">
        <f t="shared" si="1"/>
        <v>-0.75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IFERROR(__xludf.DUMMYFUNCTION("""COMPUTED_VALUE"""),24.15)</f>
        <v>24.15</v>
      </c>
      <c r="C487" s="1">
        <f t="shared" si="1"/>
        <v>-0.91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IFERROR(__xludf.DUMMYFUNCTION("""COMPUTED_VALUE"""),24.06)</f>
        <v>24.06</v>
      </c>
      <c r="C488" s="1">
        <f t="shared" si="1"/>
        <v>-1.09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IFERROR(__xludf.DUMMYFUNCTION("""COMPUTED_VALUE"""),23.97)</f>
        <v>23.97</v>
      </c>
      <c r="C489" s="1">
        <f t="shared" si="1"/>
        <v>-1.09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IFERROR(__xludf.DUMMYFUNCTION("""COMPUTED_VALUE"""),23.8)</f>
        <v>23.8</v>
      </c>
      <c r="C490" s="1">
        <f t="shared" si="1"/>
        <v>-1.17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IFERROR(__xludf.DUMMYFUNCTION("""COMPUTED_VALUE"""),24.42)</f>
        <v>24.42</v>
      </c>
      <c r="C491" s="1">
        <f t="shared" si="1"/>
        <v>-0.38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IFERROR(__xludf.DUMMYFUNCTION("""COMPUTED_VALUE"""),24.24)</f>
        <v>24.24</v>
      </c>
      <c r="C492" s="1">
        <f t="shared" si="1"/>
        <v>-1.18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IFERROR(__xludf.DUMMYFUNCTION("""COMPUTED_VALUE"""),23.76)</f>
        <v>23.76</v>
      </c>
      <c r="C493" s="1">
        <f t="shared" si="1"/>
        <v>-1.48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IFERROR(__xludf.DUMMYFUNCTION("""COMPUTED_VALUE"""),23.6)</f>
        <v>23.6</v>
      </c>
      <c r="C494" s="1">
        <f t="shared" si="1"/>
        <v>-1.16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IFERROR(__xludf.DUMMYFUNCTION("""COMPUTED_VALUE"""),23.52)</f>
        <v>23.52</v>
      </c>
      <c r="C495" s="1">
        <f t="shared" si="1"/>
        <v>-1.08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IFERROR(__xludf.DUMMYFUNCTION("""COMPUTED_VALUE"""),23.42)</f>
        <v>23.42</v>
      </c>
      <c r="C496" s="1">
        <f t="shared" si="1"/>
        <v>-1.1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IFERROR(__xludf.DUMMYFUNCTION("""COMPUTED_VALUE"""),23.35)</f>
        <v>23.35</v>
      </c>
      <c r="C497" s="1">
        <f t="shared" si="1"/>
        <v>-1.07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IFERROR(__xludf.DUMMYFUNCTION("""COMPUTED_VALUE"""),23.41)</f>
        <v>23.41</v>
      </c>
      <c r="C498" s="1">
        <f t="shared" si="1"/>
        <v>-0.94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IFERROR(__xludf.DUMMYFUNCTION("""COMPUTED_VALUE"""),24.09)</f>
        <v>24.09</v>
      </c>
      <c r="C499" s="1">
        <f t="shared" si="1"/>
        <v>-0.32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IFERROR(__xludf.DUMMYFUNCTION("""COMPUTED_VALUE"""),23.71)</f>
        <v>23.71</v>
      </c>
      <c r="C500" s="1">
        <f t="shared" si="1"/>
        <v>-1.38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IFERROR(__xludf.DUMMYFUNCTION("""COMPUTED_VALUE"""),24.23)</f>
        <v>24.23</v>
      </c>
      <c r="C501" s="1">
        <f t="shared" si="1"/>
        <v>-0.48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IFERROR(__xludf.DUMMYFUNCTION("""COMPUTED_VALUE"""),24.44)</f>
        <v>24.44</v>
      </c>
      <c r="C502" s="1">
        <f t="shared" si="1"/>
        <v>-0.79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IFERROR(__xludf.DUMMYFUNCTION("""COMPUTED_VALUE"""),24.11)</f>
        <v>24.11</v>
      </c>
      <c r="C503" s="1">
        <f t="shared" si="1"/>
        <v>-1.33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IFERROR(__xludf.DUMMYFUNCTION("""COMPUTED_VALUE"""),24.37)</f>
        <v>24.37</v>
      </c>
      <c r="C504" s="1">
        <f t="shared" si="1"/>
        <v>-0.74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IFERROR(__xludf.DUMMYFUNCTION("""COMPUTED_VALUE"""),24.09)</f>
        <v>24.09</v>
      </c>
      <c r="C505" s="1">
        <f t="shared" si="1"/>
        <v>-1.28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IFERROR(__xludf.DUMMYFUNCTION("""COMPUTED_VALUE"""),24.2)</f>
        <v>24.2</v>
      </c>
      <c r="C506" s="1">
        <f t="shared" si="1"/>
        <v>-0.89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IFERROR(__xludf.DUMMYFUNCTION("""COMPUTED_VALUE"""),24.56)</f>
        <v>24.56</v>
      </c>
      <c r="C507" s="1">
        <f t="shared" si="1"/>
        <v>-0.64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IFERROR(__xludf.DUMMYFUNCTION("""COMPUTED_VALUE"""),24.54)</f>
        <v>24.54</v>
      </c>
      <c r="C508" s="1">
        <f t="shared" si="1"/>
        <v>-1.02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IFERROR(__xludf.DUMMYFUNCTION("""COMPUTED_VALUE"""),24.5)</f>
        <v>24.5</v>
      </c>
      <c r="C509" s="1">
        <f t="shared" si="1"/>
        <v>-1.04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IFERROR(__xludf.DUMMYFUNCTION("""COMPUTED_VALUE"""),24.59)</f>
        <v>24.59</v>
      </c>
      <c r="C510" s="1">
        <f t="shared" si="1"/>
        <v>-0.91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IFERROR(__xludf.DUMMYFUNCTION("""COMPUTED_VALUE"""),24.62)</f>
        <v>24.62</v>
      </c>
      <c r="C511" s="1">
        <f t="shared" si="1"/>
        <v>-0.97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IFERROR(__xludf.DUMMYFUNCTION("""COMPUTED_VALUE"""),24.54)</f>
        <v>24.54</v>
      </c>
      <c r="C512" s="1">
        <f t="shared" si="1"/>
        <v>-1.08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IFERROR(__xludf.DUMMYFUNCTION("""COMPUTED_VALUE"""),24.78)</f>
        <v>24.78</v>
      </c>
      <c r="C513" s="1">
        <f t="shared" si="1"/>
        <v>-0.76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IFERROR(__xludf.DUMMYFUNCTION("""COMPUTED_VALUE"""),24.58)</f>
        <v>24.58</v>
      </c>
      <c r="C514" s="1">
        <f t="shared" si="1"/>
        <v>-1.2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IFERROR(__xludf.DUMMYFUNCTION("""COMPUTED_VALUE"""),24.81)</f>
        <v>24.81</v>
      </c>
      <c r="C515" s="1">
        <f t="shared" si="1"/>
        <v>-0.77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IFERROR(__xludf.DUMMYFUNCTION("""COMPUTED_VALUE"""),25.22)</f>
        <v>25.22</v>
      </c>
      <c r="C516" s="1">
        <f t="shared" si="1"/>
        <v>-0.59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IFERROR(__xludf.DUMMYFUNCTION("""COMPUTED_VALUE"""),25.4)</f>
        <v>25.4</v>
      </c>
      <c r="C517" s="1">
        <f t="shared" si="1"/>
        <v>-0.82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IFERROR(__xludf.DUMMYFUNCTION("""COMPUTED_VALUE"""),25.44)</f>
        <v>25.44</v>
      </c>
      <c r="C518" s="1">
        <f t="shared" si="1"/>
        <v>-0.96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IFERROR(__xludf.DUMMYFUNCTION("""COMPUTED_VALUE"""),25.39)</f>
        <v>25.39</v>
      </c>
      <c r="C519" s="1">
        <f t="shared" si="1"/>
        <v>-1.05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IFERROR(__xludf.DUMMYFUNCTION("""COMPUTED_VALUE"""),25.55)</f>
        <v>25.55</v>
      </c>
      <c r="C520" s="1">
        <f t="shared" si="1"/>
        <v>-0.84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IFERROR(__xludf.DUMMYFUNCTION("""COMPUTED_VALUE"""),25.8)</f>
        <v>25.8</v>
      </c>
      <c r="C521" s="1">
        <f t="shared" si="1"/>
        <v>-0.75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IFERROR(__xludf.DUMMYFUNCTION("""COMPUTED_VALUE"""),25.58)</f>
        <v>25.58</v>
      </c>
      <c r="C522" s="1">
        <f t="shared" si="1"/>
        <v>-1.22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IFERROR(__xludf.DUMMYFUNCTION("""COMPUTED_VALUE"""),25.53)</f>
        <v>25.53</v>
      </c>
      <c r="C523" s="1">
        <f t="shared" si="1"/>
        <v>-1.05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IFERROR(__xludf.DUMMYFUNCTION("""COMPUTED_VALUE"""),25.85)</f>
        <v>25.85</v>
      </c>
      <c r="C524" s="1">
        <f t="shared" si="1"/>
        <v>-0.68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IFERROR(__xludf.DUMMYFUNCTION("""COMPUTED_VALUE"""),26.0)</f>
        <v>26</v>
      </c>
      <c r="C525" s="1">
        <f t="shared" si="1"/>
        <v>-0.85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IFERROR(__xludf.DUMMYFUNCTION("""COMPUTED_VALUE"""),25.94)</f>
        <v>25.94</v>
      </c>
      <c r="C526" s="1">
        <f t="shared" si="1"/>
        <v>-1.06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IFERROR(__xludf.DUMMYFUNCTION("""COMPUTED_VALUE"""),25.71)</f>
        <v>25.71</v>
      </c>
      <c r="C527" s="1">
        <f t="shared" si="1"/>
        <v>-1.23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IFERROR(__xludf.DUMMYFUNCTION("""COMPUTED_VALUE"""),25.88)</f>
        <v>25.88</v>
      </c>
      <c r="C528" s="1">
        <f t="shared" si="1"/>
        <v>-0.83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IFERROR(__xludf.DUMMYFUNCTION("""COMPUTED_VALUE"""),25.87)</f>
        <v>25.87</v>
      </c>
      <c r="C529" s="1">
        <f t="shared" si="1"/>
        <v>-1.01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IFERROR(__xludf.DUMMYFUNCTION("""COMPUTED_VALUE"""),26.06)</f>
        <v>26.06</v>
      </c>
      <c r="C530" s="1">
        <f t="shared" si="1"/>
        <v>-0.81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IFERROR(__xludf.DUMMYFUNCTION("""COMPUTED_VALUE"""),26.48)</f>
        <v>26.48</v>
      </c>
      <c r="C531" s="1">
        <f t="shared" si="1"/>
        <v>-0.58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IFERROR(__xludf.DUMMYFUNCTION("""COMPUTED_VALUE"""),26.44)</f>
        <v>26.44</v>
      </c>
      <c r="C532" s="1">
        <f t="shared" si="1"/>
        <v>-1.04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IFERROR(__xludf.DUMMYFUNCTION("""COMPUTED_VALUE"""),26.35)</f>
        <v>26.35</v>
      </c>
      <c r="C533" s="1">
        <f t="shared" si="1"/>
        <v>-1.09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IFERROR(__xludf.DUMMYFUNCTION("""COMPUTED_VALUE"""),26.31)</f>
        <v>26.31</v>
      </c>
      <c r="C534" s="1">
        <f t="shared" si="1"/>
        <v>-1.04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IFERROR(__xludf.DUMMYFUNCTION("""COMPUTED_VALUE"""),26.66)</f>
        <v>26.66</v>
      </c>
      <c r="C535" s="1">
        <f t="shared" si="1"/>
        <v>-0.65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IFERROR(__xludf.DUMMYFUNCTION("""COMPUTED_VALUE"""),26.65)</f>
        <v>26.65</v>
      </c>
      <c r="C536" s="1">
        <f t="shared" si="1"/>
        <v>-1.01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IFERROR(__xludf.DUMMYFUNCTION("""COMPUTED_VALUE"""),26.54)</f>
        <v>26.54</v>
      </c>
      <c r="C537" s="1">
        <f t="shared" si="1"/>
        <v>-1.11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IFERROR(__xludf.DUMMYFUNCTION("""COMPUTED_VALUE"""),26.67)</f>
        <v>26.67</v>
      </c>
      <c r="C538" s="1">
        <f t="shared" si="1"/>
        <v>-0.87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IFERROR(__xludf.DUMMYFUNCTION("""COMPUTED_VALUE"""),26.24)</f>
        <v>26.24</v>
      </c>
      <c r="C539" s="1">
        <f t="shared" si="1"/>
        <v>-1.43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IFERROR(__xludf.DUMMYFUNCTION("""COMPUTED_VALUE"""),26.43)</f>
        <v>26.43</v>
      </c>
      <c r="C540" s="1">
        <f t="shared" si="1"/>
        <v>-0.81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IFERROR(__xludf.DUMMYFUNCTION("""COMPUTED_VALUE"""),26.54)</f>
        <v>26.54</v>
      </c>
      <c r="C541" s="1">
        <f t="shared" si="1"/>
        <v>-0.89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IFERROR(__xludf.DUMMYFUNCTION("""COMPUTED_VALUE"""),26.57)</f>
        <v>26.57</v>
      </c>
      <c r="C542" s="1">
        <f t="shared" si="1"/>
        <v>-0.97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IFERROR(__xludf.DUMMYFUNCTION("""COMPUTED_VALUE"""),26.79)</f>
        <v>26.79</v>
      </c>
      <c r="C543" s="1">
        <f t="shared" si="1"/>
        <v>-0.78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IFERROR(__xludf.DUMMYFUNCTION("""COMPUTED_VALUE"""),26.86)</f>
        <v>26.86</v>
      </c>
      <c r="C544" s="1">
        <f t="shared" si="1"/>
        <v>-0.93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IFERROR(__xludf.DUMMYFUNCTION("""COMPUTED_VALUE"""),26.98)</f>
        <v>26.98</v>
      </c>
      <c r="C545" s="1">
        <f t="shared" si="1"/>
        <v>-0.88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IFERROR(__xludf.DUMMYFUNCTION("""COMPUTED_VALUE"""),27.14)</f>
        <v>27.14</v>
      </c>
      <c r="C546" s="1">
        <f t="shared" si="1"/>
        <v>-0.84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IFERROR(__xludf.DUMMYFUNCTION("""COMPUTED_VALUE"""),27.19)</f>
        <v>27.19</v>
      </c>
      <c r="C547" s="1">
        <f t="shared" si="1"/>
        <v>-0.95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IFERROR(__xludf.DUMMYFUNCTION("""COMPUTED_VALUE"""),27.31)</f>
        <v>27.31</v>
      </c>
      <c r="C548" s="1">
        <f t="shared" si="1"/>
        <v>-0.88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IFERROR(__xludf.DUMMYFUNCTION("""COMPUTED_VALUE"""),26.84)</f>
        <v>26.84</v>
      </c>
      <c r="C549" s="1">
        <f t="shared" si="1"/>
        <v>-1.47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IFERROR(__xludf.DUMMYFUNCTION("""COMPUTED_VALUE"""),26.9)</f>
        <v>26.9</v>
      </c>
      <c r="C550" s="1">
        <f t="shared" si="1"/>
        <v>-0.94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IFERROR(__xludf.DUMMYFUNCTION("""COMPUTED_VALUE"""),26.98)</f>
        <v>26.98</v>
      </c>
      <c r="C551" s="1">
        <f t="shared" si="1"/>
        <v>-0.92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IFERROR(__xludf.DUMMYFUNCTION("""COMPUTED_VALUE"""),27.5)</f>
        <v>27.5</v>
      </c>
      <c r="C552" s="1">
        <f t="shared" si="1"/>
        <v>-0.48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IFERROR(__xludf.DUMMYFUNCTION("""COMPUTED_VALUE"""),27.36)</f>
        <v>27.36</v>
      </c>
      <c r="C553" s="1">
        <f t="shared" si="1"/>
        <v>-1.14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IFERROR(__xludf.DUMMYFUNCTION("""COMPUTED_VALUE"""),27.69)</f>
        <v>27.69</v>
      </c>
      <c r="C554" s="1">
        <f t="shared" si="1"/>
        <v>-0.67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IFERROR(__xludf.DUMMYFUNCTION("""COMPUTED_VALUE"""),27.58)</f>
        <v>27.58</v>
      </c>
      <c r="C555" s="1">
        <f t="shared" si="1"/>
        <v>-1.11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IFERROR(__xludf.DUMMYFUNCTION("""COMPUTED_VALUE"""),27.68)</f>
        <v>27.68</v>
      </c>
      <c r="C556" s="1">
        <f t="shared" si="1"/>
        <v>-0.9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IFERROR(__xludf.DUMMYFUNCTION("""COMPUTED_VALUE"""),27.81)</f>
        <v>27.81</v>
      </c>
      <c r="C557" s="1">
        <f t="shared" si="1"/>
        <v>-0.87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IFERROR(__xludf.DUMMYFUNCTION("""COMPUTED_VALUE"""),28.03)</f>
        <v>28.03</v>
      </c>
      <c r="C558" s="1">
        <f t="shared" si="1"/>
        <v>-0.78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IFERROR(__xludf.DUMMYFUNCTION("""COMPUTED_VALUE"""),27.94)</f>
        <v>27.94</v>
      </c>
      <c r="C559" s="1">
        <f t="shared" si="1"/>
        <v>-1.09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IFERROR(__xludf.DUMMYFUNCTION("""COMPUTED_VALUE"""),27.61)</f>
        <v>27.61</v>
      </c>
      <c r="C560" s="1">
        <f t="shared" si="1"/>
        <v>-1.33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IFERROR(__xludf.DUMMYFUNCTION("""COMPUTED_VALUE"""),27.75)</f>
        <v>27.75</v>
      </c>
      <c r="C561" s="1">
        <f t="shared" si="1"/>
        <v>-0.86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IFERROR(__xludf.DUMMYFUNCTION("""COMPUTED_VALUE"""),26.86)</f>
        <v>26.86</v>
      </c>
      <c r="C562" s="1">
        <f t="shared" si="1"/>
        <v>-1.89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IFERROR(__xludf.DUMMYFUNCTION("""COMPUTED_VALUE"""),27.14)</f>
        <v>27.14</v>
      </c>
      <c r="C563" s="1">
        <f t="shared" si="1"/>
        <v>-0.72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IFERROR(__xludf.DUMMYFUNCTION("""COMPUTED_VALUE"""),26.97)</f>
        <v>26.97</v>
      </c>
      <c r="C564" s="1">
        <f t="shared" si="1"/>
        <v>-1.17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IFERROR(__xludf.DUMMYFUNCTION("""COMPUTED_VALUE"""),26.81)</f>
        <v>26.81</v>
      </c>
      <c r="C565" s="1">
        <f t="shared" si="1"/>
        <v>-1.16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IFERROR(__xludf.DUMMYFUNCTION("""COMPUTED_VALUE"""),26.96)</f>
        <v>26.96</v>
      </c>
      <c r="C566" s="1">
        <f t="shared" si="1"/>
        <v>-0.85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IFERROR(__xludf.DUMMYFUNCTION("""COMPUTED_VALUE"""),27.11)</f>
        <v>27.11</v>
      </c>
      <c r="C567" s="1">
        <f t="shared" si="1"/>
        <v>-0.85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IFERROR(__xludf.DUMMYFUNCTION("""COMPUTED_VALUE"""),27.26)</f>
        <v>27.26</v>
      </c>
      <c r="C568" s="1">
        <f t="shared" si="1"/>
        <v>-0.85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IFERROR(__xludf.DUMMYFUNCTION("""COMPUTED_VALUE"""),27.47)</f>
        <v>27.47</v>
      </c>
      <c r="C569" s="1">
        <f t="shared" si="1"/>
        <v>-0.79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IFERROR(__xludf.DUMMYFUNCTION("""COMPUTED_VALUE"""),27.37)</f>
        <v>27.37</v>
      </c>
      <c r="C570" s="1">
        <f t="shared" si="1"/>
        <v>-1.1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IFERROR(__xludf.DUMMYFUNCTION("""COMPUTED_VALUE"""),27.6)</f>
        <v>27.6</v>
      </c>
      <c r="C571" s="1">
        <f t="shared" si="1"/>
        <v>-0.77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IFERROR(__xludf.DUMMYFUNCTION("""COMPUTED_VALUE"""),27.67)</f>
        <v>27.67</v>
      </c>
      <c r="C572" s="1">
        <f t="shared" si="1"/>
        <v>-0.93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IFERROR(__xludf.DUMMYFUNCTION("""COMPUTED_VALUE"""),26.62)</f>
        <v>26.62</v>
      </c>
      <c r="C573" s="1">
        <f t="shared" si="1"/>
        <v>-2.05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IFERROR(__xludf.DUMMYFUNCTION("""COMPUTED_VALUE"""),27.06)</f>
        <v>27.06</v>
      </c>
      <c r="C574" s="1">
        <f t="shared" si="1"/>
        <v>-0.56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IFERROR(__xludf.DUMMYFUNCTION("""COMPUTED_VALUE"""),27.16)</f>
        <v>27.16</v>
      </c>
      <c r="C575" s="1">
        <f t="shared" si="1"/>
        <v>-0.9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IFERROR(__xludf.DUMMYFUNCTION("""COMPUTED_VALUE"""),27.2)</f>
        <v>27.2</v>
      </c>
      <c r="C576" s="1">
        <f t="shared" si="1"/>
        <v>-0.96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IFERROR(__xludf.DUMMYFUNCTION("""COMPUTED_VALUE"""),27.35)</f>
        <v>27.35</v>
      </c>
      <c r="C577" s="1">
        <f t="shared" si="1"/>
        <v>-0.85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IFERROR(__xludf.DUMMYFUNCTION("""COMPUTED_VALUE"""),27.46)</f>
        <v>27.46</v>
      </c>
      <c r="C578" s="1">
        <f t="shared" si="1"/>
        <v>-0.89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IFERROR(__xludf.DUMMYFUNCTION("""COMPUTED_VALUE"""),27.64)</f>
        <v>27.64</v>
      </c>
      <c r="C579" s="1">
        <f t="shared" si="1"/>
        <v>-0.82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IFERROR(__xludf.DUMMYFUNCTION("""COMPUTED_VALUE"""),27.4)</f>
        <v>27.4</v>
      </c>
      <c r="C580" s="1">
        <f t="shared" si="1"/>
        <v>-1.24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IFERROR(__xludf.DUMMYFUNCTION("""COMPUTED_VALUE"""),27.69)</f>
        <v>27.69</v>
      </c>
      <c r="C581" s="1">
        <f t="shared" si="1"/>
        <v>-0.71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IFERROR(__xludf.DUMMYFUNCTION("""COMPUTED_VALUE"""),27.44)</f>
        <v>27.44</v>
      </c>
      <c r="C582" s="1">
        <f t="shared" si="1"/>
        <v>-1.25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IFERROR(__xludf.DUMMYFUNCTION("""COMPUTED_VALUE"""),26.69)</f>
        <v>26.69</v>
      </c>
      <c r="C583" s="1">
        <f t="shared" si="1"/>
        <v>-1.75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IFERROR(__xludf.DUMMYFUNCTION("""COMPUTED_VALUE"""),27.26)</f>
        <v>27.26</v>
      </c>
      <c r="C584" s="1">
        <f t="shared" si="1"/>
        <v>-0.43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IFERROR(__xludf.DUMMYFUNCTION("""COMPUTED_VALUE"""),27.59)</f>
        <v>27.59</v>
      </c>
      <c r="C585" s="1">
        <f t="shared" si="1"/>
        <v>-0.67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IFERROR(__xludf.DUMMYFUNCTION("""COMPUTED_VALUE"""),27.66)</f>
        <v>27.66</v>
      </c>
      <c r="C586" s="1">
        <f t="shared" si="1"/>
        <v>-0.93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IFERROR(__xludf.DUMMYFUNCTION("""COMPUTED_VALUE"""),27.97)</f>
        <v>27.97</v>
      </c>
      <c r="C587" s="1">
        <f t="shared" si="1"/>
        <v>-0.69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IFERROR(__xludf.DUMMYFUNCTION("""COMPUTED_VALUE"""),27.83)</f>
        <v>27.83</v>
      </c>
      <c r="C588" s="1">
        <f t="shared" si="1"/>
        <v>-1.14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IFERROR(__xludf.DUMMYFUNCTION("""COMPUTED_VALUE"""),28.57)</f>
        <v>28.57</v>
      </c>
      <c r="C589" s="1">
        <f t="shared" si="1"/>
        <v>-0.26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IFERROR(__xludf.DUMMYFUNCTION("""COMPUTED_VALUE"""),28.6)</f>
        <v>28.6</v>
      </c>
      <c r="C590" s="1">
        <f t="shared" si="1"/>
        <v>-0.97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IFERROR(__xludf.DUMMYFUNCTION("""COMPUTED_VALUE"""),27.95)</f>
        <v>27.95</v>
      </c>
      <c r="C591" s="1">
        <f t="shared" si="1"/>
        <v>-1.65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IFERROR(__xludf.DUMMYFUNCTION("""COMPUTED_VALUE"""),27.86)</f>
        <v>27.86</v>
      </c>
      <c r="C592" s="1">
        <f t="shared" si="1"/>
        <v>-1.09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IFERROR(__xludf.DUMMYFUNCTION("""COMPUTED_VALUE"""),27.18)</f>
        <v>27.18</v>
      </c>
      <c r="C593" s="1">
        <f t="shared" si="1"/>
        <v>-1.68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IFERROR(__xludf.DUMMYFUNCTION("""COMPUTED_VALUE"""),27.04)</f>
        <v>27.04</v>
      </c>
      <c r="C594" s="1">
        <f t="shared" si="1"/>
        <v>-1.14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IFERROR(__xludf.DUMMYFUNCTION("""COMPUTED_VALUE"""),26.89)</f>
        <v>26.89</v>
      </c>
      <c r="C595" s="1">
        <f t="shared" si="1"/>
        <v>-1.15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IFERROR(__xludf.DUMMYFUNCTION("""COMPUTED_VALUE"""),27.07)</f>
        <v>27.07</v>
      </c>
      <c r="C596" s="1">
        <f t="shared" si="1"/>
        <v>-0.82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IFERROR(__xludf.DUMMYFUNCTION("""COMPUTED_VALUE"""),26.87)</f>
        <v>26.87</v>
      </c>
      <c r="C597" s="1">
        <f t="shared" si="1"/>
        <v>-1.2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IFERROR(__xludf.DUMMYFUNCTION("""COMPUTED_VALUE"""),26.81)</f>
        <v>26.81</v>
      </c>
      <c r="C598" s="1">
        <f t="shared" si="1"/>
        <v>-1.06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IFERROR(__xludf.DUMMYFUNCTION("""COMPUTED_VALUE"""),26.75)</f>
        <v>26.75</v>
      </c>
      <c r="C599" s="1">
        <f t="shared" si="1"/>
        <v>-1.06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IFERROR(__xludf.DUMMYFUNCTION("""COMPUTED_VALUE"""),26.09)</f>
        <v>26.09</v>
      </c>
      <c r="C600" s="1">
        <f t="shared" si="1"/>
        <v>-1.66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IFERROR(__xludf.DUMMYFUNCTION("""COMPUTED_VALUE"""),26.36)</f>
        <v>26.36</v>
      </c>
      <c r="C601" s="1">
        <f t="shared" si="1"/>
        <v>-0.73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IFERROR(__xludf.DUMMYFUNCTION("""COMPUTED_VALUE"""),26.81)</f>
        <v>26.81</v>
      </c>
      <c r="C602" s="1">
        <f t="shared" si="1"/>
        <v>-0.55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IFERROR(__xludf.DUMMYFUNCTION("""COMPUTED_VALUE"""),27.11)</f>
        <v>27.11</v>
      </c>
      <c r="C603" s="1">
        <f t="shared" si="1"/>
        <v>-0.7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IFERROR(__xludf.DUMMYFUNCTION("""COMPUTED_VALUE"""),27.11)</f>
        <v>27.11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IFERROR(__xludf.DUMMYFUNCTION("""COMPUTED_VALUE"""),26.87)</f>
        <v>26.87</v>
      </c>
      <c r="C605" s="1">
        <f t="shared" si="1"/>
        <v>-1.24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IFERROR(__xludf.DUMMYFUNCTION("""COMPUTED_VALUE"""),27.2)</f>
        <v>27.2</v>
      </c>
      <c r="C606" s="1">
        <f t="shared" si="1"/>
        <v>-0.67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IFERROR(__xludf.DUMMYFUNCTION("""COMPUTED_VALUE"""),27.73)</f>
        <v>27.73</v>
      </c>
      <c r="C607" s="1">
        <f t="shared" si="1"/>
        <v>-0.47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IFERROR(__xludf.DUMMYFUNCTION("""COMPUTED_VALUE"""),27.15)</f>
        <v>27.15</v>
      </c>
      <c r="C608" s="1">
        <f t="shared" si="1"/>
        <v>-1.58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IFERROR(__xludf.DUMMYFUNCTION("""COMPUTED_VALUE"""),27.05)</f>
        <v>27.05</v>
      </c>
      <c r="C609" s="1">
        <f t="shared" si="1"/>
        <v>-1.1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IFERROR(__xludf.DUMMYFUNCTION("""COMPUTED_VALUE"""),26.15)</f>
        <v>26.15</v>
      </c>
      <c r="C610" s="1">
        <f t="shared" si="1"/>
        <v>-1.9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IFERROR(__xludf.DUMMYFUNCTION("""COMPUTED_VALUE"""),26.18)</f>
        <v>26.18</v>
      </c>
      <c r="C611" s="1">
        <f t="shared" si="1"/>
        <v>-0.97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IFERROR(__xludf.DUMMYFUNCTION("""COMPUTED_VALUE"""),26.38)</f>
        <v>26.38</v>
      </c>
      <c r="C612" s="1">
        <f t="shared" si="1"/>
        <v>-0.8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IFERROR(__xludf.DUMMYFUNCTION("""COMPUTED_VALUE"""),26.77)</f>
        <v>26.77</v>
      </c>
      <c r="C613" s="1">
        <f t="shared" si="1"/>
        <v>-0.61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IFERROR(__xludf.DUMMYFUNCTION("""COMPUTED_VALUE"""),26.84)</f>
        <v>26.84</v>
      </c>
      <c r="C614" s="1">
        <f t="shared" si="1"/>
        <v>-0.93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IFERROR(__xludf.DUMMYFUNCTION("""COMPUTED_VALUE"""),27.16)</f>
        <v>27.16</v>
      </c>
      <c r="C615" s="1">
        <f t="shared" si="1"/>
        <v>-0.68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IFERROR(__xludf.DUMMYFUNCTION("""COMPUTED_VALUE"""),26.87)</f>
        <v>26.87</v>
      </c>
      <c r="C616" s="1">
        <f t="shared" si="1"/>
        <v>-1.29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IFERROR(__xludf.DUMMYFUNCTION("""COMPUTED_VALUE"""),26.9)</f>
        <v>26.9</v>
      </c>
      <c r="C617" s="1">
        <f t="shared" si="1"/>
        <v>-0.97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IFERROR(__xludf.DUMMYFUNCTION("""COMPUTED_VALUE"""),25.56)</f>
        <v>25.56</v>
      </c>
      <c r="C618" s="1">
        <f t="shared" si="1"/>
        <v>-2.34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IFERROR(__xludf.DUMMYFUNCTION("""COMPUTED_VALUE"""),25.01)</f>
        <v>25.01</v>
      </c>
      <c r="C619" s="1">
        <f t="shared" si="1"/>
        <v>-1.55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IFERROR(__xludf.DUMMYFUNCTION("""COMPUTED_VALUE"""),25.44)</f>
        <v>25.44</v>
      </c>
      <c r="C620" s="1">
        <f t="shared" si="1"/>
        <v>-0.57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IFERROR(__xludf.DUMMYFUNCTION("""COMPUTED_VALUE"""),25.35)</f>
        <v>25.35</v>
      </c>
      <c r="C621" s="1">
        <f t="shared" si="1"/>
        <v>-1.09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IFERROR(__xludf.DUMMYFUNCTION("""COMPUTED_VALUE"""),25.39)</f>
        <v>25.39</v>
      </c>
      <c r="C622" s="1">
        <f t="shared" si="1"/>
        <v>-0.96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IFERROR(__xludf.DUMMYFUNCTION("""COMPUTED_VALUE"""),25.3)</f>
        <v>25.3</v>
      </c>
      <c r="C623" s="1">
        <f t="shared" si="1"/>
        <v>-1.09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IFERROR(__xludf.DUMMYFUNCTION("""COMPUTED_VALUE"""),24.67)</f>
        <v>24.67</v>
      </c>
      <c r="C624" s="1">
        <f t="shared" si="1"/>
        <v>-1.63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IFERROR(__xludf.DUMMYFUNCTION("""COMPUTED_VALUE"""),24.85)</f>
        <v>24.85</v>
      </c>
      <c r="C625" s="1">
        <f t="shared" si="1"/>
        <v>-0.82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IFERROR(__xludf.DUMMYFUNCTION("""COMPUTED_VALUE"""),24.37)</f>
        <v>24.37</v>
      </c>
      <c r="C626" s="1">
        <f t="shared" si="1"/>
        <v>-1.48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IFERROR(__xludf.DUMMYFUNCTION("""COMPUTED_VALUE"""),24.61)</f>
        <v>24.61</v>
      </c>
      <c r="C627" s="1">
        <f t="shared" si="1"/>
        <v>-0.76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IFERROR(__xludf.DUMMYFUNCTION("""COMPUTED_VALUE"""),24.53)</f>
        <v>24.53</v>
      </c>
      <c r="C628" s="1">
        <f t="shared" si="1"/>
        <v>-1.08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IFERROR(__xludf.DUMMYFUNCTION("""COMPUTED_VALUE"""),24.22)</f>
        <v>24.22</v>
      </c>
      <c r="C629" s="1">
        <f t="shared" si="1"/>
        <v>-1.31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IFERROR(__xludf.DUMMYFUNCTION("""COMPUTED_VALUE"""),21.95)</f>
        <v>21.95</v>
      </c>
      <c r="C630" s="1">
        <f t="shared" si="1"/>
        <v>-3.27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IFERROR(__xludf.DUMMYFUNCTION("""COMPUTED_VALUE"""),22.21)</f>
        <v>22.21</v>
      </c>
      <c r="C631" s="1">
        <f t="shared" si="1"/>
        <v>-0.74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IFERROR(__xludf.DUMMYFUNCTION("""COMPUTED_VALUE"""),22.62)</f>
        <v>22.62</v>
      </c>
      <c r="C632" s="1">
        <f t="shared" si="1"/>
        <v>-0.59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IFERROR(__xludf.DUMMYFUNCTION("""COMPUTED_VALUE"""),23.05)</f>
        <v>23.05</v>
      </c>
      <c r="C633" s="1">
        <f t="shared" si="1"/>
        <v>-0.57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IFERROR(__xludf.DUMMYFUNCTION("""COMPUTED_VALUE"""),22.85)</f>
        <v>22.85</v>
      </c>
      <c r="C634" s="1">
        <f t="shared" si="1"/>
        <v>-1.2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IFERROR(__xludf.DUMMYFUNCTION("""COMPUTED_VALUE"""),22.57)</f>
        <v>22.57</v>
      </c>
      <c r="C635" s="1">
        <f t="shared" si="1"/>
        <v>-1.28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IFERROR(__xludf.DUMMYFUNCTION("""COMPUTED_VALUE"""),22.82)</f>
        <v>22.82</v>
      </c>
      <c r="C636" s="1">
        <f t="shared" si="1"/>
        <v>-0.75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IFERROR(__xludf.DUMMYFUNCTION("""COMPUTED_VALUE"""),23.07)</f>
        <v>23.07</v>
      </c>
      <c r="C637" s="1">
        <f t="shared" si="1"/>
        <v>-0.75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IFERROR(__xludf.DUMMYFUNCTION("""COMPUTED_VALUE"""),22.96)</f>
        <v>22.96</v>
      </c>
      <c r="C638" s="1">
        <f t="shared" si="1"/>
        <v>-1.11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IFERROR(__xludf.DUMMYFUNCTION("""COMPUTED_VALUE"""),23.49)</f>
        <v>23.49</v>
      </c>
      <c r="C639" s="1">
        <f t="shared" si="1"/>
        <v>-0.47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IFERROR(__xludf.DUMMYFUNCTION("""COMPUTED_VALUE"""),23.26)</f>
        <v>23.26</v>
      </c>
      <c r="C640" s="1">
        <f t="shared" si="1"/>
        <v>-1.23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IFERROR(__xludf.DUMMYFUNCTION("""COMPUTED_VALUE"""),23.19)</f>
        <v>23.19</v>
      </c>
      <c r="C641" s="1">
        <f t="shared" si="1"/>
        <v>-1.07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IFERROR(__xludf.DUMMYFUNCTION("""COMPUTED_VALUE"""),23.66)</f>
        <v>23.66</v>
      </c>
      <c r="C642" s="1">
        <f t="shared" si="1"/>
        <v>-0.53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IFERROR(__xludf.DUMMYFUNCTION("""COMPUTED_VALUE"""),23.82)</f>
        <v>23.82</v>
      </c>
      <c r="C643" s="1">
        <f t="shared" si="1"/>
        <v>-0.84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IFERROR(__xludf.DUMMYFUNCTION("""COMPUTED_VALUE"""),23.27)</f>
        <v>23.27</v>
      </c>
      <c r="C644" s="1">
        <f t="shared" si="1"/>
        <v>-1.55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IFERROR(__xludf.DUMMYFUNCTION("""COMPUTED_VALUE"""),23.21)</f>
        <v>23.21</v>
      </c>
      <c r="C645" s="1">
        <f t="shared" si="1"/>
        <v>-1.06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IFERROR(__xludf.DUMMYFUNCTION("""COMPUTED_VALUE"""),23.24)</f>
        <v>23.24</v>
      </c>
      <c r="C646" s="1">
        <f t="shared" si="1"/>
        <v>-0.97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IFERROR(__xludf.DUMMYFUNCTION("""COMPUTED_VALUE"""),23.38)</f>
        <v>23.38</v>
      </c>
      <c r="C647" s="1">
        <f t="shared" si="1"/>
        <v>-0.86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IFERROR(__xludf.DUMMYFUNCTION("""COMPUTED_VALUE"""),24.15)</f>
        <v>24.15</v>
      </c>
      <c r="C648" s="1">
        <f t="shared" si="1"/>
        <v>-0.23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IFERROR(__xludf.DUMMYFUNCTION("""COMPUTED_VALUE"""),24.26)</f>
        <v>24.26</v>
      </c>
      <c r="C649" s="1">
        <f t="shared" si="1"/>
        <v>-0.89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IFERROR(__xludf.DUMMYFUNCTION("""COMPUTED_VALUE"""),23.96)</f>
        <v>23.96</v>
      </c>
      <c r="C650" s="1">
        <f t="shared" si="1"/>
        <v>-1.3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IFERROR(__xludf.DUMMYFUNCTION("""COMPUTED_VALUE"""),23.34)</f>
        <v>23.34</v>
      </c>
      <c r="C651" s="1">
        <f t="shared" si="1"/>
        <v>-1.62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IFERROR(__xludf.DUMMYFUNCTION("""COMPUTED_VALUE"""),23.25)</f>
        <v>23.25</v>
      </c>
      <c r="C652" s="1">
        <f t="shared" si="1"/>
        <v>-1.09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IFERROR(__xludf.DUMMYFUNCTION("""COMPUTED_VALUE"""),23.14)</f>
        <v>23.14</v>
      </c>
      <c r="C653" s="1">
        <f t="shared" si="1"/>
        <v>-1.11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IFERROR(__xludf.DUMMYFUNCTION("""COMPUTED_VALUE"""),23.64)</f>
        <v>23.64</v>
      </c>
      <c r="C654" s="1">
        <f t="shared" si="1"/>
        <v>-0.5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IFERROR(__xludf.DUMMYFUNCTION("""COMPUTED_VALUE"""),23.88)</f>
        <v>23.88</v>
      </c>
      <c r="C655" s="1">
        <f t="shared" si="1"/>
        <v>-0.76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IFERROR(__xludf.DUMMYFUNCTION("""COMPUTED_VALUE"""),24.04)</f>
        <v>24.04</v>
      </c>
      <c r="C656" s="1">
        <f t="shared" si="1"/>
        <v>-0.84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IFERROR(__xludf.DUMMYFUNCTION("""COMPUTED_VALUE"""),23.98)</f>
        <v>23.98</v>
      </c>
      <c r="C657" s="1">
        <f t="shared" si="1"/>
        <v>-1.06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IFERROR(__xludf.DUMMYFUNCTION("""COMPUTED_VALUE"""),23.77)</f>
        <v>23.77</v>
      </c>
      <c r="C658" s="1">
        <f t="shared" si="1"/>
        <v>-1.21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IFERROR(__xludf.DUMMYFUNCTION("""COMPUTED_VALUE"""),23.63)</f>
        <v>23.63</v>
      </c>
      <c r="C659" s="1">
        <f t="shared" si="1"/>
        <v>-1.14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IFERROR(__xludf.DUMMYFUNCTION("""COMPUTED_VALUE"""),23.96)</f>
        <v>23.96</v>
      </c>
      <c r="C660" s="1">
        <f t="shared" si="1"/>
        <v>-0.67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IFERROR(__xludf.DUMMYFUNCTION("""COMPUTED_VALUE"""),23.73)</f>
        <v>23.73</v>
      </c>
      <c r="C661" s="1">
        <f t="shared" si="1"/>
        <v>-1.23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IFERROR(__xludf.DUMMYFUNCTION("""COMPUTED_VALUE"""),23.56)</f>
        <v>23.56</v>
      </c>
      <c r="C662" s="1">
        <f t="shared" si="1"/>
        <v>-1.17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IFERROR(__xludf.DUMMYFUNCTION("""COMPUTED_VALUE"""),23.7)</f>
        <v>23.7</v>
      </c>
      <c r="C663" s="1">
        <f t="shared" si="1"/>
        <v>-0.86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IFERROR(__xludf.DUMMYFUNCTION("""COMPUTED_VALUE"""),24.07)</f>
        <v>24.07</v>
      </c>
      <c r="C664" s="1">
        <f t="shared" si="1"/>
        <v>-0.63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IFERROR(__xludf.DUMMYFUNCTION("""COMPUTED_VALUE"""),23.94)</f>
        <v>23.94</v>
      </c>
      <c r="C665" s="1">
        <f t="shared" si="1"/>
        <v>-1.13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IFERROR(__xludf.DUMMYFUNCTION("""COMPUTED_VALUE"""),23.96)</f>
        <v>23.96</v>
      </c>
      <c r="C666" s="1">
        <f t="shared" si="1"/>
        <v>-0.98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IFERROR(__xludf.DUMMYFUNCTION("""COMPUTED_VALUE"""),23.94)</f>
        <v>23.94</v>
      </c>
      <c r="C667" s="1">
        <f t="shared" si="1"/>
        <v>-1.02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IFERROR(__xludf.DUMMYFUNCTION("""COMPUTED_VALUE"""),23.86)</f>
        <v>23.86</v>
      </c>
      <c r="C668" s="1">
        <f t="shared" si="1"/>
        <v>-1.08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IFERROR(__xludf.DUMMYFUNCTION("""COMPUTED_VALUE"""),24.22)</f>
        <v>24.22</v>
      </c>
      <c r="C669" s="1">
        <f t="shared" si="1"/>
        <v>-0.64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IFERROR(__xludf.DUMMYFUNCTION("""COMPUTED_VALUE"""),24.11)</f>
        <v>24.11</v>
      </c>
      <c r="C670" s="1">
        <f t="shared" si="1"/>
        <v>-1.11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IFERROR(__xludf.DUMMYFUNCTION("""COMPUTED_VALUE"""),24.72)</f>
        <v>24.72</v>
      </c>
      <c r="C671" s="1">
        <f t="shared" si="1"/>
        <v>-0.39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IFERROR(__xludf.DUMMYFUNCTION("""COMPUTED_VALUE"""),24.67)</f>
        <v>24.67</v>
      </c>
      <c r="C672" s="1">
        <f t="shared" si="1"/>
        <v>-1.05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IFERROR(__xludf.DUMMYFUNCTION("""COMPUTED_VALUE"""),24.44)</f>
        <v>24.44</v>
      </c>
      <c r="C673" s="1">
        <f t="shared" si="1"/>
        <v>-1.23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IFERROR(__xludf.DUMMYFUNCTION("""COMPUTED_VALUE"""),24.34)</f>
        <v>24.34</v>
      </c>
      <c r="C674" s="1">
        <f t="shared" si="1"/>
        <v>-1.1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IFERROR(__xludf.DUMMYFUNCTION("""COMPUTED_VALUE"""),24.32)</f>
        <v>24.32</v>
      </c>
      <c r="C675" s="1">
        <f t="shared" si="1"/>
        <v>-1.02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IFERROR(__xludf.DUMMYFUNCTION("""COMPUTED_VALUE"""),24.34)</f>
        <v>24.34</v>
      </c>
      <c r="C676" s="1">
        <f t="shared" si="1"/>
        <v>-0.98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IFERROR(__xludf.DUMMYFUNCTION("""COMPUTED_VALUE"""),24.87)</f>
        <v>24.87</v>
      </c>
      <c r="C677" s="1">
        <f t="shared" si="1"/>
        <v>-0.47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IFERROR(__xludf.DUMMYFUNCTION("""COMPUTED_VALUE"""),24.82)</f>
        <v>24.82</v>
      </c>
      <c r="C678" s="1">
        <f t="shared" si="1"/>
        <v>-1.05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IFERROR(__xludf.DUMMYFUNCTION("""COMPUTED_VALUE"""),25.01)</f>
        <v>25.01</v>
      </c>
      <c r="C679" s="1">
        <f t="shared" si="1"/>
        <v>-0.81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IFERROR(__xludf.DUMMYFUNCTION("""COMPUTED_VALUE"""),24.92)</f>
        <v>24.92</v>
      </c>
      <c r="C680" s="1">
        <f t="shared" si="1"/>
        <v>-1.09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IFERROR(__xludf.DUMMYFUNCTION("""COMPUTED_VALUE"""),25.21)</f>
        <v>25.21</v>
      </c>
      <c r="C681" s="1">
        <f t="shared" si="1"/>
        <v>-0.71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IFERROR(__xludf.DUMMYFUNCTION("""COMPUTED_VALUE"""),24.8)</f>
        <v>24.8</v>
      </c>
      <c r="C682" s="1">
        <f t="shared" si="1"/>
        <v>-1.41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IFERROR(__xludf.DUMMYFUNCTION("""COMPUTED_VALUE"""),24.16)</f>
        <v>24.16</v>
      </c>
      <c r="C683" s="1">
        <f t="shared" si="1"/>
        <v>-1.64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IFERROR(__xludf.DUMMYFUNCTION("""COMPUTED_VALUE"""),24.49)</f>
        <v>24.49</v>
      </c>
      <c r="C684" s="1">
        <f t="shared" si="1"/>
        <v>-0.67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IFERROR(__xludf.DUMMYFUNCTION("""COMPUTED_VALUE"""),24.43)</f>
        <v>24.43</v>
      </c>
      <c r="C685" s="1">
        <f t="shared" si="1"/>
        <v>-1.06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IFERROR(__xludf.DUMMYFUNCTION("""COMPUTED_VALUE"""),24.42)</f>
        <v>24.42</v>
      </c>
      <c r="C686" s="1">
        <f t="shared" si="1"/>
        <v>-1.01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IFERROR(__xludf.DUMMYFUNCTION("""COMPUTED_VALUE"""),24.18)</f>
        <v>24.18</v>
      </c>
      <c r="C687" s="1">
        <f t="shared" si="1"/>
        <v>-1.24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IFERROR(__xludf.DUMMYFUNCTION("""COMPUTED_VALUE"""),24.13)</f>
        <v>24.13</v>
      </c>
      <c r="C688" s="1">
        <f t="shared" si="1"/>
        <v>-1.05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IFERROR(__xludf.DUMMYFUNCTION("""COMPUTED_VALUE"""),23.83)</f>
        <v>23.83</v>
      </c>
      <c r="C689" s="1">
        <f t="shared" si="1"/>
        <v>-1.3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IFERROR(__xludf.DUMMYFUNCTION("""COMPUTED_VALUE"""),23.77)</f>
        <v>23.77</v>
      </c>
      <c r="C690" s="1">
        <f t="shared" si="1"/>
        <v>-1.06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IFERROR(__xludf.DUMMYFUNCTION("""COMPUTED_VALUE"""),23.87)</f>
        <v>23.87</v>
      </c>
      <c r="C691" s="1">
        <f t="shared" si="1"/>
        <v>-0.9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IFERROR(__xludf.DUMMYFUNCTION("""COMPUTED_VALUE"""),24.0)</f>
        <v>24</v>
      </c>
      <c r="C692" s="1">
        <f t="shared" si="1"/>
        <v>-0.87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IFERROR(__xludf.DUMMYFUNCTION("""COMPUTED_VALUE"""),23.73)</f>
        <v>23.73</v>
      </c>
      <c r="C693" s="1">
        <f t="shared" si="1"/>
        <v>-1.27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IFERROR(__xludf.DUMMYFUNCTION("""COMPUTED_VALUE"""),23.89)</f>
        <v>23.89</v>
      </c>
      <c r="C694" s="1">
        <f t="shared" si="1"/>
        <v>-0.84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IFERROR(__xludf.DUMMYFUNCTION("""COMPUTED_VALUE"""),23.74)</f>
        <v>23.74</v>
      </c>
      <c r="C695" s="1">
        <f t="shared" si="1"/>
        <v>-1.15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IFERROR(__xludf.DUMMYFUNCTION("""COMPUTED_VALUE"""),23.45)</f>
        <v>23.45</v>
      </c>
      <c r="C696" s="1">
        <f t="shared" si="1"/>
        <v>-1.29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IFERROR(__xludf.DUMMYFUNCTION("""COMPUTED_VALUE"""),23.97)</f>
        <v>23.97</v>
      </c>
      <c r="C697" s="1">
        <f t="shared" si="1"/>
        <v>-0.48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IFERROR(__xludf.DUMMYFUNCTION("""COMPUTED_VALUE"""),23.81)</f>
        <v>23.81</v>
      </c>
      <c r="C698" s="1">
        <f t="shared" si="1"/>
        <v>-1.16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IFERROR(__xludf.DUMMYFUNCTION("""COMPUTED_VALUE"""),23.75)</f>
        <v>23.75</v>
      </c>
      <c r="C699" s="1">
        <f t="shared" si="1"/>
        <v>-1.06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IFERROR(__xludf.DUMMYFUNCTION("""COMPUTED_VALUE"""),23.62)</f>
        <v>23.62</v>
      </c>
      <c r="C700" s="1">
        <f t="shared" si="1"/>
        <v>-1.13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IFERROR(__xludf.DUMMYFUNCTION("""COMPUTED_VALUE"""),23.56)</f>
        <v>23.56</v>
      </c>
      <c r="C701" s="1">
        <f t="shared" si="1"/>
        <v>-1.06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IFERROR(__xludf.DUMMYFUNCTION("""COMPUTED_VALUE"""),23.73)</f>
        <v>23.73</v>
      </c>
      <c r="C702" s="1">
        <f t="shared" si="1"/>
        <v>-0.83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IFERROR(__xludf.DUMMYFUNCTION("""COMPUTED_VALUE"""),23.61)</f>
        <v>23.61</v>
      </c>
      <c r="C703" s="1">
        <f t="shared" si="1"/>
        <v>-1.12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IFERROR(__xludf.DUMMYFUNCTION("""COMPUTED_VALUE"""),23.9)</f>
        <v>23.9</v>
      </c>
      <c r="C704" s="1">
        <f t="shared" si="1"/>
        <v>-0.71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IFERROR(__xludf.DUMMYFUNCTION("""COMPUTED_VALUE"""),24.31)</f>
        <v>24.31</v>
      </c>
      <c r="C705" s="1">
        <f t="shared" si="1"/>
        <v>-0.59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IFERROR(__xludf.DUMMYFUNCTION("""COMPUTED_VALUE"""),24.39)</f>
        <v>24.39</v>
      </c>
      <c r="C706" s="1">
        <f t="shared" si="1"/>
        <v>-0.92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IFERROR(__xludf.DUMMYFUNCTION("""COMPUTED_VALUE"""),24.39)</f>
        <v>24.39</v>
      </c>
      <c r="C707" s="1">
        <f t="shared" si="1"/>
        <v>-1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IFERROR(__xludf.DUMMYFUNCTION("""COMPUTED_VALUE"""),24.11)</f>
        <v>24.11</v>
      </c>
      <c r="C708" s="1">
        <f t="shared" si="1"/>
        <v>-1.28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IFERROR(__xludf.DUMMYFUNCTION("""COMPUTED_VALUE"""),23.62)</f>
        <v>23.62</v>
      </c>
      <c r="C709" s="1">
        <f t="shared" si="1"/>
        <v>-1.49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IFERROR(__xludf.DUMMYFUNCTION("""COMPUTED_VALUE"""),23.21)</f>
        <v>23.21</v>
      </c>
      <c r="C710" s="1">
        <f t="shared" si="1"/>
        <v>-1.41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IFERROR(__xludf.DUMMYFUNCTION("""COMPUTED_VALUE"""),23.22)</f>
        <v>23.22</v>
      </c>
      <c r="C711" s="1">
        <f t="shared" si="1"/>
        <v>-0.99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IFERROR(__xludf.DUMMYFUNCTION("""COMPUTED_VALUE"""),22.83)</f>
        <v>22.83</v>
      </c>
      <c r="C712" s="1">
        <f t="shared" si="1"/>
        <v>-1.39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IFERROR(__xludf.DUMMYFUNCTION("""COMPUTED_VALUE"""),22.79)</f>
        <v>22.79</v>
      </c>
      <c r="C713" s="1">
        <f t="shared" si="1"/>
        <v>-1.04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IFERROR(__xludf.DUMMYFUNCTION("""COMPUTED_VALUE"""),22.85)</f>
        <v>22.85</v>
      </c>
      <c r="C714" s="1">
        <f t="shared" si="1"/>
        <v>-0.94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IFERROR(__xludf.DUMMYFUNCTION("""COMPUTED_VALUE"""),23.84)</f>
        <v>23.84</v>
      </c>
      <c r="C715" s="1">
        <f t="shared" si="1"/>
        <v>-0.01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IFERROR(__xludf.DUMMYFUNCTION("""COMPUTED_VALUE"""),23.64)</f>
        <v>23.64</v>
      </c>
      <c r="C716" s="1">
        <f t="shared" si="1"/>
        <v>-1.2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IFERROR(__xludf.DUMMYFUNCTION("""COMPUTED_VALUE"""),23.82)</f>
        <v>23.82</v>
      </c>
      <c r="C717" s="1">
        <f t="shared" si="1"/>
        <v>-0.82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IFERROR(__xludf.DUMMYFUNCTION("""COMPUTED_VALUE"""),24.03)</f>
        <v>24.03</v>
      </c>
      <c r="C718" s="1">
        <f t="shared" si="1"/>
        <v>-0.79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IFERROR(__xludf.DUMMYFUNCTION("""COMPUTED_VALUE"""),23.66)</f>
        <v>23.66</v>
      </c>
      <c r="C719" s="1">
        <f t="shared" si="1"/>
        <v>-1.37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IFERROR(__xludf.DUMMYFUNCTION("""COMPUTED_VALUE"""),22.97)</f>
        <v>22.97</v>
      </c>
      <c r="C720" s="1">
        <f t="shared" si="1"/>
        <v>-1.69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IFERROR(__xludf.DUMMYFUNCTION("""COMPUTED_VALUE"""),23.08)</f>
        <v>23.08</v>
      </c>
      <c r="C721" s="1">
        <f t="shared" si="1"/>
        <v>-0.89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IFERROR(__xludf.DUMMYFUNCTION("""COMPUTED_VALUE"""),23.07)</f>
        <v>23.07</v>
      </c>
      <c r="C722" s="1">
        <f t="shared" si="1"/>
        <v>-1.01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IFERROR(__xludf.DUMMYFUNCTION("""COMPUTED_VALUE"""),22.87)</f>
        <v>22.87</v>
      </c>
      <c r="C723" s="1">
        <f t="shared" si="1"/>
        <v>-1.2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IFERROR(__xludf.DUMMYFUNCTION("""COMPUTED_VALUE"""),22.65)</f>
        <v>22.65</v>
      </c>
      <c r="C724" s="1">
        <f t="shared" si="1"/>
        <v>-1.22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IFERROR(__xludf.DUMMYFUNCTION("""COMPUTED_VALUE"""),22.71)</f>
        <v>22.71</v>
      </c>
      <c r="C725" s="1">
        <f t="shared" si="1"/>
        <v>-0.94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IFERROR(__xludf.DUMMYFUNCTION("""COMPUTED_VALUE"""),23.15)</f>
        <v>23.15</v>
      </c>
      <c r="C726" s="1">
        <f t="shared" si="1"/>
        <v>-0.56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IFERROR(__xludf.DUMMYFUNCTION("""COMPUTED_VALUE"""),24.08)</f>
        <v>24.08</v>
      </c>
      <c r="C727" s="1">
        <f t="shared" si="1"/>
        <v>-0.07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IFERROR(__xludf.DUMMYFUNCTION("""COMPUTED_VALUE"""),23.9)</f>
        <v>23.9</v>
      </c>
      <c r="C728" s="1">
        <f t="shared" si="1"/>
        <v>-1.18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IFERROR(__xludf.DUMMYFUNCTION("""COMPUTED_VALUE"""),23.9)</f>
        <v>23.9</v>
      </c>
      <c r="C729" s="1">
        <f t="shared" si="1"/>
        <v>-1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IFERROR(__xludf.DUMMYFUNCTION("""COMPUTED_VALUE"""),24.19)</f>
        <v>24.19</v>
      </c>
      <c r="C730" s="1">
        <f t="shared" si="1"/>
        <v>-0.71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IFERROR(__xludf.DUMMYFUNCTION("""COMPUTED_VALUE"""),24.42)</f>
        <v>24.42</v>
      </c>
      <c r="C731" s="1">
        <f t="shared" si="1"/>
        <v>-0.77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IFERROR(__xludf.DUMMYFUNCTION("""COMPUTED_VALUE"""),24.25)</f>
        <v>24.25</v>
      </c>
      <c r="C732" s="1">
        <f t="shared" si="1"/>
        <v>-1.17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IFERROR(__xludf.DUMMYFUNCTION("""COMPUTED_VALUE"""),24.78)</f>
        <v>24.78</v>
      </c>
      <c r="C733" s="1">
        <f t="shared" si="1"/>
        <v>-0.47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IFERROR(__xludf.DUMMYFUNCTION("""COMPUTED_VALUE"""),24.74)</f>
        <v>24.74</v>
      </c>
      <c r="C734" s="1">
        <f t="shared" si="1"/>
        <v>-1.04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IFERROR(__xludf.DUMMYFUNCTION("""COMPUTED_VALUE"""),24.37)</f>
        <v>24.37</v>
      </c>
      <c r="C735" s="1">
        <f t="shared" si="1"/>
        <v>-1.37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IFERROR(__xludf.DUMMYFUNCTION("""COMPUTED_VALUE"""),24.39)</f>
        <v>24.39</v>
      </c>
      <c r="C736" s="1">
        <f t="shared" si="1"/>
        <v>-0.98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IFERROR(__xludf.DUMMYFUNCTION("""COMPUTED_VALUE"""),24.42)</f>
        <v>24.42</v>
      </c>
      <c r="C737" s="1">
        <f t="shared" si="1"/>
        <v>-0.97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IFERROR(__xludf.DUMMYFUNCTION("""COMPUTED_VALUE"""),24.42)</f>
        <v>24.42</v>
      </c>
      <c r="C738" s="1">
        <f t="shared" si="1"/>
        <v>-1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IFERROR(__xludf.DUMMYFUNCTION("""COMPUTED_VALUE"""),24.61)</f>
        <v>24.61</v>
      </c>
      <c r="C739" s="1">
        <f t="shared" si="1"/>
        <v>-0.81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IFERROR(__xludf.DUMMYFUNCTION("""COMPUTED_VALUE"""),24.65)</f>
        <v>24.65</v>
      </c>
      <c r="C740" s="1">
        <f t="shared" si="1"/>
        <v>-0.96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IFERROR(__xludf.DUMMYFUNCTION("""COMPUTED_VALUE"""),24.52)</f>
        <v>24.52</v>
      </c>
      <c r="C741" s="1">
        <f t="shared" si="1"/>
        <v>-1.13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IFERROR(__xludf.DUMMYFUNCTION("""COMPUTED_VALUE"""),24.85)</f>
        <v>24.85</v>
      </c>
      <c r="C742" s="1">
        <f t="shared" si="1"/>
        <v>-0.67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IFERROR(__xludf.DUMMYFUNCTION("""COMPUTED_VALUE"""),24.8)</f>
        <v>24.8</v>
      </c>
      <c r="C743" s="1">
        <f t="shared" si="1"/>
        <v>-1.05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IFERROR(__xludf.DUMMYFUNCTION("""COMPUTED_VALUE"""),24.33)</f>
        <v>24.33</v>
      </c>
      <c r="C744" s="1">
        <f t="shared" si="1"/>
        <v>-1.47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IFERROR(__xludf.DUMMYFUNCTION("""COMPUTED_VALUE"""),24.23)</f>
        <v>24.23</v>
      </c>
      <c r="C745" s="1">
        <f t="shared" si="1"/>
        <v>-1.1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IFERROR(__xludf.DUMMYFUNCTION("""COMPUTED_VALUE"""),24.5)</f>
        <v>24.5</v>
      </c>
      <c r="C746" s="1">
        <f t="shared" si="1"/>
        <v>-0.73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IFERROR(__xludf.DUMMYFUNCTION("""COMPUTED_VALUE"""),24.73)</f>
        <v>24.73</v>
      </c>
      <c r="C747" s="1">
        <f t="shared" si="1"/>
        <v>-0.77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IFERROR(__xludf.DUMMYFUNCTION("""COMPUTED_VALUE"""),24.45)</f>
        <v>24.45</v>
      </c>
      <c r="C748" s="1">
        <f t="shared" si="1"/>
        <v>-1.28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IFERROR(__xludf.DUMMYFUNCTION("""COMPUTED_VALUE"""),24.75)</f>
        <v>24.75</v>
      </c>
      <c r="C749" s="1">
        <f t="shared" si="1"/>
        <v>-0.7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IFERROR(__xludf.DUMMYFUNCTION("""COMPUTED_VALUE"""),26.28)</f>
        <v>26.28</v>
      </c>
      <c r="C750" s="1">
        <f t="shared" si="1"/>
        <v>0.53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IFERROR(__xludf.DUMMYFUNCTION("""COMPUTED_VALUE"""),26.4)</f>
        <v>26.4</v>
      </c>
      <c r="C751" s="1">
        <f t="shared" si="1"/>
        <v>-0.88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IFERROR(__xludf.DUMMYFUNCTION("""COMPUTED_VALUE"""),25.67)</f>
        <v>25.67</v>
      </c>
      <c r="C752" s="1">
        <f t="shared" si="1"/>
        <v>-1.73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IFERROR(__xludf.DUMMYFUNCTION("""COMPUTED_VALUE"""),25.88)</f>
        <v>25.88</v>
      </c>
      <c r="C753" s="1">
        <f t="shared" si="1"/>
        <v>-0.79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IFERROR(__xludf.DUMMYFUNCTION("""COMPUTED_VALUE"""),25.5)</f>
        <v>25.5</v>
      </c>
      <c r="C754" s="1">
        <f t="shared" si="1"/>
        <v>-1.38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IFERROR(__xludf.DUMMYFUNCTION("""COMPUTED_VALUE"""),25.8)</f>
        <v>25.8</v>
      </c>
      <c r="C755" s="1">
        <f t="shared" si="1"/>
        <v>-0.7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IFERROR(__xludf.DUMMYFUNCTION("""COMPUTED_VALUE"""),25.92)</f>
        <v>25.92</v>
      </c>
      <c r="C756" s="1">
        <f t="shared" si="1"/>
        <v>-0.88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IFERROR(__xludf.DUMMYFUNCTION("""COMPUTED_VALUE"""),26.19)</f>
        <v>26.19</v>
      </c>
      <c r="C757" s="1">
        <f t="shared" si="1"/>
        <v>-0.73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IFERROR(__xludf.DUMMYFUNCTION("""COMPUTED_VALUE"""),26.44)</f>
        <v>26.44</v>
      </c>
      <c r="C758" s="1">
        <f t="shared" si="1"/>
        <v>-0.75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IFERROR(__xludf.DUMMYFUNCTION("""COMPUTED_VALUE"""),26.48)</f>
        <v>26.48</v>
      </c>
      <c r="C759" s="1">
        <f t="shared" si="1"/>
        <v>-0.96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IFERROR(__xludf.DUMMYFUNCTION("""COMPUTED_VALUE"""),26.2)</f>
        <v>26.2</v>
      </c>
      <c r="C760" s="1">
        <f t="shared" si="1"/>
        <v>-1.28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IFERROR(__xludf.DUMMYFUNCTION("""COMPUTED_VALUE"""),26.23)</f>
        <v>26.23</v>
      </c>
      <c r="C761" s="1">
        <f t="shared" si="1"/>
        <v>-0.97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IFERROR(__xludf.DUMMYFUNCTION("""COMPUTED_VALUE"""),26.28)</f>
        <v>26.28</v>
      </c>
      <c r="C762" s="1">
        <f t="shared" si="1"/>
        <v>-0.95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IFERROR(__xludf.DUMMYFUNCTION("""COMPUTED_VALUE"""),26.55)</f>
        <v>26.55</v>
      </c>
      <c r="C763" s="1">
        <f t="shared" si="1"/>
        <v>-0.73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IFERROR(__xludf.DUMMYFUNCTION("""COMPUTED_VALUE"""),26.6)</f>
        <v>26.6</v>
      </c>
      <c r="C764" s="1">
        <f t="shared" si="1"/>
        <v>-0.95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IFERROR(__xludf.DUMMYFUNCTION("""COMPUTED_VALUE"""),26.82)</f>
        <v>26.82</v>
      </c>
      <c r="C765" s="1">
        <f t="shared" si="1"/>
        <v>-0.78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IFERROR(__xludf.DUMMYFUNCTION("""COMPUTED_VALUE"""),26.87)</f>
        <v>26.87</v>
      </c>
      <c r="C766" s="1">
        <f t="shared" si="1"/>
        <v>-0.95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IFERROR(__xludf.DUMMYFUNCTION("""COMPUTED_VALUE"""),26.74)</f>
        <v>26.74</v>
      </c>
      <c r="C767" s="1">
        <f t="shared" si="1"/>
        <v>-1.13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IFERROR(__xludf.DUMMYFUNCTION("""COMPUTED_VALUE"""),26.65)</f>
        <v>26.65</v>
      </c>
      <c r="C768" s="1">
        <f t="shared" si="1"/>
        <v>-1.09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IFERROR(__xludf.DUMMYFUNCTION("""COMPUTED_VALUE"""),26.74)</f>
        <v>26.74</v>
      </c>
      <c r="C769" s="1">
        <f t="shared" si="1"/>
        <v>-0.91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IFERROR(__xludf.DUMMYFUNCTION("""COMPUTED_VALUE"""),26.55)</f>
        <v>26.55</v>
      </c>
      <c r="C770" s="1">
        <f t="shared" si="1"/>
        <v>-1.19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IFERROR(__xludf.DUMMYFUNCTION("""COMPUTED_VALUE"""),26.93)</f>
        <v>26.93</v>
      </c>
      <c r="C771" s="1">
        <f t="shared" si="1"/>
        <v>-0.62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IFERROR(__xludf.DUMMYFUNCTION("""COMPUTED_VALUE"""),27.78)</f>
        <v>27.78</v>
      </c>
      <c r="C772" s="1">
        <f t="shared" si="1"/>
        <v>-0.15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IFERROR(__xludf.DUMMYFUNCTION("""COMPUTED_VALUE"""),27.25)</f>
        <v>27.25</v>
      </c>
      <c r="C773" s="1">
        <f t="shared" si="1"/>
        <v>-1.53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IFERROR(__xludf.DUMMYFUNCTION("""COMPUTED_VALUE"""),26.96)</f>
        <v>26.96</v>
      </c>
      <c r="C774" s="1">
        <f t="shared" si="1"/>
        <v>-1.29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IFERROR(__xludf.DUMMYFUNCTION("""COMPUTED_VALUE"""),26.81)</f>
        <v>26.81</v>
      </c>
      <c r="C775" s="1">
        <f t="shared" si="1"/>
        <v>-1.15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IFERROR(__xludf.DUMMYFUNCTION("""COMPUTED_VALUE"""),27.03)</f>
        <v>27.03</v>
      </c>
      <c r="C776" s="1">
        <f t="shared" si="1"/>
        <v>-0.78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IFERROR(__xludf.DUMMYFUNCTION("""COMPUTED_VALUE"""),26.85)</f>
        <v>26.85</v>
      </c>
      <c r="C777" s="1">
        <f t="shared" si="1"/>
        <v>-1.18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IFERROR(__xludf.DUMMYFUNCTION("""COMPUTED_VALUE"""),26.83)</f>
        <v>26.83</v>
      </c>
      <c r="C778" s="1">
        <f t="shared" si="1"/>
        <v>-1.02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IFERROR(__xludf.DUMMYFUNCTION("""COMPUTED_VALUE"""),26.95)</f>
        <v>26.95</v>
      </c>
      <c r="C779" s="1">
        <f t="shared" si="1"/>
        <v>-0.88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IFERROR(__xludf.DUMMYFUNCTION("""COMPUTED_VALUE"""),27.08)</f>
        <v>27.08</v>
      </c>
      <c r="C780" s="1">
        <f t="shared" si="1"/>
        <v>-0.87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IFERROR(__xludf.DUMMYFUNCTION("""COMPUTED_VALUE"""),27.34)</f>
        <v>27.34</v>
      </c>
      <c r="C781" s="1">
        <f t="shared" si="1"/>
        <v>-0.74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IFERROR(__xludf.DUMMYFUNCTION("""COMPUTED_VALUE"""),27.3)</f>
        <v>27.3</v>
      </c>
      <c r="C782" s="1">
        <f t="shared" si="1"/>
        <v>-1.04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IFERROR(__xludf.DUMMYFUNCTION("""COMPUTED_VALUE"""),27.61)</f>
        <v>27.61</v>
      </c>
      <c r="C783" s="1">
        <f t="shared" si="1"/>
        <v>-0.69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IFERROR(__xludf.DUMMYFUNCTION("""COMPUTED_VALUE"""),27.55)</f>
        <v>27.55</v>
      </c>
      <c r="C784" s="1">
        <f t="shared" si="1"/>
        <v>-1.06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IFERROR(__xludf.DUMMYFUNCTION("""COMPUTED_VALUE"""),27.28)</f>
        <v>27.28</v>
      </c>
      <c r="C785" s="1">
        <f t="shared" si="1"/>
        <v>-1.27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IFERROR(__xludf.DUMMYFUNCTION("""COMPUTED_VALUE"""),27.31)</f>
        <v>27.31</v>
      </c>
      <c r="C786" s="1">
        <f t="shared" si="1"/>
        <v>-0.97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IFERROR(__xludf.DUMMYFUNCTION("""COMPUTED_VALUE"""),27.48)</f>
        <v>27.48</v>
      </c>
      <c r="C787" s="1">
        <f t="shared" si="1"/>
        <v>-0.83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IFERROR(__xludf.DUMMYFUNCTION("""COMPUTED_VALUE"""),27.24)</f>
        <v>27.24</v>
      </c>
      <c r="C788" s="1">
        <f t="shared" si="1"/>
        <v>-1.24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IFERROR(__xludf.DUMMYFUNCTION("""COMPUTED_VALUE"""),27.01)</f>
        <v>27.01</v>
      </c>
      <c r="C789" s="1">
        <f t="shared" si="1"/>
        <v>-1.23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IFERROR(__xludf.DUMMYFUNCTION("""COMPUTED_VALUE"""),27.27)</f>
        <v>27.27</v>
      </c>
      <c r="C790" s="1">
        <f t="shared" si="1"/>
        <v>-0.74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IFERROR(__xludf.DUMMYFUNCTION("""COMPUTED_VALUE"""),27.24)</f>
        <v>27.24</v>
      </c>
      <c r="C791" s="1">
        <f t="shared" si="1"/>
        <v>-1.03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IFERROR(__xludf.DUMMYFUNCTION("""COMPUTED_VALUE"""),27.02)</f>
        <v>27.02</v>
      </c>
      <c r="C792" s="1">
        <f t="shared" si="1"/>
        <v>-1.22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IFERROR(__xludf.DUMMYFUNCTION("""COMPUTED_VALUE"""),27.14)</f>
        <v>27.14</v>
      </c>
      <c r="C793" s="1">
        <f t="shared" si="1"/>
        <v>-0.88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IFERROR(__xludf.DUMMYFUNCTION("""COMPUTED_VALUE"""),27.17)</f>
        <v>27.17</v>
      </c>
      <c r="C794" s="1">
        <f t="shared" si="1"/>
        <v>-0.97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IFERROR(__xludf.DUMMYFUNCTION("""COMPUTED_VALUE"""),27.23)</f>
        <v>27.23</v>
      </c>
      <c r="C795" s="1">
        <f t="shared" si="1"/>
        <v>-0.94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IFERROR(__xludf.DUMMYFUNCTION("""COMPUTED_VALUE"""),27.41)</f>
        <v>27.41</v>
      </c>
      <c r="C796" s="1">
        <f t="shared" si="1"/>
        <v>-0.82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IFERROR(__xludf.DUMMYFUNCTION("""COMPUTED_VALUE"""),27.37)</f>
        <v>27.37</v>
      </c>
      <c r="C797" s="1">
        <f t="shared" si="1"/>
        <v>-1.04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IFERROR(__xludf.DUMMYFUNCTION("""COMPUTED_VALUE"""),27.45)</f>
        <v>27.45</v>
      </c>
      <c r="C798" s="1">
        <f t="shared" si="1"/>
        <v>-0.92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IFERROR(__xludf.DUMMYFUNCTION("""COMPUTED_VALUE"""),27.65)</f>
        <v>27.65</v>
      </c>
      <c r="C799" s="1">
        <f t="shared" si="1"/>
        <v>-0.8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IFERROR(__xludf.DUMMYFUNCTION("""COMPUTED_VALUE"""),27.61)</f>
        <v>27.61</v>
      </c>
      <c r="C800" s="1">
        <f t="shared" si="1"/>
        <v>-1.04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IFERROR(__xludf.DUMMYFUNCTION("""COMPUTED_VALUE"""),27.35)</f>
        <v>27.35</v>
      </c>
      <c r="C801" s="1">
        <f t="shared" si="1"/>
        <v>-1.26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IFERROR(__xludf.DUMMYFUNCTION("""COMPUTED_VALUE"""),27.27)</f>
        <v>27.27</v>
      </c>
      <c r="C802" s="1">
        <f t="shared" si="1"/>
        <v>-1.08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IFERROR(__xludf.DUMMYFUNCTION("""COMPUTED_VALUE"""),26.75)</f>
        <v>26.75</v>
      </c>
      <c r="C803" s="1">
        <f t="shared" si="1"/>
        <v>-1.52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IFERROR(__xludf.DUMMYFUNCTION("""COMPUTED_VALUE"""),27.43)</f>
        <v>27.43</v>
      </c>
      <c r="C804" s="1">
        <f t="shared" si="1"/>
        <v>-0.32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IFERROR(__xludf.DUMMYFUNCTION("""COMPUTED_VALUE"""),27.35)</f>
        <v>27.35</v>
      </c>
      <c r="C805" s="1">
        <f t="shared" si="1"/>
        <v>-1.08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IFERROR(__xludf.DUMMYFUNCTION("""COMPUTED_VALUE"""),27.39)</f>
        <v>27.39</v>
      </c>
      <c r="C806" s="1">
        <f t="shared" si="1"/>
        <v>-0.96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IFERROR(__xludf.DUMMYFUNCTION("""COMPUTED_VALUE"""),27.08)</f>
        <v>27.08</v>
      </c>
      <c r="C807" s="1">
        <f t="shared" si="1"/>
        <v>-1.31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IFERROR(__xludf.DUMMYFUNCTION("""COMPUTED_VALUE"""),26.92)</f>
        <v>26.92</v>
      </c>
      <c r="C808" s="1">
        <f t="shared" si="1"/>
        <v>-1.16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IFERROR(__xludf.DUMMYFUNCTION("""COMPUTED_VALUE"""),27.42)</f>
        <v>27.42</v>
      </c>
      <c r="C809" s="1">
        <f t="shared" si="1"/>
        <v>-0.5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IFERROR(__xludf.DUMMYFUNCTION("""COMPUTED_VALUE"""),26.8)</f>
        <v>26.8</v>
      </c>
      <c r="C810" s="1">
        <f t="shared" si="1"/>
        <v>-1.62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IFERROR(__xludf.DUMMYFUNCTION("""COMPUTED_VALUE"""),29.77)</f>
        <v>29.77</v>
      </c>
      <c r="C811" s="1">
        <f t="shared" si="1"/>
        <v>1.97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IFERROR(__xludf.DUMMYFUNCTION("""COMPUTED_VALUE"""),29.78)</f>
        <v>29.78</v>
      </c>
      <c r="C812" s="1">
        <f t="shared" si="1"/>
        <v>-0.99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IFERROR(__xludf.DUMMYFUNCTION("""COMPUTED_VALUE"""),29.74)</f>
        <v>29.74</v>
      </c>
      <c r="C813" s="1">
        <f t="shared" si="1"/>
        <v>-1.04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IFERROR(__xludf.DUMMYFUNCTION("""COMPUTED_VALUE"""),29.23)</f>
        <v>29.23</v>
      </c>
      <c r="C814" s="1">
        <f t="shared" si="1"/>
        <v>-1.51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IFERROR(__xludf.DUMMYFUNCTION("""COMPUTED_VALUE"""),29.51)</f>
        <v>29.51</v>
      </c>
      <c r="C815" s="1">
        <f t="shared" si="1"/>
        <v>-0.72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IFERROR(__xludf.DUMMYFUNCTION("""COMPUTED_VALUE"""),29.13)</f>
        <v>29.13</v>
      </c>
      <c r="C816" s="1">
        <f t="shared" si="1"/>
        <v>-1.38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IFERROR(__xludf.DUMMYFUNCTION("""COMPUTED_VALUE"""),29.45)</f>
        <v>29.45</v>
      </c>
      <c r="C817" s="1">
        <f t="shared" si="1"/>
        <v>-0.68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IFERROR(__xludf.DUMMYFUNCTION("""COMPUTED_VALUE"""),29.46)</f>
        <v>29.46</v>
      </c>
      <c r="C818" s="1">
        <f t="shared" si="1"/>
        <v>-0.99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IFERROR(__xludf.DUMMYFUNCTION("""COMPUTED_VALUE"""),29.67)</f>
        <v>29.67</v>
      </c>
      <c r="C819" s="1">
        <f t="shared" si="1"/>
        <v>-0.79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IFERROR(__xludf.DUMMYFUNCTION("""COMPUTED_VALUE"""),29.49)</f>
        <v>29.49</v>
      </c>
      <c r="C820" s="1">
        <f t="shared" si="1"/>
        <v>-1.18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IFERROR(__xludf.DUMMYFUNCTION("""COMPUTED_VALUE"""),29.98)</f>
        <v>29.98</v>
      </c>
      <c r="C821" s="1">
        <f t="shared" si="1"/>
        <v>-0.51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IFERROR(__xludf.DUMMYFUNCTION("""COMPUTED_VALUE"""),29.95)</f>
        <v>29.95</v>
      </c>
      <c r="C822" s="1">
        <f t="shared" si="1"/>
        <v>-1.03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IFERROR(__xludf.DUMMYFUNCTION("""COMPUTED_VALUE"""),30.15)</f>
        <v>30.15</v>
      </c>
      <c r="C823" s="1">
        <f t="shared" si="1"/>
        <v>-0.8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IFERROR(__xludf.DUMMYFUNCTION("""COMPUTED_VALUE"""),30.6)</f>
        <v>30.6</v>
      </c>
      <c r="C824" s="1">
        <f t="shared" si="1"/>
        <v>-0.55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IFERROR(__xludf.DUMMYFUNCTION("""COMPUTED_VALUE"""),30.29)</f>
        <v>30.29</v>
      </c>
      <c r="C825" s="1">
        <f t="shared" si="1"/>
        <v>-1.31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IFERROR(__xludf.DUMMYFUNCTION("""COMPUTED_VALUE"""),29.84)</f>
        <v>29.84</v>
      </c>
      <c r="C826" s="1">
        <f t="shared" si="1"/>
        <v>-1.45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IFERROR(__xludf.DUMMYFUNCTION("""COMPUTED_VALUE"""),30.25)</f>
        <v>30.25</v>
      </c>
      <c r="C827" s="1">
        <f t="shared" si="1"/>
        <v>-0.59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IFERROR(__xludf.DUMMYFUNCTION("""COMPUTED_VALUE"""),30.45)</f>
        <v>30.45</v>
      </c>
      <c r="C828" s="1">
        <f t="shared" si="1"/>
        <v>-0.8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IFERROR(__xludf.DUMMYFUNCTION("""COMPUTED_VALUE"""),30.09)</f>
        <v>30.09</v>
      </c>
      <c r="C829" s="1">
        <f t="shared" si="1"/>
        <v>-1.36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IFERROR(__xludf.DUMMYFUNCTION("""COMPUTED_VALUE"""),30.46)</f>
        <v>30.46</v>
      </c>
      <c r="C830" s="1">
        <f t="shared" si="1"/>
        <v>-0.63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IFERROR(__xludf.DUMMYFUNCTION("""COMPUTED_VALUE"""),30.68)</f>
        <v>30.68</v>
      </c>
      <c r="C831" s="1">
        <f t="shared" si="1"/>
        <v>-0.78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IFERROR(__xludf.DUMMYFUNCTION("""COMPUTED_VALUE"""),30.84)</f>
        <v>30.84</v>
      </c>
      <c r="C832" s="1">
        <f t="shared" si="1"/>
        <v>-0.84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IFERROR(__xludf.DUMMYFUNCTION("""COMPUTED_VALUE"""),30.77)</f>
        <v>30.77</v>
      </c>
      <c r="C833" s="1">
        <f t="shared" si="1"/>
        <v>-1.07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IFERROR(__xludf.DUMMYFUNCTION("""COMPUTED_VALUE"""),31.04)</f>
        <v>31.04</v>
      </c>
      <c r="C834" s="1">
        <f t="shared" si="1"/>
        <v>-0.73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IFERROR(__xludf.DUMMYFUNCTION("""COMPUTED_VALUE"""),30.95)</f>
        <v>30.95</v>
      </c>
      <c r="C835" s="1">
        <f t="shared" si="1"/>
        <v>-1.09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IFERROR(__xludf.DUMMYFUNCTION("""COMPUTED_VALUE"""),31.32)</f>
        <v>31.32</v>
      </c>
      <c r="C836" s="1">
        <f t="shared" si="1"/>
        <v>-0.63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IFERROR(__xludf.DUMMYFUNCTION("""COMPUTED_VALUE"""),31.8)</f>
        <v>31.8</v>
      </c>
      <c r="C837" s="1">
        <f t="shared" si="1"/>
        <v>-0.52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IFERROR(__xludf.DUMMYFUNCTION("""COMPUTED_VALUE"""),31.68)</f>
        <v>31.68</v>
      </c>
      <c r="C838" s="1">
        <f t="shared" si="1"/>
        <v>-1.12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IFERROR(__xludf.DUMMYFUNCTION("""COMPUTED_VALUE"""),31.66)</f>
        <v>31.66</v>
      </c>
      <c r="C839" s="1">
        <f t="shared" si="1"/>
        <v>-1.02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IFERROR(__xludf.DUMMYFUNCTION("""COMPUTED_VALUE"""),32.28)</f>
        <v>32.28</v>
      </c>
      <c r="C840" s="1">
        <f t="shared" si="1"/>
        <v>-0.38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IFERROR(__xludf.DUMMYFUNCTION("""COMPUTED_VALUE"""),31.98)</f>
        <v>31.98</v>
      </c>
      <c r="C841" s="1">
        <f t="shared" si="1"/>
        <v>-1.3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IFERROR(__xludf.DUMMYFUNCTION("""COMPUTED_VALUE"""),31.96)</f>
        <v>31.96</v>
      </c>
      <c r="C842" s="1">
        <f t="shared" si="1"/>
        <v>-1.02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IFERROR(__xludf.DUMMYFUNCTION("""COMPUTED_VALUE"""),31.95)</f>
        <v>31.95</v>
      </c>
      <c r="C843" s="1">
        <f t="shared" si="1"/>
        <v>-1.01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IFERROR(__xludf.DUMMYFUNCTION("""COMPUTED_VALUE"""),31.87)</f>
        <v>31.87</v>
      </c>
      <c r="C844" s="1">
        <f t="shared" si="1"/>
        <v>-1.08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IFERROR(__xludf.DUMMYFUNCTION("""COMPUTED_VALUE"""),32.38)</f>
        <v>32.38</v>
      </c>
      <c r="C845" s="1">
        <f t="shared" si="1"/>
        <v>-0.49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IFERROR(__xludf.DUMMYFUNCTION("""COMPUTED_VALUE"""),32.33)</f>
        <v>32.33</v>
      </c>
      <c r="C846" s="1">
        <f t="shared" si="1"/>
        <v>-1.05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IFERROR(__xludf.DUMMYFUNCTION("""COMPUTED_VALUE"""),32.96)</f>
        <v>32.96</v>
      </c>
      <c r="C847" s="1">
        <f t="shared" si="1"/>
        <v>-0.37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IFERROR(__xludf.DUMMYFUNCTION("""COMPUTED_VALUE"""),32.92)</f>
        <v>32.92</v>
      </c>
      <c r="C848" s="1">
        <f t="shared" si="1"/>
        <v>-1.04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IFERROR(__xludf.DUMMYFUNCTION("""COMPUTED_VALUE"""),32.22)</f>
        <v>32.22</v>
      </c>
      <c r="C849" s="1">
        <f t="shared" si="1"/>
        <v>-1.7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IFERROR(__xludf.DUMMYFUNCTION("""COMPUTED_VALUE"""),32.66)</f>
        <v>32.66</v>
      </c>
      <c r="C850" s="1">
        <f t="shared" si="1"/>
        <v>-0.56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IFERROR(__xludf.DUMMYFUNCTION("""COMPUTED_VALUE"""),32.67)</f>
        <v>32.67</v>
      </c>
      <c r="C851" s="1">
        <f t="shared" si="1"/>
        <v>-0.99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IFERROR(__xludf.DUMMYFUNCTION("""COMPUTED_VALUE"""),32.62)</f>
        <v>32.62</v>
      </c>
      <c r="C852" s="1">
        <f t="shared" si="1"/>
        <v>-1.05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IFERROR(__xludf.DUMMYFUNCTION("""COMPUTED_VALUE"""),32.23)</f>
        <v>32.23</v>
      </c>
      <c r="C853" s="1">
        <f t="shared" si="1"/>
        <v>-1.39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IFERROR(__xludf.DUMMYFUNCTION("""COMPUTED_VALUE"""),31.67)</f>
        <v>31.67</v>
      </c>
      <c r="C854" s="1">
        <f t="shared" si="1"/>
        <v>-1.56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IFERROR(__xludf.DUMMYFUNCTION("""COMPUTED_VALUE"""),31.4)</f>
        <v>31.4</v>
      </c>
      <c r="C855" s="1">
        <f t="shared" si="1"/>
        <v>-1.27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IFERROR(__xludf.DUMMYFUNCTION("""COMPUTED_VALUE"""),31.64)</f>
        <v>31.64</v>
      </c>
      <c r="C856" s="1">
        <f t="shared" si="1"/>
        <v>-0.76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IFERROR(__xludf.DUMMYFUNCTION("""COMPUTED_VALUE"""),31.47)</f>
        <v>31.47</v>
      </c>
      <c r="C857" s="1">
        <f t="shared" si="1"/>
        <v>-1.17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IFERROR(__xludf.DUMMYFUNCTION("""COMPUTED_VALUE"""),31.21)</f>
        <v>31.21</v>
      </c>
      <c r="C858" s="1">
        <f t="shared" si="1"/>
        <v>-1.26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IFERROR(__xludf.DUMMYFUNCTION("""COMPUTED_VALUE"""),30.83)</f>
        <v>30.83</v>
      </c>
      <c r="C859" s="1">
        <f t="shared" si="1"/>
        <v>-1.38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IFERROR(__xludf.DUMMYFUNCTION("""COMPUTED_VALUE"""),31.52)</f>
        <v>31.52</v>
      </c>
      <c r="C860" s="1">
        <f t="shared" si="1"/>
        <v>-0.31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IFERROR(__xludf.DUMMYFUNCTION("""COMPUTED_VALUE"""),31.39)</f>
        <v>31.39</v>
      </c>
      <c r="C861" s="1">
        <f t="shared" si="1"/>
        <v>-1.13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IFERROR(__xludf.DUMMYFUNCTION("""COMPUTED_VALUE"""),30.88)</f>
        <v>30.88</v>
      </c>
      <c r="C862" s="1">
        <f t="shared" si="1"/>
        <v>-1.51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IFERROR(__xludf.DUMMYFUNCTION("""COMPUTED_VALUE"""),31.08)</f>
        <v>31.08</v>
      </c>
      <c r="C863" s="1">
        <f t="shared" si="1"/>
        <v>-0.8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IFERROR(__xludf.DUMMYFUNCTION("""COMPUTED_VALUE"""),31.38)</f>
        <v>31.38</v>
      </c>
      <c r="C864" s="1">
        <f t="shared" si="1"/>
        <v>-0.7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IFERROR(__xludf.DUMMYFUNCTION("""COMPUTED_VALUE"""),31.52)</f>
        <v>31.52</v>
      </c>
      <c r="C865" s="1">
        <f t="shared" si="1"/>
        <v>-0.86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IFERROR(__xludf.DUMMYFUNCTION("""COMPUTED_VALUE"""),31.08)</f>
        <v>31.08</v>
      </c>
      <c r="C866" s="1">
        <f t="shared" si="1"/>
        <v>-1.44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IFERROR(__xludf.DUMMYFUNCTION("""COMPUTED_VALUE"""),30.71)</f>
        <v>30.71</v>
      </c>
      <c r="C867" s="1">
        <f t="shared" si="1"/>
        <v>-1.37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IFERROR(__xludf.DUMMYFUNCTION("""COMPUTED_VALUE"""),30.88)</f>
        <v>30.88</v>
      </c>
      <c r="C868" s="1">
        <f t="shared" si="1"/>
        <v>-0.83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IFERROR(__xludf.DUMMYFUNCTION("""COMPUTED_VALUE"""),30.95)</f>
        <v>30.95</v>
      </c>
      <c r="C869" s="1">
        <f t="shared" si="1"/>
        <v>-0.93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IFERROR(__xludf.DUMMYFUNCTION("""COMPUTED_VALUE"""),30.97)</f>
        <v>30.97</v>
      </c>
      <c r="C870" s="1">
        <f t="shared" si="1"/>
        <v>-0.98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IFERROR(__xludf.DUMMYFUNCTION("""COMPUTED_VALUE"""),31.08)</f>
        <v>31.08</v>
      </c>
      <c r="C871" s="1">
        <f t="shared" si="1"/>
        <v>-0.89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IFERROR(__xludf.DUMMYFUNCTION("""COMPUTED_VALUE"""),30.88)</f>
        <v>30.88</v>
      </c>
      <c r="C872" s="1">
        <f t="shared" si="1"/>
        <v>-1.2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IFERROR(__xludf.DUMMYFUNCTION("""COMPUTED_VALUE"""),30.39)</f>
        <v>30.39</v>
      </c>
      <c r="C873" s="1">
        <f t="shared" si="1"/>
        <v>-1.49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IFERROR(__xludf.DUMMYFUNCTION("""COMPUTED_VALUE"""),30.29)</f>
        <v>30.29</v>
      </c>
      <c r="C874" s="1">
        <f t="shared" si="1"/>
        <v>-1.1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IFERROR(__xludf.DUMMYFUNCTION("""COMPUTED_VALUE"""),29.98)</f>
        <v>29.98</v>
      </c>
      <c r="C875" s="1">
        <f t="shared" si="1"/>
        <v>-1.31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IFERROR(__xludf.DUMMYFUNCTION("""COMPUTED_VALUE"""),30.2)</f>
        <v>30.2</v>
      </c>
      <c r="C876" s="1">
        <f t="shared" si="1"/>
        <v>-0.78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IFERROR(__xludf.DUMMYFUNCTION("""COMPUTED_VALUE"""),30.93)</f>
        <v>30.93</v>
      </c>
      <c r="C877" s="1">
        <f t="shared" si="1"/>
        <v>-0.27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IFERROR(__xludf.DUMMYFUNCTION("""COMPUTED_VALUE"""),31.16)</f>
        <v>31.16</v>
      </c>
      <c r="C878" s="1">
        <f t="shared" si="1"/>
        <v>-0.77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IFERROR(__xludf.DUMMYFUNCTION("""COMPUTED_VALUE"""),31.84)</f>
        <v>31.84</v>
      </c>
      <c r="C879" s="1">
        <f t="shared" si="1"/>
        <v>-0.32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IFERROR(__xludf.DUMMYFUNCTION("""COMPUTED_VALUE"""),31.17)</f>
        <v>31.17</v>
      </c>
      <c r="C880" s="1">
        <f t="shared" si="1"/>
        <v>-1.67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IFERROR(__xludf.DUMMYFUNCTION("""COMPUTED_VALUE"""),31.31)</f>
        <v>31.31</v>
      </c>
      <c r="C881" s="1">
        <f t="shared" si="1"/>
        <v>-0.86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IFERROR(__xludf.DUMMYFUNCTION("""COMPUTED_VALUE"""),31.43)</f>
        <v>31.43</v>
      </c>
      <c r="C882" s="1">
        <f t="shared" si="1"/>
        <v>-0.88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IFERROR(__xludf.DUMMYFUNCTION("""COMPUTED_VALUE"""),31.82)</f>
        <v>31.82</v>
      </c>
      <c r="C883" s="1">
        <f t="shared" si="1"/>
        <v>-0.61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IFERROR(__xludf.DUMMYFUNCTION("""COMPUTED_VALUE"""),31.86)</f>
        <v>31.86</v>
      </c>
      <c r="C884" s="1">
        <f t="shared" si="1"/>
        <v>-0.96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IFERROR(__xludf.DUMMYFUNCTION("""COMPUTED_VALUE"""),31.97)</f>
        <v>31.97</v>
      </c>
      <c r="C885" s="1">
        <f t="shared" si="1"/>
        <v>-0.89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IFERROR(__xludf.DUMMYFUNCTION("""COMPUTED_VALUE"""),31.8)</f>
        <v>31.8</v>
      </c>
      <c r="C886" s="1">
        <f t="shared" si="1"/>
        <v>-1.17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IFERROR(__xludf.DUMMYFUNCTION("""COMPUTED_VALUE"""),31.86)</f>
        <v>31.86</v>
      </c>
      <c r="C887" s="1">
        <f t="shared" si="1"/>
        <v>-0.94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IFERROR(__xludf.DUMMYFUNCTION("""COMPUTED_VALUE"""),31.84)</f>
        <v>31.84</v>
      </c>
      <c r="C888" s="1">
        <f t="shared" si="1"/>
        <v>-1.02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IFERROR(__xludf.DUMMYFUNCTION("""COMPUTED_VALUE"""),31.68)</f>
        <v>31.68</v>
      </c>
      <c r="C889" s="1">
        <f t="shared" si="1"/>
        <v>-1.16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IFERROR(__xludf.DUMMYFUNCTION("""COMPUTED_VALUE"""),31.35)</f>
        <v>31.35</v>
      </c>
      <c r="C890" s="1">
        <f t="shared" si="1"/>
        <v>-1.33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IFERROR(__xludf.DUMMYFUNCTION("""COMPUTED_VALUE"""),31.67)</f>
        <v>31.67</v>
      </c>
      <c r="C891" s="1">
        <f t="shared" si="1"/>
        <v>-0.68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IFERROR(__xludf.DUMMYFUNCTION("""COMPUTED_VALUE"""),31.66)</f>
        <v>31.66</v>
      </c>
      <c r="C892" s="1">
        <f t="shared" si="1"/>
        <v>-1.01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IFERROR(__xludf.DUMMYFUNCTION("""COMPUTED_VALUE"""),31.68)</f>
        <v>31.68</v>
      </c>
      <c r="C893" s="1">
        <f t="shared" si="1"/>
        <v>-0.98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IFERROR(__xludf.DUMMYFUNCTION("""COMPUTED_VALUE"""),31.65)</f>
        <v>31.65</v>
      </c>
      <c r="C894" s="1">
        <f t="shared" si="1"/>
        <v>-1.03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IFERROR(__xludf.DUMMYFUNCTION("""COMPUTED_VALUE"""),31.6)</f>
        <v>31.6</v>
      </c>
      <c r="C895" s="1">
        <f t="shared" si="1"/>
        <v>-1.05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IFERROR(__xludf.DUMMYFUNCTION("""COMPUTED_VALUE"""),31.32)</f>
        <v>31.32</v>
      </c>
      <c r="C896" s="1">
        <f t="shared" si="1"/>
        <v>-1.28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IFERROR(__xludf.DUMMYFUNCTION("""COMPUTED_VALUE"""),31.25)</f>
        <v>31.25</v>
      </c>
      <c r="C897" s="1">
        <f t="shared" si="1"/>
        <v>-1.07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IFERROR(__xludf.DUMMYFUNCTION("""COMPUTED_VALUE"""),31.27)</f>
        <v>31.27</v>
      </c>
      <c r="C898" s="1">
        <f t="shared" si="1"/>
        <v>-0.98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IFERROR(__xludf.DUMMYFUNCTION("""COMPUTED_VALUE"""),31.36)</f>
        <v>31.36</v>
      </c>
      <c r="C899" s="1">
        <f t="shared" si="1"/>
        <v>-0.91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IFERROR(__xludf.DUMMYFUNCTION("""COMPUTED_VALUE"""),31.43)</f>
        <v>31.43</v>
      </c>
      <c r="C900" s="1">
        <f t="shared" si="1"/>
        <v>-0.93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IFERROR(__xludf.DUMMYFUNCTION("""COMPUTED_VALUE"""),31.46)</f>
        <v>31.46</v>
      </c>
      <c r="C901" s="1">
        <f t="shared" si="1"/>
        <v>-0.97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IFERROR(__xludf.DUMMYFUNCTION("""COMPUTED_VALUE"""),32.99)</f>
        <v>32.99</v>
      </c>
      <c r="C902" s="1">
        <f t="shared" si="1"/>
        <v>0.53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IFERROR(__xludf.DUMMYFUNCTION("""COMPUTED_VALUE"""),33.15)</f>
        <v>33.15</v>
      </c>
      <c r="C903" s="1">
        <f t="shared" si="1"/>
        <v>-0.84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IFERROR(__xludf.DUMMYFUNCTION("""COMPUTED_VALUE"""),33.2)</f>
        <v>33.2</v>
      </c>
      <c r="C904" s="1">
        <f t="shared" si="1"/>
        <v>-0.95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IFERROR(__xludf.DUMMYFUNCTION("""COMPUTED_VALUE"""),33.27)</f>
        <v>33.27</v>
      </c>
      <c r="C905" s="1">
        <f t="shared" si="1"/>
        <v>-0.93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IFERROR(__xludf.DUMMYFUNCTION("""COMPUTED_VALUE"""),32.82)</f>
        <v>32.82</v>
      </c>
      <c r="C906" s="1">
        <f t="shared" si="1"/>
        <v>-1.45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IFERROR(__xludf.DUMMYFUNCTION("""COMPUTED_VALUE"""),33.03)</f>
        <v>33.03</v>
      </c>
      <c r="C907" s="1">
        <f t="shared" si="1"/>
        <v>-0.79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IFERROR(__xludf.DUMMYFUNCTION("""COMPUTED_VALUE"""),33.16)</f>
        <v>33.16</v>
      </c>
      <c r="C908" s="1">
        <f t="shared" si="1"/>
        <v>-0.87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IFERROR(__xludf.DUMMYFUNCTION("""COMPUTED_VALUE"""),33.26)</f>
        <v>33.26</v>
      </c>
      <c r="C909" s="1">
        <f t="shared" si="1"/>
        <v>-0.9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IFERROR(__xludf.DUMMYFUNCTION("""COMPUTED_VALUE"""),32.91)</f>
        <v>32.91</v>
      </c>
      <c r="C910" s="1">
        <f t="shared" si="1"/>
        <v>-1.35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IFERROR(__xludf.DUMMYFUNCTION("""COMPUTED_VALUE"""),32.17)</f>
        <v>32.17</v>
      </c>
      <c r="C911" s="1">
        <f t="shared" si="1"/>
        <v>-1.74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IFERROR(__xludf.DUMMYFUNCTION("""COMPUTED_VALUE"""),31.75)</f>
        <v>31.75</v>
      </c>
      <c r="C912" s="1">
        <f t="shared" si="1"/>
        <v>-1.42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IFERROR(__xludf.DUMMYFUNCTION("""COMPUTED_VALUE"""),31.83)</f>
        <v>31.83</v>
      </c>
      <c r="C913" s="1">
        <f t="shared" si="1"/>
        <v>-0.92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IFERROR(__xludf.DUMMYFUNCTION("""COMPUTED_VALUE"""),32.35)</f>
        <v>32.35</v>
      </c>
      <c r="C914" s="1">
        <f t="shared" si="1"/>
        <v>-0.48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IFERROR(__xludf.DUMMYFUNCTION("""COMPUTED_VALUE"""),32.32)</f>
        <v>32.32</v>
      </c>
      <c r="C915" s="1">
        <f t="shared" si="1"/>
        <v>-1.03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IFERROR(__xludf.DUMMYFUNCTION("""COMPUTED_VALUE"""),32.07)</f>
        <v>32.07</v>
      </c>
      <c r="C916" s="1">
        <f t="shared" si="1"/>
        <v>-1.25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IFERROR(__xludf.DUMMYFUNCTION("""COMPUTED_VALUE"""),32.43)</f>
        <v>32.43</v>
      </c>
      <c r="C917" s="1">
        <f t="shared" si="1"/>
        <v>-0.64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IFERROR(__xludf.DUMMYFUNCTION("""COMPUTED_VALUE"""),32.1)</f>
        <v>32.1</v>
      </c>
      <c r="C918" s="1">
        <f t="shared" si="1"/>
        <v>-1.33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IFERROR(__xludf.DUMMYFUNCTION("""COMPUTED_VALUE"""),31.96)</f>
        <v>31.96</v>
      </c>
      <c r="C919" s="1">
        <f t="shared" si="1"/>
        <v>-1.14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IFERROR(__xludf.DUMMYFUNCTION("""COMPUTED_VALUE"""),31.41)</f>
        <v>31.41</v>
      </c>
      <c r="C920" s="1">
        <f t="shared" si="1"/>
        <v>-1.55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IFERROR(__xludf.DUMMYFUNCTION("""COMPUTED_VALUE"""),31.69)</f>
        <v>31.69</v>
      </c>
      <c r="C921" s="1">
        <f t="shared" si="1"/>
        <v>-0.72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IFERROR(__xludf.DUMMYFUNCTION("""COMPUTED_VALUE"""),31.74)</f>
        <v>31.74</v>
      </c>
      <c r="C922" s="1">
        <f t="shared" si="1"/>
        <v>-0.95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IFERROR(__xludf.DUMMYFUNCTION("""COMPUTED_VALUE"""),31.41)</f>
        <v>31.41</v>
      </c>
      <c r="C923" s="1">
        <f t="shared" si="1"/>
        <v>-1.33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IFERROR(__xludf.DUMMYFUNCTION("""COMPUTED_VALUE"""),32.15)</f>
        <v>32.15</v>
      </c>
      <c r="C924" s="1">
        <f t="shared" si="1"/>
        <v>-0.26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IFERROR(__xludf.DUMMYFUNCTION("""COMPUTED_VALUE"""),32.57)</f>
        <v>32.57</v>
      </c>
      <c r="C925" s="1">
        <f t="shared" si="1"/>
        <v>-0.58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IFERROR(__xludf.DUMMYFUNCTION("""COMPUTED_VALUE"""),32.69)</f>
        <v>32.69</v>
      </c>
      <c r="C926" s="1">
        <f t="shared" si="1"/>
        <v>-0.88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IFERROR(__xludf.DUMMYFUNCTION("""COMPUTED_VALUE"""),32.49)</f>
        <v>32.49</v>
      </c>
      <c r="C927" s="1">
        <f t="shared" si="1"/>
        <v>-1.2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IFERROR(__xludf.DUMMYFUNCTION("""COMPUTED_VALUE"""),32.7)</f>
        <v>32.7</v>
      </c>
      <c r="C928" s="1">
        <f t="shared" si="1"/>
        <v>-0.79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IFERROR(__xludf.DUMMYFUNCTION("""COMPUTED_VALUE"""),33.41)</f>
        <v>33.41</v>
      </c>
      <c r="C929" s="1">
        <f t="shared" si="1"/>
        <v>-0.29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IFERROR(__xludf.DUMMYFUNCTION("""COMPUTED_VALUE"""),33.8)</f>
        <v>33.8</v>
      </c>
      <c r="C930" s="1">
        <f t="shared" si="1"/>
        <v>-0.61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IFERROR(__xludf.DUMMYFUNCTION("""COMPUTED_VALUE"""),34.04)</f>
        <v>34.04</v>
      </c>
      <c r="C931" s="1">
        <f t="shared" si="1"/>
        <v>-0.76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IFERROR(__xludf.DUMMYFUNCTION("""COMPUTED_VALUE"""),33.96)</f>
        <v>33.96</v>
      </c>
      <c r="C932" s="1">
        <f t="shared" si="1"/>
        <v>-1.08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IFERROR(__xludf.DUMMYFUNCTION("""COMPUTED_VALUE"""),34.1)</f>
        <v>34.1</v>
      </c>
      <c r="C933" s="1">
        <f t="shared" si="1"/>
        <v>-0.86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IFERROR(__xludf.DUMMYFUNCTION("""COMPUTED_VALUE"""),34.16)</f>
        <v>34.16</v>
      </c>
      <c r="C934" s="1">
        <f t="shared" si="1"/>
        <v>-0.94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IFERROR(__xludf.DUMMYFUNCTION("""COMPUTED_VALUE"""),34.74)</f>
        <v>34.74</v>
      </c>
      <c r="C935" s="1">
        <f t="shared" si="1"/>
        <v>-0.42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IFERROR(__xludf.DUMMYFUNCTION("""COMPUTED_VALUE"""),34.75)</f>
        <v>34.75</v>
      </c>
      <c r="C936" s="1">
        <f t="shared" si="1"/>
        <v>-0.99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IFERROR(__xludf.DUMMYFUNCTION("""COMPUTED_VALUE"""),34.69)</f>
        <v>34.69</v>
      </c>
      <c r="C937" s="1">
        <f t="shared" si="1"/>
        <v>-1.06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IFERROR(__xludf.DUMMYFUNCTION("""COMPUTED_VALUE"""),34.49)</f>
        <v>34.49</v>
      </c>
      <c r="C938" s="1">
        <f t="shared" si="1"/>
        <v>-1.2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IFERROR(__xludf.DUMMYFUNCTION("""COMPUTED_VALUE"""),34.72)</f>
        <v>34.72</v>
      </c>
      <c r="C939" s="1">
        <f t="shared" si="1"/>
        <v>-0.77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IFERROR(__xludf.DUMMYFUNCTION("""COMPUTED_VALUE"""),34.46)</f>
        <v>34.46</v>
      </c>
      <c r="C940" s="1">
        <f t="shared" si="1"/>
        <v>-1.26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IFERROR(__xludf.DUMMYFUNCTION("""COMPUTED_VALUE"""),35.17)</f>
        <v>35.17</v>
      </c>
      <c r="C941" s="1">
        <f t="shared" si="1"/>
        <v>-0.29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IFERROR(__xludf.DUMMYFUNCTION("""COMPUTED_VALUE"""),36.82)</f>
        <v>36.82</v>
      </c>
      <c r="C942" s="1">
        <f t="shared" si="1"/>
        <v>0.65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IFERROR(__xludf.DUMMYFUNCTION("""COMPUTED_VALUE"""),36.32)</f>
        <v>36.32</v>
      </c>
      <c r="C943" s="1">
        <f t="shared" si="1"/>
        <v>-1.5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IFERROR(__xludf.DUMMYFUNCTION("""COMPUTED_VALUE"""),36.21)</f>
        <v>36.21</v>
      </c>
      <c r="C944" s="1">
        <f t="shared" si="1"/>
        <v>-1.11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IFERROR(__xludf.DUMMYFUNCTION("""COMPUTED_VALUE"""),35.95)</f>
        <v>35.95</v>
      </c>
      <c r="C945" s="1">
        <f t="shared" si="1"/>
        <v>-1.26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IFERROR(__xludf.DUMMYFUNCTION("""COMPUTED_VALUE"""),35.82)</f>
        <v>35.82</v>
      </c>
      <c r="C946" s="1">
        <f t="shared" si="1"/>
        <v>-1.13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IFERROR(__xludf.DUMMYFUNCTION("""COMPUTED_VALUE"""),36.07)</f>
        <v>36.07</v>
      </c>
      <c r="C947" s="1">
        <f t="shared" si="1"/>
        <v>-0.75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IFERROR(__xludf.DUMMYFUNCTION("""COMPUTED_VALUE"""),35.67)</f>
        <v>35.67</v>
      </c>
      <c r="C948" s="1">
        <f t="shared" si="1"/>
        <v>-1.4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IFERROR(__xludf.DUMMYFUNCTION("""COMPUTED_VALUE"""),35.14)</f>
        <v>35.14</v>
      </c>
      <c r="C949" s="1">
        <f t="shared" si="1"/>
        <v>-1.53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IFERROR(__xludf.DUMMYFUNCTION("""COMPUTED_VALUE"""),35.45)</f>
        <v>35.45</v>
      </c>
      <c r="C950" s="1">
        <f t="shared" si="1"/>
        <v>-0.69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IFERROR(__xludf.DUMMYFUNCTION("""COMPUTED_VALUE"""),36.72)</f>
        <v>36.72</v>
      </c>
      <c r="C951" s="1">
        <f t="shared" si="1"/>
        <v>0.27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IFERROR(__xludf.DUMMYFUNCTION("""COMPUTED_VALUE"""),36.73)</f>
        <v>36.73</v>
      </c>
      <c r="C952" s="1">
        <f t="shared" si="1"/>
        <v>-0.99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IFERROR(__xludf.DUMMYFUNCTION("""COMPUTED_VALUE"""),37.03)</f>
        <v>37.03</v>
      </c>
      <c r="C953" s="1">
        <f t="shared" si="1"/>
        <v>-0.7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IFERROR(__xludf.DUMMYFUNCTION("""COMPUTED_VALUE"""),36.85)</f>
        <v>36.85</v>
      </c>
      <c r="C954" s="1">
        <f t="shared" si="1"/>
        <v>-1.18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IFERROR(__xludf.DUMMYFUNCTION("""COMPUTED_VALUE"""),37.26)</f>
        <v>37.26</v>
      </c>
      <c r="C955" s="1">
        <f t="shared" si="1"/>
        <v>-0.59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IFERROR(__xludf.DUMMYFUNCTION("""COMPUTED_VALUE"""),37.27)</f>
        <v>37.27</v>
      </c>
      <c r="C956" s="1">
        <f t="shared" si="1"/>
        <v>-0.99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IFERROR(__xludf.DUMMYFUNCTION("""COMPUTED_VALUE"""),37.97)</f>
        <v>37.97</v>
      </c>
      <c r="C957" s="1">
        <f t="shared" si="1"/>
        <v>-0.3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IFERROR(__xludf.DUMMYFUNCTION("""COMPUTED_VALUE"""),38.05)</f>
        <v>38.05</v>
      </c>
      <c r="C958" s="1">
        <f t="shared" si="1"/>
        <v>-0.92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IFERROR(__xludf.DUMMYFUNCTION("""COMPUTED_VALUE"""),37.98)</f>
        <v>37.98</v>
      </c>
      <c r="C959" s="1">
        <f t="shared" si="1"/>
        <v>-1.07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IFERROR(__xludf.DUMMYFUNCTION("""COMPUTED_VALUE"""),37.78)</f>
        <v>37.78</v>
      </c>
      <c r="C960" s="1">
        <f t="shared" si="1"/>
        <v>-1.2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IFERROR(__xludf.DUMMYFUNCTION("""COMPUTED_VALUE"""),37.76)</f>
        <v>37.76</v>
      </c>
      <c r="C961" s="1">
        <f t="shared" si="1"/>
        <v>-1.02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IFERROR(__xludf.DUMMYFUNCTION("""COMPUTED_VALUE"""),37.85)</f>
        <v>37.85</v>
      </c>
      <c r="C962" s="1">
        <f t="shared" si="1"/>
        <v>-0.91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IFERROR(__xludf.DUMMYFUNCTION("""COMPUTED_VALUE"""),37.76)</f>
        <v>37.76</v>
      </c>
      <c r="C963" s="1">
        <f t="shared" si="1"/>
        <v>-1.09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IFERROR(__xludf.DUMMYFUNCTION("""COMPUTED_VALUE"""),37.96)</f>
        <v>37.96</v>
      </c>
      <c r="C964" s="1">
        <f t="shared" si="1"/>
        <v>-0.8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IFERROR(__xludf.DUMMYFUNCTION("""COMPUTED_VALUE"""),38.07)</f>
        <v>38.07</v>
      </c>
      <c r="C965" s="1">
        <f t="shared" si="1"/>
        <v>-0.89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IFERROR(__xludf.DUMMYFUNCTION("""COMPUTED_VALUE"""),37.88)</f>
        <v>37.88</v>
      </c>
      <c r="C966" s="1">
        <f t="shared" si="1"/>
        <v>-1.19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IFERROR(__xludf.DUMMYFUNCTION("""COMPUTED_VALUE"""),38.03)</f>
        <v>38.03</v>
      </c>
      <c r="C967" s="1">
        <f t="shared" si="1"/>
        <v>-0.85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IFERROR(__xludf.DUMMYFUNCTION("""COMPUTED_VALUE"""),38.19)</f>
        <v>38.19</v>
      </c>
      <c r="C968" s="1">
        <f t="shared" si="1"/>
        <v>-0.84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IFERROR(__xludf.DUMMYFUNCTION("""COMPUTED_VALUE"""),38.6)</f>
        <v>38.6</v>
      </c>
      <c r="C969" s="1">
        <f t="shared" si="1"/>
        <v>-0.59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IFERROR(__xludf.DUMMYFUNCTION("""COMPUTED_VALUE"""),38.38)</f>
        <v>38.38</v>
      </c>
      <c r="C970" s="1">
        <f t="shared" si="1"/>
        <v>-1.22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IFERROR(__xludf.DUMMYFUNCTION("""COMPUTED_VALUE"""),37.85)</f>
        <v>37.85</v>
      </c>
      <c r="C971" s="1">
        <f t="shared" si="1"/>
        <v>-1.53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IFERROR(__xludf.DUMMYFUNCTION("""COMPUTED_VALUE"""),38.56)</f>
        <v>38.56</v>
      </c>
      <c r="C972" s="1">
        <f t="shared" si="1"/>
        <v>-0.29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IFERROR(__xludf.DUMMYFUNCTION("""COMPUTED_VALUE"""),38.58)</f>
        <v>38.58</v>
      </c>
      <c r="C973" s="1">
        <f t="shared" si="1"/>
        <v>-0.98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IFERROR(__xludf.DUMMYFUNCTION("""COMPUTED_VALUE"""),38.44)</f>
        <v>38.44</v>
      </c>
      <c r="C974" s="1">
        <f t="shared" si="1"/>
        <v>-1.14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IFERROR(__xludf.DUMMYFUNCTION("""COMPUTED_VALUE"""),38.92)</f>
        <v>38.92</v>
      </c>
      <c r="C975" s="1">
        <f t="shared" si="1"/>
        <v>-0.52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IFERROR(__xludf.DUMMYFUNCTION("""COMPUTED_VALUE"""),39.32)</f>
        <v>39.32</v>
      </c>
      <c r="C976" s="1">
        <f t="shared" si="1"/>
        <v>-0.6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IFERROR(__xludf.DUMMYFUNCTION("""COMPUTED_VALUE"""),39.61)</f>
        <v>39.61</v>
      </c>
      <c r="C977" s="1">
        <f t="shared" si="1"/>
        <v>-0.71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IFERROR(__xludf.DUMMYFUNCTION("""COMPUTED_VALUE"""),39.29)</f>
        <v>39.29</v>
      </c>
      <c r="C978" s="1">
        <f t="shared" si="1"/>
        <v>-1.32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IFERROR(__xludf.DUMMYFUNCTION("""COMPUTED_VALUE"""),38.91)</f>
        <v>38.91</v>
      </c>
      <c r="C979" s="1">
        <f t="shared" si="1"/>
        <v>-1.38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IFERROR(__xludf.DUMMYFUNCTION("""COMPUTED_VALUE"""),38.92)</f>
        <v>38.92</v>
      </c>
      <c r="C980" s="1">
        <f t="shared" si="1"/>
        <v>-0.99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IFERROR(__xludf.DUMMYFUNCTION("""COMPUTED_VALUE"""),39.05)</f>
        <v>39.05</v>
      </c>
      <c r="C981" s="1">
        <f t="shared" si="1"/>
        <v>-0.87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IFERROR(__xludf.DUMMYFUNCTION("""COMPUTED_VALUE"""),39.44)</f>
        <v>39.44</v>
      </c>
      <c r="C982" s="1">
        <f t="shared" si="1"/>
        <v>-0.61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IFERROR(__xludf.DUMMYFUNCTION("""COMPUTED_VALUE"""),39.57)</f>
        <v>39.57</v>
      </c>
      <c r="C983" s="1">
        <f t="shared" si="1"/>
        <v>-0.87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IFERROR(__xludf.DUMMYFUNCTION("""COMPUTED_VALUE"""),39.8)</f>
        <v>39.8</v>
      </c>
      <c r="C984" s="1">
        <f t="shared" si="1"/>
        <v>-0.77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IFERROR(__xludf.DUMMYFUNCTION("""COMPUTED_VALUE"""),39.67)</f>
        <v>39.67</v>
      </c>
      <c r="C985" s="1">
        <f t="shared" si="1"/>
        <v>-1.13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IFERROR(__xludf.DUMMYFUNCTION("""COMPUTED_VALUE"""),39.57)</f>
        <v>39.57</v>
      </c>
      <c r="C986" s="1">
        <f t="shared" si="1"/>
        <v>-1.1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IFERROR(__xludf.DUMMYFUNCTION("""COMPUTED_VALUE"""),39.55)</f>
        <v>39.55</v>
      </c>
      <c r="C987" s="1">
        <f t="shared" si="1"/>
        <v>-1.02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IFERROR(__xludf.DUMMYFUNCTION("""COMPUTED_VALUE"""),39.57)</f>
        <v>39.57</v>
      </c>
      <c r="C988" s="1">
        <f t="shared" si="1"/>
        <v>-0.98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IFERROR(__xludf.DUMMYFUNCTION("""COMPUTED_VALUE"""),39.41)</f>
        <v>39.41</v>
      </c>
      <c r="C989" s="1">
        <f t="shared" si="1"/>
        <v>-1.16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IFERROR(__xludf.DUMMYFUNCTION("""COMPUTED_VALUE"""),39.48)</f>
        <v>39.48</v>
      </c>
      <c r="C990" s="1">
        <f t="shared" si="1"/>
        <v>-0.93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IFERROR(__xludf.DUMMYFUNCTION("""COMPUTED_VALUE"""),39.93)</f>
        <v>39.93</v>
      </c>
      <c r="C991" s="1">
        <f t="shared" si="1"/>
        <v>-0.55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IFERROR(__xludf.DUMMYFUNCTION("""COMPUTED_VALUE"""),39.89)</f>
        <v>39.89</v>
      </c>
      <c r="C992" s="1">
        <f t="shared" si="1"/>
        <v>-1.04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IFERROR(__xludf.DUMMYFUNCTION("""COMPUTED_VALUE"""),39.61)</f>
        <v>39.61</v>
      </c>
      <c r="C993" s="1">
        <f t="shared" si="1"/>
        <v>-1.28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IFERROR(__xludf.DUMMYFUNCTION("""COMPUTED_VALUE"""),38.42)</f>
        <v>38.42</v>
      </c>
      <c r="C994" s="1">
        <f t="shared" si="1"/>
        <v>-2.19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IFERROR(__xludf.DUMMYFUNCTION("""COMPUTED_VALUE"""),38.12)</f>
        <v>38.12</v>
      </c>
      <c r="C995" s="1">
        <f t="shared" si="1"/>
        <v>-1.3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IFERROR(__xludf.DUMMYFUNCTION("""COMPUTED_VALUE"""),38.2)</f>
        <v>38.2</v>
      </c>
      <c r="C996" s="1">
        <f t="shared" si="1"/>
        <v>-0.92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IFERROR(__xludf.DUMMYFUNCTION("""COMPUTED_VALUE"""),38.22)</f>
        <v>38.22</v>
      </c>
      <c r="C997" s="1">
        <f t="shared" si="1"/>
        <v>-0.98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IFERROR(__xludf.DUMMYFUNCTION("""COMPUTED_VALUE"""),38.38)</f>
        <v>38.38</v>
      </c>
      <c r="C998" s="1">
        <f t="shared" si="1"/>
        <v>-0.84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IFERROR(__xludf.DUMMYFUNCTION("""COMPUTED_VALUE"""),39.28)</f>
        <v>39.28</v>
      </c>
      <c r="C999" s="1">
        <f t="shared" si="1"/>
        <v>-0.1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IFERROR(__xludf.DUMMYFUNCTION("""COMPUTED_VALUE"""),39.13)</f>
        <v>39.13</v>
      </c>
      <c r="C1000" s="1">
        <f t="shared" si="1"/>
        <v>-1.15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IFERROR(__xludf.DUMMYFUNCTION("""COMPUTED_VALUE"""),38.67)</f>
        <v>38.67</v>
      </c>
      <c r="C1001" s="1">
        <f t="shared" si="1"/>
        <v>-1.46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IFERROR(__xludf.DUMMYFUNCTION("""COMPUTED_VALUE"""),38.56)</f>
        <v>38.56</v>
      </c>
      <c r="C1002" s="1">
        <f t="shared" si="1"/>
        <v>-1.11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IFERROR(__xludf.DUMMYFUNCTION("""COMPUTED_VALUE"""),38.83)</f>
        <v>38.83</v>
      </c>
      <c r="C1003" s="1">
        <f t="shared" si="1"/>
        <v>-0.73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IFERROR(__xludf.DUMMYFUNCTION("""COMPUTED_VALUE"""),39.1)</f>
        <v>39.1</v>
      </c>
      <c r="C1004" s="1">
        <f t="shared" si="1"/>
        <v>-0.73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IFERROR(__xludf.DUMMYFUNCTION("""COMPUTED_VALUE"""),39.08)</f>
        <v>39.08</v>
      </c>
      <c r="C1005" s="1">
        <f t="shared" si="1"/>
        <v>-1.02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IFERROR(__xludf.DUMMYFUNCTION("""COMPUTED_VALUE"""),39.37)</f>
        <v>39.37</v>
      </c>
      <c r="C1006" s="1">
        <f t="shared" si="1"/>
        <v>-0.71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IFERROR(__xludf.DUMMYFUNCTION("""COMPUTED_VALUE"""),39.32)</f>
        <v>39.32</v>
      </c>
      <c r="C1007" s="1">
        <f t="shared" si="1"/>
        <v>-1.05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IFERROR(__xludf.DUMMYFUNCTION("""COMPUTED_VALUE"""),39.12)</f>
        <v>39.12</v>
      </c>
      <c r="C1008" s="1">
        <f t="shared" si="1"/>
        <v>-1.2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IFERROR(__xludf.DUMMYFUNCTION("""COMPUTED_VALUE"""),39.02)</f>
        <v>39.02</v>
      </c>
      <c r="C1009" s="1">
        <f t="shared" si="1"/>
        <v>-1.1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IFERROR(__xludf.DUMMYFUNCTION("""COMPUTED_VALUE"""),38.72)</f>
        <v>38.72</v>
      </c>
      <c r="C1010" s="1">
        <f t="shared" si="1"/>
        <v>-1.3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IFERROR(__xludf.DUMMYFUNCTION("""COMPUTED_VALUE"""),38.74)</f>
        <v>38.74</v>
      </c>
      <c r="C1011" s="1">
        <f t="shared" si="1"/>
        <v>-0.98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IFERROR(__xludf.DUMMYFUNCTION("""COMPUTED_VALUE"""),38.55)</f>
        <v>38.55</v>
      </c>
      <c r="C1012" s="1">
        <f t="shared" si="1"/>
        <v>-1.19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IFERROR(__xludf.DUMMYFUNCTION("""COMPUTED_VALUE"""),38.55)</f>
        <v>38.55</v>
      </c>
      <c r="C1013" s="1">
        <f t="shared" si="1"/>
        <v>-1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IFERROR(__xludf.DUMMYFUNCTION("""COMPUTED_VALUE"""),38.46)</f>
        <v>38.46</v>
      </c>
      <c r="C1014" s="1">
        <f t="shared" si="1"/>
        <v>-1.09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IFERROR(__xludf.DUMMYFUNCTION("""COMPUTED_VALUE"""),37.59)</f>
        <v>37.59</v>
      </c>
      <c r="C1015" s="1">
        <f t="shared" si="1"/>
        <v>-1.87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IFERROR(__xludf.DUMMYFUNCTION("""COMPUTED_VALUE"""),37.59)</f>
        <v>37.59</v>
      </c>
      <c r="C1016" s="1">
        <f t="shared" si="1"/>
        <v>-1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IFERROR(__xludf.DUMMYFUNCTION("""COMPUTED_VALUE"""),37.72)</f>
        <v>37.72</v>
      </c>
      <c r="C1017" s="1">
        <f t="shared" si="1"/>
        <v>-0.87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IFERROR(__xludf.DUMMYFUNCTION("""COMPUTED_VALUE"""),37.4)</f>
        <v>37.4</v>
      </c>
      <c r="C1018" s="1">
        <f t="shared" si="1"/>
        <v>-1.32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IFERROR(__xludf.DUMMYFUNCTION("""COMPUTED_VALUE"""),36.7)</f>
        <v>36.7</v>
      </c>
      <c r="C1019" s="1">
        <f t="shared" si="1"/>
        <v>-1.7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IFERROR(__xludf.DUMMYFUNCTION("""COMPUTED_VALUE"""),36.88)</f>
        <v>36.88</v>
      </c>
      <c r="C1020" s="1">
        <f t="shared" si="1"/>
        <v>-0.82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IFERROR(__xludf.DUMMYFUNCTION("""COMPUTED_VALUE"""),36.75)</f>
        <v>36.75</v>
      </c>
      <c r="C1021" s="1">
        <f t="shared" si="1"/>
        <v>-1.13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IFERROR(__xludf.DUMMYFUNCTION("""COMPUTED_VALUE"""),36.37)</f>
        <v>36.37</v>
      </c>
      <c r="C1022" s="1">
        <f t="shared" si="1"/>
        <v>-1.38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IFERROR(__xludf.DUMMYFUNCTION("""COMPUTED_VALUE"""),35.83)</f>
        <v>35.83</v>
      </c>
      <c r="C1023" s="1">
        <f t="shared" si="1"/>
        <v>-1.54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IFERROR(__xludf.DUMMYFUNCTION("""COMPUTED_VALUE"""),35.95)</f>
        <v>35.95</v>
      </c>
      <c r="C1024" s="1">
        <f t="shared" si="1"/>
        <v>-0.88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IFERROR(__xludf.DUMMYFUNCTION("""COMPUTED_VALUE"""),36.35)</f>
        <v>36.35</v>
      </c>
      <c r="C1025" s="1">
        <f t="shared" si="1"/>
        <v>-0.6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IFERROR(__xludf.DUMMYFUNCTION("""COMPUTED_VALUE"""),35.89)</f>
        <v>35.89</v>
      </c>
      <c r="C1026" s="1">
        <f t="shared" si="1"/>
        <v>-1.46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IFERROR(__xludf.DUMMYFUNCTION("""COMPUTED_VALUE"""),36.97)</f>
        <v>36.97</v>
      </c>
      <c r="C1027" s="1">
        <f t="shared" si="1"/>
        <v>0.08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IFERROR(__xludf.DUMMYFUNCTION("""COMPUTED_VALUE"""),36.42)</f>
        <v>36.42</v>
      </c>
      <c r="C1028" s="1">
        <f t="shared" si="1"/>
        <v>-1.55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IFERROR(__xludf.DUMMYFUNCTION("""COMPUTED_VALUE"""),35.44)</f>
        <v>35.44</v>
      </c>
      <c r="C1029" s="1">
        <f t="shared" si="1"/>
        <v>-1.98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IFERROR(__xludf.DUMMYFUNCTION("""COMPUTED_VALUE"""),35.26)</f>
        <v>35.26</v>
      </c>
      <c r="C1030" s="1">
        <f t="shared" si="1"/>
        <v>-1.18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IFERROR(__xludf.DUMMYFUNCTION("""COMPUTED_VALUE"""),35.3)</f>
        <v>35.3</v>
      </c>
      <c r="C1031" s="1">
        <f t="shared" si="1"/>
        <v>-0.96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IFERROR(__xludf.DUMMYFUNCTION("""COMPUTED_VALUE"""),35.76)</f>
        <v>35.76</v>
      </c>
      <c r="C1032" s="1">
        <f t="shared" si="1"/>
        <v>-0.54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IFERROR(__xludf.DUMMYFUNCTION("""COMPUTED_VALUE"""),36.35)</f>
        <v>36.35</v>
      </c>
      <c r="C1033" s="1">
        <f t="shared" si="1"/>
        <v>-0.41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IFERROR(__xludf.DUMMYFUNCTION("""COMPUTED_VALUE"""),36.34)</f>
        <v>36.34</v>
      </c>
      <c r="C1034" s="1">
        <f t="shared" si="1"/>
        <v>-1.01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IFERROR(__xludf.DUMMYFUNCTION("""COMPUTED_VALUE"""),36.99)</f>
        <v>36.99</v>
      </c>
      <c r="C1035" s="1">
        <f t="shared" si="1"/>
        <v>-0.35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IFERROR(__xludf.DUMMYFUNCTION("""COMPUTED_VALUE"""),37.06)</f>
        <v>37.06</v>
      </c>
      <c r="C1036" s="1">
        <f t="shared" si="1"/>
        <v>-0.93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IFERROR(__xludf.DUMMYFUNCTION("""COMPUTED_VALUE"""),37.44)</f>
        <v>37.44</v>
      </c>
      <c r="C1037" s="1">
        <f t="shared" si="1"/>
        <v>-0.62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IFERROR(__xludf.DUMMYFUNCTION("""COMPUTED_VALUE"""),37.53)</f>
        <v>37.53</v>
      </c>
      <c r="C1038" s="1">
        <f t="shared" si="1"/>
        <v>-0.91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IFERROR(__xludf.DUMMYFUNCTION("""COMPUTED_VALUE"""),37.6)</f>
        <v>37.6</v>
      </c>
      <c r="C1039" s="1">
        <f t="shared" si="1"/>
        <v>-0.93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IFERROR(__xludf.DUMMYFUNCTION("""COMPUTED_VALUE"""),37.41)</f>
        <v>37.41</v>
      </c>
      <c r="C1040" s="1">
        <f t="shared" si="1"/>
        <v>-1.19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IFERROR(__xludf.DUMMYFUNCTION("""COMPUTED_VALUE"""),37.79)</f>
        <v>37.79</v>
      </c>
      <c r="C1041" s="1">
        <f t="shared" si="1"/>
        <v>-0.62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IFERROR(__xludf.DUMMYFUNCTION("""COMPUTED_VALUE"""),38.24)</f>
        <v>38.24</v>
      </c>
      <c r="C1042" s="1">
        <f t="shared" si="1"/>
        <v>-0.55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IFERROR(__xludf.DUMMYFUNCTION("""COMPUTED_VALUE"""),38.92)</f>
        <v>38.92</v>
      </c>
      <c r="C1043" s="1">
        <f t="shared" si="1"/>
        <v>-0.32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IFERROR(__xludf.DUMMYFUNCTION("""COMPUTED_VALUE"""),39.06)</f>
        <v>39.06</v>
      </c>
      <c r="C1044" s="1">
        <f t="shared" si="1"/>
        <v>-0.86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IFERROR(__xludf.DUMMYFUNCTION("""COMPUTED_VALUE"""),39.21)</f>
        <v>39.21</v>
      </c>
      <c r="C1045" s="1">
        <f t="shared" si="1"/>
        <v>-0.85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IFERROR(__xludf.DUMMYFUNCTION("""COMPUTED_VALUE"""),39.01)</f>
        <v>39.01</v>
      </c>
      <c r="C1046" s="1">
        <f t="shared" si="1"/>
        <v>-1.2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IFERROR(__xludf.DUMMYFUNCTION("""COMPUTED_VALUE"""),39.15)</f>
        <v>39.15</v>
      </c>
      <c r="C1047" s="1">
        <f t="shared" si="1"/>
        <v>-0.86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IFERROR(__xludf.DUMMYFUNCTION("""COMPUTED_VALUE"""),38.7)</f>
        <v>38.7</v>
      </c>
      <c r="C1048" s="1">
        <f t="shared" si="1"/>
        <v>-1.45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IFERROR(__xludf.DUMMYFUNCTION("""COMPUTED_VALUE"""),39.31)</f>
        <v>39.31</v>
      </c>
      <c r="C1049" s="1">
        <f t="shared" si="1"/>
        <v>-0.39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IFERROR(__xludf.DUMMYFUNCTION("""COMPUTED_VALUE"""),38.71)</f>
        <v>38.71</v>
      </c>
      <c r="C1050" s="1">
        <f t="shared" si="1"/>
        <v>-1.6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IFERROR(__xludf.DUMMYFUNCTION("""COMPUTED_VALUE"""),39.11)</f>
        <v>39.11</v>
      </c>
      <c r="C1051" s="1">
        <f t="shared" si="1"/>
        <v>-0.6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IFERROR(__xludf.DUMMYFUNCTION("""COMPUTED_VALUE"""),39.73)</f>
        <v>39.73</v>
      </c>
      <c r="C1052" s="1">
        <f t="shared" si="1"/>
        <v>-0.38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IFERROR(__xludf.DUMMYFUNCTION("""COMPUTED_VALUE"""),39.49)</f>
        <v>39.49</v>
      </c>
      <c r="C1053" s="1">
        <f t="shared" si="1"/>
        <v>-1.24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IFERROR(__xludf.DUMMYFUNCTION("""COMPUTED_VALUE"""),39.4)</f>
        <v>39.4</v>
      </c>
      <c r="C1054" s="1">
        <f t="shared" si="1"/>
        <v>-1.09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IFERROR(__xludf.DUMMYFUNCTION("""COMPUTED_VALUE"""),39.49)</f>
        <v>39.49</v>
      </c>
      <c r="C1055" s="1">
        <f t="shared" si="1"/>
        <v>-0.91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IFERROR(__xludf.DUMMYFUNCTION("""COMPUTED_VALUE"""),39.27)</f>
        <v>39.27</v>
      </c>
      <c r="C1056" s="1">
        <f t="shared" si="1"/>
        <v>-1.22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IFERROR(__xludf.DUMMYFUNCTION("""COMPUTED_VALUE"""),39.16)</f>
        <v>39.16</v>
      </c>
      <c r="C1057" s="1">
        <f t="shared" si="1"/>
        <v>-1.11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IFERROR(__xludf.DUMMYFUNCTION("""COMPUTED_VALUE"""),39.49)</f>
        <v>39.49</v>
      </c>
      <c r="C1058" s="1">
        <f t="shared" si="1"/>
        <v>-0.67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IFERROR(__xludf.DUMMYFUNCTION("""COMPUTED_VALUE"""),39.82)</f>
        <v>39.82</v>
      </c>
      <c r="C1059" s="1">
        <f t="shared" si="1"/>
        <v>-0.67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IFERROR(__xludf.DUMMYFUNCTION("""COMPUTED_VALUE"""),39.58)</f>
        <v>39.58</v>
      </c>
      <c r="C1060" s="1">
        <f t="shared" si="1"/>
        <v>-1.24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IFERROR(__xludf.DUMMYFUNCTION("""COMPUTED_VALUE"""),39.64)</f>
        <v>39.64</v>
      </c>
      <c r="C1061" s="1">
        <f t="shared" si="1"/>
        <v>-0.94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IFERROR(__xludf.DUMMYFUNCTION("""COMPUTED_VALUE"""),37.6)</f>
        <v>37.6</v>
      </c>
      <c r="C1062" s="1">
        <f t="shared" si="1"/>
        <v>-3.04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IFERROR(__xludf.DUMMYFUNCTION("""COMPUTED_VALUE"""),37.43)</f>
        <v>37.43</v>
      </c>
      <c r="C1063" s="1">
        <f t="shared" si="1"/>
        <v>-1.17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IFERROR(__xludf.DUMMYFUNCTION("""COMPUTED_VALUE"""),36.83)</f>
        <v>36.83</v>
      </c>
      <c r="C1064" s="1">
        <f t="shared" si="1"/>
        <v>-1.6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IFERROR(__xludf.DUMMYFUNCTION("""COMPUTED_VALUE"""),36.61)</f>
        <v>36.61</v>
      </c>
      <c r="C1065" s="1">
        <f t="shared" si="1"/>
        <v>-1.22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IFERROR(__xludf.DUMMYFUNCTION("""COMPUTED_VALUE"""),36.66)</f>
        <v>36.66</v>
      </c>
      <c r="C1066" s="1">
        <f t="shared" si="1"/>
        <v>-0.95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IFERROR(__xludf.DUMMYFUNCTION("""COMPUTED_VALUE"""),36.77)</f>
        <v>36.77</v>
      </c>
      <c r="C1067" s="1">
        <f t="shared" si="1"/>
        <v>-0.89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IFERROR(__xludf.DUMMYFUNCTION("""COMPUTED_VALUE"""),36.93)</f>
        <v>36.93</v>
      </c>
      <c r="C1068" s="1">
        <f t="shared" si="1"/>
        <v>-0.84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IFERROR(__xludf.DUMMYFUNCTION("""COMPUTED_VALUE"""),37.2)</f>
        <v>37.2</v>
      </c>
      <c r="C1069" s="1">
        <f t="shared" si="1"/>
        <v>-0.73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IFERROR(__xludf.DUMMYFUNCTION("""COMPUTED_VALUE"""),37.27)</f>
        <v>37.27</v>
      </c>
      <c r="C1070" s="1">
        <f t="shared" si="1"/>
        <v>-0.93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IFERROR(__xludf.DUMMYFUNCTION("""COMPUTED_VALUE"""),36.99)</f>
        <v>36.99</v>
      </c>
      <c r="C1071" s="1">
        <f t="shared" si="1"/>
        <v>-1.28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IFERROR(__xludf.DUMMYFUNCTION("""COMPUTED_VALUE"""),36.42)</f>
        <v>36.42</v>
      </c>
      <c r="C1072" s="1">
        <f t="shared" si="1"/>
        <v>-1.57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IFERROR(__xludf.DUMMYFUNCTION("""COMPUTED_VALUE"""),35.42)</f>
        <v>35.42</v>
      </c>
      <c r="C1073" s="1">
        <f t="shared" si="1"/>
        <v>-2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IFERROR(__xludf.DUMMYFUNCTION("""COMPUTED_VALUE"""),36.46)</f>
        <v>36.46</v>
      </c>
      <c r="C1074" s="1">
        <f t="shared" si="1"/>
        <v>0.04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IFERROR(__xludf.DUMMYFUNCTION("""COMPUTED_VALUE"""),36.78)</f>
        <v>36.78</v>
      </c>
      <c r="C1075" s="1">
        <f t="shared" si="1"/>
        <v>-0.68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IFERROR(__xludf.DUMMYFUNCTION("""COMPUTED_VALUE"""),36.23)</f>
        <v>36.23</v>
      </c>
      <c r="C1076" s="1">
        <f t="shared" si="1"/>
        <v>-1.55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IFERROR(__xludf.DUMMYFUNCTION("""COMPUTED_VALUE"""),35.63)</f>
        <v>35.63</v>
      </c>
      <c r="C1077" s="1">
        <f t="shared" si="1"/>
        <v>-1.6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IFERROR(__xludf.DUMMYFUNCTION("""COMPUTED_VALUE"""),36.19)</f>
        <v>36.19</v>
      </c>
      <c r="C1078" s="1">
        <f t="shared" si="1"/>
        <v>-0.44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IFERROR(__xludf.DUMMYFUNCTION("""COMPUTED_VALUE"""),36.14)</f>
        <v>36.14</v>
      </c>
      <c r="C1079" s="1">
        <f t="shared" si="1"/>
        <v>-1.05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IFERROR(__xludf.DUMMYFUNCTION("""COMPUTED_VALUE"""),36.55)</f>
        <v>36.55</v>
      </c>
      <c r="C1080" s="1">
        <f t="shared" si="1"/>
        <v>-0.59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IFERROR(__xludf.DUMMYFUNCTION("""COMPUTED_VALUE"""),37.02)</f>
        <v>37.02</v>
      </c>
      <c r="C1081" s="1">
        <f t="shared" si="1"/>
        <v>-0.53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IFERROR(__xludf.DUMMYFUNCTION("""COMPUTED_VALUE"""),36.95)</f>
        <v>36.95</v>
      </c>
      <c r="C1082" s="1">
        <f t="shared" si="1"/>
        <v>-1.07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IFERROR(__xludf.DUMMYFUNCTION("""COMPUTED_VALUE"""),37.17)</f>
        <v>37.17</v>
      </c>
      <c r="C1083" s="1">
        <f t="shared" si="1"/>
        <v>-0.78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IFERROR(__xludf.DUMMYFUNCTION("""COMPUTED_VALUE"""),37.05)</f>
        <v>37.05</v>
      </c>
      <c r="C1084" s="1">
        <f t="shared" si="1"/>
        <v>-1.12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IFERROR(__xludf.DUMMYFUNCTION("""COMPUTED_VALUE"""),36.7)</f>
        <v>36.7</v>
      </c>
      <c r="C1085" s="1">
        <f t="shared" si="1"/>
        <v>-1.35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IFERROR(__xludf.DUMMYFUNCTION("""COMPUTED_VALUE"""),36.35)</f>
        <v>36.35</v>
      </c>
      <c r="C1086" s="1">
        <f t="shared" si="1"/>
        <v>-1.35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IFERROR(__xludf.DUMMYFUNCTION("""COMPUTED_VALUE"""),35.84)</f>
        <v>35.84</v>
      </c>
      <c r="C1087" s="1">
        <f t="shared" si="1"/>
        <v>-1.51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IFERROR(__xludf.DUMMYFUNCTION("""COMPUTED_VALUE"""),36.24)</f>
        <v>36.24</v>
      </c>
      <c r="C1088" s="1">
        <f t="shared" si="1"/>
        <v>-0.6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IFERROR(__xludf.DUMMYFUNCTION("""COMPUTED_VALUE"""),36.48)</f>
        <v>36.48</v>
      </c>
      <c r="C1089" s="1">
        <f t="shared" si="1"/>
        <v>-0.76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IFERROR(__xludf.DUMMYFUNCTION("""COMPUTED_VALUE"""),36.46)</f>
        <v>36.46</v>
      </c>
      <c r="C1090" s="1">
        <f t="shared" si="1"/>
        <v>-1.02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IFERROR(__xludf.DUMMYFUNCTION("""COMPUTED_VALUE"""),36.49)</f>
        <v>36.49</v>
      </c>
      <c r="C1091" s="1">
        <f t="shared" si="1"/>
        <v>-0.97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IFERROR(__xludf.DUMMYFUNCTION("""COMPUTED_VALUE"""),36.65)</f>
        <v>36.65</v>
      </c>
      <c r="C1092" s="1">
        <f t="shared" si="1"/>
        <v>-0.84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IFERROR(__xludf.DUMMYFUNCTION("""COMPUTED_VALUE"""),36.13)</f>
        <v>36.13</v>
      </c>
      <c r="C1093" s="1">
        <f t="shared" si="1"/>
        <v>-1.52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IFERROR(__xludf.DUMMYFUNCTION("""COMPUTED_VALUE"""),36.09)</f>
        <v>36.09</v>
      </c>
      <c r="C1094" s="1">
        <f t="shared" si="1"/>
        <v>-1.04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IFERROR(__xludf.DUMMYFUNCTION("""COMPUTED_VALUE"""),36.53)</f>
        <v>36.53</v>
      </c>
      <c r="C1095" s="1">
        <f t="shared" si="1"/>
        <v>-0.56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IFERROR(__xludf.DUMMYFUNCTION("""COMPUTED_VALUE"""),36.73)</f>
        <v>36.73</v>
      </c>
      <c r="C1096" s="1">
        <f t="shared" si="1"/>
        <v>-0.8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IFERROR(__xludf.DUMMYFUNCTION("""COMPUTED_VALUE"""),37.32)</f>
        <v>37.32</v>
      </c>
      <c r="C1097" s="1">
        <f t="shared" si="1"/>
        <v>-0.41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IFERROR(__xludf.DUMMYFUNCTION("""COMPUTED_VALUE"""),37.3)</f>
        <v>37.3</v>
      </c>
      <c r="C1098" s="1">
        <f t="shared" si="1"/>
        <v>-1.02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IFERROR(__xludf.DUMMYFUNCTION("""COMPUTED_VALUE"""),36.79)</f>
        <v>36.79</v>
      </c>
      <c r="C1099" s="1">
        <f t="shared" si="1"/>
        <v>-1.51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IFERROR(__xludf.DUMMYFUNCTION("""COMPUTED_VALUE"""),36.47)</f>
        <v>36.47</v>
      </c>
      <c r="C1100" s="1">
        <f t="shared" si="1"/>
        <v>-1.32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IFERROR(__xludf.DUMMYFUNCTION("""COMPUTED_VALUE"""),36.97)</f>
        <v>36.97</v>
      </c>
      <c r="C1101" s="1">
        <f t="shared" si="1"/>
        <v>-0.5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IFERROR(__xludf.DUMMYFUNCTION("""COMPUTED_VALUE"""),37.24)</f>
        <v>37.24</v>
      </c>
      <c r="C1102" s="1">
        <f t="shared" si="1"/>
        <v>-0.73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IFERROR(__xludf.DUMMYFUNCTION("""COMPUTED_VALUE"""),36.63)</f>
        <v>36.63</v>
      </c>
      <c r="C1103" s="1">
        <f t="shared" si="1"/>
        <v>-1.61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IFERROR(__xludf.DUMMYFUNCTION("""COMPUTED_VALUE"""),37.1)</f>
        <v>37.1</v>
      </c>
      <c r="C1104" s="1">
        <f t="shared" si="1"/>
        <v>-0.53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IFERROR(__xludf.DUMMYFUNCTION("""COMPUTED_VALUE"""),37.44)</f>
        <v>37.44</v>
      </c>
      <c r="C1105" s="1">
        <f t="shared" si="1"/>
        <v>-0.66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IFERROR(__xludf.DUMMYFUNCTION("""COMPUTED_VALUE"""),37.92)</f>
        <v>37.92</v>
      </c>
      <c r="C1106" s="1">
        <f t="shared" si="1"/>
        <v>-0.52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IFERROR(__xludf.DUMMYFUNCTION("""COMPUTED_VALUE"""),38.31)</f>
        <v>38.31</v>
      </c>
      <c r="C1107" s="1">
        <f t="shared" si="1"/>
        <v>-0.61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IFERROR(__xludf.DUMMYFUNCTION("""COMPUTED_VALUE"""),38.14)</f>
        <v>38.14</v>
      </c>
      <c r="C1108" s="1">
        <f t="shared" si="1"/>
        <v>-1.17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IFERROR(__xludf.DUMMYFUNCTION("""COMPUTED_VALUE"""),38.19)</f>
        <v>38.19</v>
      </c>
      <c r="C1109" s="1">
        <f t="shared" si="1"/>
        <v>-0.95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IFERROR(__xludf.DUMMYFUNCTION("""COMPUTED_VALUE"""),38.46)</f>
        <v>38.46</v>
      </c>
      <c r="C1110" s="1">
        <f t="shared" si="1"/>
        <v>-0.73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IFERROR(__xludf.DUMMYFUNCTION("""COMPUTED_VALUE"""),38.36)</f>
        <v>38.36</v>
      </c>
      <c r="C1111" s="1">
        <f t="shared" si="1"/>
        <v>-1.1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IFERROR(__xludf.DUMMYFUNCTION("""COMPUTED_VALUE"""),37.78)</f>
        <v>37.78</v>
      </c>
      <c r="C1112" s="1">
        <f t="shared" si="1"/>
        <v>-1.58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IFERROR(__xludf.DUMMYFUNCTION("""COMPUTED_VALUE"""),38.07)</f>
        <v>38.07</v>
      </c>
      <c r="C1113" s="1">
        <f t="shared" si="1"/>
        <v>-0.71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IFERROR(__xludf.DUMMYFUNCTION("""COMPUTED_VALUE"""),37.94)</f>
        <v>37.94</v>
      </c>
      <c r="C1114" s="1">
        <f t="shared" si="1"/>
        <v>-1.13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IFERROR(__xludf.DUMMYFUNCTION("""COMPUTED_VALUE"""),38.12)</f>
        <v>38.12</v>
      </c>
      <c r="C1115" s="1">
        <f t="shared" si="1"/>
        <v>-0.82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IFERROR(__xludf.DUMMYFUNCTION("""COMPUTED_VALUE"""),38.34)</f>
        <v>38.34</v>
      </c>
      <c r="C1116" s="1">
        <f t="shared" si="1"/>
        <v>-0.78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IFERROR(__xludf.DUMMYFUNCTION("""COMPUTED_VALUE"""),38.16)</f>
        <v>38.16</v>
      </c>
      <c r="C1117" s="1">
        <f t="shared" si="1"/>
        <v>-1.18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IFERROR(__xludf.DUMMYFUNCTION("""COMPUTED_VALUE"""),37.57)</f>
        <v>37.57</v>
      </c>
      <c r="C1118" s="1">
        <f t="shared" si="1"/>
        <v>-1.59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IFERROR(__xludf.DUMMYFUNCTION("""COMPUTED_VALUE"""),37.39)</f>
        <v>37.39</v>
      </c>
      <c r="C1119" s="1">
        <f t="shared" si="1"/>
        <v>-1.18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IFERROR(__xludf.DUMMYFUNCTION("""COMPUTED_VALUE"""),37.31)</f>
        <v>37.31</v>
      </c>
      <c r="C1120" s="1">
        <f t="shared" si="1"/>
        <v>-1.08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IFERROR(__xludf.DUMMYFUNCTION("""COMPUTED_VALUE"""),37.28)</f>
        <v>37.28</v>
      </c>
      <c r="C1121" s="1">
        <f t="shared" si="1"/>
        <v>-1.03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IFERROR(__xludf.DUMMYFUNCTION("""COMPUTED_VALUE"""),37.55)</f>
        <v>37.55</v>
      </c>
      <c r="C1122" s="1">
        <f t="shared" si="1"/>
        <v>-0.73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IFERROR(__xludf.DUMMYFUNCTION("""COMPUTED_VALUE"""),38.1)</f>
        <v>38.1</v>
      </c>
      <c r="C1123" s="1">
        <f t="shared" si="1"/>
        <v>-0.45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IFERROR(__xludf.DUMMYFUNCTION("""COMPUTED_VALUE"""),37.82)</f>
        <v>37.82</v>
      </c>
      <c r="C1124" s="1">
        <f t="shared" si="1"/>
        <v>-1.28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IFERROR(__xludf.DUMMYFUNCTION("""COMPUTED_VALUE"""),37.55)</f>
        <v>37.55</v>
      </c>
      <c r="C1125" s="1">
        <f t="shared" si="1"/>
        <v>-1.27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IFERROR(__xludf.DUMMYFUNCTION("""COMPUTED_VALUE"""),37.73)</f>
        <v>37.73</v>
      </c>
      <c r="C1126" s="1">
        <f t="shared" si="1"/>
        <v>-0.82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IFERROR(__xludf.DUMMYFUNCTION("""COMPUTED_VALUE"""),37.49)</f>
        <v>37.49</v>
      </c>
      <c r="C1127" s="1">
        <f t="shared" si="1"/>
        <v>-1.24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IFERROR(__xludf.DUMMYFUNCTION("""COMPUTED_VALUE"""),38.24)</f>
        <v>38.24</v>
      </c>
      <c r="C1128" s="1">
        <f t="shared" si="1"/>
        <v>-0.25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IFERROR(__xludf.DUMMYFUNCTION("""COMPUTED_VALUE"""),38.43)</f>
        <v>38.43</v>
      </c>
      <c r="C1129" s="1">
        <f t="shared" si="1"/>
        <v>-0.81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IFERROR(__xludf.DUMMYFUNCTION("""COMPUTED_VALUE"""),38.84)</f>
        <v>38.84</v>
      </c>
      <c r="C1130" s="1">
        <f t="shared" si="1"/>
        <v>-0.59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IFERROR(__xludf.DUMMYFUNCTION("""COMPUTED_VALUE"""),38.78)</f>
        <v>38.78</v>
      </c>
      <c r="C1131" s="1">
        <f t="shared" si="1"/>
        <v>-1.06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IFERROR(__xludf.DUMMYFUNCTION("""COMPUTED_VALUE"""),39.0)</f>
        <v>39</v>
      </c>
      <c r="C1132" s="1">
        <f t="shared" si="1"/>
        <v>-0.78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IFERROR(__xludf.DUMMYFUNCTION("""COMPUTED_VALUE"""),38.9)</f>
        <v>38.9</v>
      </c>
      <c r="C1133" s="1">
        <f t="shared" si="1"/>
        <v>-1.1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IFERROR(__xludf.DUMMYFUNCTION("""COMPUTED_VALUE"""),39.23)</f>
        <v>39.23</v>
      </c>
      <c r="C1134" s="1">
        <f t="shared" si="1"/>
        <v>-0.67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IFERROR(__xludf.DUMMYFUNCTION("""COMPUTED_VALUE"""),39.33)</f>
        <v>39.33</v>
      </c>
      <c r="C1135" s="1">
        <f t="shared" si="1"/>
        <v>-0.9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IFERROR(__xludf.DUMMYFUNCTION("""COMPUTED_VALUE"""),38.84)</f>
        <v>38.84</v>
      </c>
      <c r="C1136" s="1">
        <f t="shared" si="1"/>
        <v>-1.49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IFERROR(__xludf.DUMMYFUNCTION("""COMPUTED_VALUE"""),39.35)</f>
        <v>39.35</v>
      </c>
      <c r="C1137" s="1">
        <f t="shared" si="1"/>
        <v>-0.49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IFERROR(__xludf.DUMMYFUNCTION("""COMPUTED_VALUE"""),38.75)</f>
        <v>38.75</v>
      </c>
      <c r="C1138" s="1">
        <f t="shared" si="1"/>
        <v>-1.6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IFERROR(__xludf.DUMMYFUNCTION("""COMPUTED_VALUE"""),38.65)</f>
        <v>38.65</v>
      </c>
      <c r="C1139" s="1">
        <f t="shared" si="1"/>
        <v>-1.1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IFERROR(__xludf.DUMMYFUNCTION("""COMPUTED_VALUE"""),38.98)</f>
        <v>38.98</v>
      </c>
      <c r="C1140" s="1">
        <f t="shared" si="1"/>
        <v>-0.67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IFERROR(__xludf.DUMMYFUNCTION("""COMPUTED_VALUE"""),39.02)</f>
        <v>39.02</v>
      </c>
      <c r="C1141" s="1">
        <f t="shared" si="1"/>
        <v>-0.96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IFERROR(__xludf.DUMMYFUNCTION("""COMPUTED_VALUE"""),38.46)</f>
        <v>38.46</v>
      </c>
      <c r="C1142" s="1">
        <f t="shared" si="1"/>
        <v>-1.56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IFERROR(__xludf.DUMMYFUNCTION("""COMPUTED_VALUE"""),38.27)</f>
        <v>38.27</v>
      </c>
      <c r="C1143" s="1">
        <f t="shared" si="1"/>
        <v>-1.19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IFERROR(__xludf.DUMMYFUNCTION("""COMPUTED_VALUE"""),38.76)</f>
        <v>38.76</v>
      </c>
      <c r="C1144" s="1">
        <f t="shared" si="1"/>
        <v>-0.51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IFERROR(__xludf.DUMMYFUNCTION("""COMPUTED_VALUE"""),38.41)</f>
        <v>38.41</v>
      </c>
      <c r="C1145" s="1">
        <f t="shared" si="1"/>
        <v>-1.35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IFERROR(__xludf.DUMMYFUNCTION("""COMPUTED_VALUE"""),38.52)</f>
        <v>38.52</v>
      </c>
      <c r="C1146" s="1">
        <f t="shared" si="1"/>
        <v>-0.89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IFERROR(__xludf.DUMMYFUNCTION("""COMPUTED_VALUE"""),38.69)</f>
        <v>38.69</v>
      </c>
      <c r="C1147" s="1">
        <f t="shared" si="1"/>
        <v>-0.83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IFERROR(__xludf.DUMMYFUNCTION("""COMPUTED_VALUE"""),39.3)</f>
        <v>39.3</v>
      </c>
      <c r="C1148" s="1">
        <f t="shared" si="1"/>
        <v>-0.39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IFERROR(__xludf.DUMMYFUNCTION("""COMPUTED_VALUE"""),38.86)</f>
        <v>38.86</v>
      </c>
      <c r="C1149" s="1">
        <f t="shared" si="1"/>
        <v>-1.44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IFERROR(__xludf.DUMMYFUNCTION("""COMPUTED_VALUE"""),39.2)</f>
        <v>39.2</v>
      </c>
      <c r="C1150" s="1">
        <f t="shared" si="1"/>
        <v>-0.66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IFERROR(__xludf.DUMMYFUNCTION("""COMPUTED_VALUE"""),39.05)</f>
        <v>39.05</v>
      </c>
      <c r="C1151" s="1">
        <f t="shared" si="1"/>
        <v>-1.15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IFERROR(__xludf.DUMMYFUNCTION("""COMPUTED_VALUE"""),39.81)</f>
        <v>39.81</v>
      </c>
      <c r="C1152" s="1">
        <f t="shared" si="1"/>
        <v>-0.24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IFERROR(__xludf.DUMMYFUNCTION("""COMPUTED_VALUE"""),38.57)</f>
        <v>38.57</v>
      </c>
      <c r="C1153" s="1">
        <f t="shared" si="1"/>
        <v>-2.24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IFERROR(__xludf.DUMMYFUNCTION("""COMPUTED_VALUE"""),38.39)</f>
        <v>38.39</v>
      </c>
      <c r="C1154" s="1">
        <f t="shared" si="1"/>
        <v>-1.18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IFERROR(__xludf.DUMMYFUNCTION("""COMPUTED_VALUE"""),38.58)</f>
        <v>38.58</v>
      </c>
      <c r="C1155" s="1">
        <f t="shared" si="1"/>
        <v>-0.81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IFERROR(__xludf.DUMMYFUNCTION("""COMPUTED_VALUE"""),38.46)</f>
        <v>38.46</v>
      </c>
      <c r="C1156" s="1">
        <f t="shared" si="1"/>
        <v>-1.12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IFERROR(__xludf.DUMMYFUNCTION("""COMPUTED_VALUE"""),38.57)</f>
        <v>38.57</v>
      </c>
      <c r="C1157" s="1">
        <f t="shared" si="1"/>
        <v>-0.89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IFERROR(__xludf.DUMMYFUNCTION("""COMPUTED_VALUE"""),38.17)</f>
        <v>38.17</v>
      </c>
      <c r="C1158" s="1">
        <f t="shared" si="1"/>
        <v>-1.4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IFERROR(__xludf.DUMMYFUNCTION("""COMPUTED_VALUE"""),38.53)</f>
        <v>38.53</v>
      </c>
      <c r="C1159" s="1">
        <f t="shared" si="1"/>
        <v>-0.64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IFERROR(__xludf.DUMMYFUNCTION("""COMPUTED_VALUE"""),38.53)</f>
        <v>38.53</v>
      </c>
      <c r="C1160" s="1">
        <f t="shared" si="1"/>
        <v>-1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IFERROR(__xludf.DUMMYFUNCTION("""COMPUTED_VALUE"""),38.37)</f>
        <v>38.37</v>
      </c>
      <c r="C1161" s="1">
        <f t="shared" si="1"/>
        <v>-1.16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IFERROR(__xludf.DUMMYFUNCTION("""COMPUTED_VALUE"""),38.63)</f>
        <v>38.63</v>
      </c>
      <c r="C1162" s="1">
        <f t="shared" si="1"/>
        <v>-0.74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IFERROR(__xludf.DUMMYFUNCTION("""COMPUTED_VALUE"""),38.65)</f>
        <v>38.65</v>
      </c>
      <c r="C1163" s="1">
        <f t="shared" si="1"/>
        <v>-0.98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IFERROR(__xludf.DUMMYFUNCTION("""COMPUTED_VALUE"""),38.57)</f>
        <v>38.57</v>
      </c>
      <c r="C1164" s="1">
        <f t="shared" si="1"/>
        <v>-1.08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IFERROR(__xludf.DUMMYFUNCTION("""COMPUTED_VALUE"""),39.28)</f>
        <v>39.28</v>
      </c>
      <c r="C1165" s="1">
        <f t="shared" si="1"/>
        <v>-0.29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IFERROR(__xludf.DUMMYFUNCTION("""COMPUTED_VALUE"""),39.26)</f>
        <v>39.26</v>
      </c>
      <c r="C1166" s="1">
        <f t="shared" si="1"/>
        <v>-1.02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IFERROR(__xludf.DUMMYFUNCTION("""COMPUTED_VALUE"""),39.46)</f>
        <v>39.46</v>
      </c>
      <c r="C1167" s="1">
        <f t="shared" si="1"/>
        <v>-0.8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IFERROR(__xludf.DUMMYFUNCTION("""COMPUTED_VALUE"""),39.47)</f>
        <v>39.47</v>
      </c>
      <c r="C1168" s="1">
        <f t="shared" si="1"/>
        <v>-0.99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IFERROR(__xludf.DUMMYFUNCTION("""COMPUTED_VALUE"""),39.65)</f>
        <v>39.65</v>
      </c>
      <c r="C1169" s="1">
        <f t="shared" si="1"/>
        <v>-0.82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IFERROR(__xludf.DUMMYFUNCTION("""COMPUTED_VALUE"""),40.01)</f>
        <v>40.01</v>
      </c>
      <c r="C1170" s="1">
        <f t="shared" si="1"/>
        <v>-0.64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IFERROR(__xludf.DUMMYFUNCTION("""COMPUTED_VALUE"""),39.74)</f>
        <v>39.74</v>
      </c>
      <c r="C1171" s="1">
        <f t="shared" si="1"/>
        <v>-1.27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IFERROR(__xludf.DUMMYFUNCTION("""COMPUTED_VALUE"""),39.86)</f>
        <v>39.86</v>
      </c>
      <c r="C1172" s="1">
        <f t="shared" si="1"/>
        <v>-0.88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IFERROR(__xludf.DUMMYFUNCTION("""COMPUTED_VALUE"""),39.41)</f>
        <v>39.41</v>
      </c>
      <c r="C1173" s="1">
        <f t="shared" si="1"/>
        <v>-1.45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IFERROR(__xludf.DUMMYFUNCTION("""COMPUTED_VALUE"""),39.28)</f>
        <v>39.28</v>
      </c>
      <c r="C1174" s="1">
        <f t="shared" si="1"/>
        <v>-1.13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IFERROR(__xludf.DUMMYFUNCTION("""COMPUTED_VALUE"""),39.64)</f>
        <v>39.64</v>
      </c>
      <c r="C1175" s="1">
        <f t="shared" si="1"/>
        <v>-0.64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IFERROR(__xludf.DUMMYFUNCTION("""COMPUTED_VALUE"""),39.41)</f>
        <v>39.41</v>
      </c>
      <c r="C1176" s="1">
        <f t="shared" si="1"/>
        <v>-1.23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IFERROR(__xludf.DUMMYFUNCTION("""COMPUTED_VALUE"""),39.96)</f>
        <v>39.96</v>
      </c>
      <c r="C1177" s="1">
        <f t="shared" si="1"/>
        <v>-0.45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IFERROR(__xludf.DUMMYFUNCTION("""COMPUTED_VALUE"""),41.02)</f>
        <v>41.02</v>
      </c>
      <c r="C1178" s="1">
        <f t="shared" si="1"/>
        <v>0.06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IFERROR(__xludf.DUMMYFUNCTION("""COMPUTED_VALUE"""),41.2)</f>
        <v>41.2</v>
      </c>
      <c r="C1179" s="1">
        <f t="shared" si="1"/>
        <v>-0.82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IFERROR(__xludf.DUMMYFUNCTION("""COMPUTED_VALUE"""),40.92)</f>
        <v>40.92</v>
      </c>
      <c r="C1180" s="1">
        <f t="shared" si="1"/>
        <v>-1.28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IFERROR(__xludf.DUMMYFUNCTION("""COMPUTED_VALUE"""),41.24)</f>
        <v>41.24</v>
      </c>
      <c r="C1181" s="1">
        <f t="shared" si="1"/>
        <v>-0.68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IFERROR(__xludf.DUMMYFUNCTION("""COMPUTED_VALUE"""),40.91)</f>
        <v>40.91</v>
      </c>
      <c r="C1182" s="1">
        <f t="shared" si="1"/>
        <v>-1.33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IFERROR(__xludf.DUMMYFUNCTION("""COMPUTED_VALUE"""),40.92)</f>
        <v>40.92</v>
      </c>
      <c r="C1183" s="1">
        <f t="shared" si="1"/>
        <v>-0.99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IFERROR(__xludf.DUMMYFUNCTION("""COMPUTED_VALUE"""),40.81)</f>
        <v>40.81</v>
      </c>
      <c r="C1184" s="1">
        <f t="shared" si="1"/>
        <v>-1.11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IFERROR(__xludf.DUMMYFUNCTION("""COMPUTED_VALUE"""),40.6)</f>
        <v>40.6</v>
      </c>
      <c r="C1185" s="1">
        <f t="shared" si="1"/>
        <v>-1.21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IFERROR(__xludf.DUMMYFUNCTION("""COMPUTED_VALUE"""),40.76)</f>
        <v>40.76</v>
      </c>
      <c r="C1186" s="1">
        <f t="shared" si="1"/>
        <v>-0.84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IFERROR(__xludf.DUMMYFUNCTION("""COMPUTED_VALUE"""),40.99)</f>
        <v>40.99</v>
      </c>
      <c r="C1187" s="1">
        <f t="shared" si="1"/>
        <v>-0.77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IFERROR(__xludf.DUMMYFUNCTION("""COMPUTED_VALUE"""),40.91)</f>
        <v>40.91</v>
      </c>
      <c r="C1188" s="1">
        <f t="shared" si="1"/>
        <v>-1.08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IFERROR(__xludf.DUMMYFUNCTION("""COMPUTED_VALUE"""),40.35)</f>
        <v>40.35</v>
      </c>
      <c r="C1189" s="1">
        <f t="shared" si="1"/>
        <v>-1.56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IFERROR(__xludf.DUMMYFUNCTION("""COMPUTED_VALUE"""),40.06)</f>
        <v>40.06</v>
      </c>
      <c r="C1190" s="1">
        <f t="shared" si="1"/>
        <v>-1.29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IFERROR(__xludf.DUMMYFUNCTION("""COMPUTED_VALUE"""),40.42)</f>
        <v>40.42</v>
      </c>
      <c r="C1191" s="1">
        <f t="shared" si="1"/>
        <v>-0.64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IFERROR(__xludf.DUMMYFUNCTION("""COMPUTED_VALUE"""),39.88)</f>
        <v>39.88</v>
      </c>
      <c r="C1192" s="1">
        <f t="shared" si="1"/>
        <v>-1.54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IFERROR(__xludf.DUMMYFUNCTION("""COMPUTED_VALUE"""),44.75)</f>
        <v>44.75</v>
      </c>
      <c r="C1193" s="1">
        <f t="shared" si="1"/>
        <v>3.87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IFERROR(__xludf.DUMMYFUNCTION("""COMPUTED_VALUE"""),44.56)</f>
        <v>44.56</v>
      </c>
      <c r="C1194" s="1">
        <f t="shared" si="1"/>
        <v>-1.19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IFERROR(__xludf.DUMMYFUNCTION("""COMPUTED_VALUE"""),44.6)</f>
        <v>44.6</v>
      </c>
      <c r="C1195" s="1">
        <f t="shared" si="1"/>
        <v>-0.96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IFERROR(__xludf.DUMMYFUNCTION("""COMPUTED_VALUE"""),43.85)</f>
        <v>43.85</v>
      </c>
      <c r="C1196" s="1">
        <f t="shared" si="1"/>
        <v>-1.75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IFERROR(__xludf.DUMMYFUNCTION("""COMPUTED_VALUE"""),44.65)</f>
        <v>44.65</v>
      </c>
      <c r="C1197" s="1">
        <f t="shared" si="1"/>
        <v>-0.2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IFERROR(__xludf.DUMMYFUNCTION("""COMPUTED_VALUE"""),45.15)</f>
        <v>45.15</v>
      </c>
      <c r="C1198" s="1">
        <f t="shared" si="1"/>
        <v>-0.5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IFERROR(__xludf.DUMMYFUNCTION("""COMPUTED_VALUE"""),44.61)</f>
        <v>44.61</v>
      </c>
      <c r="C1199" s="1">
        <f t="shared" si="1"/>
        <v>-1.54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IFERROR(__xludf.DUMMYFUNCTION("""COMPUTED_VALUE"""),44.04)</f>
        <v>44.04</v>
      </c>
      <c r="C1200" s="1">
        <f t="shared" si="1"/>
        <v>-1.57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IFERROR(__xludf.DUMMYFUNCTION("""COMPUTED_VALUE"""),44.42)</f>
        <v>44.42</v>
      </c>
      <c r="C1201" s="1">
        <f t="shared" si="1"/>
        <v>-0.62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IFERROR(__xludf.DUMMYFUNCTION("""COMPUTED_VALUE"""),43.62)</f>
        <v>43.62</v>
      </c>
      <c r="C1202" s="1">
        <f t="shared" si="1"/>
        <v>-1.8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IFERROR(__xludf.DUMMYFUNCTION("""COMPUTED_VALUE"""),43.6)</f>
        <v>43.6</v>
      </c>
      <c r="C1203" s="1">
        <f t="shared" si="1"/>
        <v>-1.02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IFERROR(__xludf.DUMMYFUNCTION("""COMPUTED_VALUE"""),42.7)</f>
        <v>42.7</v>
      </c>
      <c r="C1204" s="1">
        <f t="shared" si="1"/>
        <v>-1.9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IFERROR(__xludf.DUMMYFUNCTION("""COMPUTED_VALUE"""),42.55)</f>
        <v>42.55</v>
      </c>
      <c r="C1205" s="1">
        <f t="shared" si="1"/>
        <v>-1.15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IFERROR(__xludf.DUMMYFUNCTION("""COMPUTED_VALUE"""),42.59)</f>
        <v>42.59</v>
      </c>
      <c r="C1206" s="1">
        <f t="shared" si="1"/>
        <v>-0.96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IFERROR(__xludf.DUMMYFUNCTION("""COMPUTED_VALUE"""),43.52)</f>
        <v>43.52</v>
      </c>
      <c r="C1207" s="1">
        <f t="shared" si="1"/>
        <v>-0.07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IFERROR(__xludf.DUMMYFUNCTION("""COMPUTED_VALUE"""),43.59)</f>
        <v>43.59</v>
      </c>
      <c r="C1208" s="1">
        <f t="shared" si="1"/>
        <v>-0.93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IFERROR(__xludf.DUMMYFUNCTION("""COMPUTED_VALUE"""),44.45)</f>
        <v>44.45</v>
      </c>
      <c r="C1209" s="1">
        <f t="shared" si="1"/>
        <v>-0.14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IFERROR(__xludf.DUMMYFUNCTION("""COMPUTED_VALUE"""),45.32)</f>
        <v>45.32</v>
      </c>
      <c r="C1210" s="1">
        <f t="shared" si="1"/>
        <v>-0.13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IFERROR(__xludf.DUMMYFUNCTION("""COMPUTED_VALUE"""),44.93)</f>
        <v>44.93</v>
      </c>
      <c r="C1211" s="1">
        <f t="shared" si="1"/>
        <v>-1.39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IFERROR(__xludf.DUMMYFUNCTION("""COMPUTED_VALUE"""),45.19)</f>
        <v>45.19</v>
      </c>
      <c r="C1212" s="1">
        <f t="shared" si="1"/>
        <v>-0.74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IFERROR(__xludf.DUMMYFUNCTION("""COMPUTED_VALUE"""),45.45)</f>
        <v>45.45</v>
      </c>
      <c r="C1213" s="1">
        <f t="shared" si="1"/>
        <v>-0.74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IFERROR(__xludf.DUMMYFUNCTION("""COMPUTED_VALUE"""),45.82)</f>
        <v>45.82</v>
      </c>
      <c r="C1214" s="1">
        <f t="shared" si="1"/>
        <v>-0.63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IFERROR(__xludf.DUMMYFUNCTION("""COMPUTED_VALUE"""),46.23)</f>
        <v>46.23</v>
      </c>
      <c r="C1215" s="1">
        <f t="shared" si="1"/>
        <v>-0.59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IFERROR(__xludf.DUMMYFUNCTION("""COMPUTED_VALUE"""),45.98)</f>
        <v>45.98</v>
      </c>
      <c r="C1216" s="1">
        <f t="shared" si="1"/>
        <v>-1.25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IFERROR(__xludf.DUMMYFUNCTION("""COMPUTED_VALUE"""),46.5)</f>
        <v>46.5</v>
      </c>
      <c r="C1217" s="1">
        <f t="shared" si="1"/>
        <v>-0.48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IFERROR(__xludf.DUMMYFUNCTION("""COMPUTED_VALUE"""),46.49)</f>
        <v>46.49</v>
      </c>
      <c r="C1218" s="1">
        <f t="shared" si="1"/>
        <v>-1.01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IFERROR(__xludf.DUMMYFUNCTION("""COMPUTED_VALUE"""),46.73)</f>
        <v>46.73</v>
      </c>
      <c r="C1219" s="1">
        <f t="shared" si="1"/>
        <v>-0.76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IFERROR(__xludf.DUMMYFUNCTION("""COMPUTED_VALUE"""),46.98)</f>
        <v>46.98</v>
      </c>
      <c r="C1220" s="1">
        <f t="shared" si="1"/>
        <v>-0.75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IFERROR(__xludf.DUMMYFUNCTION("""COMPUTED_VALUE"""),47.34)</f>
        <v>47.34</v>
      </c>
      <c r="C1221" s="1">
        <f t="shared" si="1"/>
        <v>-0.64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IFERROR(__xludf.DUMMYFUNCTION("""COMPUTED_VALUE"""),47.3)</f>
        <v>47.3</v>
      </c>
      <c r="C1222" s="1">
        <f t="shared" si="1"/>
        <v>-1.04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IFERROR(__xludf.DUMMYFUNCTION("""COMPUTED_VALUE"""),46.89)</f>
        <v>46.89</v>
      </c>
      <c r="C1223" s="1">
        <f t="shared" si="1"/>
        <v>-1.41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IFERROR(__xludf.DUMMYFUNCTION("""COMPUTED_VALUE"""),47.48)</f>
        <v>47.48</v>
      </c>
      <c r="C1224" s="1">
        <f t="shared" si="1"/>
        <v>-0.41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IFERROR(__xludf.DUMMYFUNCTION("""COMPUTED_VALUE"""),47.44)</f>
        <v>47.44</v>
      </c>
      <c r="C1225" s="1">
        <f t="shared" si="1"/>
        <v>-1.04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IFERROR(__xludf.DUMMYFUNCTION("""COMPUTED_VALUE"""),47.91)</f>
        <v>47.91</v>
      </c>
      <c r="C1226" s="1">
        <f t="shared" si="1"/>
        <v>-0.53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IFERROR(__xludf.DUMMYFUNCTION("""COMPUTED_VALUE"""),48.06)</f>
        <v>48.06</v>
      </c>
      <c r="C1227" s="1">
        <f t="shared" si="1"/>
        <v>-0.85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IFERROR(__xludf.DUMMYFUNCTION("""COMPUTED_VALUE"""),47.75)</f>
        <v>47.75</v>
      </c>
      <c r="C1228" s="1">
        <f t="shared" si="1"/>
        <v>-1.31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IFERROR(__xludf.DUMMYFUNCTION("""COMPUTED_VALUE"""),48.03)</f>
        <v>48.03</v>
      </c>
      <c r="C1229" s="1">
        <f t="shared" si="1"/>
        <v>-0.72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IFERROR(__xludf.DUMMYFUNCTION("""COMPUTED_VALUE"""),48.24)</f>
        <v>48.24</v>
      </c>
      <c r="C1230" s="1">
        <f t="shared" si="1"/>
        <v>-0.79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IFERROR(__xludf.DUMMYFUNCTION("""COMPUTED_VALUE"""),48.48)</f>
        <v>48.48</v>
      </c>
      <c r="C1231" s="1">
        <f t="shared" si="1"/>
        <v>-0.76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IFERROR(__xludf.DUMMYFUNCTION("""COMPUTED_VALUE"""),48.65)</f>
        <v>48.65</v>
      </c>
      <c r="C1232" s="1">
        <f t="shared" si="1"/>
        <v>-0.83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IFERROR(__xludf.DUMMYFUNCTION("""COMPUTED_VALUE"""),48.71)</f>
        <v>48.71</v>
      </c>
      <c r="C1233" s="1">
        <f t="shared" si="1"/>
        <v>-0.94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IFERROR(__xludf.DUMMYFUNCTION("""COMPUTED_VALUE"""),48.98)</f>
        <v>48.98</v>
      </c>
      <c r="C1234" s="1">
        <f t="shared" si="1"/>
        <v>-0.73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IFERROR(__xludf.DUMMYFUNCTION("""COMPUTED_VALUE"""),48.65)</f>
        <v>48.65</v>
      </c>
      <c r="C1235" s="1">
        <f t="shared" si="1"/>
        <v>-1.33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IFERROR(__xludf.DUMMYFUNCTION("""COMPUTED_VALUE"""),48.9)</f>
        <v>48.9</v>
      </c>
      <c r="C1236" s="1">
        <f t="shared" si="1"/>
        <v>-0.75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IFERROR(__xludf.DUMMYFUNCTION("""COMPUTED_VALUE"""),49.65)</f>
        <v>49.65</v>
      </c>
      <c r="C1237" s="1">
        <f t="shared" si="1"/>
        <v>-0.25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IFERROR(__xludf.DUMMYFUNCTION("""COMPUTED_VALUE"""),48.85)</f>
        <v>48.85</v>
      </c>
      <c r="C1238" s="1">
        <f t="shared" si="1"/>
        <v>-1.8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IFERROR(__xludf.DUMMYFUNCTION("""COMPUTED_VALUE"""),49.02)</f>
        <v>49.02</v>
      </c>
      <c r="C1239" s="1">
        <f t="shared" si="1"/>
        <v>-0.83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IFERROR(__xludf.DUMMYFUNCTION("""COMPUTED_VALUE"""),49.25)</f>
        <v>49.25</v>
      </c>
      <c r="C1240" s="1">
        <f t="shared" si="1"/>
        <v>-0.77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IFERROR(__xludf.DUMMYFUNCTION("""COMPUTED_VALUE"""),49.53)</f>
        <v>49.53</v>
      </c>
      <c r="C1241" s="1">
        <f t="shared" si="1"/>
        <v>-0.72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IFERROR(__xludf.DUMMYFUNCTION("""COMPUTED_VALUE"""),49.67)</f>
        <v>49.67</v>
      </c>
      <c r="C1242" s="1">
        <f t="shared" si="1"/>
        <v>-0.86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IFERROR(__xludf.DUMMYFUNCTION("""COMPUTED_VALUE"""),48.86)</f>
        <v>48.86</v>
      </c>
      <c r="C1243" s="1">
        <f t="shared" si="1"/>
        <v>-1.81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IFERROR(__xludf.DUMMYFUNCTION("""COMPUTED_VALUE"""),48.52)</f>
        <v>48.52</v>
      </c>
      <c r="C1244" s="1">
        <f t="shared" si="1"/>
        <v>-1.34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IFERROR(__xludf.DUMMYFUNCTION("""COMPUTED_VALUE"""),48.83)</f>
        <v>48.83</v>
      </c>
      <c r="C1245" s="1">
        <f t="shared" si="1"/>
        <v>-0.69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IFERROR(__xludf.DUMMYFUNCTION("""COMPUTED_VALUE"""),48.47)</f>
        <v>48.47</v>
      </c>
      <c r="C1246" s="1">
        <f t="shared" si="1"/>
        <v>-1.36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IFERROR(__xludf.DUMMYFUNCTION("""COMPUTED_VALUE"""),48.09)</f>
        <v>48.09</v>
      </c>
      <c r="C1247" s="1">
        <f t="shared" si="1"/>
        <v>-1.38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IFERROR(__xludf.DUMMYFUNCTION("""COMPUTED_VALUE"""),47.72)</f>
        <v>47.72</v>
      </c>
      <c r="C1248" s="1">
        <f t="shared" si="1"/>
        <v>-1.37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IFERROR(__xludf.DUMMYFUNCTION("""COMPUTED_VALUE"""),46.61)</f>
        <v>46.61</v>
      </c>
      <c r="C1249" s="1">
        <f t="shared" si="1"/>
        <v>-2.11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IFERROR(__xludf.DUMMYFUNCTION("""COMPUTED_VALUE"""),47.25)</f>
        <v>47.25</v>
      </c>
      <c r="C1250" s="1">
        <f t="shared" si="1"/>
        <v>-0.36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IFERROR(__xludf.DUMMYFUNCTION("""COMPUTED_VALUE"""),48.54)</f>
        <v>48.54</v>
      </c>
      <c r="C1251" s="1">
        <f t="shared" si="1"/>
        <v>0.29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IFERROR(__xludf.DUMMYFUNCTION("""COMPUTED_VALUE"""),47.42)</f>
        <v>47.42</v>
      </c>
      <c r="C1252" s="1">
        <f t="shared" si="1"/>
        <v>-2.12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IFERROR(__xludf.DUMMYFUNCTION("""COMPUTED_VALUE"""),47.97)</f>
        <v>47.97</v>
      </c>
      <c r="C1253" s="1">
        <f t="shared" si="1"/>
        <v>-0.45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IFERROR(__xludf.DUMMYFUNCTION("""COMPUTED_VALUE"""),47.99)</f>
        <v>47.99</v>
      </c>
      <c r="C1254" s="1">
        <f t="shared" si="1"/>
        <v>-0.98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IFERROR(__xludf.DUMMYFUNCTION("""COMPUTED_VALUE"""),48.15)</f>
        <v>48.15</v>
      </c>
      <c r="C1255" s="1">
        <f t="shared" si="1"/>
        <v>-0.84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IFERROR(__xludf.DUMMYFUNCTION("""COMPUTED_VALUE"""),48.42)</f>
        <v>48.42</v>
      </c>
      <c r="C1256" s="1">
        <f t="shared" si="1"/>
        <v>-0.73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IFERROR(__xludf.DUMMYFUNCTION("""COMPUTED_VALUE"""),48.65)</f>
        <v>48.65</v>
      </c>
      <c r="C1257" s="1">
        <f t="shared" si="1"/>
        <v>-0.77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IFERROR(__xludf.DUMMYFUNCTION("""COMPUTED_VALUE"""),48.44)</f>
        <v>48.44</v>
      </c>
      <c r="C1258" s="1">
        <f t="shared" si="1"/>
        <v>-1.21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IFERROR(__xludf.DUMMYFUNCTION("""COMPUTED_VALUE"""),48.08)</f>
        <v>48.08</v>
      </c>
      <c r="C1259" s="1">
        <f t="shared" si="1"/>
        <v>-1.36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IFERROR(__xludf.DUMMYFUNCTION("""COMPUTED_VALUE"""),47.52)</f>
        <v>47.52</v>
      </c>
      <c r="C1260" s="1">
        <f t="shared" si="1"/>
        <v>-1.56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IFERROR(__xludf.DUMMYFUNCTION("""COMPUTED_VALUE"""),46.75)</f>
        <v>46.75</v>
      </c>
      <c r="C1261" s="1">
        <f t="shared" si="1"/>
        <v>-1.77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IFERROR(__xludf.DUMMYFUNCTION("""COMPUTED_VALUE"""),46.48)</f>
        <v>46.48</v>
      </c>
      <c r="C1262" s="1">
        <f t="shared" si="1"/>
        <v>-1.27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IFERROR(__xludf.DUMMYFUNCTION("""COMPUTED_VALUE"""),47.44)</f>
        <v>47.44</v>
      </c>
      <c r="C1263" s="1">
        <f t="shared" si="1"/>
        <v>-0.04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IFERROR(__xludf.DUMMYFUNCTION("""COMPUTED_VALUE"""),48.53)</f>
        <v>48.53</v>
      </c>
      <c r="C1264" s="1">
        <f t="shared" si="1"/>
        <v>0.09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IFERROR(__xludf.DUMMYFUNCTION("""COMPUTED_VALUE"""),48.0)</f>
        <v>48</v>
      </c>
      <c r="C1265" s="1">
        <f t="shared" si="1"/>
        <v>-1.53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IFERROR(__xludf.DUMMYFUNCTION("""COMPUTED_VALUE"""),47.93)</f>
        <v>47.93</v>
      </c>
      <c r="C1266" s="1">
        <f t="shared" si="1"/>
        <v>-1.07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IFERROR(__xludf.DUMMYFUNCTION("""COMPUTED_VALUE"""),47.51)</f>
        <v>47.51</v>
      </c>
      <c r="C1267" s="1">
        <f t="shared" si="1"/>
        <v>-1.42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IFERROR(__xludf.DUMMYFUNCTION("""COMPUTED_VALUE"""),46.86)</f>
        <v>46.86</v>
      </c>
      <c r="C1268" s="1">
        <f t="shared" si="1"/>
        <v>-1.65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IFERROR(__xludf.DUMMYFUNCTION("""COMPUTED_VALUE"""),46.41)</f>
        <v>46.41</v>
      </c>
      <c r="C1269" s="1">
        <f t="shared" si="1"/>
        <v>-1.45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IFERROR(__xludf.DUMMYFUNCTION("""COMPUTED_VALUE"""),46.5)</f>
        <v>46.5</v>
      </c>
      <c r="C1270" s="1">
        <f t="shared" si="1"/>
        <v>-0.91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IFERROR(__xludf.DUMMYFUNCTION("""COMPUTED_VALUE"""),46.81)</f>
        <v>46.81</v>
      </c>
      <c r="C1271" s="1">
        <f t="shared" si="1"/>
        <v>-0.69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IFERROR(__xludf.DUMMYFUNCTION("""COMPUTED_VALUE"""),46.76)</f>
        <v>46.76</v>
      </c>
      <c r="C1272" s="1">
        <f t="shared" si="1"/>
        <v>-1.05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IFERROR(__xludf.DUMMYFUNCTION("""COMPUTED_VALUE"""),47.93)</f>
        <v>47.93</v>
      </c>
      <c r="C1273" s="1">
        <f t="shared" si="1"/>
        <v>0.17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IFERROR(__xludf.DUMMYFUNCTION("""COMPUTED_VALUE"""),48.08)</f>
        <v>48.08</v>
      </c>
      <c r="C1274" s="1">
        <f t="shared" si="1"/>
        <v>-0.85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IFERROR(__xludf.DUMMYFUNCTION("""COMPUTED_VALUE"""),48.18)</f>
        <v>48.18</v>
      </c>
      <c r="C1275" s="1">
        <f t="shared" si="1"/>
        <v>-0.9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IFERROR(__xludf.DUMMYFUNCTION("""COMPUTED_VALUE"""),47.25)</f>
        <v>47.25</v>
      </c>
      <c r="C1276" s="1">
        <f t="shared" si="1"/>
        <v>-1.93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IFERROR(__xludf.DUMMYFUNCTION("""COMPUTED_VALUE"""),46.66)</f>
        <v>46.66</v>
      </c>
      <c r="C1277" s="1">
        <f t="shared" si="1"/>
        <v>-1.59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IFERROR(__xludf.DUMMYFUNCTION("""COMPUTED_VALUE"""),47.44)</f>
        <v>47.44</v>
      </c>
      <c r="C1278" s="1">
        <f t="shared" si="1"/>
        <v>-0.22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IFERROR(__xludf.DUMMYFUNCTION("""COMPUTED_VALUE"""),46.13)</f>
        <v>46.13</v>
      </c>
      <c r="C1279" s="1">
        <f t="shared" si="1"/>
        <v>-2.31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IFERROR(__xludf.DUMMYFUNCTION("""COMPUTED_VALUE"""),45.96)</f>
        <v>45.96</v>
      </c>
      <c r="C1280" s="1">
        <f t="shared" si="1"/>
        <v>-1.17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IFERROR(__xludf.DUMMYFUNCTION("""COMPUTED_VALUE"""),46.68)</f>
        <v>46.68</v>
      </c>
      <c r="C1281" s="1">
        <f t="shared" si="1"/>
        <v>-0.28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IFERROR(__xludf.DUMMYFUNCTION("""COMPUTED_VALUE"""),46.27)</f>
        <v>46.27</v>
      </c>
      <c r="C1282" s="1">
        <f t="shared" si="1"/>
        <v>-1.41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IFERROR(__xludf.DUMMYFUNCTION("""COMPUTED_VALUE"""),46.67)</f>
        <v>46.67</v>
      </c>
      <c r="C1283" s="1">
        <f t="shared" si="1"/>
        <v>-0.6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IFERROR(__xludf.DUMMYFUNCTION("""COMPUTED_VALUE"""),45.9)</f>
        <v>45.9</v>
      </c>
      <c r="C1284" s="1">
        <f t="shared" si="1"/>
        <v>-1.77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IFERROR(__xludf.DUMMYFUNCTION("""COMPUTED_VALUE"""),45.59)</f>
        <v>45.59</v>
      </c>
      <c r="C1285" s="1">
        <f t="shared" si="1"/>
        <v>-1.31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IFERROR(__xludf.DUMMYFUNCTION("""COMPUTED_VALUE"""),46.38)</f>
        <v>46.38</v>
      </c>
      <c r="C1286" s="1">
        <f t="shared" si="1"/>
        <v>-0.21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IFERROR(__xludf.DUMMYFUNCTION("""COMPUTED_VALUE"""),45.66)</f>
        <v>45.66</v>
      </c>
      <c r="C1287" s="1">
        <f t="shared" si="1"/>
        <v>-1.72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IFERROR(__xludf.DUMMYFUNCTION("""COMPUTED_VALUE"""),46.0)</f>
        <v>46</v>
      </c>
      <c r="C1288" s="1">
        <f t="shared" si="1"/>
        <v>-0.66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IFERROR(__xludf.DUMMYFUNCTION("""COMPUTED_VALUE"""),46.02)</f>
        <v>46.02</v>
      </c>
      <c r="C1289" s="1">
        <f t="shared" si="1"/>
        <v>-0.98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IFERROR(__xludf.DUMMYFUNCTION("""COMPUTED_VALUE"""),45.93)</f>
        <v>45.93</v>
      </c>
      <c r="C1290" s="1">
        <f t="shared" si="1"/>
        <v>-1.09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IFERROR(__xludf.DUMMYFUNCTION("""COMPUTED_VALUE"""),46.81)</f>
        <v>46.81</v>
      </c>
      <c r="C1291" s="1">
        <f t="shared" si="1"/>
        <v>-0.12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IFERROR(__xludf.DUMMYFUNCTION("""COMPUTED_VALUE"""),46.85)</f>
        <v>46.85</v>
      </c>
      <c r="C1292" s="1">
        <f t="shared" si="1"/>
        <v>-0.96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IFERROR(__xludf.DUMMYFUNCTION("""COMPUTED_VALUE"""),47.47)</f>
        <v>47.47</v>
      </c>
      <c r="C1293" s="1">
        <f t="shared" si="1"/>
        <v>-0.38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IFERROR(__xludf.DUMMYFUNCTION("""COMPUTED_VALUE"""),47.51)</f>
        <v>47.51</v>
      </c>
      <c r="C1294" s="1">
        <f t="shared" si="1"/>
        <v>-0.96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IFERROR(__xludf.DUMMYFUNCTION("""COMPUTED_VALUE"""),47.71)</f>
        <v>47.71</v>
      </c>
      <c r="C1295" s="1">
        <f t="shared" si="1"/>
        <v>-0.8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IFERROR(__xludf.DUMMYFUNCTION("""COMPUTED_VALUE"""),48.41)</f>
        <v>48.41</v>
      </c>
      <c r="C1296" s="1">
        <f t="shared" si="1"/>
        <v>-0.3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IFERROR(__xludf.DUMMYFUNCTION("""COMPUTED_VALUE"""),48.5)</f>
        <v>48.5</v>
      </c>
      <c r="C1297" s="1">
        <f t="shared" si="1"/>
        <v>-0.91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IFERROR(__xludf.DUMMYFUNCTION("""COMPUTED_VALUE"""),48.56)</f>
        <v>48.56</v>
      </c>
      <c r="C1298" s="1">
        <f t="shared" si="1"/>
        <v>-0.94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IFERROR(__xludf.DUMMYFUNCTION("""COMPUTED_VALUE"""),49.38)</f>
        <v>49.38</v>
      </c>
      <c r="C1299" s="1">
        <f t="shared" si="1"/>
        <v>-0.18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IFERROR(__xludf.DUMMYFUNCTION("""COMPUTED_VALUE"""),48.99)</f>
        <v>48.99</v>
      </c>
      <c r="C1300" s="1">
        <f t="shared" si="1"/>
        <v>-1.39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IFERROR(__xludf.DUMMYFUNCTION("""COMPUTED_VALUE"""),48.76)</f>
        <v>48.76</v>
      </c>
      <c r="C1301" s="1">
        <f t="shared" si="1"/>
        <v>-1.23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IFERROR(__xludf.DUMMYFUNCTION("""COMPUTED_VALUE"""),49.23)</f>
        <v>49.23</v>
      </c>
      <c r="C1302" s="1">
        <f t="shared" si="1"/>
        <v>-0.53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IFERROR(__xludf.DUMMYFUNCTION("""COMPUTED_VALUE"""),48.46)</f>
        <v>48.46</v>
      </c>
      <c r="C1303" s="1">
        <f t="shared" si="1"/>
        <v>-1.77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IFERROR(__xludf.DUMMYFUNCTION("""COMPUTED_VALUE"""),48.72)</f>
        <v>48.72</v>
      </c>
      <c r="C1304" s="1">
        <f t="shared" si="1"/>
        <v>-0.74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IFERROR(__xludf.DUMMYFUNCTION("""COMPUTED_VALUE"""),48.26)</f>
        <v>48.26</v>
      </c>
      <c r="C1305" s="1">
        <f t="shared" si="1"/>
        <v>-1.46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IFERROR(__xludf.DUMMYFUNCTION("""COMPUTED_VALUE"""),47.67)</f>
        <v>47.67</v>
      </c>
      <c r="C1306" s="1">
        <f t="shared" si="1"/>
        <v>-1.59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IFERROR(__xludf.DUMMYFUNCTION("""COMPUTED_VALUE"""),48.52)</f>
        <v>48.52</v>
      </c>
      <c r="C1307" s="1">
        <f t="shared" si="1"/>
        <v>-0.15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IFERROR(__xludf.DUMMYFUNCTION("""COMPUTED_VALUE"""),47.91)</f>
        <v>47.91</v>
      </c>
      <c r="C1308" s="1">
        <f t="shared" si="1"/>
        <v>-1.61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IFERROR(__xludf.DUMMYFUNCTION("""COMPUTED_VALUE"""),48.22)</f>
        <v>48.22</v>
      </c>
      <c r="C1309" s="1">
        <f t="shared" si="1"/>
        <v>-0.69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IFERROR(__xludf.DUMMYFUNCTION("""COMPUTED_VALUE"""),48.27)</f>
        <v>48.27</v>
      </c>
      <c r="C1310" s="1">
        <f t="shared" si="1"/>
        <v>-0.95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IFERROR(__xludf.DUMMYFUNCTION("""COMPUTED_VALUE"""),48.76)</f>
        <v>48.76</v>
      </c>
      <c r="C1311" s="1">
        <f t="shared" si="1"/>
        <v>-0.51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IFERROR(__xludf.DUMMYFUNCTION("""COMPUTED_VALUE"""),49.16)</f>
        <v>49.16</v>
      </c>
      <c r="C1312" s="1">
        <f t="shared" si="1"/>
        <v>-0.6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IFERROR(__xludf.DUMMYFUNCTION("""COMPUTED_VALUE"""),50.99)</f>
        <v>50.99</v>
      </c>
      <c r="C1313" s="1">
        <f t="shared" si="1"/>
        <v>0.83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IFERROR(__xludf.DUMMYFUNCTION("""COMPUTED_VALUE"""),50.73)</f>
        <v>50.73</v>
      </c>
      <c r="C1314" s="1">
        <f t="shared" si="1"/>
        <v>-1.26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IFERROR(__xludf.DUMMYFUNCTION("""COMPUTED_VALUE"""),50.33)</f>
        <v>50.33</v>
      </c>
      <c r="C1315" s="1">
        <f t="shared" si="1"/>
        <v>-1.4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IFERROR(__xludf.DUMMYFUNCTION("""COMPUTED_VALUE"""),49.5)</f>
        <v>49.5</v>
      </c>
      <c r="C1316" s="1">
        <f t="shared" si="1"/>
        <v>-1.83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IFERROR(__xludf.DUMMYFUNCTION("""COMPUTED_VALUE"""),49.67)</f>
        <v>49.67</v>
      </c>
      <c r="C1317" s="1">
        <f t="shared" si="1"/>
        <v>-0.83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IFERROR(__xludf.DUMMYFUNCTION("""COMPUTED_VALUE"""),49.94)</f>
        <v>49.94</v>
      </c>
      <c r="C1318" s="1">
        <f t="shared" si="1"/>
        <v>-0.73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IFERROR(__xludf.DUMMYFUNCTION("""COMPUTED_VALUE"""),50.45)</f>
        <v>50.45</v>
      </c>
      <c r="C1319" s="1">
        <f t="shared" si="1"/>
        <v>-0.49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IFERROR(__xludf.DUMMYFUNCTION("""COMPUTED_VALUE"""),50.17)</f>
        <v>50.17</v>
      </c>
      <c r="C1320" s="1">
        <f t="shared" si="1"/>
        <v>-1.28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IFERROR(__xludf.DUMMYFUNCTION("""COMPUTED_VALUE"""),49.78)</f>
        <v>49.78</v>
      </c>
      <c r="C1321" s="1">
        <f t="shared" si="1"/>
        <v>-1.39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IFERROR(__xludf.DUMMYFUNCTION("""COMPUTED_VALUE"""),49.83)</f>
        <v>49.83</v>
      </c>
      <c r="C1322" s="1">
        <f t="shared" si="1"/>
        <v>-0.95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IFERROR(__xludf.DUMMYFUNCTION("""COMPUTED_VALUE"""),49.87)</f>
        <v>49.87</v>
      </c>
      <c r="C1323" s="1">
        <f t="shared" si="1"/>
        <v>-0.96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IFERROR(__xludf.DUMMYFUNCTION("""COMPUTED_VALUE"""),49.81)</f>
        <v>49.81</v>
      </c>
      <c r="C1324" s="1">
        <f t="shared" si="1"/>
        <v>-1.06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IFERROR(__xludf.DUMMYFUNCTION("""COMPUTED_VALUE"""),50.42)</f>
        <v>50.42</v>
      </c>
      <c r="C1325" s="1">
        <f t="shared" si="1"/>
        <v>-0.39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IFERROR(__xludf.DUMMYFUNCTION("""COMPUTED_VALUE"""),50.36)</f>
        <v>50.36</v>
      </c>
      <c r="C1326" s="1">
        <f t="shared" si="1"/>
        <v>-1.06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IFERROR(__xludf.DUMMYFUNCTION("""COMPUTED_VALUE"""),49.99)</f>
        <v>49.99</v>
      </c>
      <c r="C1327" s="1">
        <f t="shared" si="1"/>
        <v>-1.37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IFERROR(__xludf.DUMMYFUNCTION("""COMPUTED_VALUE"""),49.64)</f>
        <v>49.64</v>
      </c>
      <c r="C1328" s="1">
        <f t="shared" si="1"/>
        <v>-1.35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IFERROR(__xludf.DUMMYFUNCTION("""COMPUTED_VALUE"""),49.77)</f>
        <v>49.77</v>
      </c>
      <c r="C1329" s="1">
        <f t="shared" si="1"/>
        <v>-0.87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IFERROR(__xludf.DUMMYFUNCTION("""COMPUTED_VALUE"""),49.92)</f>
        <v>49.92</v>
      </c>
      <c r="C1330" s="1">
        <f t="shared" si="1"/>
        <v>-0.85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IFERROR(__xludf.DUMMYFUNCTION("""COMPUTED_VALUE"""),49.95)</f>
        <v>49.95</v>
      </c>
      <c r="C1331" s="1">
        <f t="shared" si="1"/>
        <v>-0.97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IFERROR(__xludf.DUMMYFUNCTION("""COMPUTED_VALUE"""),49.28)</f>
        <v>49.28</v>
      </c>
      <c r="C1332" s="1">
        <f t="shared" si="1"/>
        <v>-1.67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IFERROR(__xludf.DUMMYFUNCTION("""COMPUTED_VALUE"""),50.0)</f>
        <v>50</v>
      </c>
      <c r="C1333" s="1">
        <f t="shared" si="1"/>
        <v>-0.28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IFERROR(__xludf.DUMMYFUNCTION("""COMPUTED_VALUE"""),50.15)</f>
        <v>50.15</v>
      </c>
      <c r="C1334" s="1">
        <f t="shared" si="1"/>
        <v>-0.85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IFERROR(__xludf.DUMMYFUNCTION("""COMPUTED_VALUE"""),50.08)</f>
        <v>50.08</v>
      </c>
      <c r="C1335" s="1">
        <f t="shared" si="1"/>
        <v>-1.07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IFERROR(__xludf.DUMMYFUNCTION("""COMPUTED_VALUE"""),50.56)</f>
        <v>50.56</v>
      </c>
      <c r="C1336" s="1">
        <f t="shared" si="1"/>
        <v>-0.52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IFERROR(__xludf.DUMMYFUNCTION("""COMPUTED_VALUE"""),50.48)</f>
        <v>50.48</v>
      </c>
      <c r="C1337" s="1">
        <f t="shared" si="1"/>
        <v>-1.08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IFERROR(__xludf.DUMMYFUNCTION("""COMPUTED_VALUE"""),50.47)</f>
        <v>50.47</v>
      </c>
      <c r="C1338" s="1">
        <f t="shared" si="1"/>
        <v>-1.01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IFERROR(__xludf.DUMMYFUNCTION("""COMPUTED_VALUE"""),49.93)</f>
        <v>49.93</v>
      </c>
      <c r="C1339" s="1">
        <f t="shared" si="1"/>
        <v>-1.54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IFERROR(__xludf.DUMMYFUNCTION("""COMPUTED_VALUE"""),50.09)</f>
        <v>50.09</v>
      </c>
      <c r="C1340" s="1">
        <f t="shared" si="1"/>
        <v>-0.84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IFERROR(__xludf.DUMMYFUNCTION("""COMPUTED_VALUE"""),49.42)</f>
        <v>49.42</v>
      </c>
      <c r="C1341" s="1">
        <f t="shared" si="1"/>
        <v>-1.67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IFERROR(__xludf.DUMMYFUNCTION("""COMPUTED_VALUE"""),50.39)</f>
        <v>50.39</v>
      </c>
      <c r="C1342" s="1">
        <f t="shared" si="1"/>
        <v>-0.03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IFERROR(__xludf.DUMMYFUNCTION("""COMPUTED_VALUE"""),50.42)</f>
        <v>50.42</v>
      </c>
      <c r="C1343" s="1">
        <f t="shared" si="1"/>
        <v>-0.97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IFERROR(__xludf.DUMMYFUNCTION("""COMPUTED_VALUE"""),50.21)</f>
        <v>50.21</v>
      </c>
      <c r="C1344" s="1">
        <f t="shared" si="1"/>
        <v>-1.21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IFERROR(__xludf.DUMMYFUNCTION("""COMPUTED_VALUE"""),50.11)</f>
        <v>50.11</v>
      </c>
      <c r="C1345" s="1">
        <f t="shared" si="1"/>
        <v>-1.1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IFERROR(__xludf.DUMMYFUNCTION("""COMPUTED_VALUE"""),50.73)</f>
        <v>50.73</v>
      </c>
      <c r="C1346" s="1">
        <f t="shared" si="1"/>
        <v>-0.38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IFERROR(__xludf.DUMMYFUNCTION("""COMPUTED_VALUE"""),51.22)</f>
        <v>51.22</v>
      </c>
      <c r="C1347" s="1">
        <f t="shared" si="1"/>
        <v>-0.51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IFERROR(__xludf.DUMMYFUNCTION("""COMPUTED_VALUE"""),51.4)</f>
        <v>51.4</v>
      </c>
      <c r="C1348" s="1">
        <f t="shared" si="1"/>
        <v>-0.82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IFERROR(__xludf.DUMMYFUNCTION("""COMPUTED_VALUE"""),51.19)</f>
        <v>51.19</v>
      </c>
      <c r="C1349" s="1">
        <f t="shared" si="1"/>
        <v>-1.21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IFERROR(__xludf.DUMMYFUNCTION("""COMPUTED_VALUE"""),51.08)</f>
        <v>51.08</v>
      </c>
      <c r="C1350" s="1">
        <f t="shared" si="1"/>
        <v>-1.11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IFERROR(__xludf.DUMMYFUNCTION("""COMPUTED_VALUE"""),51.72)</f>
        <v>51.72</v>
      </c>
      <c r="C1351" s="1">
        <f t="shared" si="1"/>
        <v>-0.36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IFERROR(__xludf.DUMMYFUNCTION("""COMPUTED_VALUE"""),52.49)</f>
        <v>52.49</v>
      </c>
      <c r="C1352" s="1">
        <f t="shared" si="1"/>
        <v>-0.23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IFERROR(__xludf.DUMMYFUNCTION("""COMPUTED_VALUE"""),52.38)</f>
        <v>52.38</v>
      </c>
      <c r="C1353" s="1">
        <f t="shared" si="1"/>
        <v>-1.11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IFERROR(__xludf.DUMMYFUNCTION("""COMPUTED_VALUE"""),52.32)</f>
        <v>52.32</v>
      </c>
      <c r="C1354" s="1">
        <f t="shared" si="1"/>
        <v>-1.06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IFERROR(__xludf.DUMMYFUNCTION("""COMPUTED_VALUE"""),52.31)</f>
        <v>52.31</v>
      </c>
      <c r="C1355" s="1">
        <f t="shared" si="1"/>
        <v>-1.01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IFERROR(__xludf.DUMMYFUNCTION("""COMPUTED_VALUE"""),52.2)</f>
        <v>52.2</v>
      </c>
      <c r="C1356" s="1">
        <f t="shared" si="1"/>
        <v>-1.11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IFERROR(__xludf.DUMMYFUNCTION("""COMPUTED_VALUE"""),52.22)</f>
        <v>52.22</v>
      </c>
      <c r="C1357" s="1">
        <f t="shared" si="1"/>
        <v>-0.98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IFERROR(__xludf.DUMMYFUNCTION("""COMPUTED_VALUE"""),51.71)</f>
        <v>51.71</v>
      </c>
      <c r="C1358" s="1">
        <f t="shared" si="1"/>
        <v>-1.51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IFERROR(__xludf.DUMMYFUNCTION("""COMPUTED_VALUE"""),51.42)</f>
        <v>51.42</v>
      </c>
      <c r="C1359" s="1">
        <f t="shared" si="1"/>
        <v>-1.29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IFERROR(__xludf.DUMMYFUNCTION("""COMPUTED_VALUE"""),51.15)</f>
        <v>51.15</v>
      </c>
      <c r="C1360" s="1">
        <f t="shared" si="1"/>
        <v>-1.27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IFERROR(__xludf.DUMMYFUNCTION("""COMPUTED_VALUE"""),50.84)</f>
        <v>50.84</v>
      </c>
      <c r="C1361" s="1">
        <f t="shared" si="1"/>
        <v>-1.31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IFERROR(__xludf.DUMMYFUNCTION("""COMPUTED_VALUE"""),50.88)</f>
        <v>50.88</v>
      </c>
      <c r="C1362" s="1">
        <f t="shared" si="1"/>
        <v>-0.96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IFERROR(__xludf.DUMMYFUNCTION("""COMPUTED_VALUE"""),51.06)</f>
        <v>51.06</v>
      </c>
      <c r="C1363" s="1">
        <f t="shared" si="1"/>
        <v>-0.82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IFERROR(__xludf.DUMMYFUNCTION("""COMPUTED_VALUE"""),51.26)</f>
        <v>51.26</v>
      </c>
      <c r="C1364" s="1">
        <f t="shared" si="1"/>
        <v>-0.8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IFERROR(__xludf.DUMMYFUNCTION("""COMPUTED_VALUE"""),50.98)</f>
        <v>50.98</v>
      </c>
      <c r="C1365" s="1">
        <f t="shared" si="1"/>
        <v>-1.28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IFERROR(__xludf.DUMMYFUNCTION("""COMPUTED_VALUE"""),51.02)</f>
        <v>51.02</v>
      </c>
      <c r="C1366" s="1">
        <f t="shared" si="1"/>
        <v>-0.96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IFERROR(__xludf.DUMMYFUNCTION("""COMPUTED_VALUE"""),50.72)</f>
        <v>50.72</v>
      </c>
      <c r="C1367" s="1">
        <f t="shared" si="1"/>
        <v>-1.3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IFERROR(__xludf.DUMMYFUNCTION("""COMPUTED_VALUE"""),50.68)</f>
        <v>50.68</v>
      </c>
      <c r="C1368" s="1">
        <f t="shared" si="1"/>
        <v>-1.04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IFERROR(__xludf.DUMMYFUNCTION("""COMPUTED_VALUE"""),51.67)</f>
        <v>51.67</v>
      </c>
      <c r="C1369" s="1">
        <f t="shared" si="1"/>
        <v>-0.01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IFERROR(__xludf.DUMMYFUNCTION("""COMPUTED_VALUE"""),51.94)</f>
        <v>51.94</v>
      </c>
      <c r="C1370" s="1">
        <f t="shared" si="1"/>
        <v>-0.73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IFERROR(__xludf.DUMMYFUNCTION("""COMPUTED_VALUE"""),51.89)</f>
        <v>51.89</v>
      </c>
      <c r="C1371" s="1">
        <f t="shared" si="1"/>
        <v>-1.05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IFERROR(__xludf.DUMMYFUNCTION("""COMPUTED_VALUE"""),51.68)</f>
        <v>51.68</v>
      </c>
      <c r="C1372" s="1">
        <f t="shared" si="1"/>
        <v>-1.21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IFERROR(__xludf.DUMMYFUNCTION("""COMPUTED_VALUE"""),52.28)</f>
        <v>52.28</v>
      </c>
      <c r="C1373" s="1">
        <f t="shared" si="1"/>
        <v>-0.4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IFERROR(__xludf.DUMMYFUNCTION("""COMPUTED_VALUE"""),52.38)</f>
        <v>52.38</v>
      </c>
      <c r="C1374" s="1">
        <f t="shared" si="1"/>
        <v>-0.9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IFERROR(__xludf.DUMMYFUNCTION("""COMPUTED_VALUE"""),53.0)</f>
        <v>53</v>
      </c>
      <c r="C1375" s="1">
        <f t="shared" si="1"/>
        <v>-0.38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IFERROR(__xludf.DUMMYFUNCTION("""COMPUTED_VALUE"""),53.27)</f>
        <v>53.27</v>
      </c>
      <c r="C1376" s="1">
        <f t="shared" si="1"/>
        <v>-0.73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IFERROR(__xludf.DUMMYFUNCTION("""COMPUTED_VALUE"""),53.4)</f>
        <v>53.4</v>
      </c>
      <c r="C1377" s="1">
        <f t="shared" si="1"/>
        <v>-0.87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IFERROR(__xludf.DUMMYFUNCTION("""COMPUTED_VALUE"""),53.6)</f>
        <v>53.6</v>
      </c>
      <c r="C1378" s="1">
        <f t="shared" si="1"/>
        <v>-0.8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IFERROR(__xludf.DUMMYFUNCTION("""COMPUTED_VALUE"""),53.11)</f>
        <v>53.11</v>
      </c>
      <c r="C1379" s="1">
        <f t="shared" si="1"/>
        <v>-1.49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IFERROR(__xludf.DUMMYFUNCTION("""COMPUTED_VALUE"""),52.61)</f>
        <v>52.61</v>
      </c>
      <c r="C1380" s="1">
        <f t="shared" si="1"/>
        <v>-1.5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IFERROR(__xludf.DUMMYFUNCTION("""COMPUTED_VALUE"""),54.86)</f>
        <v>54.86</v>
      </c>
      <c r="C1381" s="1">
        <f t="shared" si="1"/>
        <v>1.25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IFERROR(__xludf.DUMMYFUNCTION("""COMPUTED_VALUE"""),53.84)</f>
        <v>53.84</v>
      </c>
      <c r="C1382" s="1">
        <f t="shared" si="1"/>
        <v>-2.02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IFERROR(__xludf.DUMMYFUNCTION("""COMPUTED_VALUE"""),54.01)</f>
        <v>54.01</v>
      </c>
      <c r="C1383" s="1">
        <f t="shared" si="1"/>
        <v>-0.83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IFERROR(__xludf.DUMMYFUNCTION("""COMPUTED_VALUE"""),54.72)</f>
        <v>54.72</v>
      </c>
      <c r="C1384" s="1">
        <f t="shared" si="1"/>
        <v>-0.29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IFERROR(__xludf.DUMMYFUNCTION("""COMPUTED_VALUE"""),54.94)</f>
        <v>54.94</v>
      </c>
      <c r="C1385" s="1">
        <f t="shared" si="1"/>
        <v>-0.78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IFERROR(__xludf.DUMMYFUNCTION("""COMPUTED_VALUE"""),54.92)</f>
        <v>54.92</v>
      </c>
      <c r="C1386" s="1">
        <f t="shared" si="1"/>
        <v>-1.02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IFERROR(__xludf.DUMMYFUNCTION("""COMPUTED_VALUE"""),55.65)</f>
        <v>55.65</v>
      </c>
      <c r="C1387" s="1">
        <f t="shared" si="1"/>
        <v>-0.27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IFERROR(__xludf.DUMMYFUNCTION("""COMPUTED_VALUE"""),54.64)</f>
        <v>54.64</v>
      </c>
      <c r="C1388" s="1">
        <f t="shared" si="1"/>
        <v>-2.01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IFERROR(__xludf.DUMMYFUNCTION("""COMPUTED_VALUE"""),54.72)</f>
        <v>54.72</v>
      </c>
      <c r="C1389" s="1">
        <f t="shared" si="1"/>
        <v>-0.92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IFERROR(__xludf.DUMMYFUNCTION("""COMPUTED_VALUE"""),55.26)</f>
        <v>55.26</v>
      </c>
      <c r="C1390" s="1">
        <f t="shared" si="1"/>
        <v>-0.46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IFERROR(__xludf.DUMMYFUNCTION("""COMPUTED_VALUE"""),56.21)</f>
        <v>56.21</v>
      </c>
      <c r="C1391" s="1">
        <f t="shared" si="1"/>
        <v>-0.05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IFERROR(__xludf.DUMMYFUNCTION("""COMPUTED_VALUE"""),56.17)</f>
        <v>56.17</v>
      </c>
      <c r="C1392" s="1">
        <f t="shared" si="1"/>
        <v>-1.04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IFERROR(__xludf.DUMMYFUNCTION("""COMPUTED_VALUE"""),55.95)</f>
        <v>55.95</v>
      </c>
      <c r="C1393" s="1">
        <f t="shared" si="1"/>
        <v>-1.22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IFERROR(__xludf.DUMMYFUNCTION("""COMPUTED_VALUE"""),56.17)</f>
        <v>56.17</v>
      </c>
      <c r="C1394" s="1">
        <f t="shared" si="1"/>
        <v>-0.78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IFERROR(__xludf.DUMMYFUNCTION("""COMPUTED_VALUE"""),56.4)</f>
        <v>56.4</v>
      </c>
      <c r="C1395" s="1">
        <f t="shared" si="1"/>
        <v>-0.77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IFERROR(__xludf.DUMMYFUNCTION("""COMPUTED_VALUE"""),56.57)</f>
        <v>56.57</v>
      </c>
      <c r="C1396" s="1">
        <f t="shared" si="1"/>
        <v>-0.83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IFERROR(__xludf.DUMMYFUNCTION("""COMPUTED_VALUE"""),56.5)</f>
        <v>56.5</v>
      </c>
      <c r="C1397" s="1">
        <f t="shared" si="1"/>
        <v>-1.07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IFERROR(__xludf.DUMMYFUNCTION("""COMPUTED_VALUE"""),57.05)</f>
        <v>57.05</v>
      </c>
      <c r="C1398" s="1">
        <f t="shared" si="1"/>
        <v>-0.45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IFERROR(__xludf.DUMMYFUNCTION("""COMPUTED_VALUE"""),57.0)</f>
        <v>57</v>
      </c>
      <c r="C1399" s="1">
        <f t="shared" si="1"/>
        <v>-1.05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IFERROR(__xludf.DUMMYFUNCTION("""COMPUTED_VALUE"""),56.5)</f>
        <v>56.5</v>
      </c>
      <c r="C1400" s="1">
        <f t="shared" si="1"/>
        <v>-1.5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IFERROR(__xludf.DUMMYFUNCTION("""COMPUTED_VALUE"""),55.87)</f>
        <v>55.87</v>
      </c>
      <c r="C1401" s="1">
        <f t="shared" si="1"/>
        <v>-1.63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IFERROR(__xludf.DUMMYFUNCTION("""COMPUTED_VALUE"""),56.74)</f>
        <v>56.74</v>
      </c>
      <c r="C1402" s="1">
        <f t="shared" si="1"/>
        <v>-0.13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IFERROR(__xludf.DUMMYFUNCTION("""COMPUTED_VALUE"""),57.46)</f>
        <v>57.46</v>
      </c>
      <c r="C1403" s="1">
        <f t="shared" si="1"/>
        <v>-0.28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IFERROR(__xludf.DUMMYFUNCTION("""COMPUTED_VALUE"""),57.51)</f>
        <v>57.51</v>
      </c>
      <c r="C1404" s="1">
        <f t="shared" si="1"/>
        <v>-0.95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IFERROR(__xludf.DUMMYFUNCTION("""COMPUTED_VALUE"""),57.61)</f>
        <v>57.61</v>
      </c>
      <c r="C1405" s="1">
        <f t="shared" si="1"/>
        <v>-0.9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IFERROR(__xludf.DUMMYFUNCTION("""COMPUTED_VALUE"""),57.42)</f>
        <v>57.42</v>
      </c>
      <c r="C1406" s="1">
        <f t="shared" si="1"/>
        <v>-1.19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IFERROR(__xludf.DUMMYFUNCTION("""COMPUTED_VALUE"""),57.89)</f>
        <v>57.89</v>
      </c>
      <c r="C1407" s="1">
        <f t="shared" si="1"/>
        <v>-0.53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IFERROR(__xludf.DUMMYFUNCTION("""COMPUTED_VALUE"""),58.38)</f>
        <v>58.38</v>
      </c>
      <c r="C1408" s="1">
        <f t="shared" si="1"/>
        <v>-0.51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IFERROR(__xludf.DUMMYFUNCTION("""COMPUTED_VALUE"""),57.56)</f>
        <v>57.56</v>
      </c>
      <c r="C1409" s="1">
        <f t="shared" si="1"/>
        <v>-1.82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IFERROR(__xludf.DUMMYFUNCTION("""COMPUTED_VALUE"""),57.26)</f>
        <v>57.26</v>
      </c>
      <c r="C1410" s="1">
        <f t="shared" si="1"/>
        <v>-1.3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IFERROR(__xludf.DUMMYFUNCTION("""COMPUTED_VALUE"""),57.68)</f>
        <v>57.68</v>
      </c>
      <c r="C1411" s="1">
        <f t="shared" si="1"/>
        <v>-0.58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IFERROR(__xludf.DUMMYFUNCTION("""COMPUTED_VALUE"""),57.23)</f>
        <v>57.23</v>
      </c>
      <c r="C1412" s="1">
        <f t="shared" si="1"/>
        <v>-1.45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IFERROR(__xludf.DUMMYFUNCTION("""COMPUTED_VALUE"""),56.53)</f>
        <v>56.53</v>
      </c>
      <c r="C1413" s="1">
        <f t="shared" si="1"/>
        <v>-1.7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IFERROR(__xludf.DUMMYFUNCTION("""COMPUTED_VALUE"""),56.8)</f>
        <v>56.8</v>
      </c>
      <c r="C1414" s="1">
        <f t="shared" si="1"/>
        <v>-0.73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IFERROR(__xludf.DUMMYFUNCTION("""COMPUTED_VALUE"""),57.18)</f>
        <v>57.18</v>
      </c>
      <c r="C1415" s="1">
        <f t="shared" si="1"/>
        <v>-0.62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IFERROR(__xludf.DUMMYFUNCTION("""COMPUTED_VALUE"""),57.49)</f>
        <v>57.49</v>
      </c>
      <c r="C1416" s="1">
        <f t="shared" si="1"/>
        <v>-0.69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IFERROR(__xludf.DUMMYFUNCTION("""COMPUTED_VALUE"""),57.41)</f>
        <v>57.41</v>
      </c>
      <c r="C1417" s="1">
        <f t="shared" si="1"/>
        <v>-1.08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IFERROR(__xludf.DUMMYFUNCTION("""COMPUTED_VALUE"""),57.48)</f>
        <v>57.48</v>
      </c>
      <c r="C1418" s="1">
        <f t="shared" si="1"/>
        <v>-0.93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IFERROR(__xludf.DUMMYFUNCTION("""COMPUTED_VALUE"""),56.15)</f>
        <v>56.15</v>
      </c>
      <c r="C1419" s="1">
        <f t="shared" si="1"/>
        <v>-2.33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IFERROR(__xludf.DUMMYFUNCTION("""COMPUTED_VALUE"""),53.44)</f>
        <v>53.44</v>
      </c>
      <c r="C1420" s="1">
        <f t="shared" si="1"/>
        <v>-3.71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IFERROR(__xludf.DUMMYFUNCTION("""COMPUTED_VALUE"""),51.94)</f>
        <v>51.94</v>
      </c>
      <c r="C1421" s="1">
        <f t="shared" si="1"/>
        <v>-2.5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IFERROR(__xludf.DUMMYFUNCTION("""COMPUTED_VALUE"""),51.77)</f>
        <v>51.77</v>
      </c>
      <c r="C1422" s="1">
        <f t="shared" si="1"/>
        <v>-1.17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IFERROR(__xludf.DUMMYFUNCTION("""COMPUTED_VALUE"""),54.38)</f>
        <v>54.38</v>
      </c>
      <c r="C1423" s="1">
        <f t="shared" si="1"/>
        <v>1.61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IFERROR(__xludf.DUMMYFUNCTION("""COMPUTED_VALUE"""),56.31)</f>
        <v>56.31</v>
      </c>
      <c r="C1424" s="1">
        <f t="shared" si="1"/>
        <v>0.93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IFERROR(__xludf.DUMMYFUNCTION("""COMPUTED_VALUE"""),56.25)</f>
        <v>56.25</v>
      </c>
      <c r="C1425" s="1">
        <f t="shared" si="1"/>
        <v>-1.06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IFERROR(__xludf.DUMMYFUNCTION("""COMPUTED_VALUE"""),55.88)</f>
        <v>55.88</v>
      </c>
      <c r="C1426" s="1">
        <f t="shared" si="1"/>
        <v>-1.37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IFERROR(__xludf.DUMMYFUNCTION("""COMPUTED_VALUE"""),54.32)</f>
        <v>54.32</v>
      </c>
      <c r="C1427" s="1">
        <f t="shared" si="1"/>
        <v>-2.56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IFERROR(__xludf.DUMMYFUNCTION("""COMPUTED_VALUE"""),55.35)</f>
        <v>55.35</v>
      </c>
      <c r="C1428" s="1">
        <f t="shared" si="1"/>
        <v>0.03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IFERROR(__xludf.DUMMYFUNCTION("""COMPUTED_VALUE"""),55.43)</f>
        <v>55.43</v>
      </c>
      <c r="C1429" s="1">
        <f t="shared" si="1"/>
        <v>-0.92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IFERROR(__xludf.DUMMYFUNCTION("""COMPUTED_VALUE"""),54.85)</f>
        <v>54.85</v>
      </c>
      <c r="C1430" s="1">
        <f t="shared" si="1"/>
        <v>-1.58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IFERROR(__xludf.DUMMYFUNCTION("""COMPUTED_VALUE"""),55.88)</f>
        <v>55.88</v>
      </c>
      <c r="C1431" s="1">
        <f t="shared" si="1"/>
        <v>0.03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IFERROR(__xludf.DUMMYFUNCTION("""COMPUTED_VALUE"""),54.93)</f>
        <v>54.93</v>
      </c>
      <c r="C1432" s="1">
        <f t="shared" si="1"/>
        <v>-1.95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IFERROR(__xludf.DUMMYFUNCTION("""COMPUTED_VALUE"""),55.19)</f>
        <v>55.19</v>
      </c>
      <c r="C1433" s="1">
        <f t="shared" si="1"/>
        <v>-0.74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IFERROR(__xludf.DUMMYFUNCTION("""COMPUTED_VALUE"""),55.91)</f>
        <v>55.91</v>
      </c>
      <c r="C1434" s="1">
        <f t="shared" si="1"/>
        <v>-0.28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IFERROR(__xludf.DUMMYFUNCTION("""COMPUTED_VALUE"""),55.95)</f>
        <v>55.95</v>
      </c>
      <c r="C1435" s="1">
        <f t="shared" si="1"/>
        <v>-0.96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IFERROR(__xludf.DUMMYFUNCTION("""COMPUTED_VALUE"""),56.92)</f>
        <v>56.92</v>
      </c>
      <c r="C1436" s="1">
        <f t="shared" si="1"/>
        <v>-0.03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IFERROR(__xludf.DUMMYFUNCTION("""COMPUTED_VALUE"""),57.79)</f>
        <v>57.79</v>
      </c>
      <c r="C1437" s="1">
        <f t="shared" si="1"/>
        <v>-0.13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IFERROR(__xludf.DUMMYFUNCTION("""COMPUTED_VALUE"""),57.64)</f>
        <v>57.64</v>
      </c>
      <c r="C1438" s="1">
        <f t="shared" si="1"/>
        <v>-1.15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IFERROR(__xludf.DUMMYFUNCTION("""COMPUTED_VALUE"""),57.53)</f>
        <v>57.53</v>
      </c>
      <c r="C1439" s="1">
        <f t="shared" si="1"/>
        <v>-1.11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IFERROR(__xludf.DUMMYFUNCTION("""COMPUTED_VALUE"""),58.28)</f>
        <v>58.28</v>
      </c>
      <c r="C1440" s="1">
        <f t="shared" si="1"/>
        <v>-0.25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IFERROR(__xludf.DUMMYFUNCTION("""COMPUTED_VALUE"""),57.99)</f>
        <v>57.99</v>
      </c>
      <c r="C1441" s="1">
        <f t="shared" si="1"/>
        <v>-1.29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IFERROR(__xludf.DUMMYFUNCTION("""COMPUTED_VALUE"""),57.72)</f>
        <v>57.72</v>
      </c>
      <c r="C1442" s="1">
        <f t="shared" si="1"/>
        <v>-1.27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IFERROR(__xludf.DUMMYFUNCTION("""COMPUTED_VALUE"""),57.4)</f>
        <v>57.4</v>
      </c>
      <c r="C1443" s="1">
        <f t="shared" si="1"/>
        <v>-1.32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IFERROR(__xludf.DUMMYFUNCTION("""COMPUTED_VALUE"""),62.5)</f>
        <v>62.5</v>
      </c>
      <c r="C1444" s="1">
        <f t="shared" si="1"/>
        <v>4.1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IFERROR(__xludf.DUMMYFUNCTION("""COMPUTED_VALUE"""),61.07)</f>
        <v>61.07</v>
      </c>
      <c r="C1445" s="1">
        <f t="shared" si="1"/>
        <v>-2.43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IFERROR(__xludf.DUMMYFUNCTION("""COMPUTED_VALUE"""),59.84)</f>
        <v>59.84</v>
      </c>
      <c r="C1446" s="1">
        <f t="shared" si="1"/>
        <v>-2.23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IFERROR(__xludf.DUMMYFUNCTION("""COMPUTED_VALUE"""),61.49)</f>
        <v>61.49</v>
      </c>
      <c r="C1447" s="1">
        <f t="shared" si="1"/>
        <v>0.65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IFERROR(__xludf.DUMMYFUNCTION("""COMPUTED_VALUE"""),61.92)</f>
        <v>61.92</v>
      </c>
      <c r="C1448" s="1">
        <f t="shared" si="1"/>
        <v>-0.57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IFERROR(__xludf.DUMMYFUNCTION("""COMPUTED_VALUE"""),62.61)</f>
        <v>62.61</v>
      </c>
      <c r="C1449" s="1">
        <f t="shared" si="1"/>
        <v>-0.31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IFERROR(__xludf.DUMMYFUNCTION("""COMPUTED_VALUE"""),62.14)</f>
        <v>62.14</v>
      </c>
      <c r="C1450" s="1">
        <f t="shared" si="1"/>
        <v>-1.47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IFERROR(__xludf.DUMMYFUNCTION("""COMPUTED_VALUE"""),61.6)</f>
        <v>61.6</v>
      </c>
      <c r="C1451" s="1">
        <f t="shared" si="1"/>
        <v>-1.54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IFERROR(__xludf.DUMMYFUNCTION("""COMPUTED_VALUE"""),61.05)</f>
        <v>61.05</v>
      </c>
      <c r="C1452" s="1">
        <f t="shared" si="1"/>
        <v>-1.55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IFERROR(__xludf.DUMMYFUNCTION("""COMPUTED_VALUE"""),62.46)</f>
        <v>62.46</v>
      </c>
      <c r="C1453" s="1">
        <f t="shared" si="1"/>
        <v>0.41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IFERROR(__xludf.DUMMYFUNCTION("""COMPUTED_VALUE"""),62.47)</f>
        <v>62.47</v>
      </c>
      <c r="C1454" s="1">
        <f t="shared" si="1"/>
        <v>-0.99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IFERROR(__xludf.DUMMYFUNCTION("""COMPUTED_VALUE"""),63.22)</f>
        <v>63.22</v>
      </c>
      <c r="C1455" s="1">
        <f t="shared" si="1"/>
        <v>-0.25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IFERROR(__xludf.DUMMYFUNCTION("""COMPUTED_VALUE"""),62.91)</f>
        <v>62.91</v>
      </c>
      <c r="C1456" s="1">
        <f t="shared" si="1"/>
        <v>-1.31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IFERROR(__xludf.DUMMYFUNCTION("""COMPUTED_VALUE"""),62.92)</f>
        <v>62.92</v>
      </c>
      <c r="C1457" s="1">
        <f t="shared" si="1"/>
        <v>-0.99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IFERROR(__xludf.DUMMYFUNCTION("""COMPUTED_VALUE"""),64.4)</f>
        <v>64.4</v>
      </c>
      <c r="C1458" s="1">
        <f t="shared" si="1"/>
        <v>0.48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IFERROR(__xludf.DUMMYFUNCTION("""COMPUTED_VALUE"""),65.24)</f>
        <v>65.24</v>
      </c>
      <c r="C1459" s="1">
        <f t="shared" si="1"/>
        <v>-0.16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IFERROR(__xludf.DUMMYFUNCTION("""COMPUTED_VALUE"""),66.61)</f>
        <v>66.61</v>
      </c>
      <c r="C1460" s="1">
        <f t="shared" si="1"/>
        <v>0.37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IFERROR(__xludf.DUMMYFUNCTION("""COMPUTED_VALUE"""),66.19)</f>
        <v>66.19</v>
      </c>
      <c r="C1461" s="1">
        <f t="shared" si="1"/>
        <v>-1.42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IFERROR(__xludf.DUMMYFUNCTION("""COMPUTED_VALUE"""),66.24)</f>
        <v>66.24</v>
      </c>
      <c r="C1462" s="1">
        <f t="shared" si="1"/>
        <v>-0.95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IFERROR(__xludf.DUMMYFUNCTION("""COMPUTED_VALUE"""),66.21)</f>
        <v>66.21</v>
      </c>
      <c r="C1463" s="1">
        <f t="shared" si="1"/>
        <v>-1.03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IFERROR(__xludf.DUMMYFUNCTION("""COMPUTED_VALUE"""),65.27)</f>
        <v>65.27</v>
      </c>
      <c r="C1464" s="1">
        <f t="shared" si="1"/>
        <v>-1.94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IFERROR(__xludf.DUMMYFUNCTION("""COMPUTED_VALUE"""),65.69)</f>
        <v>65.69</v>
      </c>
      <c r="C1465" s="1">
        <f t="shared" si="1"/>
        <v>-0.58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IFERROR(__xludf.DUMMYFUNCTION("""COMPUTED_VALUE"""),65.41)</f>
        <v>65.41</v>
      </c>
      <c r="C1466" s="1">
        <f t="shared" si="1"/>
        <v>-1.28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IFERROR(__xludf.DUMMYFUNCTION("""COMPUTED_VALUE"""),65.65)</f>
        <v>65.65</v>
      </c>
      <c r="C1467" s="1">
        <f t="shared" si="1"/>
        <v>-0.76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IFERROR(__xludf.DUMMYFUNCTION("""COMPUTED_VALUE"""),65.56)</f>
        <v>65.56</v>
      </c>
      <c r="C1468" s="1">
        <f t="shared" si="1"/>
        <v>-1.09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IFERROR(__xludf.DUMMYFUNCTION("""COMPUTED_VALUE"""),65.52)</f>
        <v>65.52</v>
      </c>
      <c r="C1469" s="1">
        <f t="shared" si="1"/>
        <v>-1.04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IFERROR(__xludf.DUMMYFUNCTION("""COMPUTED_VALUE"""),65.6)</f>
        <v>65.6</v>
      </c>
      <c r="C1470" s="1">
        <f t="shared" si="1"/>
        <v>-0.92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IFERROR(__xludf.DUMMYFUNCTION("""COMPUTED_VALUE"""),65.7)</f>
        <v>65.7</v>
      </c>
      <c r="C1471" s="1">
        <f t="shared" si="1"/>
        <v>-0.9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IFERROR(__xludf.DUMMYFUNCTION("""COMPUTED_VALUE"""),65.18)</f>
        <v>65.18</v>
      </c>
      <c r="C1472" s="1">
        <f t="shared" si="1"/>
        <v>-1.52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IFERROR(__xludf.DUMMYFUNCTION("""COMPUTED_VALUE"""),65.93)</f>
        <v>65.93</v>
      </c>
      <c r="C1473" s="1">
        <f t="shared" si="1"/>
        <v>-0.25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IFERROR(__xludf.DUMMYFUNCTION("""COMPUTED_VALUE"""),65.89)</f>
        <v>65.89</v>
      </c>
      <c r="C1474" s="1">
        <f t="shared" si="1"/>
        <v>-1.04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IFERROR(__xludf.DUMMYFUNCTION("""COMPUTED_VALUE"""),65.24)</f>
        <v>65.24</v>
      </c>
      <c r="C1475" s="1">
        <f t="shared" si="1"/>
        <v>-1.65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IFERROR(__xludf.DUMMYFUNCTION("""COMPUTED_VALUE"""),65.0)</f>
        <v>65</v>
      </c>
      <c r="C1476" s="1">
        <f t="shared" si="1"/>
        <v>-1.24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IFERROR(__xludf.DUMMYFUNCTION("""COMPUTED_VALUE"""),63.71)</f>
        <v>63.71</v>
      </c>
      <c r="C1477" s="1">
        <f t="shared" si="1"/>
        <v>-2.29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IFERROR(__xludf.DUMMYFUNCTION("""COMPUTED_VALUE"""),62.99)</f>
        <v>62.99</v>
      </c>
      <c r="C1478" s="1">
        <f t="shared" si="1"/>
        <v>-1.72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IFERROR(__xludf.DUMMYFUNCTION("""COMPUTED_VALUE"""),60.93)</f>
        <v>60.93</v>
      </c>
      <c r="C1479" s="1">
        <f t="shared" si="1"/>
        <v>-3.06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IFERROR(__xludf.DUMMYFUNCTION("""COMPUTED_VALUE"""),61.73)</f>
        <v>61.73</v>
      </c>
      <c r="C1480" s="1">
        <f t="shared" si="1"/>
        <v>-0.2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IFERROR(__xludf.DUMMYFUNCTION("""COMPUTED_VALUE"""),61.29)</f>
        <v>61.29</v>
      </c>
      <c r="C1481" s="1">
        <f t="shared" si="1"/>
        <v>-1.44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IFERROR(__xludf.DUMMYFUNCTION("""COMPUTED_VALUE"""),62.89)</f>
        <v>62.89</v>
      </c>
      <c r="C1482" s="1">
        <f t="shared" si="1"/>
        <v>0.6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IFERROR(__xludf.DUMMYFUNCTION("""COMPUTED_VALUE"""),62.89)</f>
        <v>62.89</v>
      </c>
      <c r="C1483" s="1">
        <f t="shared" si="1"/>
        <v>-1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IFERROR(__xludf.DUMMYFUNCTION("""COMPUTED_VALUE"""),66.33)</f>
        <v>66.33</v>
      </c>
      <c r="C1484" s="1">
        <f t="shared" si="1"/>
        <v>2.44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IFERROR(__xludf.DUMMYFUNCTION("""COMPUTED_VALUE"""),66.23)</f>
        <v>66.23</v>
      </c>
      <c r="C1485" s="1">
        <f t="shared" si="1"/>
        <v>-1.1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IFERROR(__xludf.DUMMYFUNCTION("""COMPUTED_VALUE"""),66.26)</f>
        <v>66.26</v>
      </c>
      <c r="C1486" s="1">
        <f t="shared" si="1"/>
        <v>-0.97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IFERROR(__xludf.DUMMYFUNCTION("""COMPUTED_VALUE"""),67.07)</f>
        <v>67.07</v>
      </c>
      <c r="C1487" s="1">
        <f t="shared" si="1"/>
        <v>-0.19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IFERROR(__xludf.DUMMYFUNCTION("""COMPUTED_VALUE"""),67.17)</f>
        <v>67.17</v>
      </c>
      <c r="C1488" s="1">
        <f t="shared" si="1"/>
        <v>-0.9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IFERROR(__xludf.DUMMYFUNCTION("""COMPUTED_VALUE"""),66.14)</f>
        <v>66.14</v>
      </c>
      <c r="C1489" s="1">
        <f t="shared" si="1"/>
        <v>-2.03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IFERROR(__xludf.DUMMYFUNCTION("""COMPUTED_VALUE"""),66.66)</f>
        <v>66.66</v>
      </c>
      <c r="C1490" s="1">
        <f t="shared" si="1"/>
        <v>-0.48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IFERROR(__xludf.DUMMYFUNCTION("""COMPUTED_VALUE"""),66.33)</f>
        <v>66.33</v>
      </c>
      <c r="C1491" s="1">
        <f t="shared" si="1"/>
        <v>-1.33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IFERROR(__xludf.DUMMYFUNCTION("""COMPUTED_VALUE"""),64.56)</f>
        <v>64.56</v>
      </c>
      <c r="C1492" s="1">
        <f t="shared" si="1"/>
        <v>-2.77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IFERROR(__xludf.DUMMYFUNCTION("""COMPUTED_VALUE"""),66.17)</f>
        <v>66.17</v>
      </c>
      <c r="C1493" s="1">
        <f t="shared" si="1"/>
        <v>0.61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IFERROR(__xludf.DUMMYFUNCTION("""COMPUTED_VALUE"""),65.8)</f>
        <v>65.8</v>
      </c>
      <c r="C1494" s="1">
        <f t="shared" si="1"/>
        <v>-1.37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IFERROR(__xludf.DUMMYFUNCTION("""COMPUTED_VALUE"""),65.85)</f>
        <v>65.85</v>
      </c>
      <c r="C1495" s="1">
        <f t="shared" si="1"/>
        <v>-0.95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IFERROR(__xludf.DUMMYFUNCTION("""COMPUTED_VALUE"""),64.42)</f>
        <v>64.42</v>
      </c>
      <c r="C1496" s="1">
        <f t="shared" si="1"/>
        <v>-2.43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IFERROR(__xludf.DUMMYFUNCTION("""COMPUTED_VALUE"""),64.32)</f>
        <v>64.32</v>
      </c>
      <c r="C1497" s="1">
        <f t="shared" si="1"/>
        <v>-1.1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IFERROR(__xludf.DUMMYFUNCTION("""COMPUTED_VALUE"""),63.15)</f>
        <v>63.15</v>
      </c>
      <c r="C1498" s="1">
        <f t="shared" si="1"/>
        <v>-2.17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IFERROR(__xludf.DUMMYFUNCTION("""COMPUTED_VALUE"""),63.93)</f>
        <v>63.93</v>
      </c>
      <c r="C1499" s="1">
        <f t="shared" si="1"/>
        <v>-0.22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IFERROR(__xludf.DUMMYFUNCTION("""COMPUTED_VALUE"""),64.31)</f>
        <v>64.31</v>
      </c>
      <c r="C1500" s="1">
        <f t="shared" si="1"/>
        <v>-0.62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IFERROR(__xludf.DUMMYFUNCTION("""COMPUTED_VALUE"""),65.47)</f>
        <v>65.47</v>
      </c>
      <c r="C1501" s="1">
        <f t="shared" si="1"/>
        <v>0.16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IFERROR(__xludf.DUMMYFUNCTION("""COMPUTED_VALUE"""),65.11)</f>
        <v>65.11</v>
      </c>
      <c r="C1502" s="1">
        <f t="shared" si="1"/>
        <v>-1.36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IFERROR(__xludf.DUMMYFUNCTION("""COMPUTED_VALUE"""),64.26)</f>
        <v>64.26</v>
      </c>
      <c r="C1503" s="1">
        <f t="shared" si="1"/>
        <v>-1.85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IFERROR(__xludf.DUMMYFUNCTION("""COMPUTED_VALUE"""),64.9)</f>
        <v>64.9</v>
      </c>
      <c r="C1504" s="1">
        <f t="shared" si="1"/>
        <v>-0.36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IFERROR(__xludf.DUMMYFUNCTION("""COMPUTED_VALUE"""),65.93)</f>
        <v>65.93</v>
      </c>
      <c r="C1505" s="1">
        <f t="shared" si="1"/>
        <v>0.03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IFERROR(__xludf.DUMMYFUNCTION("""COMPUTED_VALUE"""),64.36)</f>
        <v>64.36</v>
      </c>
      <c r="C1506" s="1">
        <f t="shared" si="1"/>
        <v>-2.57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IFERROR(__xludf.DUMMYFUNCTION("""COMPUTED_VALUE"""),63.18)</f>
        <v>63.18</v>
      </c>
      <c r="C1507" s="1">
        <f t="shared" si="1"/>
        <v>-2.18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IFERROR(__xludf.DUMMYFUNCTION("""COMPUTED_VALUE"""),63.81)</f>
        <v>63.81</v>
      </c>
      <c r="C1508" s="1">
        <f t="shared" si="1"/>
        <v>-0.37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IFERROR(__xludf.DUMMYFUNCTION("""COMPUTED_VALUE"""),64.26)</f>
        <v>64.26</v>
      </c>
      <c r="C1509" s="1">
        <f t="shared" si="1"/>
        <v>-0.55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IFERROR(__xludf.DUMMYFUNCTION("""COMPUTED_VALUE"""),63.25)</f>
        <v>63.25</v>
      </c>
      <c r="C1510" s="1">
        <f t="shared" si="1"/>
        <v>-2.01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IFERROR(__xludf.DUMMYFUNCTION("""COMPUTED_VALUE"""),62.5)</f>
        <v>62.5</v>
      </c>
      <c r="C1511" s="1">
        <f t="shared" si="1"/>
        <v>-1.75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IFERROR(__xludf.DUMMYFUNCTION("""COMPUTED_VALUE"""),61.52)</f>
        <v>61.52</v>
      </c>
      <c r="C1512" s="1">
        <f t="shared" si="1"/>
        <v>-1.98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IFERROR(__xludf.DUMMYFUNCTION("""COMPUTED_VALUE"""),62.38)</f>
        <v>62.38</v>
      </c>
      <c r="C1513" s="1">
        <f t="shared" si="1"/>
        <v>-0.14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IFERROR(__xludf.DUMMYFUNCTION("""COMPUTED_VALUE"""),61.49)</f>
        <v>61.49</v>
      </c>
      <c r="C1514" s="1">
        <f t="shared" si="1"/>
        <v>-1.89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IFERROR(__xludf.DUMMYFUNCTION("""COMPUTED_VALUE"""),59.85)</f>
        <v>59.85</v>
      </c>
      <c r="C1515" s="1">
        <f t="shared" si="1"/>
        <v>-2.64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IFERROR(__xludf.DUMMYFUNCTION("""COMPUTED_VALUE"""),58.87)</f>
        <v>58.87</v>
      </c>
      <c r="C1516" s="1">
        <f t="shared" si="1"/>
        <v>-1.98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IFERROR(__xludf.DUMMYFUNCTION("""COMPUTED_VALUE"""),59.55)</f>
        <v>59.55</v>
      </c>
      <c r="C1517" s="1">
        <f t="shared" si="1"/>
        <v>-0.32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IFERROR(__xludf.DUMMYFUNCTION("""COMPUTED_VALUE"""),59.94)</f>
        <v>59.94</v>
      </c>
      <c r="C1518" s="1">
        <f t="shared" si="1"/>
        <v>-0.61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IFERROR(__xludf.DUMMYFUNCTION("""COMPUTED_VALUE"""),58.78)</f>
        <v>58.78</v>
      </c>
      <c r="C1519" s="1">
        <f t="shared" si="1"/>
        <v>-2.16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IFERROR(__xludf.DUMMYFUNCTION("""COMPUTED_VALUE"""),58.51)</f>
        <v>58.51</v>
      </c>
      <c r="C1520" s="1">
        <f t="shared" si="1"/>
        <v>-1.27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IFERROR(__xludf.DUMMYFUNCTION("""COMPUTED_VALUE"""),57.56)</f>
        <v>57.56</v>
      </c>
      <c r="C1521" s="1">
        <f t="shared" si="1"/>
        <v>-1.95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IFERROR(__xludf.DUMMYFUNCTION("""COMPUTED_VALUE"""),58.32)</f>
        <v>58.32</v>
      </c>
      <c r="C1522" s="1">
        <f t="shared" si="1"/>
        <v>-0.24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IFERROR(__xludf.DUMMYFUNCTION("""COMPUTED_VALUE"""),59.04)</f>
        <v>59.04</v>
      </c>
      <c r="C1523" s="1">
        <f t="shared" si="1"/>
        <v>-0.28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IFERROR(__xludf.DUMMYFUNCTION("""COMPUTED_VALUE"""),60.56)</f>
        <v>60.56</v>
      </c>
      <c r="C1524" s="1">
        <f t="shared" si="1"/>
        <v>0.52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IFERROR(__xludf.DUMMYFUNCTION("""COMPUTED_VALUE"""),60.88)</f>
        <v>60.88</v>
      </c>
      <c r="C1525" s="1">
        <f t="shared" si="1"/>
        <v>-0.68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IFERROR(__xludf.DUMMYFUNCTION("""COMPUTED_VALUE"""),60.7)</f>
        <v>60.7</v>
      </c>
      <c r="C1526" s="1">
        <f t="shared" si="1"/>
        <v>-1.18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IFERROR(__xludf.DUMMYFUNCTION("""COMPUTED_VALUE"""),61.11)</f>
        <v>61.11</v>
      </c>
      <c r="C1527" s="1">
        <f t="shared" si="1"/>
        <v>-0.59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IFERROR(__xludf.DUMMYFUNCTION("""COMPUTED_VALUE"""),59.58)</f>
        <v>59.58</v>
      </c>
      <c r="C1528" s="1">
        <f t="shared" si="1"/>
        <v>-2.53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IFERROR(__xludf.DUMMYFUNCTION("""COMPUTED_VALUE"""),61.2)</f>
        <v>61.2</v>
      </c>
      <c r="C1529" s="1">
        <f t="shared" si="1"/>
        <v>0.62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IFERROR(__xludf.DUMMYFUNCTION("""COMPUTED_VALUE"""),62.01)</f>
        <v>62.01</v>
      </c>
      <c r="C1530" s="1">
        <f t="shared" si="1"/>
        <v>-0.19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IFERROR(__xludf.DUMMYFUNCTION("""COMPUTED_VALUE"""),63.16)</f>
        <v>63.16</v>
      </c>
      <c r="C1531" s="1">
        <f t="shared" si="1"/>
        <v>0.15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IFERROR(__xludf.DUMMYFUNCTION("""COMPUTED_VALUE"""),62.55)</f>
        <v>62.55</v>
      </c>
      <c r="C1532" s="1">
        <f t="shared" si="1"/>
        <v>-1.61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IFERROR(__xludf.DUMMYFUNCTION("""COMPUTED_VALUE"""),62.49)</f>
        <v>62.49</v>
      </c>
      <c r="C1533" s="1">
        <f t="shared" si="1"/>
        <v>-1.06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IFERROR(__xludf.DUMMYFUNCTION("""COMPUTED_VALUE"""),60.17)</f>
        <v>60.17</v>
      </c>
      <c r="C1534" s="1">
        <f t="shared" si="1"/>
        <v>-3.32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IFERROR(__xludf.DUMMYFUNCTION("""COMPUTED_VALUE"""),57.17)</f>
        <v>57.17</v>
      </c>
      <c r="C1535" s="1">
        <f t="shared" si="1"/>
        <v>-4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IFERROR(__xludf.DUMMYFUNCTION("""COMPUTED_VALUE"""),55.04)</f>
        <v>55.04</v>
      </c>
      <c r="C1536" s="1">
        <f t="shared" si="1"/>
        <v>-3.13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IFERROR(__xludf.DUMMYFUNCTION("""COMPUTED_VALUE"""),55.68)</f>
        <v>55.68</v>
      </c>
      <c r="C1537" s="1">
        <f t="shared" si="1"/>
        <v>-0.36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IFERROR(__xludf.DUMMYFUNCTION("""COMPUTED_VALUE"""),57.41)</f>
        <v>57.41</v>
      </c>
      <c r="C1538" s="1">
        <f t="shared" si="1"/>
        <v>0.73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IFERROR(__xludf.DUMMYFUNCTION("""COMPUTED_VALUE"""),56.0)</f>
        <v>56</v>
      </c>
      <c r="C1539" s="1">
        <f t="shared" si="1"/>
        <v>-2.41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IFERROR(__xludf.DUMMYFUNCTION("""COMPUTED_VALUE"""),56.42)</f>
        <v>56.42</v>
      </c>
      <c r="C1540" s="1">
        <f t="shared" si="1"/>
        <v>-0.58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IFERROR(__xludf.DUMMYFUNCTION("""COMPUTED_VALUE"""),57.79)</f>
        <v>57.79</v>
      </c>
      <c r="C1541" s="1">
        <f t="shared" si="1"/>
        <v>0.37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IFERROR(__xludf.DUMMYFUNCTION("""COMPUTED_VALUE"""),58.17)</f>
        <v>58.17</v>
      </c>
      <c r="C1542" s="1">
        <f t="shared" si="1"/>
        <v>-0.62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IFERROR(__xludf.DUMMYFUNCTION("""COMPUTED_VALUE"""),58.6)</f>
        <v>58.6</v>
      </c>
      <c r="C1543" s="1">
        <f t="shared" si="1"/>
        <v>-0.57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IFERROR(__xludf.DUMMYFUNCTION("""COMPUTED_VALUE"""),59.31)</f>
        <v>59.31</v>
      </c>
      <c r="C1544" s="1">
        <f t="shared" si="1"/>
        <v>-0.29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IFERROR(__xludf.DUMMYFUNCTION("""COMPUTED_VALUE"""),60.17)</f>
        <v>60.17</v>
      </c>
      <c r="C1545" s="1">
        <f t="shared" si="1"/>
        <v>-0.14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IFERROR(__xludf.DUMMYFUNCTION("""COMPUTED_VALUE"""),60.21)</f>
        <v>60.21</v>
      </c>
      <c r="C1546" s="1">
        <f t="shared" si="1"/>
        <v>-0.96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IFERROR(__xludf.DUMMYFUNCTION("""COMPUTED_VALUE"""),60.4)</f>
        <v>60.4</v>
      </c>
      <c r="C1547" s="1">
        <f t="shared" si="1"/>
        <v>-0.81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IFERROR(__xludf.DUMMYFUNCTION("""COMPUTED_VALUE"""),62.38)</f>
        <v>62.38</v>
      </c>
      <c r="C1548" s="1">
        <f t="shared" si="1"/>
        <v>0.98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IFERROR(__xludf.DUMMYFUNCTION("""COMPUTED_VALUE"""),62.6)</f>
        <v>62.6</v>
      </c>
      <c r="C1549" s="1">
        <f t="shared" si="1"/>
        <v>-0.78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IFERROR(__xludf.DUMMYFUNCTION("""COMPUTED_VALUE"""),61.59)</f>
        <v>61.59</v>
      </c>
      <c r="C1550" s="1">
        <f t="shared" si="1"/>
        <v>-2.01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IFERROR(__xludf.DUMMYFUNCTION("""COMPUTED_VALUE"""),62.92)</f>
        <v>62.92</v>
      </c>
      <c r="C1551" s="1">
        <f t="shared" si="1"/>
        <v>0.33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IFERROR(__xludf.DUMMYFUNCTION("""COMPUTED_VALUE"""),62.22)</f>
        <v>62.22</v>
      </c>
      <c r="C1552" s="1">
        <f t="shared" si="1"/>
        <v>-1.7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IFERROR(__xludf.DUMMYFUNCTION("""COMPUTED_VALUE"""),61.47)</f>
        <v>61.47</v>
      </c>
      <c r="C1553" s="1">
        <f t="shared" si="1"/>
        <v>-1.75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IFERROR(__xludf.DUMMYFUNCTION("""COMPUTED_VALUE"""),61.26)</f>
        <v>61.26</v>
      </c>
      <c r="C1554" s="1">
        <f t="shared" si="1"/>
        <v>-1.21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IFERROR(__xludf.DUMMYFUNCTION("""COMPUTED_VALUE"""),59.25)</f>
        <v>59.25</v>
      </c>
      <c r="C1555" s="1">
        <f t="shared" si="1"/>
        <v>-3.01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IFERROR(__xludf.DUMMYFUNCTION("""COMPUTED_VALUE"""),59.81)</f>
        <v>59.81</v>
      </c>
      <c r="C1556" s="1">
        <f t="shared" si="1"/>
        <v>-0.44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IFERROR(__xludf.DUMMYFUNCTION("""COMPUTED_VALUE"""),58.33)</f>
        <v>58.33</v>
      </c>
      <c r="C1557" s="1">
        <f t="shared" si="1"/>
        <v>-2.48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IFERROR(__xludf.DUMMYFUNCTION("""COMPUTED_VALUE"""),58.88)</f>
        <v>58.88</v>
      </c>
      <c r="C1558" s="1">
        <f t="shared" si="1"/>
        <v>-0.45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IFERROR(__xludf.DUMMYFUNCTION("""COMPUTED_VALUE"""),60.08)</f>
        <v>60.08</v>
      </c>
      <c r="C1559" s="1">
        <f t="shared" si="1"/>
        <v>0.2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IFERROR(__xludf.DUMMYFUNCTION("""COMPUTED_VALUE"""),60.81)</f>
        <v>60.81</v>
      </c>
      <c r="C1560" s="1">
        <f t="shared" si="1"/>
        <v>-0.27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IFERROR(__xludf.DUMMYFUNCTION("""COMPUTED_VALUE"""),61.4)</f>
        <v>61.4</v>
      </c>
      <c r="C1561" s="1">
        <f t="shared" si="1"/>
        <v>-0.41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IFERROR(__xludf.DUMMYFUNCTION("""COMPUTED_VALUE"""),61.86)</f>
        <v>61.86</v>
      </c>
      <c r="C1562" s="1">
        <f t="shared" si="1"/>
        <v>-0.54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IFERROR(__xludf.DUMMYFUNCTION("""COMPUTED_VALUE"""),63.18)</f>
        <v>63.18</v>
      </c>
      <c r="C1563" s="1">
        <f t="shared" si="1"/>
        <v>0.32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IFERROR(__xludf.DUMMYFUNCTION("""COMPUTED_VALUE"""),62.99)</f>
        <v>62.99</v>
      </c>
      <c r="C1564" s="1">
        <f t="shared" si="1"/>
        <v>-1.19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IFERROR(__xludf.DUMMYFUNCTION("""COMPUTED_VALUE"""),64.72)</f>
        <v>64.72</v>
      </c>
      <c r="C1565" s="1">
        <f t="shared" si="1"/>
        <v>0.73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IFERROR(__xludf.DUMMYFUNCTION("""COMPUTED_VALUE"""),64.9)</f>
        <v>64.9</v>
      </c>
      <c r="C1566" s="1">
        <f t="shared" si="1"/>
        <v>-0.82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IFERROR(__xludf.DUMMYFUNCTION("""COMPUTED_VALUE"""),62.44)</f>
        <v>62.44</v>
      </c>
      <c r="C1567" s="1">
        <f t="shared" si="1"/>
        <v>-3.46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IFERROR(__xludf.DUMMYFUNCTION("""COMPUTED_VALUE"""),61.65)</f>
        <v>61.65</v>
      </c>
      <c r="C1568" s="1">
        <f t="shared" si="1"/>
        <v>-1.79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IFERROR(__xludf.DUMMYFUNCTION("""COMPUTED_VALUE"""),61.34)</f>
        <v>61.34</v>
      </c>
      <c r="C1569" s="1">
        <f t="shared" si="1"/>
        <v>-1.31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IFERROR(__xludf.DUMMYFUNCTION("""COMPUTED_VALUE"""),61.49)</f>
        <v>61.49</v>
      </c>
      <c r="C1570" s="1">
        <f t="shared" si="1"/>
        <v>-0.85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IFERROR(__xludf.DUMMYFUNCTION("""COMPUTED_VALUE"""),62.04)</f>
        <v>62.04</v>
      </c>
      <c r="C1571" s="1">
        <f t="shared" si="1"/>
        <v>-0.45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IFERROR(__xludf.DUMMYFUNCTION("""COMPUTED_VALUE"""),61.47)</f>
        <v>61.47</v>
      </c>
      <c r="C1572" s="1">
        <f t="shared" si="1"/>
        <v>-1.57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IFERROR(__xludf.DUMMYFUNCTION("""COMPUTED_VALUE"""),61.59)</f>
        <v>61.59</v>
      </c>
      <c r="C1573" s="1">
        <f t="shared" si="1"/>
        <v>-0.88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IFERROR(__xludf.DUMMYFUNCTION("""COMPUTED_VALUE"""),59.97)</f>
        <v>59.97</v>
      </c>
      <c r="C1574" s="1">
        <f t="shared" si="1"/>
        <v>-2.62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IFERROR(__xludf.DUMMYFUNCTION("""COMPUTED_VALUE"""),59.67)</f>
        <v>59.67</v>
      </c>
      <c r="C1575" s="1">
        <f t="shared" si="1"/>
        <v>-1.3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IFERROR(__xludf.DUMMYFUNCTION("""COMPUTED_VALUE"""),60.31)</f>
        <v>60.31</v>
      </c>
      <c r="C1576" s="1">
        <f t="shared" si="1"/>
        <v>-0.36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IFERROR(__xludf.DUMMYFUNCTION("""COMPUTED_VALUE"""),60.3)</f>
        <v>60.3</v>
      </c>
      <c r="C1577" s="1">
        <f t="shared" si="1"/>
        <v>-1.01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IFERROR(__xludf.DUMMYFUNCTION("""COMPUTED_VALUE"""),59.42)</f>
        <v>59.42</v>
      </c>
      <c r="C1578" s="1">
        <f t="shared" si="1"/>
        <v>-1.88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IFERROR(__xludf.DUMMYFUNCTION("""COMPUTED_VALUE"""),57.92)</f>
        <v>57.92</v>
      </c>
      <c r="C1579" s="1">
        <f t="shared" si="1"/>
        <v>-2.5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IFERROR(__xludf.DUMMYFUNCTION("""COMPUTED_VALUE"""),58.55)</f>
        <v>58.55</v>
      </c>
      <c r="C1580" s="1">
        <f t="shared" si="1"/>
        <v>-0.37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IFERROR(__xludf.DUMMYFUNCTION("""COMPUTED_VALUE"""),59.58)</f>
        <v>59.58</v>
      </c>
      <c r="C1581" s="1">
        <f t="shared" si="1"/>
        <v>0.03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IFERROR(__xludf.DUMMYFUNCTION("""COMPUTED_VALUE"""),59.49)</f>
        <v>59.49</v>
      </c>
      <c r="C1582" s="1">
        <f t="shared" si="1"/>
        <v>-1.09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IFERROR(__xludf.DUMMYFUNCTION("""COMPUTED_VALUE"""),59.5)</f>
        <v>59.5</v>
      </c>
      <c r="C1583" s="1">
        <f t="shared" si="1"/>
        <v>-0.99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IFERROR(__xludf.DUMMYFUNCTION("""COMPUTED_VALUE"""),59.57)</f>
        <v>59.57</v>
      </c>
      <c r="C1584" s="1">
        <f t="shared" si="1"/>
        <v>-0.93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IFERROR(__xludf.DUMMYFUNCTION("""COMPUTED_VALUE"""),59.56)</f>
        <v>59.56</v>
      </c>
      <c r="C1585" s="1">
        <f t="shared" si="1"/>
        <v>-1.01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IFERROR(__xludf.DUMMYFUNCTION("""COMPUTED_VALUE"""),59.62)</f>
        <v>59.62</v>
      </c>
      <c r="C1586" s="1">
        <f t="shared" si="1"/>
        <v>-0.94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IFERROR(__xludf.DUMMYFUNCTION("""COMPUTED_VALUE"""),60.08)</f>
        <v>60.08</v>
      </c>
      <c r="C1587" s="1">
        <f t="shared" si="1"/>
        <v>-0.54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IFERROR(__xludf.DUMMYFUNCTION("""COMPUTED_VALUE"""),59.43)</f>
        <v>59.43</v>
      </c>
      <c r="C1588" s="1">
        <f t="shared" si="1"/>
        <v>-1.65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IFERROR(__xludf.DUMMYFUNCTION("""COMPUTED_VALUE"""),59.21)</f>
        <v>59.21</v>
      </c>
      <c r="C1589" s="1">
        <f t="shared" si="1"/>
        <v>-1.22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IFERROR(__xludf.DUMMYFUNCTION("""COMPUTED_VALUE"""),59.54)</f>
        <v>59.54</v>
      </c>
      <c r="C1590" s="1">
        <f t="shared" si="1"/>
        <v>-0.67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IFERROR(__xludf.DUMMYFUNCTION("""COMPUTED_VALUE"""),59.27)</f>
        <v>59.27</v>
      </c>
      <c r="C1591" s="1">
        <f t="shared" si="1"/>
        <v>-1.27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IFERROR(__xludf.DUMMYFUNCTION("""COMPUTED_VALUE"""),58.54)</f>
        <v>58.54</v>
      </c>
      <c r="C1592" s="1">
        <f t="shared" si="1"/>
        <v>-1.73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IFERROR(__xludf.DUMMYFUNCTION("""COMPUTED_VALUE"""),58.94)</f>
        <v>58.94</v>
      </c>
      <c r="C1593" s="1">
        <f t="shared" si="1"/>
        <v>-0.6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IFERROR(__xludf.DUMMYFUNCTION("""COMPUTED_VALUE"""),59.59)</f>
        <v>59.59</v>
      </c>
      <c r="C1594" s="1">
        <f t="shared" si="1"/>
        <v>-0.35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IFERROR(__xludf.DUMMYFUNCTION("""COMPUTED_VALUE"""),59.52)</f>
        <v>59.52</v>
      </c>
      <c r="C1595" s="1">
        <f t="shared" si="1"/>
        <v>-1.07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IFERROR(__xludf.DUMMYFUNCTION("""COMPUTED_VALUE"""),59.11)</f>
        <v>59.11</v>
      </c>
      <c r="C1596" s="1">
        <f t="shared" si="1"/>
        <v>-1.41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IFERROR(__xludf.DUMMYFUNCTION("""COMPUTED_VALUE"""),58.19)</f>
        <v>58.19</v>
      </c>
      <c r="C1597" s="1">
        <f t="shared" si="1"/>
        <v>-1.92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IFERROR(__xludf.DUMMYFUNCTION("""COMPUTED_VALUE"""),58.43)</f>
        <v>58.43</v>
      </c>
      <c r="C1598" s="1">
        <f t="shared" si="1"/>
        <v>-0.76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IFERROR(__xludf.DUMMYFUNCTION("""COMPUTED_VALUE"""),58.72)</f>
        <v>58.72</v>
      </c>
      <c r="C1599" s="1">
        <f t="shared" si="1"/>
        <v>-0.71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IFERROR(__xludf.DUMMYFUNCTION("""COMPUTED_VALUE"""),59.2)</f>
        <v>59.2</v>
      </c>
      <c r="C1600" s="1">
        <f t="shared" si="1"/>
        <v>-0.52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IFERROR(__xludf.DUMMYFUNCTION("""COMPUTED_VALUE"""),57.01)</f>
        <v>57.01</v>
      </c>
      <c r="C1601" s="1">
        <f t="shared" si="1"/>
        <v>-3.19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IFERROR(__xludf.DUMMYFUNCTION("""COMPUTED_VALUE"""),57.99)</f>
        <v>57.99</v>
      </c>
      <c r="C1602" s="1">
        <f t="shared" si="1"/>
        <v>-0.02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IFERROR(__xludf.DUMMYFUNCTION("""COMPUTED_VALUE"""),57.31)</f>
        <v>57.31</v>
      </c>
      <c r="C1603" s="1">
        <f t="shared" si="1"/>
        <v>-1.68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IFERROR(__xludf.DUMMYFUNCTION("""COMPUTED_VALUE"""),57.14)</f>
        <v>57.14</v>
      </c>
      <c r="C1604" s="1">
        <f t="shared" si="1"/>
        <v>-1.17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IFERROR(__xludf.DUMMYFUNCTION("""COMPUTED_VALUE"""),57.1)</f>
        <v>57.1</v>
      </c>
      <c r="C1605" s="1">
        <f t="shared" si="1"/>
        <v>-1.04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IFERROR(__xludf.DUMMYFUNCTION("""COMPUTED_VALUE"""),56.12)</f>
        <v>56.12</v>
      </c>
      <c r="C1606" s="1">
        <f t="shared" si="1"/>
        <v>-1.98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IFERROR(__xludf.DUMMYFUNCTION("""COMPUTED_VALUE"""),57.04)</f>
        <v>57.04</v>
      </c>
      <c r="C1607" s="1">
        <f t="shared" si="1"/>
        <v>-0.08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IFERROR(__xludf.DUMMYFUNCTION("""COMPUTED_VALUE"""),56.48)</f>
        <v>56.48</v>
      </c>
      <c r="C1608" s="1">
        <f t="shared" si="1"/>
        <v>-1.56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IFERROR(__xludf.DUMMYFUNCTION("""COMPUTED_VALUE"""),55.99)</f>
        <v>55.99</v>
      </c>
      <c r="C1609" s="1">
        <f t="shared" si="1"/>
        <v>-1.49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IFERROR(__xludf.DUMMYFUNCTION("""COMPUTED_VALUE"""),56.59)</f>
        <v>56.59</v>
      </c>
      <c r="C1610" s="1">
        <f t="shared" si="1"/>
        <v>-0.4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IFERROR(__xludf.DUMMYFUNCTION("""COMPUTED_VALUE"""),55.99)</f>
        <v>55.99</v>
      </c>
      <c r="C1611" s="1">
        <f t="shared" si="1"/>
        <v>-1.6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IFERROR(__xludf.DUMMYFUNCTION("""COMPUTED_VALUE"""),55.84)</f>
        <v>55.84</v>
      </c>
      <c r="C1612" s="1">
        <f t="shared" si="1"/>
        <v>-1.15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IFERROR(__xludf.DUMMYFUNCTION("""COMPUTED_VALUE"""),56.19)</f>
        <v>56.19</v>
      </c>
      <c r="C1613" s="1">
        <f t="shared" si="1"/>
        <v>-0.65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IFERROR(__xludf.DUMMYFUNCTION("""COMPUTED_VALUE"""),55.22)</f>
        <v>55.22</v>
      </c>
      <c r="C1614" s="1">
        <f t="shared" si="1"/>
        <v>-1.97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IFERROR(__xludf.DUMMYFUNCTION("""COMPUTED_VALUE"""),54.93)</f>
        <v>54.93</v>
      </c>
      <c r="C1615" s="1">
        <f t="shared" si="1"/>
        <v>-1.29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IFERROR(__xludf.DUMMYFUNCTION("""COMPUTED_VALUE"""),54.53)</f>
        <v>54.53</v>
      </c>
      <c r="C1616" s="1">
        <f t="shared" si="1"/>
        <v>-1.4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IFERROR(__xludf.DUMMYFUNCTION("""COMPUTED_VALUE"""),53.45)</f>
        <v>53.45</v>
      </c>
      <c r="C1617" s="1">
        <f t="shared" si="1"/>
        <v>-2.08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IFERROR(__xludf.DUMMYFUNCTION("""COMPUTED_VALUE"""),54.3)</f>
        <v>54.3</v>
      </c>
      <c r="C1618" s="1">
        <f t="shared" si="1"/>
        <v>-0.15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IFERROR(__xludf.DUMMYFUNCTION("""COMPUTED_VALUE"""),53.55)</f>
        <v>53.55</v>
      </c>
      <c r="C1619" s="1">
        <f t="shared" si="1"/>
        <v>-1.75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IFERROR(__xludf.DUMMYFUNCTION("""COMPUTED_VALUE"""),54.12)</f>
        <v>54.12</v>
      </c>
      <c r="C1620" s="1">
        <f t="shared" si="1"/>
        <v>-0.43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IFERROR(__xludf.DUMMYFUNCTION("""COMPUTED_VALUE"""),54.94)</f>
        <v>54.94</v>
      </c>
      <c r="C1621" s="1">
        <f t="shared" si="1"/>
        <v>-0.18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IFERROR(__xludf.DUMMYFUNCTION("""COMPUTED_VALUE"""),55.11)</f>
        <v>55.11</v>
      </c>
      <c r="C1622" s="1">
        <f t="shared" si="1"/>
        <v>-0.83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IFERROR(__xludf.DUMMYFUNCTION("""COMPUTED_VALUE"""),54.91)</f>
        <v>54.91</v>
      </c>
      <c r="C1623" s="1">
        <f t="shared" si="1"/>
        <v>-1.2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IFERROR(__xludf.DUMMYFUNCTION("""COMPUTED_VALUE"""),54.12)</f>
        <v>54.12</v>
      </c>
      <c r="C1624" s="1">
        <f t="shared" si="1"/>
        <v>-1.79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IFERROR(__xludf.DUMMYFUNCTION("""COMPUTED_VALUE"""),54.31)</f>
        <v>54.31</v>
      </c>
      <c r="C1625" s="1">
        <f t="shared" si="1"/>
        <v>-0.81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IFERROR(__xludf.DUMMYFUNCTION("""COMPUTED_VALUE"""),53.47)</f>
        <v>53.47</v>
      </c>
      <c r="C1626" s="1">
        <f t="shared" si="1"/>
        <v>-1.84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IFERROR(__xludf.DUMMYFUNCTION("""COMPUTED_VALUE"""),53.71)</f>
        <v>53.71</v>
      </c>
      <c r="C1627" s="1">
        <f t="shared" si="1"/>
        <v>-0.76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IFERROR(__xludf.DUMMYFUNCTION("""COMPUTED_VALUE"""),54.36)</f>
        <v>54.36</v>
      </c>
      <c r="C1628" s="1">
        <f t="shared" si="1"/>
        <v>-0.35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IFERROR(__xludf.DUMMYFUNCTION("""COMPUTED_VALUE"""),54.77)</f>
        <v>54.77</v>
      </c>
      <c r="C1629" s="1">
        <f t="shared" si="1"/>
        <v>-0.59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IFERROR(__xludf.DUMMYFUNCTION("""COMPUTED_VALUE"""),54.57)</f>
        <v>54.57</v>
      </c>
      <c r="C1630" s="1">
        <f t="shared" si="1"/>
        <v>-1.2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IFERROR(__xludf.DUMMYFUNCTION("""COMPUTED_VALUE"""),54.12)</f>
        <v>54.12</v>
      </c>
      <c r="C1631" s="1">
        <f t="shared" si="1"/>
        <v>-1.45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IFERROR(__xludf.DUMMYFUNCTION("""COMPUTED_VALUE"""),52.59)</f>
        <v>52.59</v>
      </c>
      <c r="C1632" s="1">
        <f t="shared" si="1"/>
        <v>-2.53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IFERROR(__xludf.DUMMYFUNCTION("""COMPUTED_VALUE"""),51.89)</f>
        <v>51.89</v>
      </c>
      <c r="C1633" s="1">
        <f t="shared" si="1"/>
        <v>-1.7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IFERROR(__xludf.DUMMYFUNCTION("""COMPUTED_VALUE"""),53.09)</f>
        <v>53.09</v>
      </c>
      <c r="C1634" s="1">
        <f t="shared" si="1"/>
        <v>0.2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IFERROR(__xludf.DUMMYFUNCTION("""COMPUTED_VALUE"""),55.13)</f>
        <v>55.13</v>
      </c>
      <c r="C1635" s="1">
        <f t="shared" si="1"/>
        <v>1.04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IFERROR(__xludf.DUMMYFUNCTION("""COMPUTED_VALUE"""),55.2)</f>
        <v>55.2</v>
      </c>
      <c r="C1636" s="1">
        <f t="shared" si="1"/>
        <v>-0.93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IFERROR(__xludf.DUMMYFUNCTION("""COMPUTED_VALUE"""),55.61)</f>
        <v>55.61</v>
      </c>
      <c r="C1637" s="1">
        <f t="shared" si="1"/>
        <v>-0.59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IFERROR(__xludf.DUMMYFUNCTION("""COMPUTED_VALUE"""),55.2)</f>
        <v>55.2</v>
      </c>
      <c r="C1638" s="1">
        <f t="shared" si="1"/>
        <v>-1.41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IFERROR(__xludf.DUMMYFUNCTION("""COMPUTED_VALUE"""),55.8)</f>
        <v>55.8</v>
      </c>
      <c r="C1639" s="1">
        <f t="shared" si="1"/>
        <v>-0.4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IFERROR(__xludf.DUMMYFUNCTION("""COMPUTED_VALUE"""),55.92)</f>
        <v>55.92</v>
      </c>
      <c r="C1640" s="1">
        <f t="shared" si="1"/>
        <v>-0.88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IFERROR(__xludf.DUMMYFUNCTION("""COMPUTED_VALUE"""),56.72)</f>
        <v>56.72</v>
      </c>
      <c r="C1641" s="1">
        <f t="shared" si="1"/>
        <v>-0.2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IFERROR(__xludf.DUMMYFUNCTION("""COMPUTED_VALUE"""),56.83)</f>
        <v>56.83</v>
      </c>
      <c r="C1642" s="1">
        <f t="shared" si="1"/>
        <v>-0.89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IFERROR(__xludf.DUMMYFUNCTION("""COMPUTED_VALUE"""),58.06)</f>
        <v>58.06</v>
      </c>
      <c r="C1643" s="1">
        <f t="shared" si="1"/>
        <v>0.23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IFERROR(__xludf.DUMMYFUNCTION("""COMPUTED_VALUE"""),57.99)</f>
        <v>57.99</v>
      </c>
      <c r="C1644" s="1">
        <f t="shared" si="1"/>
        <v>-1.07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IFERROR(__xludf.DUMMYFUNCTION("""COMPUTED_VALUE"""),58.49)</f>
        <v>58.49</v>
      </c>
      <c r="C1645" s="1">
        <f t="shared" si="1"/>
        <v>-0.5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IFERROR(__xludf.DUMMYFUNCTION("""COMPUTED_VALUE"""),57.87)</f>
        <v>57.87</v>
      </c>
      <c r="C1646" s="1">
        <f t="shared" si="1"/>
        <v>-1.62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IFERROR(__xludf.DUMMYFUNCTION("""COMPUTED_VALUE"""),57.74)</f>
        <v>57.74</v>
      </c>
      <c r="C1647" s="1">
        <f t="shared" si="1"/>
        <v>-1.13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IFERROR(__xludf.DUMMYFUNCTION("""COMPUTED_VALUE"""),57.76)</f>
        <v>57.76</v>
      </c>
      <c r="C1648" s="1">
        <f t="shared" si="1"/>
        <v>-0.98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IFERROR(__xludf.DUMMYFUNCTION("""COMPUTED_VALUE"""),57.76)</f>
        <v>57.76</v>
      </c>
      <c r="C1649" s="1">
        <f t="shared" si="1"/>
        <v>-1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IFERROR(__xludf.DUMMYFUNCTION("""COMPUTED_VALUE"""),56.99)</f>
        <v>56.99</v>
      </c>
      <c r="C1650" s="1">
        <f t="shared" si="1"/>
        <v>-1.77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IFERROR(__xludf.DUMMYFUNCTION("""COMPUTED_VALUE"""),56.73)</f>
        <v>56.73</v>
      </c>
      <c r="C1651" s="1">
        <f t="shared" si="1"/>
        <v>-1.26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IFERROR(__xludf.DUMMYFUNCTION("""COMPUTED_VALUE"""),57.14)</f>
        <v>57.14</v>
      </c>
      <c r="C1652" s="1">
        <f t="shared" si="1"/>
        <v>-0.59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IFERROR(__xludf.DUMMYFUNCTION("""COMPUTED_VALUE"""),56.37)</f>
        <v>56.37</v>
      </c>
      <c r="C1653" s="1">
        <f t="shared" si="1"/>
        <v>-1.77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IFERROR(__xludf.DUMMYFUNCTION("""COMPUTED_VALUE"""),55.79)</f>
        <v>55.79</v>
      </c>
      <c r="C1654" s="1">
        <f t="shared" si="1"/>
        <v>-1.58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IFERROR(__xludf.DUMMYFUNCTION("""COMPUTED_VALUE"""),55.45)</f>
        <v>55.45</v>
      </c>
      <c r="C1655" s="1">
        <f t="shared" si="1"/>
        <v>-1.34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IFERROR(__xludf.DUMMYFUNCTION("""COMPUTED_VALUE"""),55.5)</f>
        <v>55.5</v>
      </c>
      <c r="C1656" s="1">
        <f t="shared" si="1"/>
        <v>-0.95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IFERROR(__xludf.DUMMYFUNCTION("""COMPUTED_VALUE"""),55.41)</f>
        <v>55.41</v>
      </c>
      <c r="C1657" s="1">
        <f t="shared" si="1"/>
        <v>-1.09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IFERROR(__xludf.DUMMYFUNCTION("""COMPUTED_VALUE"""),54.92)</f>
        <v>54.92</v>
      </c>
      <c r="C1658" s="1">
        <f t="shared" si="1"/>
        <v>-1.49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IFERROR(__xludf.DUMMYFUNCTION("""COMPUTED_VALUE"""),54.75)</f>
        <v>54.75</v>
      </c>
      <c r="C1659" s="1">
        <f t="shared" si="1"/>
        <v>-1.17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IFERROR(__xludf.DUMMYFUNCTION("""COMPUTED_VALUE"""),54.79)</f>
        <v>54.79</v>
      </c>
      <c r="C1660" s="1">
        <f t="shared" si="1"/>
        <v>-0.96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IFERROR(__xludf.DUMMYFUNCTION("""COMPUTED_VALUE"""),55.85)</f>
        <v>55.85</v>
      </c>
      <c r="C1661" s="1">
        <f t="shared" si="1"/>
        <v>0.06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IFERROR(__xludf.DUMMYFUNCTION("""COMPUTED_VALUE"""),55.98)</f>
        <v>55.98</v>
      </c>
      <c r="C1662" s="1">
        <f t="shared" si="1"/>
        <v>-0.87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IFERROR(__xludf.DUMMYFUNCTION("""COMPUTED_VALUE"""),55.77)</f>
        <v>55.77</v>
      </c>
      <c r="C1663" s="1">
        <f t="shared" si="1"/>
        <v>-1.21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IFERROR(__xludf.DUMMYFUNCTION("""COMPUTED_VALUE"""),55.13)</f>
        <v>55.13</v>
      </c>
      <c r="C1664" s="1">
        <f t="shared" si="1"/>
        <v>-1.64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IFERROR(__xludf.DUMMYFUNCTION("""COMPUTED_VALUE"""),56.73)</f>
        <v>56.73</v>
      </c>
      <c r="C1665" s="1">
        <f t="shared" si="1"/>
        <v>0.6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IFERROR(__xludf.DUMMYFUNCTION("""COMPUTED_VALUE"""),56.45)</f>
        <v>56.45</v>
      </c>
      <c r="C1666" s="1">
        <f t="shared" si="1"/>
        <v>-1.28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IFERROR(__xludf.DUMMYFUNCTION("""COMPUTED_VALUE"""),56.77)</f>
        <v>56.77</v>
      </c>
      <c r="C1667" s="1">
        <f t="shared" si="1"/>
        <v>-0.68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IFERROR(__xludf.DUMMYFUNCTION("""COMPUTED_VALUE"""),56.88)</f>
        <v>56.88</v>
      </c>
      <c r="C1668" s="1">
        <f t="shared" si="1"/>
        <v>-0.89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IFERROR(__xludf.DUMMYFUNCTION("""COMPUTED_VALUE"""),56.86)</f>
        <v>56.86</v>
      </c>
      <c r="C1669" s="1">
        <f t="shared" si="1"/>
        <v>-1.02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IFERROR(__xludf.DUMMYFUNCTION("""COMPUTED_VALUE"""),57.21)</f>
        <v>57.21</v>
      </c>
      <c r="C1670" s="1">
        <f t="shared" si="1"/>
        <v>-0.65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IFERROR(__xludf.DUMMYFUNCTION("""COMPUTED_VALUE"""),58.9)</f>
        <v>58.9</v>
      </c>
      <c r="C1671" s="1">
        <f t="shared" si="1"/>
        <v>0.69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IFERROR(__xludf.DUMMYFUNCTION("""COMPUTED_VALUE"""),58.66)</f>
        <v>58.66</v>
      </c>
      <c r="C1672" s="1">
        <f t="shared" si="1"/>
        <v>-1.24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IFERROR(__xludf.DUMMYFUNCTION("""COMPUTED_VALUE"""),59.62)</f>
        <v>59.62</v>
      </c>
      <c r="C1673" s="1">
        <f t="shared" si="1"/>
        <v>-0.04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IFERROR(__xludf.DUMMYFUNCTION("""COMPUTED_VALUE"""),60.22)</f>
        <v>60.22</v>
      </c>
      <c r="C1674" s="1">
        <f t="shared" si="1"/>
        <v>-0.4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IFERROR(__xludf.DUMMYFUNCTION("""COMPUTED_VALUE"""),59.24)</f>
        <v>59.24</v>
      </c>
      <c r="C1675" s="1">
        <f t="shared" si="1"/>
        <v>-1.98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IFERROR(__xludf.DUMMYFUNCTION("""COMPUTED_VALUE"""),59.0)</f>
        <v>59</v>
      </c>
      <c r="C1676" s="1">
        <f t="shared" si="1"/>
        <v>-1.24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IFERROR(__xludf.DUMMYFUNCTION("""COMPUTED_VALUE"""),58.63)</f>
        <v>58.63</v>
      </c>
      <c r="C1677" s="1">
        <f t="shared" si="1"/>
        <v>-1.37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IFERROR(__xludf.DUMMYFUNCTION("""COMPUTED_VALUE"""),58.0)</f>
        <v>58</v>
      </c>
      <c r="C1678" s="1">
        <f t="shared" si="1"/>
        <v>-1.63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IFERROR(__xludf.DUMMYFUNCTION("""COMPUTED_VALUE"""),57.64)</f>
        <v>57.64</v>
      </c>
      <c r="C1679" s="1">
        <f t="shared" si="1"/>
        <v>-1.36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IFERROR(__xludf.DUMMYFUNCTION("""COMPUTED_VALUE"""),58.54)</f>
        <v>58.54</v>
      </c>
      <c r="C1680" s="1">
        <f t="shared" si="1"/>
        <v>-0.1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IFERROR(__xludf.DUMMYFUNCTION("""COMPUTED_VALUE"""),58.02)</f>
        <v>58.02</v>
      </c>
      <c r="C1681" s="1">
        <f t="shared" si="1"/>
        <v>-1.52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IFERROR(__xludf.DUMMYFUNCTION("""COMPUTED_VALUE"""),57.41)</f>
        <v>57.41</v>
      </c>
      <c r="C1682" s="1">
        <f t="shared" si="1"/>
        <v>-1.61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IFERROR(__xludf.DUMMYFUNCTION("""COMPUTED_VALUE"""),57.72)</f>
        <v>57.72</v>
      </c>
      <c r="C1683" s="1">
        <f t="shared" si="1"/>
        <v>-0.69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IFERROR(__xludf.DUMMYFUNCTION("""COMPUTED_VALUE"""),56.17)</f>
        <v>56.17</v>
      </c>
      <c r="C1684" s="1">
        <f t="shared" si="1"/>
        <v>-2.55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IFERROR(__xludf.DUMMYFUNCTION("""COMPUTED_VALUE"""),55.33)</f>
        <v>55.33</v>
      </c>
      <c r="C1685" s="1">
        <f t="shared" si="1"/>
        <v>-1.84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IFERROR(__xludf.DUMMYFUNCTION("""COMPUTED_VALUE"""),56.01)</f>
        <v>56.01</v>
      </c>
      <c r="C1686" s="1">
        <f t="shared" si="1"/>
        <v>-0.32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IFERROR(__xludf.DUMMYFUNCTION("""COMPUTED_VALUE"""),55.37)</f>
        <v>55.37</v>
      </c>
      <c r="C1687" s="1">
        <f t="shared" si="1"/>
        <v>-1.64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IFERROR(__xludf.DUMMYFUNCTION("""COMPUTED_VALUE"""),55.13)</f>
        <v>55.13</v>
      </c>
      <c r="C1688" s="1">
        <f t="shared" si="1"/>
        <v>-1.24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IFERROR(__xludf.DUMMYFUNCTION("""COMPUTED_VALUE"""),55.47)</f>
        <v>55.47</v>
      </c>
      <c r="C1689" s="1">
        <f t="shared" si="1"/>
        <v>-0.66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IFERROR(__xludf.DUMMYFUNCTION("""COMPUTED_VALUE"""),55.18)</f>
        <v>55.18</v>
      </c>
      <c r="C1690" s="1">
        <f t="shared" si="1"/>
        <v>-1.29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IFERROR(__xludf.DUMMYFUNCTION("""COMPUTED_VALUE"""),54.95)</f>
        <v>54.95</v>
      </c>
      <c r="C1691" s="1">
        <f t="shared" si="1"/>
        <v>-1.23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IFERROR(__xludf.DUMMYFUNCTION("""COMPUTED_VALUE"""),54.87)</f>
        <v>54.87</v>
      </c>
      <c r="C1692" s="1">
        <f t="shared" si="1"/>
        <v>-1.08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IFERROR(__xludf.DUMMYFUNCTION("""COMPUTED_VALUE"""),55.34)</f>
        <v>55.34</v>
      </c>
      <c r="C1693" s="1">
        <f t="shared" si="1"/>
        <v>-0.53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IFERROR(__xludf.DUMMYFUNCTION("""COMPUTED_VALUE"""),55.41)</f>
        <v>55.41</v>
      </c>
      <c r="C1694" s="1">
        <f t="shared" si="1"/>
        <v>-0.93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IFERROR(__xludf.DUMMYFUNCTION("""COMPUTED_VALUE"""),55.15)</f>
        <v>55.15</v>
      </c>
      <c r="C1695" s="1">
        <f t="shared" si="1"/>
        <v>-1.26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IFERROR(__xludf.DUMMYFUNCTION("""COMPUTED_VALUE"""),54.4)</f>
        <v>54.4</v>
      </c>
      <c r="C1696" s="1">
        <f t="shared" si="1"/>
        <v>-1.75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IFERROR(__xludf.DUMMYFUNCTION("""COMPUTED_VALUE"""),55.34)</f>
        <v>55.34</v>
      </c>
      <c r="C1697" s="1">
        <f t="shared" si="1"/>
        <v>-0.06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IFERROR(__xludf.DUMMYFUNCTION("""COMPUTED_VALUE"""),53.25)</f>
        <v>53.25</v>
      </c>
      <c r="C1698" s="1">
        <f t="shared" si="1"/>
        <v>-3.09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IFERROR(__xludf.DUMMYFUNCTION("""COMPUTED_VALUE"""),52.16)</f>
        <v>52.16</v>
      </c>
      <c r="C1699" s="1">
        <f t="shared" si="1"/>
        <v>-2.09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IFERROR(__xludf.DUMMYFUNCTION("""COMPUTED_VALUE"""),52.65)</f>
        <v>52.65</v>
      </c>
      <c r="C1700" s="1">
        <f t="shared" si="1"/>
        <v>-0.51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IFERROR(__xludf.DUMMYFUNCTION("""COMPUTED_VALUE"""),52.67)</f>
        <v>52.67</v>
      </c>
      <c r="C1701" s="1">
        <f t="shared" si="1"/>
        <v>-0.98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IFERROR(__xludf.DUMMYFUNCTION("""COMPUTED_VALUE"""),52.14)</f>
        <v>52.14</v>
      </c>
      <c r="C1702" s="1">
        <f t="shared" si="1"/>
        <v>-1.53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IFERROR(__xludf.DUMMYFUNCTION("""COMPUTED_VALUE"""),52.12)</f>
        <v>52.12</v>
      </c>
      <c r="C1703" s="1">
        <f t="shared" si="1"/>
        <v>-1.02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IFERROR(__xludf.DUMMYFUNCTION("""COMPUTED_VALUE"""),52.03)</f>
        <v>52.03</v>
      </c>
      <c r="C1704" s="1">
        <f t="shared" si="1"/>
        <v>-1.09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IFERROR(__xludf.DUMMYFUNCTION("""COMPUTED_VALUE"""),51.79)</f>
        <v>51.79</v>
      </c>
      <c r="C1705" s="1">
        <f t="shared" si="1"/>
        <v>-1.24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IFERROR(__xludf.DUMMYFUNCTION("""COMPUTED_VALUE"""),51.79)</f>
        <v>51.79</v>
      </c>
      <c r="C1706" s="1">
        <f t="shared" si="1"/>
        <v>-1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IFERROR(__xludf.DUMMYFUNCTION("""COMPUTED_VALUE"""),51.82)</f>
        <v>51.82</v>
      </c>
      <c r="C1707" s="1">
        <f t="shared" si="1"/>
        <v>-0.97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IFERROR(__xludf.DUMMYFUNCTION("""COMPUTED_VALUE"""),52.44)</f>
        <v>52.44</v>
      </c>
      <c r="C1708" s="1">
        <f t="shared" si="1"/>
        <v>-0.38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IFERROR(__xludf.DUMMYFUNCTION("""COMPUTED_VALUE"""),52.03)</f>
        <v>52.03</v>
      </c>
      <c r="C1709" s="1">
        <f t="shared" si="1"/>
        <v>-1.41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IFERROR(__xludf.DUMMYFUNCTION("""COMPUTED_VALUE"""),51.62)</f>
        <v>51.62</v>
      </c>
      <c r="C1710" s="1">
        <f t="shared" si="1"/>
        <v>-1.41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IFERROR(__xludf.DUMMYFUNCTION("""COMPUTED_VALUE"""),51.03)</f>
        <v>51.03</v>
      </c>
      <c r="C1711" s="1">
        <f t="shared" si="1"/>
        <v>-1.59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IFERROR(__xludf.DUMMYFUNCTION("""COMPUTED_VALUE"""),51.22)</f>
        <v>51.22</v>
      </c>
      <c r="C1712" s="1">
        <f t="shared" si="1"/>
        <v>-0.81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IFERROR(__xludf.DUMMYFUNCTION("""COMPUTED_VALUE"""),51.8)</f>
        <v>51.8</v>
      </c>
      <c r="C1713" s="1">
        <f t="shared" si="1"/>
        <v>-0.42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IFERROR(__xludf.DUMMYFUNCTION("""COMPUTED_VALUE"""),51.89)</f>
        <v>51.89</v>
      </c>
      <c r="C1714" s="1">
        <f t="shared" si="1"/>
        <v>-0.91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IFERROR(__xludf.DUMMYFUNCTION("""COMPUTED_VALUE"""),51.77)</f>
        <v>51.77</v>
      </c>
      <c r="C1715" s="1">
        <f t="shared" si="1"/>
        <v>-1.12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IFERROR(__xludf.DUMMYFUNCTION("""COMPUTED_VALUE"""),51.87)</f>
        <v>51.87</v>
      </c>
      <c r="C1716" s="1">
        <f t="shared" si="1"/>
        <v>-0.9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IFERROR(__xludf.DUMMYFUNCTION("""COMPUTED_VALUE"""),51.05)</f>
        <v>51.05</v>
      </c>
      <c r="C1717" s="1">
        <f t="shared" si="1"/>
        <v>-1.82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IFERROR(__xludf.DUMMYFUNCTION("""COMPUTED_VALUE"""),51.97)</f>
        <v>51.97</v>
      </c>
      <c r="C1718" s="1">
        <f t="shared" si="1"/>
        <v>-0.08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IFERROR(__xludf.DUMMYFUNCTION("""COMPUTED_VALUE"""),51.89)</f>
        <v>51.89</v>
      </c>
      <c r="C1719" s="1">
        <f t="shared" si="1"/>
        <v>-1.08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IFERROR(__xludf.DUMMYFUNCTION("""COMPUTED_VALUE"""),52.02)</f>
        <v>52.02</v>
      </c>
      <c r="C1720" s="1">
        <f t="shared" si="1"/>
        <v>-0.87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IFERROR(__xludf.DUMMYFUNCTION("""COMPUTED_VALUE"""),50.18)</f>
        <v>50.18</v>
      </c>
      <c r="C1721" s="1">
        <f t="shared" si="1"/>
        <v>-2.84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IFERROR(__xludf.DUMMYFUNCTION("""COMPUTED_VALUE"""),49.62)</f>
        <v>49.62</v>
      </c>
      <c r="C1722" s="1">
        <f t="shared" si="1"/>
        <v>-1.56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IFERROR(__xludf.DUMMYFUNCTION("""COMPUTED_VALUE"""),49.72)</f>
        <v>49.72</v>
      </c>
      <c r="C1723" s="1">
        <f t="shared" si="1"/>
        <v>-0.9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IFERROR(__xludf.DUMMYFUNCTION("""COMPUTED_VALUE"""),49.73)</f>
        <v>49.73</v>
      </c>
      <c r="C1724" s="1">
        <f t="shared" si="1"/>
        <v>-0.99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IFERROR(__xludf.DUMMYFUNCTION("""COMPUTED_VALUE"""),49.96)</f>
        <v>49.96</v>
      </c>
      <c r="C1725" s="1">
        <f t="shared" si="1"/>
        <v>-0.77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IFERROR(__xludf.DUMMYFUNCTION("""COMPUTED_VALUE"""),50.91)</f>
        <v>50.91</v>
      </c>
      <c r="C1726" s="1">
        <f t="shared" si="1"/>
        <v>-0.05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IFERROR(__xludf.DUMMYFUNCTION("""COMPUTED_VALUE"""),51.08)</f>
        <v>51.08</v>
      </c>
      <c r="C1727" s="1">
        <f t="shared" si="1"/>
        <v>-0.83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IFERROR(__xludf.DUMMYFUNCTION("""COMPUTED_VALUE"""),51.12)</f>
        <v>51.12</v>
      </c>
      <c r="C1728" s="1">
        <f t="shared" si="1"/>
        <v>-0.96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IFERROR(__xludf.DUMMYFUNCTION("""COMPUTED_VALUE"""),50.39)</f>
        <v>50.39</v>
      </c>
      <c r="C1729" s="1">
        <f t="shared" si="1"/>
        <v>-1.73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IFERROR(__xludf.DUMMYFUNCTION("""COMPUTED_VALUE"""),50.77)</f>
        <v>50.77</v>
      </c>
      <c r="C1730" s="1">
        <f t="shared" si="1"/>
        <v>-0.62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IFERROR(__xludf.DUMMYFUNCTION("""COMPUTED_VALUE"""),50.21)</f>
        <v>50.21</v>
      </c>
      <c r="C1731" s="1">
        <f t="shared" si="1"/>
        <v>-1.56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IFERROR(__xludf.DUMMYFUNCTION("""COMPUTED_VALUE"""),50.13)</f>
        <v>50.13</v>
      </c>
      <c r="C1732" s="1">
        <f t="shared" si="1"/>
        <v>-1.08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IFERROR(__xludf.DUMMYFUNCTION("""COMPUTED_VALUE"""),50.68)</f>
        <v>50.68</v>
      </c>
      <c r="C1733" s="1">
        <f t="shared" si="1"/>
        <v>-0.45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IFERROR(__xludf.DUMMYFUNCTION("""COMPUTED_VALUE"""),51.59)</f>
        <v>51.59</v>
      </c>
      <c r="C1734" s="1">
        <f t="shared" si="1"/>
        <v>-0.09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IFERROR(__xludf.DUMMYFUNCTION("""COMPUTED_VALUE"""),51.1)</f>
        <v>51.1</v>
      </c>
      <c r="C1735" s="1">
        <f t="shared" si="1"/>
        <v>-1.49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IFERROR(__xludf.DUMMYFUNCTION("""COMPUTED_VALUE"""),51.28)</f>
        <v>51.28</v>
      </c>
      <c r="C1736" s="1">
        <f t="shared" si="1"/>
        <v>-0.82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IFERROR(__xludf.DUMMYFUNCTION("""COMPUTED_VALUE"""),51.71)</f>
        <v>51.71</v>
      </c>
      <c r="C1737" s="1">
        <f t="shared" si="1"/>
        <v>-0.57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IFERROR(__xludf.DUMMYFUNCTION("""COMPUTED_VALUE"""),51.34)</f>
        <v>51.34</v>
      </c>
      <c r="C1738" s="1">
        <f t="shared" si="1"/>
        <v>-1.37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IFERROR(__xludf.DUMMYFUNCTION("""COMPUTED_VALUE"""),51.52)</f>
        <v>51.52</v>
      </c>
      <c r="C1739" s="1">
        <f t="shared" si="1"/>
        <v>-0.82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IFERROR(__xludf.DUMMYFUNCTION("""COMPUTED_VALUE"""),51.01)</f>
        <v>51.01</v>
      </c>
      <c r="C1740" s="1">
        <f t="shared" si="1"/>
        <v>-1.51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IFERROR(__xludf.DUMMYFUNCTION("""COMPUTED_VALUE"""),50.63)</f>
        <v>50.63</v>
      </c>
      <c r="C1741" s="1">
        <f t="shared" si="1"/>
        <v>-1.38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IFERROR(__xludf.DUMMYFUNCTION("""COMPUTED_VALUE"""),50.07)</f>
        <v>50.07</v>
      </c>
      <c r="C1742" s="1">
        <f t="shared" si="1"/>
        <v>-1.56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IFERROR(__xludf.DUMMYFUNCTION("""COMPUTED_VALUE"""),50.65)</f>
        <v>50.65</v>
      </c>
      <c r="C1743" s="1">
        <f t="shared" si="1"/>
        <v>-0.42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IFERROR(__xludf.DUMMYFUNCTION("""COMPUTED_VALUE"""),50.46)</f>
        <v>50.46</v>
      </c>
      <c r="C1744" s="1">
        <f t="shared" si="1"/>
        <v>-1.19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IFERROR(__xludf.DUMMYFUNCTION("""COMPUTED_VALUE"""),51.85)</f>
        <v>51.85</v>
      </c>
      <c r="C1745" s="1">
        <f t="shared" si="1"/>
        <v>0.39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IFERROR(__xludf.DUMMYFUNCTION("""COMPUTED_VALUE"""),50.57)</f>
        <v>50.57</v>
      </c>
      <c r="C1746" s="1">
        <f t="shared" si="1"/>
        <v>-2.28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IFERROR(__xludf.DUMMYFUNCTION("""COMPUTED_VALUE"""),52.1)</f>
        <v>52.1</v>
      </c>
      <c r="C1747" s="1">
        <f t="shared" si="1"/>
        <v>0.53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IFERROR(__xludf.DUMMYFUNCTION("""COMPUTED_VALUE"""),51.55)</f>
        <v>51.55</v>
      </c>
      <c r="C1748" s="1">
        <f t="shared" si="1"/>
        <v>-1.55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IFERROR(__xludf.DUMMYFUNCTION("""COMPUTED_VALUE"""),51.72)</f>
        <v>51.72</v>
      </c>
      <c r="C1749" s="1">
        <f t="shared" si="1"/>
        <v>-0.83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IFERROR(__xludf.DUMMYFUNCTION("""COMPUTED_VALUE"""),51.54)</f>
        <v>51.54</v>
      </c>
      <c r="C1750" s="1">
        <f t="shared" si="1"/>
        <v>-1.18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tr">
        <f>IFERROR(__xludf.DUMMYFUNCTION("GOOGLEFINANCE(""MRK"",""price"",""2010-01-01"",""2016-12-13"",""DAILY"")"),"Date")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IFERROR(__xludf.DUMMYFUNCTION("""COMPUTED_VALUE"""),35.29)</f>
        <v>35.29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IFERROR(__xludf.DUMMYFUNCTION("""COMPUTED_VALUE"""),35.43)</f>
        <v>35.43</v>
      </c>
      <c r="C3" s="1">
        <f t="shared" ref="C3:C1750" si="1">(B3-B2)-1</f>
        <v>-0.86</v>
      </c>
    </row>
    <row r="4">
      <c r="A4" s="3">
        <f>IFERROR(__xludf.DUMMYFUNCTION("""COMPUTED_VALUE"""),40184.666666666664)</f>
        <v>40184.66667</v>
      </c>
      <c r="B4" s="1">
        <f>IFERROR(__xludf.DUMMYFUNCTION("""COMPUTED_VALUE"""),35.91)</f>
        <v>35.91</v>
      </c>
      <c r="C4" s="1">
        <f t="shared" si="1"/>
        <v>-0.52</v>
      </c>
    </row>
    <row r="5">
      <c r="A5" s="3">
        <f>IFERROR(__xludf.DUMMYFUNCTION("""COMPUTED_VALUE"""),40185.666666666664)</f>
        <v>40185.66667</v>
      </c>
      <c r="B5" s="1">
        <f>IFERROR(__xludf.DUMMYFUNCTION("""COMPUTED_VALUE"""),35.97)</f>
        <v>35.97</v>
      </c>
      <c r="C5" s="1">
        <f t="shared" si="1"/>
        <v>-0.94</v>
      </c>
    </row>
    <row r="6">
      <c r="A6" s="3">
        <f>IFERROR(__xludf.DUMMYFUNCTION("""COMPUTED_VALUE"""),40186.666666666664)</f>
        <v>40186.66667</v>
      </c>
      <c r="B6" s="1">
        <f>IFERROR(__xludf.DUMMYFUNCTION("""COMPUTED_VALUE"""),35.95)</f>
        <v>35.95</v>
      </c>
      <c r="C6" s="1">
        <f t="shared" si="1"/>
        <v>-1.02</v>
      </c>
    </row>
    <row r="7">
      <c r="A7" s="3">
        <f>IFERROR(__xludf.DUMMYFUNCTION("""COMPUTED_VALUE"""),40189.666666666664)</f>
        <v>40189.66667</v>
      </c>
      <c r="B7" s="1">
        <f>IFERROR(__xludf.DUMMYFUNCTION("""COMPUTED_VALUE"""),36.09)</f>
        <v>36.09</v>
      </c>
      <c r="C7" s="1">
        <f t="shared" si="1"/>
        <v>-0.86</v>
      </c>
    </row>
    <row r="8">
      <c r="A8" s="3">
        <f>IFERROR(__xludf.DUMMYFUNCTION("""COMPUTED_VALUE"""),40190.666666666664)</f>
        <v>40190.66667</v>
      </c>
      <c r="B8" s="1">
        <f>IFERROR(__xludf.DUMMYFUNCTION("""COMPUTED_VALUE"""),35.8)</f>
        <v>35.8</v>
      </c>
      <c r="C8" s="1">
        <f t="shared" si="1"/>
        <v>-1.29</v>
      </c>
    </row>
    <row r="9">
      <c r="A9" s="3">
        <f>IFERROR(__xludf.DUMMYFUNCTION("""COMPUTED_VALUE"""),40191.666666666664)</f>
        <v>40191.66667</v>
      </c>
      <c r="B9" s="1">
        <f>IFERROR(__xludf.DUMMYFUNCTION("""COMPUTED_VALUE"""),37.12)</f>
        <v>37.12</v>
      </c>
      <c r="C9" s="1">
        <f t="shared" si="1"/>
        <v>0.32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IFERROR(__xludf.DUMMYFUNCTION("""COMPUTED_VALUE"""),38.13)</f>
        <v>38.13</v>
      </c>
      <c r="C10" s="1">
        <f t="shared" si="1"/>
        <v>0.01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IFERROR(__xludf.DUMMYFUNCTION("""COMPUTED_VALUE"""),37.64)</f>
        <v>37.64</v>
      </c>
      <c r="C11" s="1">
        <f t="shared" si="1"/>
        <v>-1.49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IFERROR(__xludf.DUMMYFUNCTION("""COMPUTED_VALUE"""),38.73)</f>
        <v>38.73</v>
      </c>
      <c r="C12" s="1">
        <f t="shared" si="1"/>
        <v>0.09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IFERROR(__xludf.DUMMYFUNCTION("""COMPUTED_VALUE"""),39.12)</f>
        <v>39.12</v>
      </c>
      <c r="C13" s="1">
        <f t="shared" si="1"/>
        <v>-0.61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IFERROR(__xludf.DUMMYFUNCTION("""COMPUTED_VALUE"""),38.22)</f>
        <v>38.22</v>
      </c>
      <c r="C14" s="1">
        <f t="shared" si="1"/>
        <v>-1.9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IFERROR(__xludf.DUMMYFUNCTION("""COMPUTED_VALUE"""),37.06)</f>
        <v>37.06</v>
      </c>
      <c r="C15" s="1">
        <f t="shared" si="1"/>
        <v>-2.16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IFERROR(__xludf.DUMMYFUNCTION("""COMPUTED_VALUE"""),36.96)</f>
        <v>36.96</v>
      </c>
      <c r="C16" s="1">
        <f t="shared" si="1"/>
        <v>-1.1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IFERROR(__xludf.DUMMYFUNCTION("""COMPUTED_VALUE"""),36.79)</f>
        <v>36.79</v>
      </c>
      <c r="C17" s="1">
        <f t="shared" si="1"/>
        <v>-1.17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IFERROR(__xludf.DUMMYFUNCTION("""COMPUTED_VALUE"""),36.84)</f>
        <v>36.84</v>
      </c>
      <c r="C18" s="1">
        <f t="shared" si="1"/>
        <v>-0.95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IFERROR(__xludf.DUMMYFUNCTION("""COMPUTED_VALUE"""),36.21)</f>
        <v>36.21</v>
      </c>
      <c r="C19" s="1">
        <f t="shared" si="1"/>
        <v>-1.63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IFERROR(__xludf.DUMMYFUNCTION("""COMPUTED_VALUE"""),36.41)</f>
        <v>36.41</v>
      </c>
      <c r="C20" s="1">
        <f t="shared" si="1"/>
        <v>-0.8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IFERROR(__xludf.DUMMYFUNCTION("""COMPUTED_VALUE"""),36.52)</f>
        <v>36.52</v>
      </c>
      <c r="C21" s="1">
        <f t="shared" si="1"/>
        <v>-0.89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IFERROR(__xludf.DUMMYFUNCTION("""COMPUTED_VALUE"""),37.7)</f>
        <v>37.7</v>
      </c>
      <c r="C22" s="1">
        <f t="shared" si="1"/>
        <v>0.18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IFERROR(__xludf.DUMMYFUNCTION("""COMPUTED_VALUE"""),36.92)</f>
        <v>36.92</v>
      </c>
      <c r="C23" s="1">
        <f t="shared" si="1"/>
        <v>-1.78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IFERROR(__xludf.DUMMYFUNCTION("""COMPUTED_VALUE"""),35.38)</f>
        <v>35.38</v>
      </c>
      <c r="C24" s="1">
        <f t="shared" si="1"/>
        <v>-2.54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IFERROR(__xludf.DUMMYFUNCTION("""COMPUTED_VALUE"""),35.02)</f>
        <v>35.02</v>
      </c>
      <c r="C25" s="1">
        <f t="shared" si="1"/>
        <v>-1.36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IFERROR(__xludf.DUMMYFUNCTION("""COMPUTED_VALUE"""),34.89)</f>
        <v>34.89</v>
      </c>
      <c r="C26" s="1">
        <f t="shared" si="1"/>
        <v>-1.13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IFERROR(__xludf.DUMMYFUNCTION("""COMPUTED_VALUE"""),34.78)</f>
        <v>34.78</v>
      </c>
      <c r="C27" s="1">
        <f t="shared" si="1"/>
        <v>-1.11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IFERROR(__xludf.DUMMYFUNCTION("""COMPUTED_VALUE"""),34.52)</f>
        <v>34.52</v>
      </c>
      <c r="C28" s="1">
        <f t="shared" si="1"/>
        <v>-1.26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IFERROR(__xludf.DUMMYFUNCTION("""COMPUTED_VALUE"""),35.17)</f>
        <v>35.17</v>
      </c>
      <c r="C29" s="1">
        <f t="shared" si="1"/>
        <v>-0.35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IFERROR(__xludf.DUMMYFUNCTION("""COMPUTED_VALUE"""),35.2)</f>
        <v>35.2</v>
      </c>
      <c r="C30" s="1">
        <f t="shared" si="1"/>
        <v>-0.97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IFERROR(__xludf.DUMMYFUNCTION("""COMPUTED_VALUE"""),35.91)</f>
        <v>35.91</v>
      </c>
      <c r="C31" s="1">
        <f t="shared" si="1"/>
        <v>-0.29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IFERROR(__xludf.DUMMYFUNCTION("""COMPUTED_VALUE"""),35.6)</f>
        <v>35.6</v>
      </c>
      <c r="C32" s="1">
        <f t="shared" si="1"/>
        <v>-1.31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IFERROR(__xludf.DUMMYFUNCTION("""COMPUTED_VALUE"""),35.56)</f>
        <v>35.56</v>
      </c>
      <c r="C33" s="1">
        <f t="shared" si="1"/>
        <v>-1.04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IFERROR(__xludf.DUMMYFUNCTION("""COMPUTED_VALUE"""),35.75)</f>
        <v>35.75</v>
      </c>
      <c r="C34" s="1">
        <f t="shared" si="1"/>
        <v>-0.81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IFERROR(__xludf.DUMMYFUNCTION("""COMPUTED_VALUE"""),35.39)</f>
        <v>35.39</v>
      </c>
      <c r="C35" s="1">
        <f t="shared" si="1"/>
        <v>-1.36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IFERROR(__xludf.DUMMYFUNCTION("""COMPUTED_VALUE"""),34.81)</f>
        <v>34.81</v>
      </c>
      <c r="C36" s="1">
        <f t="shared" si="1"/>
        <v>-1.58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IFERROR(__xludf.DUMMYFUNCTION("""COMPUTED_VALUE"""),35.21)</f>
        <v>35.21</v>
      </c>
      <c r="C37" s="1">
        <f t="shared" si="1"/>
        <v>-0.6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IFERROR(__xludf.DUMMYFUNCTION("""COMPUTED_VALUE"""),34.87)</f>
        <v>34.87</v>
      </c>
      <c r="C38" s="1">
        <f t="shared" si="1"/>
        <v>-1.34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IFERROR(__xludf.DUMMYFUNCTION("""COMPUTED_VALUE"""),35.17)</f>
        <v>35.17</v>
      </c>
      <c r="C39" s="1">
        <f t="shared" si="1"/>
        <v>-0.7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IFERROR(__xludf.DUMMYFUNCTION("""COMPUTED_VALUE"""),35.54)</f>
        <v>35.54</v>
      </c>
      <c r="C40" s="1">
        <f t="shared" si="1"/>
        <v>-0.63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IFERROR(__xludf.DUMMYFUNCTION("""COMPUTED_VALUE"""),35.65)</f>
        <v>35.65</v>
      </c>
      <c r="C41" s="1">
        <f t="shared" si="1"/>
        <v>-0.89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IFERROR(__xludf.DUMMYFUNCTION("""COMPUTED_VALUE"""),35.48)</f>
        <v>35.48</v>
      </c>
      <c r="C42" s="1">
        <f t="shared" si="1"/>
        <v>-1.17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IFERROR(__xludf.DUMMYFUNCTION("""COMPUTED_VALUE"""),35.41)</f>
        <v>35.41</v>
      </c>
      <c r="C43" s="1">
        <f t="shared" si="1"/>
        <v>-1.07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IFERROR(__xludf.DUMMYFUNCTION("""COMPUTED_VALUE"""),35.75)</f>
        <v>35.75</v>
      </c>
      <c r="C44" s="1">
        <f t="shared" si="1"/>
        <v>-0.66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IFERROR(__xludf.DUMMYFUNCTION("""COMPUTED_VALUE"""),35.61)</f>
        <v>35.61</v>
      </c>
      <c r="C45" s="1">
        <f t="shared" si="1"/>
        <v>-1.14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IFERROR(__xludf.DUMMYFUNCTION("""COMPUTED_VALUE"""),35.32)</f>
        <v>35.32</v>
      </c>
      <c r="C46" s="1">
        <f t="shared" si="1"/>
        <v>-1.29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IFERROR(__xludf.DUMMYFUNCTION("""COMPUTED_VALUE"""),34.97)</f>
        <v>34.97</v>
      </c>
      <c r="C47" s="1">
        <f t="shared" si="1"/>
        <v>-1.35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IFERROR(__xludf.DUMMYFUNCTION("""COMPUTED_VALUE"""),35.17)</f>
        <v>35.17</v>
      </c>
      <c r="C48" s="1">
        <f t="shared" si="1"/>
        <v>-0.8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IFERROR(__xludf.DUMMYFUNCTION("""COMPUTED_VALUE"""),35.43)</f>
        <v>35.43</v>
      </c>
      <c r="C49" s="1">
        <f t="shared" si="1"/>
        <v>-0.74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IFERROR(__xludf.DUMMYFUNCTION("""COMPUTED_VALUE"""),36.0)</f>
        <v>36</v>
      </c>
      <c r="C50" s="1">
        <f t="shared" si="1"/>
        <v>-0.43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IFERROR(__xludf.DUMMYFUNCTION("""COMPUTED_VALUE"""),36.18)</f>
        <v>36.18</v>
      </c>
      <c r="C51" s="1">
        <f t="shared" si="1"/>
        <v>-0.82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IFERROR(__xludf.DUMMYFUNCTION("""COMPUTED_VALUE"""),36.31)</f>
        <v>36.31</v>
      </c>
      <c r="C52" s="1">
        <f t="shared" si="1"/>
        <v>-0.87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IFERROR(__xludf.DUMMYFUNCTION("""COMPUTED_VALUE"""),36.66)</f>
        <v>36.66</v>
      </c>
      <c r="C53" s="1">
        <f t="shared" si="1"/>
        <v>-0.65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IFERROR(__xludf.DUMMYFUNCTION("""COMPUTED_VALUE"""),36.29)</f>
        <v>36.29</v>
      </c>
      <c r="C54" s="1">
        <f t="shared" si="1"/>
        <v>-1.37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IFERROR(__xludf.DUMMYFUNCTION("""COMPUTED_VALUE"""),36.52)</f>
        <v>36.52</v>
      </c>
      <c r="C55" s="1">
        <f t="shared" si="1"/>
        <v>-0.77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IFERROR(__xludf.DUMMYFUNCTION("""COMPUTED_VALUE"""),36.71)</f>
        <v>36.71</v>
      </c>
      <c r="C56" s="1">
        <f t="shared" si="1"/>
        <v>-0.81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IFERROR(__xludf.DUMMYFUNCTION("""COMPUTED_VALUE"""),36.24)</f>
        <v>36.24</v>
      </c>
      <c r="C57" s="1">
        <f t="shared" si="1"/>
        <v>-1.47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IFERROR(__xludf.DUMMYFUNCTION("""COMPUTED_VALUE"""),36.02)</f>
        <v>36.02</v>
      </c>
      <c r="C58" s="1">
        <f t="shared" si="1"/>
        <v>-1.22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IFERROR(__xludf.DUMMYFUNCTION("""COMPUTED_VALUE"""),35.69)</f>
        <v>35.69</v>
      </c>
      <c r="C59" s="1">
        <f t="shared" si="1"/>
        <v>-1.33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IFERROR(__xludf.DUMMYFUNCTION("""COMPUTED_VALUE"""),36.13)</f>
        <v>36.13</v>
      </c>
      <c r="C60" s="1">
        <f t="shared" si="1"/>
        <v>-0.56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IFERROR(__xludf.DUMMYFUNCTION("""COMPUTED_VALUE"""),35.91)</f>
        <v>35.91</v>
      </c>
      <c r="C61" s="1">
        <f t="shared" si="1"/>
        <v>-1.22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IFERROR(__xludf.DUMMYFUNCTION("""COMPUTED_VALUE"""),35.61)</f>
        <v>35.61</v>
      </c>
      <c r="C62" s="1">
        <f t="shared" si="1"/>
        <v>-1.3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IFERROR(__xludf.DUMMYFUNCTION("""COMPUTED_VALUE"""),35.96)</f>
        <v>35.96</v>
      </c>
      <c r="C63" s="1">
        <f t="shared" si="1"/>
        <v>-0.65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IFERROR(__xludf.DUMMYFUNCTION("""COMPUTED_VALUE"""),35.65)</f>
        <v>35.65</v>
      </c>
      <c r="C64" s="1">
        <f t="shared" si="1"/>
        <v>-1.31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IFERROR(__xludf.DUMMYFUNCTION("""COMPUTED_VALUE"""),35.52)</f>
        <v>35.52</v>
      </c>
      <c r="C65" s="1">
        <f t="shared" si="1"/>
        <v>-1.13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IFERROR(__xludf.DUMMYFUNCTION("""COMPUTED_VALUE"""),35.08)</f>
        <v>35.08</v>
      </c>
      <c r="C66" s="1">
        <f t="shared" si="1"/>
        <v>-1.44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IFERROR(__xludf.DUMMYFUNCTION("""COMPUTED_VALUE"""),35.07)</f>
        <v>35.07</v>
      </c>
      <c r="C67" s="1">
        <f t="shared" si="1"/>
        <v>-1.01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IFERROR(__xludf.DUMMYFUNCTION("""COMPUTED_VALUE"""),35.25)</f>
        <v>35.25</v>
      </c>
      <c r="C68" s="1">
        <f t="shared" si="1"/>
        <v>-0.82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IFERROR(__xludf.DUMMYFUNCTION("""COMPUTED_VALUE"""),35.14)</f>
        <v>35.14</v>
      </c>
      <c r="C69" s="1">
        <f t="shared" si="1"/>
        <v>-1.11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IFERROR(__xludf.DUMMYFUNCTION("""COMPUTED_VALUE"""),34.99)</f>
        <v>34.99</v>
      </c>
      <c r="C70" s="1">
        <f t="shared" si="1"/>
        <v>-1.15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IFERROR(__xludf.DUMMYFUNCTION("""COMPUTED_VALUE"""),34.53)</f>
        <v>34.53</v>
      </c>
      <c r="C71" s="1">
        <f t="shared" si="1"/>
        <v>-1.46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IFERROR(__xludf.DUMMYFUNCTION("""COMPUTED_VALUE"""),34.37)</f>
        <v>34.37</v>
      </c>
      <c r="C72" s="1">
        <f t="shared" si="1"/>
        <v>-1.16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IFERROR(__xludf.DUMMYFUNCTION("""COMPUTED_VALUE"""),34.05)</f>
        <v>34.05</v>
      </c>
      <c r="C73" s="1">
        <f t="shared" si="1"/>
        <v>-1.32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IFERROR(__xludf.DUMMYFUNCTION("""COMPUTED_VALUE"""),34.23)</f>
        <v>34.23</v>
      </c>
      <c r="C74" s="1">
        <f t="shared" si="1"/>
        <v>-0.82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IFERROR(__xludf.DUMMYFUNCTION("""COMPUTED_VALUE"""),34.38)</f>
        <v>34.38</v>
      </c>
      <c r="C75" s="1">
        <f t="shared" si="1"/>
        <v>-0.85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IFERROR(__xludf.DUMMYFUNCTION("""COMPUTED_VALUE"""),33.13)</f>
        <v>33.13</v>
      </c>
      <c r="C76" s="1">
        <f t="shared" si="1"/>
        <v>-2.25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IFERROR(__xludf.DUMMYFUNCTION("""COMPUTED_VALUE"""),32.2)</f>
        <v>32.2</v>
      </c>
      <c r="C77" s="1">
        <f t="shared" si="1"/>
        <v>-1.93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IFERROR(__xludf.DUMMYFUNCTION("""COMPUTED_VALUE"""),33.81)</f>
        <v>33.81</v>
      </c>
      <c r="C78" s="1">
        <f t="shared" si="1"/>
        <v>0.61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IFERROR(__xludf.DUMMYFUNCTION("""COMPUTED_VALUE"""),33.37)</f>
        <v>33.37</v>
      </c>
      <c r="C79" s="1">
        <f t="shared" si="1"/>
        <v>-1.44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IFERROR(__xludf.DUMMYFUNCTION("""COMPUTED_VALUE"""),32.88)</f>
        <v>32.88</v>
      </c>
      <c r="C80" s="1">
        <f t="shared" si="1"/>
        <v>-1.49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IFERROR(__xludf.DUMMYFUNCTION("""COMPUTED_VALUE"""),32.95)</f>
        <v>32.95</v>
      </c>
      <c r="C81" s="1">
        <f t="shared" si="1"/>
        <v>-0.93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IFERROR(__xludf.DUMMYFUNCTION("""COMPUTED_VALUE"""),33.61)</f>
        <v>33.61</v>
      </c>
      <c r="C82" s="1">
        <f t="shared" si="1"/>
        <v>-0.34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IFERROR(__xludf.DUMMYFUNCTION("""COMPUTED_VALUE"""),33.41)</f>
        <v>33.41</v>
      </c>
      <c r="C83" s="1">
        <f t="shared" si="1"/>
        <v>-1.2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IFERROR(__xludf.DUMMYFUNCTION("""COMPUTED_VALUE"""),33.63)</f>
        <v>33.63</v>
      </c>
      <c r="C84" s="1">
        <f t="shared" si="1"/>
        <v>-0.78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IFERROR(__xludf.DUMMYFUNCTION("""COMPUTED_VALUE"""),34.15)</f>
        <v>34.15</v>
      </c>
      <c r="C85" s="1">
        <f t="shared" si="1"/>
        <v>-0.48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IFERROR(__xludf.DUMMYFUNCTION("""COMPUTED_VALUE"""),33.94)</f>
        <v>33.94</v>
      </c>
      <c r="C86" s="1">
        <f t="shared" si="1"/>
        <v>-1.21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IFERROR(__xludf.DUMMYFUNCTION("""COMPUTED_VALUE"""),32.68)</f>
        <v>32.68</v>
      </c>
      <c r="C87" s="1">
        <f t="shared" si="1"/>
        <v>-2.26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IFERROR(__xludf.DUMMYFUNCTION("""COMPUTED_VALUE"""),31.93)</f>
        <v>31.93</v>
      </c>
      <c r="C88" s="1">
        <f t="shared" si="1"/>
        <v>-1.75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IFERROR(__xludf.DUMMYFUNCTION("""COMPUTED_VALUE"""),32.66)</f>
        <v>32.66</v>
      </c>
      <c r="C89" s="1">
        <f t="shared" si="1"/>
        <v>-0.27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IFERROR(__xludf.DUMMYFUNCTION("""COMPUTED_VALUE"""),31.95)</f>
        <v>31.95</v>
      </c>
      <c r="C90" s="1">
        <f t="shared" si="1"/>
        <v>-1.71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IFERROR(__xludf.DUMMYFUNCTION("""COMPUTED_VALUE"""),32.08)</f>
        <v>32.08</v>
      </c>
      <c r="C91" s="1">
        <f t="shared" si="1"/>
        <v>-0.87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IFERROR(__xludf.DUMMYFUNCTION("""COMPUTED_VALUE"""),31.76)</f>
        <v>31.76</v>
      </c>
      <c r="C92" s="1">
        <f t="shared" si="1"/>
        <v>-1.32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IFERROR(__xludf.DUMMYFUNCTION("""COMPUTED_VALUE"""),31.35)</f>
        <v>31.35</v>
      </c>
      <c r="C93" s="1">
        <f t="shared" si="1"/>
        <v>-1.41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IFERROR(__xludf.DUMMYFUNCTION("""COMPUTED_VALUE"""),31.26)</f>
        <v>31.26</v>
      </c>
      <c r="C94" s="1">
        <f t="shared" si="1"/>
        <v>-1.09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IFERROR(__xludf.DUMMYFUNCTION("""COMPUTED_VALUE"""),30.85)</f>
        <v>30.85</v>
      </c>
      <c r="C95" s="1">
        <f t="shared" si="1"/>
        <v>-1.41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IFERROR(__xludf.DUMMYFUNCTION("""COMPUTED_VALUE"""),31.1)</f>
        <v>31.1</v>
      </c>
      <c r="C96" s="1">
        <f t="shared" si="1"/>
        <v>-0.75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IFERROR(__xludf.DUMMYFUNCTION("""COMPUTED_VALUE"""),30.34)</f>
        <v>30.34</v>
      </c>
      <c r="C97" s="1">
        <f t="shared" si="1"/>
        <v>-1.76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IFERROR(__xludf.DUMMYFUNCTION("""COMPUTED_VALUE"""),30.55)</f>
        <v>30.55</v>
      </c>
      <c r="C98" s="1">
        <f t="shared" si="1"/>
        <v>-0.79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IFERROR(__xludf.DUMMYFUNCTION("""COMPUTED_VALUE"""),30.38)</f>
        <v>30.38</v>
      </c>
      <c r="C99" s="1">
        <f t="shared" si="1"/>
        <v>-1.17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IFERROR(__xludf.DUMMYFUNCTION("""COMPUTED_VALUE"""),30.57)</f>
        <v>30.57</v>
      </c>
      <c r="C100" s="1">
        <f t="shared" si="1"/>
        <v>-0.81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IFERROR(__xludf.DUMMYFUNCTION("""COMPUTED_VALUE"""),30.91)</f>
        <v>30.91</v>
      </c>
      <c r="C101" s="1">
        <f t="shared" si="1"/>
        <v>-0.66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IFERROR(__xludf.DUMMYFUNCTION("""COMPUTED_VALUE"""),32.06)</f>
        <v>32.06</v>
      </c>
      <c r="C102" s="1">
        <f t="shared" si="1"/>
        <v>0.15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IFERROR(__xludf.DUMMYFUNCTION("""COMPUTED_VALUE"""),32.12)</f>
        <v>32.12</v>
      </c>
      <c r="C103" s="1">
        <f t="shared" si="1"/>
        <v>-0.94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IFERROR(__xludf.DUMMYFUNCTION("""COMPUTED_VALUE"""),31.97)</f>
        <v>31.97</v>
      </c>
      <c r="C104" s="1">
        <f t="shared" si="1"/>
        <v>-1.15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IFERROR(__xludf.DUMMYFUNCTION("""COMPUTED_VALUE"""),32.76)</f>
        <v>32.76</v>
      </c>
      <c r="C105" s="1">
        <f t="shared" si="1"/>
        <v>-0.21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IFERROR(__xludf.DUMMYFUNCTION("""COMPUTED_VALUE"""),32.7)</f>
        <v>32.7</v>
      </c>
      <c r="C106" s="1">
        <f t="shared" si="1"/>
        <v>-1.06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IFERROR(__xludf.DUMMYFUNCTION("""COMPUTED_VALUE"""),31.63)</f>
        <v>31.63</v>
      </c>
      <c r="C107" s="1">
        <f t="shared" si="1"/>
        <v>-2.07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IFERROR(__xludf.DUMMYFUNCTION("""COMPUTED_VALUE"""),31.76)</f>
        <v>31.76</v>
      </c>
      <c r="C108" s="1">
        <f t="shared" si="1"/>
        <v>-0.87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IFERROR(__xludf.DUMMYFUNCTION("""COMPUTED_VALUE"""),32.24)</f>
        <v>32.24</v>
      </c>
      <c r="C109" s="1">
        <f t="shared" si="1"/>
        <v>-0.52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IFERROR(__xludf.DUMMYFUNCTION("""COMPUTED_VALUE"""),32.14)</f>
        <v>32.14</v>
      </c>
      <c r="C110" s="1">
        <f t="shared" si="1"/>
        <v>-1.1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IFERROR(__xludf.DUMMYFUNCTION("""COMPUTED_VALUE"""),33.04)</f>
        <v>33.04</v>
      </c>
      <c r="C111" s="1">
        <f t="shared" si="1"/>
        <v>-0.1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IFERROR(__xludf.DUMMYFUNCTION("""COMPUTED_VALUE"""),33.24)</f>
        <v>33.24</v>
      </c>
      <c r="C112" s="1">
        <f t="shared" si="1"/>
        <v>-0.8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IFERROR(__xludf.DUMMYFUNCTION("""COMPUTED_VALUE"""),33.39)</f>
        <v>33.39</v>
      </c>
      <c r="C113" s="1">
        <f t="shared" si="1"/>
        <v>-0.85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IFERROR(__xludf.DUMMYFUNCTION("""COMPUTED_VALUE"""),34.35)</f>
        <v>34.35</v>
      </c>
      <c r="C114" s="1">
        <f t="shared" si="1"/>
        <v>-0.04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IFERROR(__xludf.DUMMYFUNCTION("""COMPUTED_VALUE"""),34.34)</f>
        <v>34.34</v>
      </c>
      <c r="C115" s="1">
        <f t="shared" si="1"/>
        <v>-1.01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IFERROR(__xludf.DUMMYFUNCTION("""COMPUTED_VALUE"""),34.19)</f>
        <v>34.19</v>
      </c>
      <c r="C116" s="1">
        <f t="shared" si="1"/>
        <v>-1.15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IFERROR(__xludf.DUMMYFUNCTION("""COMPUTED_VALUE"""),34.01)</f>
        <v>34.01</v>
      </c>
      <c r="C117" s="1">
        <f t="shared" si="1"/>
        <v>-1.18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IFERROR(__xludf.DUMMYFUNCTION("""COMPUTED_VALUE"""),33.49)</f>
        <v>33.49</v>
      </c>
      <c r="C118" s="1">
        <f t="shared" si="1"/>
        <v>-1.52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IFERROR(__xludf.DUMMYFUNCTION("""COMPUTED_VALUE"""),33.5)</f>
        <v>33.5</v>
      </c>
      <c r="C119" s="1">
        <f t="shared" si="1"/>
        <v>-0.99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IFERROR(__xludf.DUMMYFUNCTION("""COMPUTED_VALUE"""),33.77)</f>
        <v>33.77</v>
      </c>
      <c r="C120" s="1">
        <f t="shared" si="1"/>
        <v>-0.73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IFERROR(__xludf.DUMMYFUNCTION("""COMPUTED_VALUE"""),33.96)</f>
        <v>33.96</v>
      </c>
      <c r="C121" s="1">
        <f t="shared" si="1"/>
        <v>-0.81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IFERROR(__xludf.DUMMYFUNCTION("""COMPUTED_VALUE"""),34.26)</f>
        <v>34.26</v>
      </c>
      <c r="C122" s="1">
        <f t="shared" si="1"/>
        <v>-0.7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IFERROR(__xludf.DUMMYFUNCTION("""COMPUTED_VALUE"""),34.27)</f>
        <v>34.27</v>
      </c>
      <c r="C123" s="1">
        <f t="shared" si="1"/>
        <v>-0.99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IFERROR(__xludf.DUMMYFUNCTION("""COMPUTED_VALUE"""),33.78)</f>
        <v>33.78</v>
      </c>
      <c r="C124" s="1">
        <f t="shared" si="1"/>
        <v>-1.49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IFERROR(__xludf.DUMMYFUNCTION("""COMPUTED_VALUE"""),33.34)</f>
        <v>33.34</v>
      </c>
      <c r="C125" s="1">
        <f t="shared" si="1"/>
        <v>-1.44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IFERROR(__xludf.DUMMYFUNCTION("""COMPUTED_VALUE"""),32.84)</f>
        <v>32.84</v>
      </c>
      <c r="C126" s="1">
        <f t="shared" si="1"/>
        <v>-1.5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IFERROR(__xludf.DUMMYFUNCTION("""COMPUTED_VALUE"""),32.63)</f>
        <v>32.63</v>
      </c>
      <c r="C127" s="1">
        <f t="shared" si="1"/>
        <v>-1.21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IFERROR(__xludf.DUMMYFUNCTION("""COMPUTED_VALUE"""),33.04)</f>
        <v>33.04</v>
      </c>
      <c r="C128" s="1">
        <f t="shared" si="1"/>
        <v>-0.59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IFERROR(__xludf.DUMMYFUNCTION("""COMPUTED_VALUE"""),33.78)</f>
        <v>33.78</v>
      </c>
      <c r="C129" s="1">
        <f t="shared" si="1"/>
        <v>-0.26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IFERROR(__xludf.DUMMYFUNCTION("""COMPUTED_VALUE"""),34.19)</f>
        <v>34.19</v>
      </c>
      <c r="C130" s="1">
        <f t="shared" si="1"/>
        <v>-0.59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IFERROR(__xludf.DUMMYFUNCTION("""COMPUTED_VALUE"""),34.61)</f>
        <v>34.61</v>
      </c>
      <c r="C131" s="1">
        <f t="shared" si="1"/>
        <v>-0.58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IFERROR(__xludf.DUMMYFUNCTION("""COMPUTED_VALUE"""),34.41)</f>
        <v>34.41</v>
      </c>
      <c r="C132" s="1">
        <f t="shared" si="1"/>
        <v>-1.2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IFERROR(__xludf.DUMMYFUNCTION("""COMPUTED_VALUE"""),34.76)</f>
        <v>34.76</v>
      </c>
      <c r="C133" s="1">
        <f t="shared" si="1"/>
        <v>-0.65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IFERROR(__xludf.DUMMYFUNCTION("""COMPUTED_VALUE"""),34.52)</f>
        <v>34.52</v>
      </c>
      <c r="C134" s="1">
        <f t="shared" si="1"/>
        <v>-1.24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IFERROR(__xludf.DUMMYFUNCTION("""COMPUTED_VALUE"""),34.79)</f>
        <v>34.79</v>
      </c>
      <c r="C135" s="1">
        <f t="shared" si="1"/>
        <v>-0.73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IFERROR(__xludf.DUMMYFUNCTION("""COMPUTED_VALUE"""),34.24)</f>
        <v>34.24</v>
      </c>
      <c r="C136" s="1">
        <f t="shared" si="1"/>
        <v>-1.55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IFERROR(__xludf.DUMMYFUNCTION("""COMPUTED_VALUE"""),34.14)</f>
        <v>34.14</v>
      </c>
      <c r="C137" s="1">
        <f t="shared" si="1"/>
        <v>-1.1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IFERROR(__xludf.DUMMYFUNCTION("""COMPUTED_VALUE"""),34.0)</f>
        <v>34</v>
      </c>
      <c r="C138" s="1">
        <f t="shared" si="1"/>
        <v>-1.14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IFERROR(__xludf.DUMMYFUNCTION("""COMPUTED_VALUE"""),33.55)</f>
        <v>33.55</v>
      </c>
      <c r="C139" s="1">
        <f t="shared" si="1"/>
        <v>-1.45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IFERROR(__xludf.DUMMYFUNCTION("""COMPUTED_VALUE"""),33.55)</f>
        <v>33.55</v>
      </c>
      <c r="C140" s="1">
        <f t="shared" si="1"/>
        <v>-1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IFERROR(__xludf.DUMMYFUNCTION("""COMPUTED_VALUE"""),33.25)</f>
        <v>33.25</v>
      </c>
      <c r="C141" s="1">
        <f t="shared" si="1"/>
        <v>-1.3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IFERROR(__xludf.DUMMYFUNCTION("""COMPUTED_VALUE"""),33.63)</f>
        <v>33.63</v>
      </c>
      <c r="C142" s="1">
        <f t="shared" si="1"/>
        <v>-0.62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IFERROR(__xludf.DUMMYFUNCTION("""COMPUTED_VALUE"""),33.55)</f>
        <v>33.55</v>
      </c>
      <c r="C143" s="1">
        <f t="shared" si="1"/>
        <v>-1.08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IFERROR(__xludf.DUMMYFUNCTION("""COMPUTED_VALUE"""),33.13)</f>
        <v>33.13</v>
      </c>
      <c r="C144" s="1">
        <f t="shared" si="1"/>
        <v>-1.42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IFERROR(__xludf.DUMMYFUNCTION("""COMPUTED_VALUE"""),33.43)</f>
        <v>33.43</v>
      </c>
      <c r="C145" s="1">
        <f t="shared" si="1"/>
        <v>-0.7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IFERROR(__xludf.DUMMYFUNCTION("""COMPUTED_VALUE"""),32.86)</f>
        <v>32.86</v>
      </c>
      <c r="C146" s="1">
        <f t="shared" si="1"/>
        <v>-1.57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IFERROR(__xludf.DUMMYFUNCTION("""COMPUTED_VALUE"""),33.44)</f>
        <v>33.44</v>
      </c>
      <c r="C147" s="1">
        <f t="shared" si="1"/>
        <v>-0.42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IFERROR(__xludf.DUMMYFUNCTION("""COMPUTED_VALUE"""),33.2)</f>
        <v>33.2</v>
      </c>
      <c r="C148" s="1">
        <f t="shared" si="1"/>
        <v>-1.24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IFERROR(__xludf.DUMMYFUNCTION("""COMPUTED_VALUE"""),33.55)</f>
        <v>33.55</v>
      </c>
      <c r="C149" s="1">
        <f t="shared" si="1"/>
        <v>-0.65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IFERROR(__xludf.DUMMYFUNCTION("""COMPUTED_VALUE"""),33.44)</f>
        <v>33.44</v>
      </c>
      <c r="C150" s="1">
        <f t="shared" si="1"/>
        <v>-1.11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IFERROR(__xludf.DUMMYFUNCTION("""COMPUTED_VALUE"""),33.35)</f>
        <v>33.35</v>
      </c>
      <c r="C151" s="1">
        <f t="shared" si="1"/>
        <v>-1.09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IFERROR(__xludf.DUMMYFUNCTION("""COMPUTED_VALUE"""),33.72)</f>
        <v>33.72</v>
      </c>
      <c r="C152" s="1">
        <f t="shared" si="1"/>
        <v>-0.63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IFERROR(__xludf.DUMMYFUNCTION("""COMPUTED_VALUE"""),34.11)</f>
        <v>34.11</v>
      </c>
      <c r="C153" s="1">
        <f t="shared" si="1"/>
        <v>-0.61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IFERROR(__xludf.DUMMYFUNCTION("""COMPUTED_VALUE"""),33.27)</f>
        <v>33.27</v>
      </c>
      <c r="C154" s="1">
        <f t="shared" si="1"/>
        <v>-1.84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IFERROR(__xludf.DUMMYFUNCTION("""COMPUTED_VALUE"""),33.41)</f>
        <v>33.41</v>
      </c>
      <c r="C155" s="1">
        <f t="shared" si="1"/>
        <v>-0.86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IFERROR(__xludf.DUMMYFUNCTION("""COMPUTED_VALUE"""),33.37)</f>
        <v>33.37</v>
      </c>
      <c r="C156" s="1">
        <f t="shared" si="1"/>
        <v>-1.04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IFERROR(__xludf.DUMMYFUNCTION("""COMPUTED_VALUE"""),33.34)</f>
        <v>33.34</v>
      </c>
      <c r="C157" s="1">
        <f t="shared" si="1"/>
        <v>-1.03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IFERROR(__xludf.DUMMYFUNCTION("""COMPUTED_VALUE"""),33.89)</f>
        <v>33.89</v>
      </c>
      <c r="C158" s="1">
        <f t="shared" si="1"/>
        <v>-0.45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IFERROR(__xludf.DUMMYFUNCTION("""COMPUTED_VALUE"""),33.73)</f>
        <v>33.73</v>
      </c>
      <c r="C159" s="1">
        <f t="shared" si="1"/>
        <v>-1.16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IFERROR(__xludf.DUMMYFUNCTION("""COMPUTED_VALUE"""),33.1)</f>
        <v>33.1</v>
      </c>
      <c r="C160" s="1">
        <f t="shared" si="1"/>
        <v>-1.63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IFERROR(__xludf.DUMMYFUNCTION("""COMPUTED_VALUE"""),32.84)</f>
        <v>32.84</v>
      </c>
      <c r="C161" s="1">
        <f t="shared" si="1"/>
        <v>-1.26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IFERROR(__xludf.DUMMYFUNCTION("""COMPUTED_VALUE"""),33.34)</f>
        <v>33.34</v>
      </c>
      <c r="C162" s="1">
        <f t="shared" si="1"/>
        <v>-0.5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IFERROR(__xludf.DUMMYFUNCTION("""COMPUTED_VALUE"""),32.84)</f>
        <v>32.84</v>
      </c>
      <c r="C163" s="1">
        <f t="shared" si="1"/>
        <v>-1.5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IFERROR(__xludf.DUMMYFUNCTION("""COMPUTED_VALUE"""),32.93)</f>
        <v>32.93</v>
      </c>
      <c r="C164" s="1">
        <f t="shared" si="1"/>
        <v>-0.91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IFERROR(__xludf.DUMMYFUNCTION("""COMPUTED_VALUE"""),32.88)</f>
        <v>32.88</v>
      </c>
      <c r="C165" s="1">
        <f t="shared" si="1"/>
        <v>-1.05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IFERROR(__xludf.DUMMYFUNCTION("""COMPUTED_VALUE"""),33.37)</f>
        <v>33.37</v>
      </c>
      <c r="C166" s="1">
        <f t="shared" si="1"/>
        <v>-0.51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IFERROR(__xludf.DUMMYFUNCTION("""COMPUTED_VALUE"""),33.12)</f>
        <v>33.12</v>
      </c>
      <c r="C167" s="1">
        <f t="shared" si="1"/>
        <v>-1.25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IFERROR(__xludf.DUMMYFUNCTION("""COMPUTED_VALUE"""),33.53)</f>
        <v>33.53</v>
      </c>
      <c r="C168" s="1">
        <f t="shared" si="1"/>
        <v>-0.59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IFERROR(__xludf.DUMMYFUNCTION("""COMPUTED_VALUE"""),33.96)</f>
        <v>33.96</v>
      </c>
      <c r="C169" s="1">
        <f t="shared" si="1"/>
        <v>-0.57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IFERROR(__xludf.DUMMYFUNCTION("""COMPUTED_VALUE"""),33.71)</f>
        <v>33.71</v>
      </c>
      <c r="C170" s="1">
        <f t="shared" si="1"/>
        <v>-1.25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IFERROR(__xludf.DUMMYFUNCTION("""COMPUTED_VALUE"""),33.94)</f>
        <v>33.94</v>
      </c>
      <c r="C171" s="1">
        <f t="shared" si="1"/>
        <v>-0.77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IFERROR(__xludf.DUMMYFUNCTION("""COMPUTED_VALUE"""),33.81)</f>
        <v>33.81</v>
      </c>
      <c r="C172" s="1">
        <f t="shared" si="1"/>
        <v>-1.13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IFERROR(__xludf.DUMMYFUNCTION("""COMPUTED_VALUE"""),34.15)</f>
        <v>34.15</v>
      </c>
      <c r="C173" s="1">
        <f t="shared" si="1"/>
        <v>-0.66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IFERROR(__xludf.DUMMYFUNCTION("""COMPUTED_VALUE"""),34.4)</f>
        <v>34.4</v>
      </c>
      <c r="C174" s="1">
        <f t="shared" si="1"/>
        <v>-0.75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IFERROR(__xludf.DUMMYFUNCTION("""COMPUTED_VALUE"""),34.95)</f>
        <v>34.95</v>
      </c>
      <c r="C175" s="1">
        <f t="shared" si="1"/>
        <v>-0.45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IFERROR(__xludf.DUMMYFUNCTION("""COMPUTED_VALUE"""),34.54)</f>
        <v>34.54</v>
      </c>
      <c r="C176" s="1">
        <f t="shared" si="1"/>
        <v>-1.41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IFERROR(__xludf.DUMMYFUNCTION("""COMPUTED_VALUE"""),34.82)</f>
        <v>34.82</v>
      </c>
      <c r="C177" s="1">
        <f t="shared" si="1"/>
        <v>-0.72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IFERROR(__xludf.DUMMYFUNCTION("""COMPUTED_VALUE"""),34.81)</f>
        <v>34.81</v>
      </c>
      <c r="C178" s="1">
        <f t="shared" si="1"/>
        <v>-1.01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IFERROR(__xludf.DUMMYFUNCTION("""COMPUTED_VALUE"""),34.74)</f>
        <v>34.74</v>
      </c>
      <c r="C179" s="1">
        <f t="shared" si="1"/>
        <v>-1.07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IFERROR(__xludf.DUMMYFUNCTION("""COMPUTED_VALUE"""),34.64)</f>
        <v>34.64</v>
      </c>
      <c r="C180" s="1">
        <f t="shared" si="1"/>
        <v>-1.1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IFERROR(__xludf.DUMMYFUNCTION("""COMPUTED_VALUE"""),34.84)</f>
        <v>34.84</v>
      </c>
      <c r="C181" s="1">
        <f t="shared" si="1"/>
        <v>-0.8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IFERROR(__xludf.DUMMYFUNCTION("""COMPUTED_VALUE"""),35.01)</f>
        <v>35.01</v>
      </c>
      <c r="C182" s="1">
        <f t="shared" si="1"/>
        <v>-0.83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IFERROR(__xludf.DUMMYFUNCTION("""COMPUTED_VALUE"""),35.24)</f>
        <v>35.24</v>
      </c>
      <c r="C183" s="1">
        <f t="shared" si="1"/>
        <v>-0.77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IFERROR(__xludf.DUMMYFUNCTION("""COMPUTED_VALUE"""),34.96)</f>
        <v>34.96</v>
      </c>
      <c r="C184" s="1">
        <f t="shared" si="1"/>
        <v>-1.28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IFERROR(__xludf.DUMMYFUNCTION("""COMPUTED_VALUE"""),35.6)</f>
        <v>35.6</v>
      </c>
      <c r="C185" s="1">
        <f t="shared" si="1"/>
        <v>-0.36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IFERROR(__xludf.DUMMYFUNCTION("""COMPUTED_VALUE"""),35.4)</f>
        <v>35.4</v>
      </c>
      <c r="C186" s="1">
        <f t="shared" si="1"/>
        <v>-1.2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IFERROR(__xludf.DUMMYFUNCTION("""COMPUTED_VALUE"""),35.52)</f>
        <v>35.52</v>
      </c>
      <c r="C187" s="1">
        <f t="shared" si="1"/>
        <v>-0.88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IFERROR(__xludf.DUMMYFUNCTION("""COMPUTED_VALUE"""),35.39)</f>
        <v>35.39</v>
      </c>
      <c r="C188" s="1">
        <f t="shared" si="1"/>
        <v>-1.13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IFERROR(__xludf.DUMMYFUNCTION("""COMPUTED_VALUE"""),35.1)</f>
        <v>35.1</v>
      </c>
      <c r="C189" s="1">
        <f t="shared" si="1"/>
        <v>-1.29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IFERROR(__xludf.DUMMYFUNCTION("""COMPUTED_VALUE"""),34.9)</f>
        <v>34.9</v>
      </c>
      <c r="C190" s="1">
        <f t="shared" si="1"/>
        <v>-1.2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IFERROR(__xludf.DUMMYFUNCTION("""COMPUTED_VALUE"""),34.82)</f>
        <v>34.82</v>
      </c>
      <c r="C191" s="1">
        <f t="shared" si="1"/>
        <v>-1.08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IFERROR(__xludf.DUMMYFUNCTION("""COMPUTED_VALUE"""),35.3)</f>
        <v>35.3</v>
      </c>
      <c r="C192" s="1">
        <f t="shared" si="1"/>
        <v>-0.52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IFERROR(__xludf.DUMMYFUNCTION("""COMPUTED_VALUE"""),35.23)</f>
        <v>35.23</v>
      </c>
      <c r="C193" s="1">
        <f t="shared" si="1"/>
        <v>-1.07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IFERROR(__xludf.DUMMYFUNCTION("""COMPUTED_VALUE"""),35.0)</f>
        <v>35</v>
      </c>
      <c r="C194" s="1">
        <f t="shared" si="1"/>
        <v>-1.23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IFERROR(__xludf.DUMMYFUNCTION("""COMPUTED_VALUE"""),35.19)</f>
        <v>35.19</v>
      </c>
      <c r="C195" s="1">
        <f t="shared" si="1"/>
        <v>-0.81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IFERROR(__xludf.DUMMYFUNCTION("""COMPUTED_VALUE"""),35.15)</f>
        <v>35.15</v>
      </c>
      <c r="C196" s="1">
        <f t="shared" si="1"/>
        <v>-1.04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IFERROR(__xludf.DUMMYFUNCTION("""COMPUTED_VALUE"""),34.94)</f>
        <v>34.94</v>
      </c>
      <c r="C197" s="1">
        <f t="shared" si="1"/>
        <v>-1.21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IFERROR(__xludf.DUMMYFUNCTION("""COMPUTED_VALUE"""),35.43)</f>
        <v>35.43</v>
      </c>
      <c r="C198" s="1">
        <f t="shared" si="1"/>
        <v>-0.51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IFERROR(__xludf.DUMMYFUNCTION("""COMPUTED_VALUE"""),35.42)</f>
        <v>35.42</v>
      </c>
      <c r="C199" s="1">
        <f t="shared" si="1"/>
        <v>-1.01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IFERROR(__xludf.DUMMYFUNCTION("""COMPUTED_VALUE"""),35.23)</f>
        <v>35.23</v>
      </c>
      <c r="C200" s="1">
        <f t="shared" si="1"/>
        <v>-1.19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IFERROR(__xludf.DUMMYFUNCTION("""COMPUTED_VALUE"""),35.5)</f>
        <v>35.5</v>
      </c>
      <c r="C201" s="1">
        <f t="shared" si="1"/>
        <v>-0.73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IFERROR(__xludf.DUMMYFUNCTION("""COMPUTED_VALUE"""),34.82)</f>
        <v>34.82</v>
      </c>
      <c r="C202" s="1">
        <f t="shared" si="1"/>
        <v>-1.68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IFERROR(__xludf.DUMMYFUNCTION("""COMPUTED_VALUE"""),35.27)</f>
        <v>35.27</v>
      </c>
      <c r="C203" s="1">
        <f t="shared" si="1"/>
        <v>-0.55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IFERROR(__xludf.DUMMYFUNCTION("""COMPUTED_VALUE"""),35.38)</f>
        <v>35.38</v>
      </c>
      <c r="C204" s="1">
        <f t="shared" si="1"/>
        <v>-0.89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IFERROR(__xludf.DUMMYFUNCTION("""COMPUTED_VALUE"""),35.38)</f>
        <v>35.38</v>
      </c>
      <c r="C205" s="1">
        <f t="shared" si="1"/>
        <v>-1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IFERROR(__xludf.DUMMYFUNCTION("""COMPUTED_VALUE"""),35.68)</f>
        <v>35.68</v>
      </c>
      <c r="C206" s="1">
        <f t="shared" si="1"/>
        <v>-0.7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IFERROR(__xludf.DUMMYFUNCTION("""COMPUTED_VALUE"""),35.35)</f>
        <v>35.35</v>
      </c>
      <c r="C207" s="1">
        <f t="shared" si="1"/>
        <v>-1.33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IFERROR(__xludf.DUMMYFUNCTION("""COMPUTED_VALUE"""),34.77)</f>
        <v>34.77</v>
      </c>
      <c r="C208" s="1">
        <f t="shared" si="1"/>
        <v>-1.58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IFERROR(__xludf.DUMMYFUNCTION("""COMPUTED_VALUE"""),35.22)</f>
        <v>35.22</v>
      </c>
      <c r="C209" s="1">
        <f t="shared" si="1"/>
        <v>-0.55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IFERROR(__xludf.DUMMYFUNCTION("""COMPUTED_VALUE"""),34.62)</f>
        <v>34.62</v>
      </c>
      <c r="C210" s="1">
        <f t="shared" si="1"/>
        <v>-1.6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IFERROR(__xludf.DUMMYFUNCTION("""COMPUTED_VALUE"""),34.57)</f>
        <v>34.57</v>
      </c>
      <c r="C211" s="1">
        <f t="shared" si="1"/>
        <v>-1.05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IFERROR(__xludf.DUMMYFUNCTION("""COMPUTED_VALUE"""),34.91)</f>
        <v>34.91</v>
      </c>
      <c r="C212" s="1">
        <f t="shared" si="1"/>
        <v>-0.66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IFERROR(__xludf.DUMMYFUNCTION("""COMPUTED_VALUE"""),34.81)</f>
        <v>34.81</v>
      </c>
      <c r="C213" s="1">
        <f t="shared" si="1"/>
        <v>-1.1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IFERROR(__xludf.DUMMYFUNCTION("""COMPUTED_VALUE"""),34.95)</f>
        <v>34.95</v>
      </c>
      <c r="C214" s="1">
        <f t="shared" si="1"/>
        <v>-0.86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IFERROR(__xludf.DUMMYFUNCTION("""COMPUTED_VALUE"""),34.04)</f>
        <v>34.04</v>
      </c>
      <c r="C215" s="1">
        <f t="shared" si="1"/>
        <v>-1.91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IFERROR(__xludf.DUMMYFUNCTION("""COMPUTED_VALUE"""),33.96)</f>
        <v>33.96</v>
      </c>
      <c r="C216" s="1">
        <f t="shared" si="1"/>
        <v>-1.08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IFERROR(__xludf.DUMMYFUNCTION("""COMPUTED_VALUE"""),33.42)</f>
        <v>33.42</v>
      </c>
      <c r="C217" s="1">
        <f t="shared" si="1"/>
        <v>-1.54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IFERROR(__xludf.DUMMYFUNCTION("""COMPUTED_VALUE"""),33.34)</f>
        <v>33.34</v>
      </c>
      <c r="C218" s="1">
        <f t="shared" si="1"/>
        <v>-1.08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IFERROR(__xludf.DUMMYFUNCTION("""COMPUTED_VALUE"""),33.57)</f>
        <v>33.57</v>
      </c>
      <c r="C219" s="1">
        <f t="shared" si="1"/>
        <v>-0.77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IFERROR(__xludf.DUMMYFUNCTION("""COMPUTED_VALUE"""),33.1)</f>
        <v>33.1</v>
      </c>
      <c r="C220" s="1">
        <f t="shared" si="1"/>
        <v>-1.47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IFERROR(__xludf.DUMMYFUNCTION("""COMPUTED_VALUE"""),32.93)</f>
        <v>32.93</v>
      </c>
      <c r="C221" s="1">
        <f t="shared" si="1"/>
        <v>-1.17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IFERROR(__xludf.DUMMYFUNCTION("""COMPUTED_VALUE"""),32.52)</f>
        <v>32.52</v>
      </c>
      <c r="C222" s="1">
        <f t="shared" si="1"/>
        <v>-1.41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IFERROR(__xludf.DUMMYFUNCTION("""COMPUTED_VALUE"""),32.87)</f>
        <v>32.87</v>
      </c>
      <c r="C223" s="1">
        <f t="shared" si="1"/>
        <v>-0.65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IFERROR(__xludf.DUMMYFUNCTION("""COMPUTED_VALUE"""),33.65)</f>
        <v>33.65</v>
      </c>
      <c r="C224" s="1">
        <f t="shared" si="1"/>
        <v>-0.22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IFERROR(__xludf.DUMMYFUNCTION("""COMPUTED_VALUE"""),33.69)</f>
        <v>33.69</v>
      </c>
      <c r="C225" s="1">
        <f t="shared" si="1"/>
        <v>-0.96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IFERROR(__xludf.DUMMYFUNCTION("""COMPUTED_VALUE"""),33.94)</f>
        <v>33.94</v>
      </c>
      <c r="C226" s="1">
        <f t="shared" si="1"/>
        <v>-0.75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IFERROR(__xludf.DUMMYFUNCTION("""COMPUTED_VALUE"""),33.19)</f>
        <v>33.19</v>
      </c>
      <c r="C227" s="1">
        <f t="shared" si="1"/>
        <v>-1.75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IFERROR(__xludf.DUMMYFUNCTION("""COMPUTED_VALUE"""),33.52)</f>
        <v>33.52</v>
      </c>
      <c r="C228" s="1">
        <f t="shared" si="1"/>
        <v>-0.67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IFERROR(__xludf.DUMMYFUNCTION("""COMPUTED_VALUE"""),33.17)</f>
        <v>33.17</v>
      </c>
      <c r="C229" s="1">
        <f t="shared" si="1"/>
        <v>-1.35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IFERROR(__xludf.DUMMYFUNCTION("""COMPUTED_VALUE"""),33.08)</f>
        <v>33.08</v>
      </c>
      <c r="C230" s="1">
        <f t="shared" si="1"/>
        <v>-1.09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IFERROR(__xludf.DUMMYFUNCTION("""COMPUTED_VALUE"""),32.87)</f>
        <v>32.87</v>
      </c>
      <c r="C231" s="1">
        <f t="shared" si="1"/>
        <v>-1.21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IFERROR(__xludf.DUMMYFUNCTION("""COMPUTED_VALUE"""),33.43)</f>
        <v>33.43</v>
      </c>
      <c r="C232" s="1">
        <f t="shared" si="1"/>
        <v>-0.44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IFERROR(__xludf.DUMMYFUNCTION("""COMPUTED_VALUE"""),33.58)</f>
        <v>33.58</v>
      </c>
      <c r="C233" s="1">
        <f t="shared" si="1"/>
        <v>-0.85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IFERROR(__xludf.DUMMYFUNCTION("""COMPUTED_VALUE"""),33.66)</f>
        <v>33.66</v>
      </c>
      <c r="C234" s="1">
        <f t="shared" si="1"/>
        <v>-0.92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IFERROR(__xludf.DUMMYFUNCTION("""COMPUTED_VALUE"""),33.61)</f>
        <v>33.61</v>
      </c>
      <c r="C235" s="1">
        <f t="shared" si="1"/>
        <v>-1.05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IFERROR(__xludf.DUMMYFUNCTION("""COMPUTED_VALUE"""),33.73)</f>
        <v>33.73</v>
      </c>
      <c r="C236" s="1">
        <f t="shared" si="1"/>
        <v>-0.88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IFERROR(__xludf.DUMMYFUNCTION("""COMPUTED_VALUE"""),33.75)</f>
        <v>33.75</v>
      </c>
      <c r="C237" s="1">
        <f t="shared" si="1"/>
        <v>-0.98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IFERROR(__xludf.DUMMYFUNCTION("""COMPUTED_VALUE"""),34.01)</f>
        <v>34.01</v>
      </c>
      <c r="C238" s="1">
        <f t="shared" si="1"/>
        <v>-0.74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IFERROR(__xludf.DUMMYFUNCTION("""COMPUTED_VALUE"""),34.32)</f>
        <v>34.32</v>
      </c>
      <c r="C239" s="1">
        <f t="shared" si="1"/>
        <v>-0.69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IFERROR(__xludf.DUMMYFUNCTION("""COMPUTED_VALUE"""),34.42)</f>
        <v>34.42</v>
      </c>
      <c r="C240" s="1">
        <f t="shared" si="1"/>
        <v>-0.9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IFERROR(__xludf.DUMMYFUNCTION("""COMPUTED_VALUE"""),34.85)</f>
        <v>34.85</v>
      </c>
      <c r="C241" s="1">
        <f t="shared" si="1"/>
        <v>-0.57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IFERROR(__xludf.DUMMYFUNCTION("""COMPUTED_VALUE"""),34.96)</f>
        <v>34.96</v>
      </c>
      <c r="C242" s="1">
        <f t="shared" si="1"/>
        <v>-0.89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IFERROR(__xludf.DUMMYFUNCTION("""COMPUTED_VALUE"""),35.13)</f>
        <v>35.13</v>
      </c>
      <c r="C243" s="1">
        <f t="shared" si="1"/>
        <v>-0.83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IFERROR(__xludf.DUMMYFUNCTION("""COMPUTED_VALUE"""),34.78)</f>
        <v>34.78</v>
      </c>
      <c r="C244" s="1">
        <f t="shared" si="1"/>
        <v>-1.35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IFERROR(__xludf.DUMMYFUNCTION("""COMPUTED_VALUE"""),34.8)</f>
        <v>34.8</v>
      </c>
      <c r="C245" s="1">
        <f t="shared" si="1"/>
        <v>-0.98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IFERROR(__xludf.DUMMYFUNCTION("""COMPUTED_VALUE"""),34.5)</f>
        <v>34.5</v>
      </c>
      <c r="C246" s="1">
        <f t="shared" si="1"/>
        <v>-1.3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IFERROR(__xludf.DUMMYFUNCTION("""COMPUTED_VALUE"""),34.54)</f>
        <v>34.54</v>
      </c>
      <c r="C247" s="1">
        <f t="shared" si="1"/>
        <v>-0.96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IFERROR(__xludf.DUMMYFUNCTION("""COMPUTED_VALUE"""),34.6)</f>
        <v>34.6</v>
      </c>
      <c r="C248" s="1">
        <f t="shared" si="1"/>
        <v>-0.94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IFERROR(__xludf.DUMMYFUNCTION("""COMPUTED_VALUE"""),34.55)</f>
        <v>34.55</v>
      </c>
      <c r="C249" s="1">
        <f t="shared" si="1"/>
        <v>-1.05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IFERROR(__xludf.DUMMYFUNCTION("""COMPUTED_VALUE"""),34.52)</f>
        <v>34.52</v>
      </c>
      <c r="C250" s="1">
        <f t="shared" si="1"/>
        <v>-1.03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IFERROR(__xludf.DUMMYFUNCTION("""COMPUTED_VALUE"""),34.53)</f>
        <v>34.53</v>
      </c>
      <c r="C251" s="1">
        <f t="shared" si="1"/>
        <v>-0.99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IFERROR(__xludf.DUMMYFUNCTION("""COMPUTED_VALUE"""),34.34)</f>
        <v>34.34</v>
      </c>
      <c r="C252" s="1">
        <f t="shared" si="1"/>
        <v>-1.19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IFERROR(__xludf.DUMMYFUNCTION("""COMPUTED_VALUE"""),34.37)</f>
        <v>34.37</v>
      </c>
      <c r="C253" s="1">
        <f t="shared" si="1"/>
        <v>-0.97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IFERROR(__xludf.DUMMYFUNCTION("""COMPUTED_VALUE"""),34.37)</f>
        <v>34.37</v>
      </c>
      <c r="C254" s="1">
        <f t="shared" si="1"/>
        <v>-1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IFERROR(__xludf.DUMMYFUNCTION("""COMPUTED_VALUE"""),34.66)</f>
        <v>34.66</v>
      </c>
      <c r="C255" s="1">
        <f t="shared" si="1"/>
        <v>-0.71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IFERROR(__xludf.DUMMYFUNCTION("""COMPUTED_VALUE"""),34.86)</f>
        <v>34.86</v>
      </c>
      <c r="C256" s="1">
        <f t="shared" si="1"/>
        <v>-0.8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IFERROR(__xludf.DUMMYFUNCTION("""COMPUTED_VALUE"""),35.34)</f>
        <v>35.34</v>
      </c>
      <c r="C257" s="1">
        <f t="shared" si="1"/>
        <v>-0.52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IFERROR(__xludf.DUMMYFUNCTION("""COMPUTED_VALUE"""),35.61)</f>
        <v>35.61</v>
      </c>
      <c r="C258" s="1">
        <f t="shared" si="1"/>
        <v>-0.73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IFERROR(__xludf.DUMMYFUNCTION("""COMPUTED_VALUE"""),35.47)</f>
        <v>35.47</v>
      </c>
      <c r="C259" s="1">
        <f t="shared" si="1"/>
        <v>-1.14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IFERROR(__xludf.DUMMYFUNCTION("""COMPUTED_VALUE"""),35.23)</f>
        <v>35.23</v>
      </c>
      <c r="C260" s="1">
        <f t="shared" si="1"/>
        <v>-1.24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IFERROR(__xludf.DUMMYFUNCTION("""COMPUTED_VALUE"""),35.42)</f>
        <v>35.42</v>
      </c>
      <c r="C261" s="1">
        <f t="shared" si="1"/>
        <v>-0.81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IFERROR(__xludf.DUMMYFUNCTION("""COMPUTED_VALUE"""),33.08)</f>
        <v>33.08</v>
      </c>
      <c r="C262" s="1">
        <f t="shared" si="1"/>
        <v>-3.34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IFERROR(__xludf.DUMMYFUNCTION("""COMPUTED_VALUE"""),32.64)</f>
        <v>32.64</v>
      </c>
      <c r="C263" s="1">
        <f t="shared" si="1"/>
        <v>-1.44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IFERROR(__xludf.DUMMYFUNCTION("""COMPUTED_VALUE"""),32.3)</f>
        <v>32.3</v>
      </c>
      <c r="C264" s="1">
        <f t="shared" si="1"/>
        <v>-1.34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IFERROR(__xludf.DUMMYFUNCTION("""COMPUTED_VALUE"""),32.33)</f>
        <v>32.33</v>
      </c>
      <c r="C265" s="1">
        <f t="shared" si="1"/>
        <v>-0.97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IFERROR(__xludf.DUMMYFUNCTION("""COMPUTED_VALUE"""),32.47)</f>
        <v>32.47</v>
      </c>
      <c r="C266" s="1">
        <f t="shared" si="1"/>
        <v>-0.86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IFERROR(__xludf.DUMMYFUNCTION("""COMPUTED_VALUE"""),32.32)</f>
        <v>32.32</v>
      </c>
      <c r="C267" s="1">
        <f t="shared" si="1"/>
        <v>-1.15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IFERROR(__xludf.DUMMYFUNCTION("""COMPUTED_VALUE"""),32.23)</f>
        <v>32.23</v>
      </c>
      <c r="C268" s="1">
        <f t="shared" si="1"/>
        <v>-1.09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IFERROR(__xludf.DUMMYFUNCTION("""COMPUTED_VALUE"""),31.81)</f>
        <v>31.81</v>
      </c>
      <c r="C269" s="1">
        <f t="shared" si="1"/>
        <v>-1.42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IFERROR(__xludf.DUMMYFUNCTION("""COMPUTED_VALUE"""),31.66)</f>
        <v>31.66</v>
      </c>
      <c r="C270" s="1">
        <f t="shared" si="1"/>
        <v>-1.15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IFERROR(__xludf.DUMMYFUNCTION("""COMPUTED_VALUE"""),31.7)</f>
        <v>31.7</v>
      </c>
      <c r="C271" s="1">
        <f t="shared" si="1"/>
        <v>-0.96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IFERROR(__xludf.DUMMYFUNCTION("""COMPUTED_VALUE"""),31.53)</f>
        <v>31.53</v>
      </c>
      <c r="C272" s="1">
        <f t="shared" si="1"/>
        <v>-1.17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IFERROR(__xludf.DUMMYFUNCTION("""COMPUTED_VALUE"""),31.63)</f>
        <v>31.63</v>
      </c>
      <c r="C273" s="1">
        <f t="shared" si="1"/>
        <v>-0.9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IFERROR(__xludf.DUMMYFUNCTION("""COMPUTED_VALUE"""),32.42)</f>
        <v>32.42</v>
      </c>
      <c r="C274" s="1">
        <f t="shared" si="1"/>
        <v>-0.21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IFERROR(__xludf.DUMMYFUNCTION("""COMPUTED_VALUE"""),32.25)</f>
        <v>32.25</v>
      </c>
      <c r="C275" s="1">
        <f t="shared" si="1"/>
        <v>-1.17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IFERROR(__xludf.DUMMYFUNCTION("""COMPUTED_VALUE"""),31.37)</f>
        <v>31.37</v>
      </c>
      <c r="C276" s="1">
        <f t="shared" si="1"/>
        <v>-1.88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IFERROR(__xludf.DUMMYFUNCTION("""COMPUTED_VALUE"""),31.36)</f>
        <v>31.36</v>
      </c>
      <c r="C277" s="1">
        <f t="shared" si="1"/>
        <v>-1.01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IFERROR(__xludf.DUMMYFUNCTION("""COMPUTED_VALUE"""),31.47)</f>
        <v>31.47</v>
      </c>
      <c r="C278" s="1">
        <f t="shared" si="1"/>
        <v>-0.89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IFERROR(__xludf.DUMMYFUNCTION("""COMPUTED_VALUE"""),31.72)</f>
        <v>31.72</v>
      </c>
      <c r="C279" s="1">
        <f t="shared" si="1"/>
        <v>-0.75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IFERROR(__xludf.DUMMYFUNCTION("""COMPUTED_VALUE"""),31.55)</f>
        <v>31.55</v>
      </c>
      <c r="C280" s="1">
        <f t="shared" si="1"/>
        <v>-1.17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IFERROR(__xludf.DUMMYFUNCTION("""COMPUTED_VALUE"""),31.5)</f>
        <v>31.5</v>
      </c>
      <c r="C281" s="1">
        <f t="shared" si="1"/>
        <v>-1.05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IFERROR(__xludf.DUMMYFUNCTION("""COMPUTED_VALUE"""),31.53)</f>
        <v>31.53</v>
      </c>
      <c r="C282" s="1">
        <f t="shared" si="1"/>
        <v>-0.97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IFERROR(__xludf.DUMMYFUNCTION("""COMPUTED_VALUE"""),31.29)</f>
        <v>31.29</v>
      </c>
      <c r="C283" s="1">
        <f t="shared" si="1"/>
        <v>-1.24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IFERROR(__xludf.DUMMYFUNCTION("""COMPUTED_VALUE"""),31.27)</f>
        <v>31.27</v>
      </c>
      <c r="C284" s="1">
        <f t="shared" si="1"/>
        <v>-1.02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IFERROR(__xludf.DUMMYFUNCTION("""COMPUTED_VALUE"""),31.43)</f>
        <v>31.43</v>
      </c>
      <c r="C285" s="1">
        <f t="shared" si="1"/>
        <v>-0.84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IFERROR(__xludf.DUMMYFUNCTION("""COMPUTED_VALUE"""),31.56)</f>
        <v>31.56</v>
      </c>
      <c r="C286" s="1">
        <f t="shared" si="1"/>
        <v>-0.87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IFERROR(__xludf.DUMMYFUNCTION("""COMPUTED_VALUE"""),31.32)</f>
        <v>31.32</v>
      </c>
      <c r="C287" s="1">
        <f t="shared" si="1"/>
        <v>-1.24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IFERROR(__xludf.DUMMYFUNCTION("""COMPUTED_VALUE"""),30.84)</f>
        <v>30.84</v>
      </c>
      <c r="C288" s="1">
        <f t="shared" si="1"/>
        <v>-1.48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IFERROR(__xludf.DUMMYFUNCTION("""COMPUTED_VALUE"""),30.6)</f>
        <v>30.6</v>
      </c>
      <c r="C289" s="1">
        <f t="shared" si="1"/>
        <v>-1.24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IFERROR(__xludf.DUMMYFUNCTION("""COMPUTED_VALUE"""),30.54)</f>
        <v>30.54</v>
      </c>
      <c r="C290" s="1">
        <f t="shared" si="1"/>
        <v>-1.06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IFERROR(__xludf.DUMMYFUNCTION("""COMPUTED_VALUE"""),30.69)</f>
        <v>30.69</v>
      </c>
      <c r="C291" s="1">
        <f t="shared" si="1"/>
        <v>-0.85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IFERROR(__xludf.DUMMYFUNCTION("""COMPUTED_VALUE"""),31.06)</f>
        <v>31.06</v>
      </c>
      <c r="C292" s="1">
        <f t="shared" si="1"/>
        <v>-0.63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IFERROR(__xludf.DUMMYFUNCTION("""COMPUTED_VALUE"""),30.95)</f>
        <v>30.95</v>
      </c>
      <c r="C293" s="1">
        <f t="shared" si="1"/>
        <v>-1.11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IFERROR(__xludf.DUMMYFUNCTION("""COMPUTED_VALUE"""),31.07)</f>
        <v>31.07</v>
      </c>
      <c r="C294" s="1">
        <f t="shared" si="1"/>
        <v>-0.88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IFERROR(__xludf.DUMMYFUNCTION("""COMPUTED_VALUE"""),31.56)</f>
        <v>31.56</v>
      </c>
      <c r="C295" s="1">
        <f t="shared" si="1"/>
        <v>-0.51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IFERROR(__xludf.DUMMYFUNCTION("""COMPUTED_VALUE"""),31.52)</f>
        <v>31.52</v>
      </c>
      <c r="C296" s="1">
        <f t="shared" si="1"/>
        <v>-1.04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IFERROR(__xludf.DUMMYFUNCTION("""COMPUTED_VALUE"""),31.3)</f>
        <v>31.3</v>
      </c>
      <c r="C297" s="1">
        <f t="shared" si="1"/>
        <v>-1.22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IFERROR(__xludf.DUMMYFUNCTION("""COMPUTED_VALUE"""),31.45)</f>
        <v>31.45</v>
      </c>
      <c r="C298" s="1">
        <f t="shared" si="1"/>
        <v>-0.85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IFERROR(__xludf.DUMMYFUNCTION("""COMPUTED_VALUE"""),31.74)</f>
        <v>31.74</v>
      </c>
      <c r="C299" s="1">
        <f t="shared" si="1"/>
        <v>-0.71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IFERROR(__xludf.DUMMYFUNCTION("""COMPUTED_VALUE"""),31.37)</f>
        <v>31.37</v>
      </c>
      <c r="C300" s="1">
        <f t="shared" si="1"/>
        <v>-1.37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IFERROR(__xludf.DUMMYFUNCTION("""COMPUTED_VALUE"""),31.21)</f>
        <v>31.21</v>
      </c>
      <c r="C301" s="1">
        <f t="shared" si="1"/>
        <v>-1.16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IFERROR(__xludf.DUMMYFUNCTION("""COMPUTED_VALUE"""),30.88)</f>
        <v>30.88</v>
      </c>
      <c r="C302" s="1">
        <f t="shared" si="1"/>
        <v>-1.33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IFERROR(__xludf.DUMMYFUNCTION("""COMPUTED_VALUE"""),30.38)</f>
        <v>30.38</v>
      </c>
      <c r="C303" s="1">
        <f t="shared" si="1"/>
        <v>-1.5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IFERROR(__xludf.DUMMYFUNCTION("""COMPUTED_VALUE"""),29.64)</f>
        <v>29.64</v>
      </c>
      <c r="C304" s="1">
        <f t="shared" si="1"/>
        <v>-1.74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IFERROR(__xludf.DUMMYFUNCTION("""COMPUTED_VALUE"""),29.98)</f>
        <v>29.98</v>
      </c>
      <c r="C305" s="1">
        <f t="shared" si="1"/>
        <v>-0.66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IFERROR(__xludf.DUMMYFUNCTION("""COMPUTED_VALUE"""),30.43)</f>
        <v>30.43</v>
      </c>
      <c r="C306" s="1">
        <f t="shared" si="1"/>
        <v>-0.55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IFERROR(__xludf.DUMMYFUNCTION("""COMPUTED_VALUE"""),30.88)</f>
        <v>30.88</v>
      </c>
      <c r="C307" s="1">
        <f t="shared" si="1"/>
        <v>-0.55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IFERROR(__xludf.DUMMYFUNCTION("""COMPUTED_VALUE"""),31.02)</f>
        <v>31.02</v>
      </c>
      <c r="C308" s="1">
        <f t="shared" si="1"/>
        <v>-0.86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IFERROR(__xludf.DUMMYFUNCTION("""COMPUTED_VALUE"""),31.11)</f>
        <v>31.11</v>
      </c>
      <c r="C309" s="1">
        <f t="shared" si="1"/>
        <v>-0.91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IFERROR(__xludf.DUMMYFUNCTION("""COMPUTED_VALUE"""),31.2)</f>
        <v>31.2</v>
      </c>
      <c r="C310" s="1">
        <f t="shared" si="1"/>
        <v>-0.91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IFERROR(__xludf.DUMMYFUNCTION("""COMPUTED_VALUE"""),31.06)</f>
        <v>31.06</v>
      </c>
      <c r="C311" s="1">
        <f t="shared" si="1"/>
        <v>-1.14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IFERROR(__xludf.DUMMYFUNCTION("""COMPUTED_VALUE"""),30.94)</f>
        <v>30.94</v>
      </c>
      <c r="C312" s="1">
        <f t="shared" si="1"/>
        <v>-1.12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IFERROR(__xludf.DUMMYFUNCTION("""COMPUTED_VALUE"""),31.26)</f>
        <v>31.26</v>
      </c>
      <c r="C313" s="1">
        <f t="shared" si="1"/>
        <v>-0.68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IFERROR(__xludf.DUMMYFUNCTION("""COMPUTED_VALUE"""),31.75)</f>
        <v>31.75</v>
      </c>
      <c r="C314" s="1">
        <f t="shared" si="1"/>
        <v>-0.51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IFERROR(__xludf.DUMMYFUNCTION("""COMPUTED_VALUE"""),31.48)</f>
        <v>31.48</v>
      </c>
      <c r="C315" s="1">
        <f t="shared" si="1"/>
        <v>-1.27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IFERROR(__xludf.DUMMYFUNCTION("""COMPUTED_VALUE"""),31.53)</f>
        <v>31.53</v>
      </c>
      <c r="C316" s="1">
        <f t="shared" si="1"/>
        <v>-0.95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IFERROR(__xludf.DUMMYFUNCTION("""COMPUTED_VALUE"""),31.72)</f>
        <v>31.72</v>
      </c>
      <c r="C317" s="1">
        <f t="shared" si="1"/>
        <v>-0.81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IFERROR(__xludf.DUMMYFUNCTION("""COMPUTED_VALUE"""),31.62)</f>
        <v>31.62</v>
      </c>
      <c r="C318" s="1">
        <f t="shared" si="1"/>
        <v>-1.1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IFERROR(__xludf.DUMMYFUNCTION("""COMPUTED_VALUE"""),31.8)</f>
        <v>31.8</v>
      </c>
      <c r="C319" s="1">
        <f t="shared" si="1"/>
        <v>-0.82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IFERROR(__xludf.DUMMYFUNCTION("""COMPUTED_VALUE"""),31.78)</f>
        <v>31.78</v>
      </c>
      <c r="C320" s="1">
        <f t="shared" si="1"/>
        <v>-1.02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IFERROR(__xludf.DUMMYFUNCTION("""COMPUTED_VALUE"""),32.11)</f>
        <v>32.11</v>
      </c>
      <c r="C321" s="1">
        <f t="shared" si="1"/>
        <v>-0.67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IFERROR(__xludf.DUMMYFUNCTION("""COMPUTED_VALUE"""),32.03)</f>
        <v>32.03</v>
      </c>
      <c r="C322" s="1">
        <f t="shared" si="1"/>
        <v>-1.08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IFERROR(__xludf.DUMMYFUNCTION("""COMPUTED_VALUE"""),32.0)</f>
        <v>32</v>
      </c>
      <c r="C323" s="1">
        <f t="shared" si="1"/>
        <v>-1.03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IFERROR(__xludf.DUMMYFUNCTION("""COMPUTED_VALUE"""),31.91)</f>
        <v>31.91</v>
      </c>
      <c r="C324" s="1">
        <f t="shared" si="1"/>
        <v>-1.09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IFERROR(__xludf.DUMMYFUNCTION("""COMPUTED_VALUE"""),32.29)</f>
        <v>32.29</v>
      </c>
      <c r="C325" s="1">
        <f t="shared" si="1"/>
        <v>-0.62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IFERROR(__xludf.DUMMYFUNCTION("""COMPUTED_VALUE"""),32.91)</f>
        <v>32.91</v>
      </c>
      <c r="C326" s="1">
        <f t="shared" si="1"/>
        <v>-0.38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IFERROR(__xludf.DUMMYFUNCTION("""COMPUTED_VALUE"""),32.35)</f>
        <v>32.35</v>
      </c>
      <c r="C327" s="1">
        <f t="shared" si="1"/>
        <v>-1.56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IFERROR(__xludf.DUMMYFUNCTION("""COMPUTED_VALUE"""),32.18)</f>
        <v>32.18</v>
      </c>
      <c r="C328" s="1">
        <f t="shared" si="1"/>
        <v>-1.17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IFERROR(__xludf.DUMMYFUNCTION("""COMPUTED_VALUE"""),32.46)</f>
        <v>32.46</v>
      </c>
      <c r="C329" s="1">
        <f t="shared" si="1"/>
        <v>-0.72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IFERROR(__xludf.DUMMYFUNCTION("""COMPUTED_VALUE"""),32.46)</f>
        <v>32.46</v>
      </c>
      <c r="C330" s="1">
        <f t="shared" si="1"/>
        <v>-1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IFERROR(__xludf.DUMMYFUNCTION("""COMPUTED_VALUE"""),32.73)</f>
        <v>32.73</v>
      </c>
      <c r="C331" s="1">
        <f t="shared" si="1"/>
        <v>-0.73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IFERROR(__xludf.DUMMYFUNCTION("""COMPUTED_VALUE"""),33.43)</f>
        <v>33.43</v>
      </c>
      <c r="C332" s="1">
        <f t="shared" si="1"/>
        <v>-0.3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IFERROR(__xludf.DUMMYFUNCTION("""COMPUTED_VALUE"""),33.97)</f>
        <v>33.97</v>
      </c>
      <c r="C333" s="1">
        <f t="shared" si="1"/>
        <v>-0.46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IFERROR(__xludf.DUMMYFUNCTION("""COMPUTED_VALUE"""),34.11)</f>
        <v>34.11</v>
      </c>
      <c r="C334" s="1">
        <f t="shared" si="1"/>
        <v>-0.86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IFERROR(__xludf.DUMMYFUNCTION("""COMPUTED_VALUE"""),34.28)</f>
        <v>34.28</v>
      </c>
      <c r="C335" s="1">
        <f t="shared" si="1"/>
        <v>-0.83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IFERROR(__xludf.DUMMYFUNCTION("""COMPUTED_VALUE"""),34.62)</f>
        <v>34.62</v>
      </c>
      <c r="C336" s="1">
        <f t="shared" si="1"/>
        <v>-0.66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IFERROR(__xludf.DUMMYFUNCTION("""COMPUTED_VALUE"""),34.72)</f>
        <v>34.72</v>
      </c>
      <c r="C337" s="1">
        <f t="shared" si="1"/>
        <v>-0.9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IFERROR(__xludf.DUMMYFUNCTION("""COMPUTED_VALUE"""),34.86)</f>
        <v>34.86</v>
      </c>
      <c r="C338" s="1">
        <f t="shared" si="1"/>
        <v>-0.86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IFERROR(__xludf.DUMMYFUNCTION("""COMPUTED_VALUE"""),34.57)</f>
        <v>34.57</v>
      </c>
      <c r="C339" s="1">
        <f t="shared" si="1"/>
        <v>-1.29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IFERROR(__xludf.DUMMYFUNCTION("""COMPUTED_VALUE"""),34.7)</f>
        <v>34.7</v>
      </c>
      <c r="C340" s="1">
        <f t="shared" si="1"/>
        <v>-0.87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IFERROR(__xludf.DUMMYFUNCTION("""COMPUTED_VALUE"""),34.78)</f>
        <v>34.78</v>
      </c>
      <c r="C341" s="1">
        <f t="shared" si="1"/>
        <v>-0.92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IFERROR(__xludf.DUMMYFUNCTION("""COMPUTED_VALUE"""),35.06)</f>
        <v>35.06</v>
      </c>
      <c r="C342" s="1">
        <f t="shared" si="1"/>
        <v>-0.72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IFERROR(__xludf.DUMMYFUNCTION("""COMPUTED_VALUE"""),34.93)</f>
        <v>34.93</v>
      </c>
      <c r="C343" s="1">
        <f t="shared" si="1"/>
        <v>-1.13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IFERROR(__xludf.DUMMYFUNCTION("""COMPUTED_VALUE"""),35.47)</f>
        <v>35.47</v>
      </c>
      <c r="C344" s="1">
        <f t="shared" si="1"/>
        <v>-0.46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IFERROR(__xludf.DUMMYFUNCTION("""COMPUTED_VALUE"""),35.36)</f>
        <v>35.36</v>
      </c>
      <c r="C345" s="1">
        <f t="shared" si="1"/>
        <v>-1.11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IFERROR(__xludf.DUMMYFUNCTION("""COMPUTED_VALUE"""),35.57)</f>
        <v>35.57</v>
      </c>
      <c r="C346" s="1">
        <f t="shared" si="1"/>
        <v>-0.79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IFERROR(__xludf.DUMMYFUNCTION("""COMPUTED_VALUE"""),35.54)</f>
        <v>35.54</v>
      </c>
      <c r="C347" s="1">
        <f t="shared" si="1"/>
        <v>-1.03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IFERROR(__xludf.DUMMYFUNCTION("""COMPUTED_VALUE"""),35.83)</f>
        <v>35.83</v>
      </c>
      <c r="C348" s="1">
        <f t="shared" si="1"/>
        <v>-0.71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IFERROR(__xludf.DUMMYFUNCTION("""COMPUTED_VALUE"""),35.64)</f>
        <v>35.64</v>
      </c>
      <c r="C349" s="1">
        <f t="shared" si="1"/>
        <v>-1.19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IFERROR(__xludf.DUMMYFUNCTION("""COMPUTED_VALUE"""),35.34)</f>
        <v>35.34</v>
      </c>
      <c r="C350" s="1">
        <f t="shared" si="1"/>
        <v>-1.3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IFERROR(__xludf.DUMMYFUNCTION("""COMPUTED_VALUE"""),35.19)</f>
        <v>35.19</v>
      </c>
      <c r="C351" s="1">
        <f t="shared" si="1"/>
        <v>-1.15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IFERROR(__xludf.DUMMYFUNCTION("""COMPUTED_VALUE"""),35.16)</f>
        <v>35.16</v>
      </c>
      <c r="C352" s="1">
        <f t="shared" si="1"/>
        <v>-1.03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IFERROR(__xludf.DUMMYFUNCTION("""COMPUTED_VALUE"""),34.98)</f>
        <v>34.98</v>
      </c>
      <c r="C353" s="1">
        <f t="shared" si="1"/>
        <v>-1.18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IFERROR(__xludf.DUMMYFUNCTION("""COMPUTED_VALUE"""),34.69)</f>
        <v>34.69</v>
      </c>
      <c r="C354" s="1">
        <f t="shared" si="1"/>
        <v>-1.29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IFERROR(__xludf.DUMMYFUNCTION("""COMPUTED_VALUE"""),34.53)</f>
        <v>34.53</v>
      </c>
      <c r="C355" s="1">
        <f t="shared" si="1"/>
        <v>-1.16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IFERROR(__xludf.DUMMYFUNCTION("""COMPUTED_VALUE"""),35.04)</f>
        <v>35.04</v>
      </c>
      <c r="C356" s="1">
        <f t="shared" si="1"/>
        <v>-0.49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IFERROR(__xludf.DUMMYFUNCTION("""COMPUTED_VALUE"""),34.57)</f>
        <v>34.57</v>
      </c>
      <c r="C357" s="1">
        <f t="shared" si="1"/>
        <v>-1.47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IFERROR(__xludf.DUMMYFUNCTION("""COMPUTED_VALUE"""),34.47)</f>
        <v>34.47</v>
      </c>
      <c r="C358" s="1">
        <f t="shared" si="1"/>
        <v>-1.1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IFERROR(__xludf.DUMMYFUNCTION("""COMPUTED_VALUE"""),34.16)</f>
        <v>34.16</v>
      </c>
      <c r="C359" s="1">
        <f t="shared" si="1"/>
        <v>-1.31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IFERROR(__xludf.DUMMYFUNCTION("""COMPUTED_VALUE"""),33.91)</f>
        <v>33.91</v>
      </c>
      <c r="C360" s="1">
        <f t="shared" si="1"/>
        <v>-1.25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IFERROR(__xludf.DUMMYFUNCTION("""COMPUTED_VALUE"""),33.92)</f>
        <v>33.92</v>
      </c>
      <c r="C361" s="1">
        <f t="shared" si="1"/>
        <v>-0.99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IFERROR(__xludf.DUMMYFUNCTION("""COMPUTED_VALUE"""),34.13)</f>
        <v>34.13</v>
      </c>
      <c r="C362" s="1">
        <f t="shared" si="1"/>
        <v>-0.79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IFERROR(__xludf.DUMMYFUNCTION("""COMPUTED_VALUE"""),34.33)</f>
        <v>34.33</v>
      </c>
      <c r="C363" s="1">
        <f t="shared" si="1"/>
        <v>-0.8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IFERROR(__xludf.DUMMYFUNCTION("""COMPUTED_VALUE"""),33.8)</f>
        <v>33.8</v>
      </c>
      <c r="C364" s="1">
        <f t="shared" si="1"/>
        <v>-1.53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IFERROR(__xludf.DUMMYFUNCTION("""COMPUTED_VALUE"""),33.69)</f>
        <v>33.69</v>
      </c>
      <c r="C365" s="1">
        <f t="shared" si="1"/>
        <v>-1.11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IFERROR(__xludf.DUMMYFUNCTION("""COMPUTED_VALUE"""),33.98)</f>
        <v>33.98</v>
      </c>
      <c r="C366" s="1">
        <f t="shared" si="1"/>
        <v>-0.71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IFERROR(__xludf.DUMMYFUNCTION("""COMPUTED_VALUE"""),33.54)</f>
        <v>33.54</v>
      </c>
      <c r="C367" s="1">
        <f t="shared" si="1"/>
        <v>-1.44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IFERROR(__xludf.DUMMYFUNCTION("""COMPUTED_VALUE"""),33.55)</f>
        <v>33.55</v>
      </c>
      <c r="C368" s="1">
        <f t="shared" si="1"/>
        <v>-0.99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IFERROR(__xludf.DUMMYFUNCTION("""COMPUTED_VALUE"""),33.75)</f>
        <v>33.75</v>
      </c>
      <c r="C369" s="1">
        <f t="shared" si="1"/>
        <v>-0.8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IFERROR(__xludf.DUMMYFUNCTION("""COMPUTED_VALUE"""),34.13)</f>
        <v>34.13</v>
      </c>
      <c r="C370" s="1">
        <f t="shared" si="1"/>
        <v>-0.62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IFERROR(__xludf.DUMMYFUNCTION("""COMPUTED_VALUE"""),34.12)</f>
        <v>34.12</v>
      </c>
      <c r="C371" s="1">
        <f t="shared" si="1"/>
        <v>-1.01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IFERROR(__xludf.DUMMYFUNCTION("""COMPUTED_VALUE"""),33.82)</f>
        <v>33.82</v>
      </c>
      <c r="C372" s="1">
        <f t="shared" si="1"/>
        <v>-1.3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IFERROR(__xludf.DUMMYFUNCTION("""COMPUTED_VALUE"""),33.34)</f>
        <v>33.34</v>
      </c>
      <c r="C373" s="1">
        <f t="shared" si="1"/>
        <v>-1.48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IFERROR(__xludf.DUMMYFUNCTION("""COMPUTED_VALUE"""),32.94)</f>
        <v>32.94</v>
      </c>
      <c r="C374" s="1">
        <f t="shared" si="1"/>
        <v>-1.4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IFERROR(__xludf.DUMMYFUNCTION("""COMPUTED_VALUE"""),32.93)</f>
        <v>32.93</v>
      </c>
      <c r="C375" s="1">
        <f t="shared" si="1"/>
        <v>-1.01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IFERROR(__xludf.DUMMYFUNCTION("""COMPUTED_VALUE"""),33.29)</f>
        <v>33.29</v>
      </c>
      <c r="C376" s="1">
        <f t="shared" si="1"/>
        <v>-0.64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IFERROR(__xludf.DUMMYFUNCTION("""COMPUTED_VALUE"""),33.47)</f>
        <v>33.47</v>
      </c>
      <c r="C377" s="1">
        <f t="shared" si="1"/>
        <v>-0.82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IFERROR(__xludf.DUMMYFUNCTION("""COMPUTED_VALUE"""),33.65)</f>
        <v>33.65</v>
      </c>
      <c r="C378" s="1">
        <f t="shared" si="1"/>
        <v>-0.82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IFERROR(__xludf.DUMMYFUNCTION("""COMPUTED_VALUE"""),33.95)</f>
        <v>33.95</v>
      </c>
      <c r="C379" s="1">
        <f t="shared" si="1"/>
        <v>-0.7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IFERROR(__xludf.DUMMYFUNCTION("""COMPUTED_VALUE"""),33.84)</f>
        <v>33.84</v>
      </c>
      <c r="C380" s="1">
        <f t="shared" si="1"/>
        <v>-1.11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IFERROR(__xludf.DUMMYFUNCTION("""COMPUTED_VALUE"""),33.88)</f>
        <v>33.88</v>
      </c>
      <c r="C381" s="1">
        <f t="shared" si="1"/>
        <v>-0.96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IFERROR(__xludf.DUMMYFUNCTION("""COMPUTED_VALUE"""),34.07)</f>
        <v>34.07</v>
      </c>
      <c r="C382" s="1">
        <f t="shared" si="1"/>
        <v>-0.81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IFERROR(__xludf.DUMMYFUNCTION("""COMPUTED_VALUE"""),34.44)</f>
        <v>34.44</v>
      </c>
      <c r="C383" s="1">
        <f t="shared" si="1"/>
        <v>-0.63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IFERROR(__xludf.DUMMYFUNCTION("""COMPUTED_VALUE"""),34.02)</f>
        <v>34.02</v>
      </c>
      <c r="C384" s="1">
        <f t="shared" si="1"/>
        <v>-1.42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IFERROR(__xludf.DUMMYFUNCTION("""COMPUTED_VALUE"""),33.98)</f>
        <v>33.98</v>
      </c>
      <c r="C385" s="1">
        <f t="shared" si="1"/>
        <v>-1.04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IFERROR(__xludf.DUMMYFUNCTION("""COMPUTED_VALUE"""),34.36)</f>
        <v>34.36</v>
      </c>
      <c r="C386" s="1">
        <f t="shared" si="1"/>
        <v>-0.62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IFERROR(__xludf.DUMMYFUNCTION("""COMPUTED_VALUE"""),34.62)</f>
        <v>34.62</v>
      </c>
      <c r="C387" s="1">
        <f t="shared" si="1"/>
        <v>-0.74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IFERROR(__xludf.DUMMYFUNCTION("""COMPUTED_VALUE"""),34.26)</f>
        <v>34.26</v>
      </c>
      <c r="C388" s="1">
        <f t="shared" si="1"/>
        <v>-1.36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IFERROR(__xludf.DUMMYFUNCTION("""COMPUTED_VALUE"""),33.84)</f>
        <v>33.84</v>
      </c>
      <c r="C389" s="1">
        <f t="shared" si="1"/>
        <v>-1.42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IFERROR(__xludf.DUMMYFUNCTION("""COMPUTED_VALUE"""),34.13)</f>
        <v>34.13</v>
      </c>
      <c r="C390" s="1">
        <f t="shared" si="1"/>
        <v>-0.71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IFERROR(__xludf.DUMMYFUNCTION("""COMPUTED_VALUE"""),33.94)</f>
        <v>33.94</v>
      </c>
      <c r="C391" s="1">
        <f t="shared" si="1"/>
        <v>-1.19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IFERROR(__xludf.DUMMYFUNCTION("""COMPUTED_VALUE"""),34.5)</f>
        <v>34.5</v>
      </c>
      <c r="C392" s="1">
        <f t="shared" si="1"/>
        <v>-0.44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IFERROR(__xludf.DUMMYFUNCTION("""COMPUTED_VALUE"""),34.41)</f>
        <v>34.41</v>
      </c>
      <c r="C393" s="1">
        <f t="shared" si="1"/>
        <v>-1.09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IFERROR(__xludf.DUMMYFUNCTION("""COMPUTED_VALUE"""),34.22)</f>
        <v>34.22</v>
      </c>
      <c r="C394" s="1">
        <f t="shared" si="1"/>
        <v>-1.19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IFERROR(__xludf.DUMMYFUNCTION("""COMPUTED_VALUE"""),34.13)</f>
        <v>34.13</v>
      </c>
      <c r="C395" s="1">
        <f t="shared" si="1"/>
        <v>-1.09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IFERROR(__xludf.DUMMYFUNCTION("""COMPUTED_VALUE"""),33.55)</f>
        <v>33.55</v>
      </c>
      <c r="C396" s="1">
        <f t="shared" si="1"/>
        <v>-1.58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IFERROR(__xludf.DUMMYFUNCTION("""COMPUTED_VALUE"""),33.31)</f>
        <v>33.31</v>
      </c>
      <c r="C397" s="1">
        <f t="shared" si="1"/>
        <v>-1.24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IFERROR(__xludf.DUMMYFUNCTION("""COMPUTED_VALUE"""),32.54)</f>
        <v>32.54</v>
      </c>
      <c r="C398" s="1">
        <f t="shared" si="1"/>
        <v>-1.77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IFERROR(__xludf.DUMMYFUNCTION("""COMPUTED_VALUE"""),31.89)</f>
        <v>31.89</v>
      </c>
      <c r="C399" s="1">
        <f t="shared" si="1"/>
        <v>-1.65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IFERROR(__xludf.DUMMYFUNCTION("""COMPUTED_VALUE"""),31.37)</f>
        <v>31.37</v>
      </c>
      <c r="C400" s="1">
        <f t="shared" si="1"/>
        <v>-1.52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IFERROR(__xludf.DUMMYFUNCTION("""COMPUTED_VALUE"""),31.18)</f>
        <v>31.18</v>
      </c>
      <c r="C401" s="1">
        <f t="shared" si="1"/>
        <v>-1.19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IFERROR(__xludf.DUMMYFUNCTION("""COMPUTED_VALUE"""),30.05)</f>
        <v>30.05</v>
      </c>
      <c r="C402" s="1">
        <f t="shared" si="1"/>
        <v>-2.13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IFERROR(__xludf.DUMMYFUNCTION("""COMPUTED_VALUE"""),30.24)</f>
        <v>30.24</v>
      </c>
      <c r="C403" s="1">
        <f t="shared" si="1"/>
        <v>-0.81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IFERROR(__xludf.DUMMYFUNCTION("""COMPUTED_VALUE"""),28.55)</f>
        <v>28.55</v>
      </c>
      <c r="C404" s="1">
        <f t="shared" si="1"/>
        <v>-2.69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IFERROR(__xludf.DUMMYFUNCTION("""COMPUTED_VALUE"""),29.77)</f>
        <v>29.77</v>
      </c>
      <c r="C405" s="1">
        <f t="shared" si="1"/>
        <v>0.22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IFERROR(__xludf.DUMMYFUNCTION("""COMPUTED_VALUE"""),28.42)</f>
        <v>28.42</v>
      </c>
      <c r="C406" s="1">
        <f t="shared" si="1"/>
        <v>-2.35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IFERROR(__xludf.DUMMYFUNCTION("""COMPUTED_VALUE"""),29.75)</f>
        <v>29.75</v>
      </c>
      <c r="C407" s="1">
        <f t="shared" si="1"/>
        <v>0.33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IFERROR(__xludf.DUMMYFUNCTION("""COMPUTED_VALUE"""),29.88)</f>
        <v>29.88</v>
      </c>
      <c r="C408" s="1">
        <f t="shared" si="1"/>
        <v>-0.87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IFERROR(__xludf.DUMMYFUNCTION("""COMPUTED_VALUE"""),30.64)</f>
        <v>30.64</v>
      </c>
      <c r="C409" s="1">
        <f t="shared" si="1"/>
        <v>-0.24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IFERROR(__xludf.DUMMYFUNCTION("""COMPUTED_VALUE"""),30.61)</f>
        <v>30.61</v>
      </c>
      <c r="C410" s="1">
        <f t="shared" si="1"/>
        <v>-1.03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IFERROR(__xludf.DUMMYFUNCTION("""COMPUTED_VALUE"""),30.7)</f>
        <v>30.7</v>
      </c>
      <c r="C411" s="1">
        <f t="shared" si="1"/>
        <v>-0.91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IFERROR(__xludf.DUMMYFUNCTION("""COMPUTED_VALUE"""),29.62)</f>
        <v>29.62</v>
      </c>
      <c r="C412" s="1">
        <f t="shared" si="1"/>
        <v>-2.08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IFERROR(__xludf.DUMMYFUNCTION("""COMPUTED_VALUE"""),29.81)</f>
        <v>29.81</v>
      </c>
      <c r="C413" s="1">
        <f t="shared" si="1"/>
        <v>-0.81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IFERROR(__xludf.DUMMYFUNCTION("""COMPUTED_VALUE"""),29.85)</f>
        <v>29.85</v>
      </c>
      <c r="C414" s="1">
        <f t="shared" si="1"/>
        <v>-0.96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IFERROR(__xludf.DUMMYFUNCTION("""COMPUTED_VALUE"""),30.46)</f>
        <v>30.46</v>
      </c>
      <c r="C415" s="1">
        <f t="shared" si="1"/>
        <v>-0.39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IFERROR(__xludf.DUMMYFUNCTION("""COMPUTED_VALUE"""),30.73)</f>
        <v>30.73</v>
      </c>
      <c r="C416" s="1">
        <f t="shared" si="1"/>
        <v>-0.73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IFERROR(__xludf.DUMMYFUNCTION("""COMPUTED_VALUE"""),30.38)</f>
        <v>30.38</v>
      </c>
      <c r="C417" s="1">
        <f t="shared" si="1"/>
        <v>-1.35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IFERROR(__xludf.DUMMYFUNCTION("""COMPUTED_VALUE"""),30.44)</f>
        <v>30.44</v>
      </c>
      <c r="C418" s="1">
        <f t="shared" si="1"/>
        <v>-0.94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IFERROR(__xludf.DUMMYFUNCTION("""COMPUTED_VALUE"""),30.95)</f>
        <v>30.95</v>
      </c>
      <c r="C419" s="1">
        <f t="shared" si="1"/>
        <v>-0.49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IFERROR(__xludf.DUMMYFUNCTION("""COMPUTED_VALUE"""),31.18)</f>
        <v>31.18</v>
      </c>
      <c r="C420" s="1">
        <f t="shared" si="1"/>
        <v>-0.77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IFERROR(__xludf.DUMMYFUNCTION("""COMPUTED_VALUE"""),31.56)</f>
        <v>31.56</v>
      </c>
      <c r="C421" s="1">
        <f t="shared" si="1"/>
        <v>-0.62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IFERROR(__xludf.DUMMYFUNCTION("""COMPUTED_VALUE"""),31.37)</f>
        <v>31.37</v>
      </c>
      <c r="C422" s="1">
        <f t="shared" si="1"/>
        <v>-1.19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IFERROR(__xludf.DUMMYFUNCTION("""COMPUTED_VALUE"""),30.87)</f>
        <v>30.87</v>
      </c>
      <c r="C423" s="1">
        <f t="shared" si="1"/>
        <v>-1.5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IFERROR(__xludf.DUMMYFUNCTION("""COMPUTED_VALUE"""),30.75)</f>
        <v>30.75</v>
      </c>
      <c r="C424" s="1">
        <f t="shared" si="1"/>
        <v>-1.12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IFERROR(__xludf.DUMMYFUNCTION("""COMPUTED_VALUE"""),31.43)</f>
        <v>31.43</v>
      </c>
      <c r="C425" s="1">
        <f t="shared" si="1"/>
        <v>-0.32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IFERROR(__xludf.DUMMYFUNCTION("""COMPUTED_VALUE"""),31.25)</f>
        <v>31.25</v>
      </c>
      <c r="C426" s="1">
        <f t="shared" si="1"/>
        <v>-1.18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IFERROR(__xludf.DUMMYFUNCTION("""COMPUTED_VALUE"""),30.36)</f>
        <v>30.36</v>
      </c>
      <c r="C427" s="1">
        <f t="shared" si="1"/>
        <v>-1.89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IFERROR(__xludf.DUMMYFUNCTION("""COMPUTED_VALUE"""),30.51)</f>
        <v>30.51</v>
      </c>
      <c r="C428" s="1">
        <f t="shared" si="1"/>
        <v>-0.85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IFERROR(__xludf.DUMMYFUNCTION("""COMPUTED_VALUE"""),30.26)</f>
        <v>30.26</v>
      </c>
      <c r="C429" s="1">
        <f t="shared" si="1"/>
        <v>-1.25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IFERROR(__xludf.DUMMYFUNCTION("""COMPUTED_VALUE"""),30.63)</f>
        <v>30.63</v>
      </c>
      <c r="C430" s="1">
        <f t="shared" si="1"/>
        <v>-0.63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IFERROR(__xludf.DUMMYFUNCTION("""COMPUTED_VALUE"""),30.98)</f>
        <v>30.98</v>
      </c>
      <c r="C431" s="1">
        <f t="shared" si="1"/>
        <v>-0.65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IFERROR(__xludf.DUMMYFUNCTION("""COMPUTED_VALUE"""),31.16)</f>
        <v>31.16</v>
      </c>
      <c r="C432" s="1">
        <f t="shared" si="1"/>
        <v>-0.82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IFERROR(__xludf.DUMMYFUNCTION("""COMPUTED_VALUE"""),30.75)</f>
        <v>30.75</v>
      </c>
      <c r="C433" s="1">
        <f t="shared" si="1"/>
        <v>-1.41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IFERROR(__xludf.DUMMYFUNCTION("""COMPUTED_VALUE"""),30.99)</f>
        <v>30.99</v>
      </c>
      <c r="C434" s="1">
        <f t="shared" si="1"/>
        <v>-0.76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IFERROR(__xludf.DUMMYFUNCTION("""COMPUTED_VALUE"""),30.37)</f>
        <v>30.37</v>
      </c>
      <c r="C435" s="1">
        <f t="shared" si="1"/>
        <v>-1.62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IFERROR(__xludf.DUMMYFUNCTION("""COMPUTED_VALUE"""),29.68)</f>
        <v>29.68</v>
      </c>
      <c r="C436" s="1">
        <f t="shared" si="1"/>
        <v>-1.69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IFERROR(__xludf.DUMMYFUNCTION("""COMPUTED_VALUE"""),29.61)</f>
        <v>29.61</v>
      </c>
      <c r="C437" s="1">
        <f t="shared" si="1"/>
        <v>-1.07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IFERROR(__xludf.DUMMYFUNCTION("""COMPUTED_VALUE"""),30.14)</f>
        <v>30.14</v>
      </c>
      <c r="C438" s="1">
        <f t="shared" si="1"/>
        <v>-0.47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IFERROR(__xludf.DUMMYFUNCTION("""COMPUTED_VALUE"""),30.65)</f>
        <v>30.65</v>
      </c>
      <c r="C439" s="1">
        <f t="shared" si="1"/>
        <v>-0.49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IFERROR(__xludf.DUMMYFUNCTION("""COMPUTED_VALUE"""),30.46)</f>
        <v>30.46</v>
      </c>
      <c r="C440" s="1">
        <f t="shared" si="1"/>
        <v>-1.19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IFERROR(__xludf.DUMMYFUNCTION("""COMPUTED_VALUE"""),31.14)</f>
        <v>31.14</v>
      </c>
      <c r="C441" s="1">
        <f t="shared" si="1"/>
        <v>-0.32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IFERROR(__xludf.DUMMYFUNCTION("""COMPUTED_VALUE"""),31.18)</f>
        <v>31.18</v>
      </c>
      <c r="C442" s="1">
        <f t="shared" si="1"/>
        <v>-0.96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IFERROR(__xludf.DUMMYFUNCTION("""COMPUTED_VALUE"""),30.1)</f>
        <v>30.1</v>
      </c>
      <c r="C443" s="1">
        <f t="shared" si="1"/>
        <v>-2.08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IFERROR(__xludf.DUMMYFUNCTION("""COMPUTED_VALUE"""),29.89)</f>
        <v>29.89</v>
      </c>
      <c r="C444" s="1">
        <f t="shared" si="1"/>
        <v>-1.21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IFERROR(__xludf.DUMMYFUNCTION("""COMPUTED_VALUE"""),30.0)</f>
        <v>30</v>
      </c>
      <c r="C445" s="1">
        <f t="shared" si="1"/>
        <v>-0.89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IFERROR(__xludf.DUMMYFUNCTION("""COMPUTED_VALUE"""),29.96)</f>
        <v>29.96</v>
      </c>
      <c r="C446" s="1">
        <f t="shared" si="1"/>
        <v>-1.04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IFERROR(__xludf.DUMMYFUNCTION("""COMPUTED_VALUE"""),30.14)</f>
        <v>30.14</v>
      </c>
      <c r="C447" s="1">
        <f t="shared" si="1"/>
        <v>-0.82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IFERROR(__xludf.DUMMYFUNCTION("""COMPUTED_VALUE"""),30.85)</f>
        <v>30.85</v>
      </c>
      <c r="C448" s="1">
        <f t="shared" si="1"/>
        <v>-0.29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IFERROR(__xludf.DUMMYFUNCTION("""COMPUTED_VALUE"""),30.45)</f>
        <v>30.45</v>
      </c>
      <c r="C449" s="1">
        <f t="shared" si="1"/>
        <v>-1.4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IFERROR(__xludf.DUMMYFUNCTION("""COMPUTED_VALUE"""),31.06)</f>
        <v>31.06</v>
      </c>
      <c r="C450" s="1">
        <f t="shared" si="1"/>
        <v>-0.39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IFERROR(__xludf.DUMMYFUNCTION("""COMPUTED_VALUE"""),31.18)</f>
        <v>31.18</v>
      </c>
      <c r="C451" s="1">
        <f t="shared" si="1"/>
        <v>-0.88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IFERROR(__xludf.DUMMYFUNCTION("""COMPUTED_VALUE"""),31.45)</f>
        <v>31.45</v>
      </c>
      <c r="C452" s="1">
        <f t="shared" si="1"/>
        <v>-0.73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IFERROR(__xludf.DUMMYFUNCTION("""COMPUTED_VALUE"""),30.81)</f>
        <v>30.81</v>
      </c>
      <c r="C453" s="1">
        <f t="shared" si="1"/>
        <v>-1.64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IFERROR(__xludf.DUMMYFUNCTION("""COMPUTED_VALUE"""),31.27)</f>
        <v>31.27</v>
      </c>
      <c r="C454" s="1">
        <f t="shared" si="1"/>
        <v>-0.54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IFERROR(__xludf.DUMMYFUNCTION("""COMPUTED_VALUE"""),31.03)</f>
        <v>31.03</v>
      </c>
      <c r="C455" s="1">
        <f t="shared" si="1"/>
        <v>-1.24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IFERROR(__xludf.DUMMYFUNCTION("""COMPUTED_VALUE"""),31.28)</f>
        <v>31.28</v>
      </c>
      <c r="C456" s="1">
        <f t="shared" si="1"/>
        <v>-0.75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IFERROR(__xludf.DUMMYFUNCTION("""COMPUTED_VALUE"""),31.8)</f>
        <v>31.8</v>
      </c>
      <c r="C457" s="1">
        <f t="shared" si="1"/>
        <v>-0.48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IFERROR(__xludf.DUMMYFUNCTION("""COMPUTED_VALUE"""),31.97)</f>
        <v>31.97</v>
      </c>
      <c r="C458" s="1">
        <f t="shared" si="1"/>
        <v>-0.83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IFERROR(__xludf.DUMMYFUNCTION("""COMPUTED_VALUE"""),31.38)</f>
        <v>31.38</v>
      </c>
      <c r="C459" s="1">
        <f t="shared" si="1"/>
        <v>-1.59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IFERROR(__xludf.DUMMYFUNCTION("""COMPUTED_VALUE"""),31.98)</f>
        <v>31.98</v>
      </c>
      <c r="C460" s="1">
        <f t="shared" si="1"/>
        <v>-0.4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IFERROR(__xludf.DUMMYFUNCTION("""COMPUTED_VALUE"""),32.72)</f>
        <v>32.72</v>
      </c>
      <c r="C461" s="1">
        <f t="shared" si="1"/>
        <v>-0.26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IFERROR(__xludf.DUMMYFUNCTION("""COMPUTED_VALUE"""),33.48)</f>
        <v>33.48</v>
      </c>
      <c r="C462" s="1">
        <f t="shared" si="1"/>
        <v>-0.24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IFERROR(__xludf.DUMMYFUNCTION("""COMPUTED_VALUE"""),32.9)</f>
        <v>32.9</v>
      </c>
      <c r="C463" s="1">
        <f t="shared" si="1"/>
        <v>-1.58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IFERROR(__xludf.DUMMYFUNCTION("""COMPUTED_VALUE"""),32.48)</f>
        <v>32.48</v>
      </c>
      <c r="C464" s="1">
        <f t="shared" si="1"/>
        <v>-1.42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IFERROR(__xludf.DUMMYFUNCTION("""COMPUTED_VALUE"""),32.6)</f>
        <v>32.6</v>
      </c>
      <c r="C465" s="1">
        <f t="shared" si="1"/>
        <v>-0.88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IFERROR(__xludf.DUMMYFUNCTION("""COMPUTED_VALUE"""),32.93)</f>
        <v>32.93</v>
      </c>
      <c r="C466" s="1">
        <f t="shared" si="1"/>
        <v>-0.67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IFERROR(__xludf.DUMMYFUNCTION("""COMPUTED_VALUE"""),32.44)</f>
        <v>32.44</v>
      </c>
      <c r="C467" s="1">
        <f t="shared" si="1"/>
        <v>-1.49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IFERROR(__xludf.DUMMYFUNCTION("""COMPUTED_VALUE"""),32.73)</f>
        <v>32.73</v>
      </c>
      <c r="C468" s="1">
        <f t="shared" si="1"/>
        <v>-0.71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IFERROR(__xludf.DUMMYFUNCTION("""COMPUTED_VALUE"""),32.87)</f>
        <v>32.87</v>
      </c>
      <c r="C469" s="1">
        <f t="shared" si="1"/>
        <v>-0.86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IFERROR(__xludf.DUMMYFUNCTION("""COMPUTED_VALUE"""),32.22)</f>
        <v>32.22</v>
      </c>
      <c r="C470" s="1">
        <f t="shared" si="1"/>
        <v>-1.65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IFERROR(__xludf.DUMMYFUNCTION("""COMPUTED_VALUE"""),33.34)</f>
        <v>33.34</v>
      </c>
      <c r="C471" s="1">
        <f t="shared" si="1"/>
        <v>0.12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IFERROR(__xludf.DUMMYFUNCTION("""COMPUTED_VALUE"""),34.3)</f>
        <v>34.3</v>
      </c>
      <c r="C472" s="1">
        <f t="shared" si="1"/>
        <v>-0.04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IFERROR(__xludf.DUMMYFUNCTION("""COMPUTED_VALUE"""),34.01)</f>
        <v>34.01</v>
      </c>
      <c r="C473" s="1">
        <f t="shared" si="1"/>
        <v>-1.29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IFERROR(__xludf.DUMMYFUNCTION("""COMPUTED_VALUE"""),34.07)</f>
        <v>34.07</v>
      </c>
      <c r="C474" s="1">
        <f t="shared" si="1"/>
        <v>-0.94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IFERROR(__xludf.DUMMYFUNCTION("""COMPUTED_VALUE"""),33.46)</f>
        <v>33.46</v>
      </c>
      <c r="C475" s="1">
        <f t="shared" si="1"/>
        <v>-1.61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IFERROR(__xludf.DUMMYFUNCTION("""COMPUTED_VALUE"""),33.22)</f>
        <v>33.22</v>
      </c>
      <c r="C476" s="1">
        <f t="shared" si="1"/>
        <v>-1.24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IFERROR(__xludf.DUMMYFUNCTION("""COMPUTED_VALUE"""),33.33)</f>
        <v>33.33</v>
      </c>
      <c r="C477" s="1">
        <f t="shared" si="1"/>
        <v>-0.89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IFERROR(__xludf.DUMMYFUNCTION("""COMPUTED_VALUE"""),32.55)</f>
        <v>32.55</v>
      </c>
      <c r="C478" s="1">
        <f t="shared" si="1"/>
        <v>-1.78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IFERROR(__xludf.DUMMYFUNCTION("""COMPUTED_VALUE"""),32.24)</f>
        <v>32.24</v>
      </c>
      <c r="C479" s="1">
        <f t="shared" si="1"/>
        <v>-1.31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IFERROR(__xludf.DUMMYFUNCTION("""COMPUTED_VALUE"""),31.65)</f>
        <v>31.65</v>
      </c>
      <c r="C480" s="1">
        <f t="shared" si="1"/>
        <v>-1.59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IFERROR(__xludf.DUMMYFUNCTION("""COMPUTED_VALUE"""),31.62)</f>
        <v>31.62</v>
      </c>
      <c r="C481" s="1">
        <f t="shared" si="1"/>
        <v>-1.03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IFERROR(__xludf.DUMMYFUNCTION("""COMPUTED_VALUE"""),32.67)</f>
        <v>32.67</v>
      </c>
      <c r="C482" s="1">
        <f t="shared" si="1"/>
        <v>0.05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IFERROR(__xludf.DUMMYFUNCTION("""COMPUTED_VALUE"""),32.88)</f>
        <v>32.88</v>
      </c>
      <c r="C483" s="1">
        <f t="shared" si="1"/>
        <v>-0.79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IFERROR(__xludf.DUMMYFUNCTION("""COMPUTED_VALUE"""),34.09)</f>
        <v>34.09</v>
      </c>
      <c r="C484" s="1">
        <f t="shared" si="1"/>
        <v>0.21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IFERROR(__xludf.DUMMYFUNCTION("""COMPUTED_VALUE"""),34.02)</f>
        <v>34.02</v>
      </c>
      <c r="C485" s="1">
        <f t="shared" si="1"/>
        <v>-1.07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IFERROR(__xludf.DUMMYFUNCTION("""COMPUTED_VALUE"""),33.83)</f>
        <v>33.83</v>
      </c>
      <c r="C486" s="1">
        <f t="shared" si="1"/>
        <v>-1.19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IFERROR(__xludf.DUMMYFUNCTION("""COMPUTED_VALUE"""),33.62)</f>
        <v>33.62</v>
      </c>
      <c r="C487" s="1">
        <f t="shared" si="1"/>
        <v>-1.21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IFERROR(__xludf.DUMMYFUNCTION("""COMPUTED_VALUE"""),33.75)</f>
        <v>33.75</v>
      </c>
      <c r="C488" s="1">
        <f t="shared" si="1"/>
        <v>-0.87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IFERROR(__xludf.DUMMYFUNCTION("""COMPUTED_VALUE"""),33.96)</f>
        <v>33.96</v>
      </c>
      <c r="C489" s="1">
        <f t="shared" si="1"/>
        <v>-0.79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IFERROR(__xludf.DUMMYFUNCTION("""COMPUTED_VALUE"""),33.55)</f>
        <v>33.55</v>
      </c>
      <c r="C490" s="1">
        <f t="shared" si="1"/>
        <v>-1.41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IFERROR(__xludf.DUMMYFUNCTION("""COMPUTED_VALUE"""),34.02)</f>
        <v>34.02</v>
      </c>
      <c r="C491" s="1">
        <f t="shared" si="1"/>
        <v>-0.53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IFERROR(__xludf.DUMMYFUNCTION("""COMPUTED_VALUE"""),33.76)</f>
        <v>33.76</v>
      </c>
      <c r="C492" s="1">
        <f t="shared" si="1"/>
        <v>-1.26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IFERROR(__xludf.DUMMYFUNCTION("""COMPUTED_VALUE"""),33.36)</f>
        <v>33.36</v>
      </c>
      <c r="C493" s="1">
        <f t="shared" si="1"/>
        <v>-1.4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IFERROR(__xludf.DUMMYFUNCTION("""COMPUTED_VALUE"""),33.91)</f>
        <v>33.91</v>
      </c>
      <c r="C494" s="1">
        <f t="shared" si="1"/>
        <v>-0.45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IFERROR(__xludf.DUMMYFUNCTION("""COMPUTED_VALUE"""),34.67)</f>
        <v>34.67</v>
      </c>
      <c r="C495" s="1">
        <f t="shared" si="1"/>
        <v>-0.24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IFERROR(__xludf.DUMMYFUNCTION("""COMPUTED_VALUE"""),34.57)</f>
        <v>34.57</v>
      </c>
      <c r="C496" s="1">
        <f t="shared" si="1"/>
        <v>-1.1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IFERROR(__xludf.DUMMYFUNCTION("""COMPUTED_VALUE"""),34.78)</f>
        <v>34.78</v>
      </c>
      <c r="C497" s="1">
        <f t="shared" si="1"/>
        <v>-0.79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IFERROR(__xludf.DUMMYFUNCTION("""COMPUTED_VALUE"""),35.35)</f>
        <v>35.35</v>
      </c>
      <c r="C498" s="1">
        <f t="shared" si="1"/>
        <v>-0.43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IFERROR(__xludf.DUMMYFUNCTION("""COMPUTED_VALUE"""),35.6)</f>
        <v>35.6</v>
      </c>
      <c r="C499" s="1">
        <f t="shared" si="1"/>
        <v>-0.75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IFERROR(__xludf.DUMMYFUNCTION("""COMPUTED_VALUE"""),35.81)</f>
        <v>35.81</v>
      </c>
      <c r="C500" s="1">
        <f t="shared" si="1"/>
        <v>-0.79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IFERROR(__xludf.DUMMYFUNCTION("""COMPUTED_VALUE"""),36.14)</f>
        <v>36.14</v>
      </c>
      <c r="C501" s="1">
        <f t="shared" si="1"/>
        <v>-0.67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IFERROR(__xludf.DUMMYFUNCTION("""COMPUTED_VALUE"""),36.0)</f>
        <v>36</v>
      </c>
      <c r="C502" s="1">
        <f t="shared" si="1"/>
        <v>-1.14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IFERROR(__xludf.DUMMYFUNCTION("""COMPUTED_VALUE"""),35.69)</f>
        <v>35.69</v>
      </c>
      <c r="C503" s="1">
        <f t="shared" si="1"/>
        <v>-1.31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IFERROR(__xludf.DUMMYFUNCTION("""COMPUTED_VALUE"""),35.98)</f>
        <v>35.98</v>
      </c>
      <c r="C504" s="1">
        <f t="shared" si="1"/>
        <v>-0.71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IFERROR(__xludf.DUMMYFUNCTION("""COMPUTED_VALUE"""),35.95)</f>
        <v>35.95</v>
      </c>
      <c r="C505" s="1">
        <f t="shared" si="1"/>
        <v>-1.03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IFERROR(__xludf.DUMMYFUNCTION("""COMPUTED_VALUE"""),36.52)</f>
        <v>36.52</v>
      </c>
      <c r="C506" s="1">
        <f t="shared" si="1"/>
        <v>-0.43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IFERROR(__xludf.DUMMYFUNCTION("""COMPUTED_VALUE"""),36.56)</f>
        <v>36.56</v>
      </c>
      <c r="C507" s="1">
        <f t="shared" si="1"/>
        <v>-0.96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IFERROR(__xludf.DUMMYFUNCTION("""COMPUTED_VALUE"""),36.94)</f>
        <v>36.94</v>
      </c>
      <c r="C508" s="1">
        <f t="shared" si="1"/>
        <v>-0.62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IFERROR(__xludf.DUMMYFUNCTION("""COMPUTED_VALUE"""),36.68)</f>
        <v>36.68</v>
      </c>
      <c r="C509" s="1">
        <f t="shared" si="1"/>
        <v>-1.26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IFERROR(__xludf.DUMMYFUNCTION("""COMPUTED_VALUE"""),36.61)</f>
        <v>36.61</v>
      </c>
      <c r="C510" s="1">
        <f t="shared" si="1"/>
        <v>-1.07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IFERROR(__xludf.DUMMYFUNCTION("""COMPUTED_VALUE"""),36.73)</f>
        <v>36.73</v>
      </c>
      <c r="C511" s="1">
        <f t="shared" si="1"/>
        <v>-0.88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IFERROR(__xludf.DUMMYFUNCTION("""COMPUTED_VALUE"""),36.62)</f>
        <v>36.62</v>
      </c>
      <c r="C512" s="1">
        <f t="shared" si="1"/>
        <v>-1.11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IFERROR(__xludf.DUMMYFUNCTION("""COMPUTED_VALUE"""),36.82)</f>
        <v>36.82</v>
      </c>
      <c r="C513" s="1">
        <f t="shared" si="1"/>
        <v>-0.8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IFERROR(__xludf.DUMMYFUNCTION("""COMPUTED_VALUE"""),36.54)</f>
        <v>36.54</v>
      </c>
      <c r="C514" s="1">
        <f t="shared" si="1"/>
        <v>-1.28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IFERROR(__xludf.DUMMYFUNCTION("""COMPUTED_VALUE"""),37.02)</f>
        <v>37.02</v>
      </c>
      <c r="C515" s="1">
        <f t="shared" si="1"/>
        <v>-0.52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IFERROR(__xludf.DUMMYFUNCTION("""COMPUTED_VALUE"""),37.06)</f>
        <v>37.06</v>
      </c>
      <c r="C516" s="1">
        <f t="shared" si="1"/>
        <v>-0.96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IFERROR(__xludf.DUMMYFUNCTION("""COMPUTED_VALUE"""),37.44)</f>
        <v>37.44</v>
      </c>
      <c r="C517" s="1">
        <f t="shared" si="1"/>
        <v>-0.62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IFERROR(__xludf.DUMMYFUNCTION("""COMPUTED_VALUE"""),37.38)</f>
        <v>37.38</v>
      </c>
      <c r="C518" s="1">
        <f t="shared" si="1"/>
        <v>-1.06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IFERROR(__xludf.DUMMYFUNCTION("""COMPUTED_VALUE"""),36.97)</f>
        <v>36.97</v>
      </c>
      <c r="C519" s="1">
        <f t="shared" si="1"/>
        <v>-1.41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IFERROR(__xludf.DUMMYFUNCTION("""COMPUTED_VALUE"""),36.98)</f>
        <v>36.98</v>
      </c>
      <c r="C520" s="1">
        <f t="shared" si="1"/>
        <v>-0.99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IFERROR(__xludf.DUMMYFUNCTION("""COMPUTED_VALUE"""),36.88)</f>
        <v>36.88</v>
      </c>
      <c r="C521" s="1">
        <f t="shared" si="1"/>
        <v>-1.1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IFERROR(__xludf.DUMMYFUNCTION("""COMPUTED_VALUE"""),36.98)</f>
        <v>36.98</v>
      </c>
      <c r="C522" s="1">
        <f t="shared" si="1"/>
        <v>-0.9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IFERROR(__xludf.DUMMYFUNCTION("""COMPUTED_VALUE"""),36.73)</f>
        <v>36.73</v>
      </c>
      <c r="C523" s="1">
        <f t="shared" si="1"/>
        <v>-1.25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IFERROR(__xludf.DUMMYFUNCTION("""COMPUTED_VALUE"""),37.08)</f>
        <v>37.08</v>
      </c>
      <c r="C524" s="1">
        <f t="shared" si="1"/>
        <v>-0.65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IFERROR(__xludf.DUMMYFUNCTION("""COMPUTED_VALUE"""),36.49)</f>
        <v>36.49</v>
      </c>
      <c r="C525" s="1">
        <f t="shared" si="1"/>
        <v>-1.59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IFERROR(__xludf.DUMMYFUNCTION("""COMPUTED_VALUE"""),36.83)</f>
        <v>36.83</v>
      </c>
      <c r="C526" s="1">
        <f t="shared" si="1"/>
        <v>-0.66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IFERROR(__xludf.DUMMYFUNCTION("""COMPUTED_VALUE"""),36.65)</f>
        <v>36.65</v>
      </c>
      <c r="C527" s="1">
        <f t="shared" si="1"/>
        <v>-1.18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IFERROR(__xludf.DUMMYFUNCTION("""COMPUTED_VALUE"""),36.59)</f>
        <v>36.59</v>
      </c>
      <c r="C528" s="1">
        <f t="shared" si="1"/>
        <v>-1.06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IFERROR(__xludf.DUMMYFUNCTION("""COMPUTED_VALUE"""),36.62)</f>
        <v>36.62</v>
      </c>
      <c r="C529" s="1">
        <f t="shared" si="1"/>
        <v>-0.97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IFERROR(__xludf.DUMMYFUNCTION("""COMPUTED_VALUE"""),36.83)</f>
        <v>36.83</v>
      </c>
      <c r="C530" s="1">
        <f t="shared" si="1"/>
        <v>-0.79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IFERROR(__xludf.DUMMYFUNCTION("""COMPUTED_VALUE"""),36.63)</f>
        <v>36.63</v>
      </c>
      <c r="C531" s="1">
        <f t="shared" si="1"/>
        <v>-1.2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IFERROR(__xludf.DUMMYFUNCTION("""COMPUTED_VALUE"""),36.38)</f>
        <v>36.38</v>
      </c>
      <c r="C532" s="1">
        <f t="shared" si="1"/>
        <v>-1.25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IFERROR(__xludf.DUMMYFUNCTION("""COMPUTED_VALUE"""),36.15)</f>
        <v>36.15</v>
      </c>
      <c r="C533" s="1">
        <f t="shared" si="1"/>
        <v>-1.23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IFERROR(__xludf.DUMMYFUNCTION("""COMPUTED_VALUE"""),36.34)</f>
        <v>36.34</v>
      </c>
      <c r="C534" s="1">
        <f t="shared" si="1"/>
        <v>-0.81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IFERROR(__xludf.DUMMYFUNCTION("""COMPUTED_VALUE"""),36.43)</f>
        <v>36.43</v>
      </c>
      <c r="C535" s="1">
        <f t="shared" si="1"/>
        <v>-0.91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IFERROR(__xludf.DUMMYFUNCTION("""COMPUTED_VALUE"""),36.25)</f>
        <v>36.25</v>
      </c>
      <c r="C536" s="1">
        <f t="shared" si="1"/>
        <v>-1.18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IFERROR(__xludf.DUMMYFUNCTION("""COMPUTED_VALUE"""),36.37)</f>
        <v>36.37</v>
      </c>
      <c r="C537" s="1">
        <f t="shared" si="1"/>
        <v>-0.88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IFERROR(__xludf.DUMMYFUNCTION("""COMPUTED_VALUE"""),36.77)</f>
        <v>36.77</v>
      </c>
      <c r="C538" s="1">
        <f t="shared" si="1"/>
        <v>-0.6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IFERROR(__xludf.DUMMYFUNCTION("""COMPUTED_VALUE"""),36.36)</f>
        <v>36.36</v>
      </c>
      <c r="C539" s="1">
        <f t="shared" si="1"/>
        <v>-1.41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IFERROR(__xludf.DUMMYFUNCTION("""COMPUTED_VALUE"""),36.44)</f>
        <v>36.44</v>
      </c>
      <c r="C540" s="1">
        <f t="shared" si="1"/>
        <v>-0.92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IFERROR(__xludf.DUMMYFUNCTION("""COMPUTED_VALUE"""),36.72)</f>
        <v>36.72</v>
      </c>
      <c r="C541" s="1">
        <f t="shared" si="1"/>
        <v>-0.72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IFERROR(__xludf.DUMMYFUNCTION("""COMPUTED_VALUE"""),36.42)</f>
        <v>36.42</v>
      </c>
      <c r="C542" s="1">
        <f t="shared" si="1"/>
        <v>-1.3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IFERROR(__xludf.DUMMYFUNCTION("""COMPUTED_VALUE"""),36.38)</f>
        <v>36.38</v>
      </c>
      <c r="C543" s="1">
        <f t="shared" si="1"/>
        <v>-1.04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IFERROR(__xludf.DUMMYFUNCTION("""COMPUTED_VALUE"""),36.6)</f>
        <v>36.6</v>
      </c>
      <c r="C544" s="1">
        <f t="shared" si="1"/>
        <v>-0.78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IFERROR(__xludf.DUMMYFUNCTION("""COMPUTED_VALUE"""),36.4)</f>
        <v>36.4</v>
      </c>
      <c r="C545" s="1">
        <f t="shared" si="1"/>
        <v>-1.2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IFERROR(__xludf.DUMMYFUNCTION("""COMPUTED_VALUE"""),36.03)</f>
        <v>36.03</v>
      </c>
      <c r="C546" s="1">
        <f t="shared" si="1"/>
        <v>-1.37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IFERROR(__xludf.DUMMYFUNCTION("""COMPUTED_VALUE"""),36.17)</f>
        <v>36.17</v>
      </c>
      <c r="C547" s="1">
        <f t="shared" si="1"/>
        <v>-0.86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IFERROR(__xludf.DUMMYFUNCTION("""COMPUTED_VALUE"""),36.66)</f>
        <v>36.66</v>
      </c>
      <c r="C548" s="1">
        <f t="shared" si="1"/>
        <v>-0.51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IFERROR(__xludf.DUMMYFUNCTION("""COMPUTED_VALUE"""),35.7)</f>
        <v>35.7</v>
      </c>
      <c r="C549" s="1">
        <f t="shared" si="1"/>
        <v>-1.96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IFERROR(__xludf.DUMMYFUNCTION("""COMPUTED_VALUE"""),35.58)</f>
        <v>35.58</v>
      </c>
      <c r="C550" s="1">
        <f t="shared" si="1"/>
        <v>-1.12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IFERROR(__xludf.DUMMYFUNCTION("""COMPUTED_VALUE"""),35.66)</f>
        <v>35.66</v>
      </c>
      <c r="C551" s="1">
        <f t="shared" si="1"/>
        <v>-0.92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IFERROR(__xludf.DUMMYFUNCTION("""COMPUTED_VALUE"""),35.85)</f>
        <v>35.85</v>
      </c>
      <c r="C552" s="1">
        <f t="shared" si="1"/>
        <v>-0.81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IFERROR(__xludf.DUMMYFUNCTION("""COMPUTED_VALUE"""),36.33)</f>
        <v>36.33</v>
      </c>
      <c r="C553" s="1">
        <f t="shared" si="1"/>
        <v>-0.52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IFERROR(__xludf.DUMMYFUNCTION("""COMPUTED_VALUE"""),36.5)</f>
        <v>36.5</v>
      </c>
      <c r="C554" s="1">
        <f t="shared" si="1"/>
        <v>-0.83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IFERROR(__xludf.DUMMYFUNCTION("""COMPUTED_VALUE"""),36.44)</f>
        <v>36.44</v>
      </c>
      <c r="C555" s="1">
        <f t="shared" si="1"/>
        <v>-1.06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IFERROR(__xludf.DUMMYFUNCTION("""COMPUTED_VALUE"""),36.29)</f>
        <v>36.29</v>
      </c>
      <c r="C556" s="1">
        <f t="shared" si="1"/>
        <v>-1.15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IFERROR(__xludf.DUMMYFUNCTION("""COMPUTED_VALUE"""),36.26)</f>
        <v>36.26</v>
      </c>
      <c r="C557" s="1">
        <f t="shared" si="1"/>
        <v>-1.03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IFERROR(__xludf.DUMMYFUNCTION("""COMPUTED_VALUE"""),36.13)</f>
        <v>36.13</v>
      </c>
      <c r="C558" s="1">
        <f t="shared" si="1"/>
        <v>-1.13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IFERROR(__xludf.DUMMYFUNCTION("""COMPUTED_VALUE"""),36.01)</f>
        <v>36.01</v>
      </c>
      <c r="C559" s="1">
        <f t="shared" si="1"/>
        <v>-1.12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IFERROR(__xludf.DUMMYFUNCTION("""COMPUTED_VALUE"""),35.95)</f>
        <v>35.95</v>
      </c>
      <c r="C560" s="1">
        <f t="shared" si="1"/>
        <v>-1.06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IFERROR(__xludf.DUMMYFUNCTION("""COMPUTED_VALUE"""),35.85)</f>
        <v>35.85</v>
      </c>
      <c r="C561" s="1">
        <f t="shared" si="1"/>
        <v>-1.1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IFERROR(__xludf.DUMMYFUNCTION("""COMPUTED_VALUE"""),36.24)</f>
        <v>36.24</v>
      </c>
      <c r="C562" s="1">
        <f t="shared" si="1"/>
        <v>-0.61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IFERROR(__xludf.DUMMYFUNCTION("""COMPUTED_VALUE"""),36.86)</f>
        <v>36.86</v>
      </c>
      <c r="C563" s="1">
        <f t="shared" si="1"/>
        <v>-0.38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IFERROR(__xludf.DUMMYFUNCTION("""COMPUTED_VALUE"""),37.0)</f>
        <v>37</v>
      </c>
      <c r="C564" s="1">
        <f t="shared" si="1"/>
        <v>-0.86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IFERROR(__xludf.DUMMYFUNCTION("""COMPUTED_VALUE"""),36.53)</f>
        <v>36.53</v>
      </c>
      <c r="C565" s="1">
        <f t="shared" si="1"/>
        <v>-1.47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IFERROR(__xludf.DUMMYFUNCTION("""COMPUTED_VALUE"""),36.24)</f>
        <v>36.24</v>
      </c>
      <c r="C566" s="1">
        <f t="shared" si="1"/>
        <v>-1.29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IFERROR(__xludf.DUMMYFUNCTION("""COMPUTED_VALUE"""),36.62)</f>
        <v>36.62</v>
      </c>
      <c r="C567" s="1">
        <f t="shared" si="1"/>
        <v>-0.62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IFERROR(__xludf.DUMMYFUNCTION("""COMPUTED_VALUE"""),36.72)</f>
        <v>36.72</v>
      </c>
      <c r="C568" s="1">
        <f t="shared" si="1"/>
        <v>-0.9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IFERROR(__xludf.DUMMYFUNCTION("""COMPUTED_VALUE"""),36.92)</f>
        <v>36.92</v>
      </c>
      <c r="C569" s="1">
        <f t="shared" si="1"/>
        <v>-0.8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IFERROR(__xludf.DUMMYFUNCTION("""COMPUTED_VALUE"""),37.1)</f>
        <v>37.1</v>
      </c>
      <c r="C570" s="1">
        <f t="shared" si="1"/>
        <v>-0.82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IFERROR(__xludf.DUMMYFUNCTION("""COMPUTED_VALUE"""),37.07)</f>
        <v>37.07</v>
      </c>
      <c r="C571" s="1">
        <f t="shared" si="1"/>
        <v>-1.03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IFERROR(__xludf.DUMMYFUNCTION("""COMPUTED_VALUE"""),36.93)</f>
        <v>36.93</v>
      </c>
      <c r="C572" s="1">
        <f t="shared" si="1"/>
        <v>-1.14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IFERROR(__xludf.DUMMYFUNCTION("""COMPUTED_VALUE"""),36.66)</f>
        <v>36.66</v>
      </c>
      <c r="C573" s="1">
        <f t="shared" si="1"/>
        <v>-1.27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IFERROR(__xludf.DUMMYFUNCTION("""COMPUTED_VALUE"""),36.69)</f>
        <v>36.69</v>
      </c>
      <c r="C574" s="1">
        <f t="shared" si="1"/>
        <v>-0.97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IFERROR(__xludf.DUMMYFUNCTION("""COMPUTED_VALUE"""),36.49)</f>
        <v>36.49</v>
      </c>
      <c r="C575" s="1">
        <f t="shared" si="1"/>
        <v>-1.2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IFERROR(__xludf.DUMMYFUNCTION("""COMPUTED_VALUE"""),36.02)</f>
        <v>36.02</v>
      </c>
      <c r="C576" s="1">
        <f t="shared" si="1"/>
        <v>-1.47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IFERROR(__xludf.DUMMYFUNCTION("""COMPUTED_VALUE"""),36.19)</f>
        <v>36.19</v>
      </c>
      <c r="C577" s="1">
        <f t="shared" si="1"/>
        <v>-0.83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IFERROR(__xludf.DUMMYFUNCTION("""COMPUTED_VALUE"""),36.72)</f>
        <v>36.72</v>
      </c>
      <c r="C578" s="1">
        <f t="shared" si="1"/>
        <v>-0.47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IFERROR(__xludf.DUMMYFUNCTION("""COMPUTED_VALUE"""),36.62)</f>
        <v>36.62</v>
      </c>
      <c r="C579" s="1">
        <f t="shared" si="1"/>
        <v>-1.1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IFERROR(__xludf.DUMMYFUNCTION("""COMPUTED_VALUE"""),36.58)</f>
        <v>36.58</v>
      </c>
      <c r="C580" s="1">
        <f t="shared" si="1"/>
        <v>-1.04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IFERROR(__xludf.DUMMYFUNCTION("""COMPUTED_VALUE"""),36.93)</f>
        <v>36.93</v>
      </c>
      <c r="C581" s="1">
        <f t="shared" si="1"/>
        <v>-0.65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IFERROR(__xludf.DUMMYFUNCTION("""COMPUTED_VALUE"""),36.49)</f>
        <v>36.49</v>
      </c>
      <c r="C582" s="1">
        <f t="shared" si="1"/>
        <v>-1.44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IFERROR(__xludf.DUMMYFUNCTION("""COMPUTED_VALUE"""),36.49)</f>
        <v>36.49</v>
      </c>
      <c r="C583" s="1">
        <f t="shared" si="1"/>
        <v>-1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IFERROR(__xludf.DUMMYFUNCTION("""COMPUTED_VALUE"""),36.64)</f>
        <v>36.64</v>
      </c>
      <c r="C584" s="1">
        <f t="shared" si="1"/>
        <v>-0.85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IFERROR(__xludf.DUMMYFUNCTION("""COMPUTED_VALUE"""),36.68)</f>
        <v>36.68</v>
      </c>
      <c r="C585" s="1">
        <f t="shared" si="1"/>
        <v>-0.96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IFERROR(__xludf.DUMMYFUNCTION("""COMPUTED_VALUE"""),36.67)</f>
        <v>36.67</v>
      </c>
      <c r="C586" s="1">
        <f t="shared" si="1"/>
        <v>-1.01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IFERROR(__xludf.DUMMYFUNCTION("""COMPUTED_VALUE"""),37.42)</f>
        <v>37.42</v>
      </c>
      <c r="C587" s="1">
        <f t="shared" si="1"/>
        <v>-0.25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IFERROR(__xludf.DUMMYFUNCTION("""COMPUTED_VALUE"""),37.54)</f>
        <v>37.54</v>
      </c>
      <c r="C588" s="1">
        <f t="shared" si="1"/>
        <v>-0.88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IFERROR(__xludf.DUMMYFUNCTION("""COMPUTED_VALUE"""),37.46)</f>
        <v>37.46</v>
      </c>
      <c r="C589" s="1">
        <f t="shared" si="1"/>
        <v>-1.08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IFERROR(__xludf.DUMMYFUNCTION("""COMPUTED_VALUE"""),37.35)</f>
        <v>37.35</v>
      </c>
      <c r="C590" s="1">
        <f t="shared" si="1"/>
        <v>-1.11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IFERROR(__xludf.DUMMYFUNCTION("""COMPUTED_VALUE"""),37.03)</f>
        <v>37.03</v>
      </c>
      <c r="C591" s="1">
        <f t="shared" si="1"/>
        <v>-1.32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IFERROR(__xludf.DUMMYFUNCTION("""COMPUTED_VALUE"""),36.75)</f>
        <v>36.75</v>
      </c>
      <c r="C592" s="1">
        <f t="shared" si="1"/>
        <v>-1.28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IFERROR(__xludf.DUMMYFUNCTION("""COMPUTED_VALUE"""),36.83)</f>
        <v>36.83</v>
      </c>
      <c r="C593" s="1">
        <f t="shared" si="1"/>
        <v>-0.92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IFERROR(__xludf.DUMMYFUNCTION("""COMPUTED_VALUE"""),36.32)</f>
        <v>36.32</v>
      </c>
      <c r="C594" s="1">
        <f t="shared" si="1"/>
        <v>-1.51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IFERROR(__xludf.DUMMYFUNCTION("""COMPUTED_VALUE"""),36.61)</f>
        <v>36.61</v>
      </c>
      <c r="C595" s="1">
        <f t="shared" si="1"/>
        <v>-0.71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IFERROR(__xludf.DUMMYFUNCTION("""COMPUTED_VALUE"""),36.26)</f>
        <v>36.26</v>
      </c>
      <c r="C596" s="1">
        <f t="shared" si="1"/>
        <v>-1.35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IFERROR(__xludf.DUMMYFUNCTION("""COMPUTED_VALUE"""),36.45)</f>
        <v>36.45</v>
      </c>
      <c r="C597" s="1">
        <f t="shared" si="1"/>
        <v>-0.81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IFERROR(__xludf.DUMMYFUNCTION("""COMPUTED_VALUE"""),35.99)</f>
        <v>35.99</v>
      </c>
      <c r="C598" s="1">
        <f t="shared" si="1"/>
        <v>-1.46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IFERROR(__xludf.DUMMYFUNCTION("""COMPUTED_VALUE"""),36.45)</f>
        <v>36.45</v>
      </c>
      <c r="C599" s="1">
        <f t="shared" si="1"/>
        <v>-0.54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IFERROR(__xludf.DUMMYFUNCTION("""COMPUTED_VALUE"""),36.26)</f>
        <v>36.26</v>
      </c>
      <c r="C600" s="1">
        <f t="shared" si="1"/>
        <v>-1.19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IFERROR(__xludf.DUMMYFUNCTION("""COMPUTED_VALUE"""),36.06)</f>
        <v>36.06</v>
      </c>
      <c r="C601" s="1">
        <f t="shared" si="1"/>
        <v>-1.2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IFERROR(__xludf.DUMMYFUNCTION("""COMPUTED_VALUE"""),35.85)</f>
        <v>35.85</v>
      </c>
      <c r="C602" s="1">
        <f t="shared" si="1"/>
        <v>-1.21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IFERROR(__xludf.DUMMYFUNCTION("""COMPUTED_VALUE"""),35.72)</f>
        <v>35.72</v>
      </c>
      <c r="C603" s="1">
        <f t="shared" si="1"/>
        <v>-1.13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IFERROR(__xludf.DUMMYFUNCTION("""COMPUTED_VALUE"""),35.72)</f>
        <v>35.72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IFERROR(__xludf.DUMMYFUNCTION("""COMPUTED_VALUE"""),35.85)</f>
        <v>35.85</v>
      </c>
      <c r="C605" s="1">
        <f t="shared" si="1"/>
        <v>-0.87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IFERROR(__xludf.DUMMYFUNCTION("""COMPUTED_VALUE"""),35.8)</f>
        <v>35.8</v>
      </c>
      <c r="C606" s="1">
        <f t="shared" si="1"/>
        <v>-1.05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IFERROR(__xludf.DUMMYFUNCTION("""COMPUTED_VALUE"""),35.84)</f>
        <v>35.84</v>
      </c>
      <c r="C607" s="1">
        <f t="shared" si="1"/>
        <v>-0.96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IFERROR(__xludf.DUMMYFUNCTION("""COMPUTED_VALUE"""),35.66)</f>
        <v>35.66</v>
      </c>
      <c r="C608" s="1">
        <f t="shared" si="1"/>
        <v>-1.18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IFERROR(__xludf.DUMMYFUNCTION("""COMPUTED_VALUE"""),35.83)</f>
        <v>35.83</v>
      </c>
      <c r="C609" s="1">
        <f t="shared" si="1"/>
        <v>-0.83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IFERROR(__xludf.DUMMYFUNCTION("""COMPUTED_VALUE"""),35.45)</f>
        <v>35.45</v>
      </c>
      <c r="C610" s="1">
        <f t="shared" si="1"/>
        <v>-1.38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IFERROR(__xludf.DUMMYFUNCTION("""COMPUTED_VALUE"""),35.72)</f>
        <v>35.72</v>
      </c>
      <c r="C611" s="1">
        <f t="shared" si="1"/>
        <v>-0.73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IFERROR(__xludf.DUMMYFUNCTION("""COMPUTED_VALUE"""),35.76)</f>
        <v>35.76</v>
      </c>
      <c r="C612" s="1">
        <f t="shared" si="1"/>
        <v>-0.96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IFERROR(__xludf.DUMMYFUNCTION("""COMPUTED_VALUE"""),36.14)</f>
        <v>36.14</v>
      </c>
      <c r="C613" s="1">
        <f t="shared" si="1"/>
        <v>-0.62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IFERROR(__xludf.DUMMYFUNCTION("""COMPUTED_VALUE"""),36.55)</f>
        <v>36.55</v>
      </c>
      <c r="C614" s="1">
        <f t="shared" si="1"/>
        <v>-0.59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IFERROR(__xludf.DUMMYFUNCTION("""COMPUTED_VALUE"""),36.67)</f>
        <v>36.67</v>
      </c>
      <c r="C615" s="1">
        <f t="shared" si="1"/>
        <v>-0.88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IFERROR(__xludf.DUMMYFUNCTION("""COMPUTED_VALUE"""),36.68)</f>
        <v>36.68</v>
      </c>
      <c r="C616" s="1">
        <f t="shared" si="1"/>
        <v>-0.99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IFERROR(__xludf.DUMMYFUNCTION("""COMPUTED_VALUE"""),37.04)</f>
        <v>37.04</v>
      </c>
      <c r="C617" s="1">
        <f t="shared" si="1"/>
        <v>-0.64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IFERROR(__xludf.DUMMYFUNCTION("""COMPUTED_VALUE"""),36.62)</f>
        <v>36.62</v>
      </c>
      <c r="C618" s="1">
        <f t="shared" si="1"/>
        <v>-1.42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IFERROR(__xludf.DUMMYFUNCTION("""COMPUTED_VALUE"""),36.99)</f>
        <v>36.99</v>
      </c>
      <c r="C619" s="1">
        <f t="shared" si="1"/>
        <v>-0.63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IFERROR(__xludf.DUMMYFUNCTION("""COMPUTED_VALUE"""),37.13)</f>
        <v>37.13</v>
      </c>
      <c r="C620" s="1">
        <f t="shared" si="1"/>
        <v>-0.86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IFERROR(__xludf.DUMMYFUNCTION("""COMPUTED_VALUE"""),37.04)</f>
        <v>37.04</v>
      </c>
      <c r="C621" s="1">
        <f t="shared" si="1"/>
        <v>-1.09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IFERROR(__xludf.DUMMYFUNCTION("""COMPUTED_VALUE"""),37.41)</f>
        <v>37.41</v>
      </c>
      <c r="C622" s="1">
        <f t="shared" si="1"/>
        <v>-0.63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IFERROR(__xludf.DUMMYFUNCTION("""COMPUTED_VALUE"""),37.39)</f>
        <v>37.39</v>
      </c>
      <c r="C623" s="1">
        <f t="shared" si="1"/>
        <v>-1.02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IFERROR(__xludf.DUMMYFUNCTION("""COMPUTED_VALUE"""),37.62)</f>
        <v>37.62</v>
      </c>
      <c r="C624" s="1">
        <f t="shared" si="1"/>
        <v>-0.77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IFERROR(__xludf.DUMMYFUNCTION("""COMPUTED_VALUE"""),38.31)</f>
        <v>38.31</v>
      </c>
      <c r="C625" s="1">
        <f t="shared" si="1"/>
        <v>-0.31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IFERROR(__xludf.DUMMYFUNCTION("""COMPUTED_VALUE"""),37.94)</f>
        <v>37.94</v>
      </c>
      <c r="C626" s="1">
        <f t="shared" si="1"/>
        <v>-1.37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IFERROR(__xludf.DUMMYFUNCTION("""COMPUTED_VALUE"""),38.2)</f>
        <v>38.2</v>
      </c>
      <c r="C627" s="1">
        <f t="shared" si="1"/>
        <v>-0.74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IFERROR(__xludf.DUMMYFUNCTION("""COMPUTED_VALUE"""),38.65)</f>
        <v>38.65</v>
      </c>
      <c r="C628" s="1">
        <f t="shared" si="1"/>
        <v>-0.55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IFERROR(__xludf.DUMMYFUNCTION("""COMPUTED_VALUE"""),38.79)</f>
        <v>38.79</v>
      </c>
      <c r="C629" s="1">
        <f t="shared" si="1"/>
        <v>-0.86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IFERROR(__xludf.DUMMYFUNCTION("""COMPUTED_VALUE"""),39.81)</f>
        <v>39.81</v>
      </c>
      <c r="C630" s="1">
        <f t="shared" si="1"/>
        <v>0.02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IFERROR(__xludf.DUMMYFUNCTION("""COMPUTED_VALUE"""),39.91)</f>
        <v>39.91</v>
      </c>
      <c r="C631" s="1">
        <f t="shared" si="1"/>
        <v>-0.9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IFERROR(__xludf.DUMMYFUNCTION("""COMPUTED_VALUE"""),39.87)</f>
        <v>39.87</v>
      </c>
      <c r="C632" s="1">
        <f t="shared" si="1"/>
        <v>-1.04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IFERROR(__xludf.DUMMYFUNCTION("""COMPUTED_VALUE"""),39.7)</f>
        <v>39.7</v>
      </c>
      <c r="C633" s="1">
        <f t="shared" si="1"/>
        <v>-1.17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IFERROR(__xludf.DUMMYFUNCTION("""COMPUTED_VALUE"""),39.58)</f>
        <v>39.58</v>
      </c>
      <c r="C634" s="1">
        <f t="shared" si="1"/>
        <v>-1.12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IFERROR(__xludf.DUMMYFUNCTION("""COMPUTED_VALUE"""),40.17)</f>
        <v>40.17</v>
      </c>
      <c r="C635" s="1">
        <f t="shared" si="1"/>
        <v>-0.41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IFERROR(__xludf.DUMMYFUNCTION("""COMPUTED_VALUE"""),39.45)</f>
        <v>39.45</v>
      </c>
      <c r="C636" s="1">
        <f t="shared" si="1"/>
        <v>-1.72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IFERROR(__xludf.DUMMYFUNCTION("""COMPUTED_VALUE"""),39.29)</f>
        <v>39.29</v>
      </c>
      <c r="C637" s="1">
        <f t="shared" si="1"/>
        <v>-1.16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IFERROR(__xludf.DUMMYFUNCTION("""COMPUTED_VALUE"""),40.92)</f>
        <v>40.92</v>
      </c>
      <c r="C638" s="1">
        <f t="shared" si="1"/>
        <v>0.63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IFERROR(__xludf.DUMMYFUNCTION("""COMPUTED_VALUE"""),41.45)</f>
        <v>41.45</v>
      </c>
      <c r="C639" s="1">
        <f t="shared" si="1"/>
        <v>-0.47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IFERROR(__xludf.DUMMYFUNCTION("""COMPUTED_VALUE"""),41.34)</f>
        <v>41.34</v>
      </c>
      <c r="C640" s="1">
        <f t="shared" si="1"/>
        <v>-1.11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IFERROR(__xludf.DUMMYFUNCTION("""COMPUTED_VALUE"""),42.14)</f>
        <v>42.14</v>
      </c>
      <c r="C641" s="1">
        <f t="shared" si="1"/>
        <v>-0.2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IFERROR(__xludf.DUMMYFUNCTION("""COMPUTED_VALUE"""),41.9)</f>
        <v>41.9</v>
      </c>
      <c r="C642" s="1">
        <f t="shared" si="1"/>
        <v>-1.24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IFERROR(__xludf.DUMMYFUNCTION("""COMPUTED_VALUE"""),41.9)</f>
        <v>41.9</v>
      </c>
      <c r="C643" s="1">
        <f t="shared" si="1"/>
        <v>-1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IFERROR(__xludf.DUMMYFUNCTION("""COMPUTED_VALUE"""),41.39)</f>
        <v>41.39</v>
      </c>
      <c r="C644" s="1">
        <f t="shared" si="1"/>
        <v>-1.51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IFERROR(__xludf.DUMMYFUNCTION("""COMPUTED_VALUE"""),41.26)</f>
        <v>41.26</v>
      </c>
      <c r="C645" s="1">
        <f t="shared" si="1"/>
        <v>-1.13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IFERROR(__xludf.DUMMYFUNCTION("""COMPUTED_VALUE"""),40.71)</f>
        <v>40.71</v>
      </c>
      <c r="C646" s="1">
        <f t="shared" si="1"/>
        <v>-1.55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IFERROR(__xludf.DUMMYFUNCTION("""COMPUTED_VALUE"""),40.64)</f>
        <v>40.64</v>
      </c>
      <c r="C647" s="1">
        <f t="shared" si="1"/>
        <v>-1.07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IFERROR(__xludf.DUMMYFUNCTION("""COMPUTED_VALUE"""),41.32)</f>
        <v>41.32</v>
      </c>
      <c r="C648" s="1">
        <f t="shared" si="1"/>
        <v>-0.32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IFERROR(__xludf.DUMMYFUNCTION("""COMPUTED_VALUE"""),43.0)</f>
        <v>43</v>
      </c>
      <c r="C649" s="1">
        <f t="shared" si="1"/>
        <v>0.68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IFERROR(__xludf.DUMMYFUNCTION("""COMPUTED_VALUE"""),42.41)</f>
        <v>42.41</v>
      </c>
      <c r="C650" s="1">
        <f t="shared" si="1"/>
        <v>-1.59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IFERROR(__xludf.DUMMYFUNCTION("""COMPUTED_VALUE"""),42.12)</f>
        <v>42.12</v>
      </c>
      <c r="C651" s="1">
        <f t="shared" si="1"/>
        <v>-1.29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IFERROR(__xludf.DUMMYFUNCTION("""COMPUTED_VALUE"""),42.22)</f>
        <v>42.22</v>
      </c>
      <c r="C652" s="1">
        <f t="shared" si="1"/>
        <v>-0.9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IFERROR(__xludf.DUMMYFUNCTION("""COMPUTED_VALUE"""),41.87)</f>
        <v>41.87</v>
      </c>
      <c r="C653" s="1">
        <f t="shared" si="1"/>
        <v>-1.35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IFERROR(__xludf.DUMMYFUNCTION("""COMPUTED_VALUE"""),42.1)</f>
        <v>42.1</v>
      </c>
      <c r="C654" s="1">
        <f t="shared" si="1"/>
        <v>-0.77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IFERROR(__xludf.DUMMYFUNCTION("""COMPUTED_VALUE"""),42.42)</f>
        <v>42.42</v>
      </c>
      <c r="C655" s="1">
        <f t="shared" si="1"/>
        <v>-0.68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IFERROR(__xludf.DUMMYFUNCTION("""COMPUTED_VALUE"""),41.96)</f>
        <v>41.96</v>
      </c>
      <c r="C656" s="1">
        <f t="shared" si="1"/>
        <v>-1.46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IFERROR(__xludf.DUMMYFUNCTION("""COMPUTED_VALUE"""),42.01)</f>
        <v>42.01</v>
      </c>
      <c r="C657" s="1">
        <f t="shared" si="1"/>
        <v>-0.95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IFERROR(__xludf.DUMMYFUNCTION("""COMPUTED_VALUE"""),42.22)</f>
        <v>42.22</v>
      </c>
      <c r="C658" s="1">
        <f t="shared" si="1"/>
        <v>-0.79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IFERROR(__xludf.DUMMYFUNCTION("""COMPUTED_VALUE"""),42.5)</f>
        <v>42.5</v>
      </c>
      <c r="C659" s="1">
        <f t="shared" si="1"/>
        <v>-0.72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IFERROR(__xludf.DUMMYFUNCTION("""COMPUTED_VALUE"""),42.36)</f>
        <v>42.36</v>
      </c>
      <c r="C660" s="1">
        <f t="shared" si="1"/>
        <v>-1.14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IFERROR(__xludf.DUMMYFUNCTION("""COMPUTED_VALUE"""),42.35)</f>
        <v>42.35</v>
      </c>
      <c r="C661" s="1">
        <f t="shared" si="1"/>
        <v>-1.01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IFERROR(__xludf.DUMMYFUNCTION("""COMPUTED_VALUE"""),42.01)</f>
        <v>42.01</v>
      </c>
      <c r="C662" s="1">
        <f t="shared" si="1"/>
        <v>-1.34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IFERROR(__xludf.DUMMYFUNCTION("""COMPUTED_VALUE"""),41.9)</f>
        <v>41.9</v>
      </c>
      <c r="C663" s="1">
        <f t="shared" si="1"/>
        <v>-1.11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IFERROR(__xludf.DUMMYFUNCTION("""COMPUTED_VALUE"""),41.33)</f>
        <v>41.33</v>
      </c>
      <c r="C664" s="1">
        <f t="shared" si="1"/>
        <v>-1.57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IFERROR(__xludf.DUMMYFUNCTION("""COMPUTED_VALUE"""),41.72)</f>
        <v>41.72</v>
      </c>
      <c r="C665" s="1">
        <f t="shared" si="1"/>
        <v>-0.61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IFERROR(__xludf.DUMMYFUNCTION("""COMPUTED_VALUE"""),40.94)</f>
        <v>40.94</v>
      </c>
      <c r="C666" s="1">
        <f t="shared" si="1"/>
        <v>-1.78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IFERROR(__xludf.DUMMYFUNCTION("""COMPUTED_VALUE"""),40.92)</f>
        <v>40.92</v>
      </c>
      <c r="C667" s="1">
        <f t="shared" si="1"/>
        <v>-1.02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IFERROR(__xludf.DUMMYFUNCTION("""COMPUTED_VALUE"""),40.81)</f>
        <v>40.81</v>
      </c>
      <c r="C668" s="1">
        <f t="shared" si="1"/>
        <v>-1.11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IFERROR(__xludf.DUMMYFUNCTION("""COMPUTED_VALUE"""),41.12)</f>
        <v>41.12</v>
      </c>
      <c r="C669" s="1">
        <f t="shared" si="1"/>
        <v>-0.69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IFERROR(__xludf.DUMMYFUNCTION("""COMPUTED_VALUE"""),41.05)</f>
        <v>41.05</v>
      </c>
      <c r="C670" s="1">
        <f t="shared" si="1"/>
        <v>-1.07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IFERROR(__xludf.DUMMYFUNCTION("""COMPUTED_VALUE"""),40.84)</f>
        <v>40.84</v>
      </c>
      <c r="C671" s="1">
        <f t="shared" si="1"/>
        <v>-1.21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IFERROR(__xludf.DUMMYFUNCTION("""COMPUTED_VALUE"""),41.06)</f>
        <v>41.06</v>
      </c>
      <c r="C672" s="1">
        <f t="shared" si="1"/>
        <v>-0.78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IFERROR(__xludf.DUMMYFUNCTION("""COMPUTED_VALUE"""),41.12)</f>
        <v>41.12</v>
      </c>
      <c r="C673" s="1">
        <f t="shared" si="1"/>
        <v>-0.94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IFERROR(__xludf.DUMMYFUNCTION("""COMPUTED_VALUE"""),41.05)</f>
        <v>41.05</v>
      </c>
      <c r="C674" s="1">
        <f t="shared" si="1"/>
        <v>-1.07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IFERROR(__xludf.DUMMYFUNCTION("""COMPUTED_VALUE"""),41.24)</f>
        <v>41.24</v>
      </c>
      <c r="C675" s="1">
        <f t="shared" si="1"/>
        <v>-0.81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IFERROR(__xludf.DUMMYFUNCTION("""COMPUTED_VALUE"""),41.42)</f>
        <v>41.42</v>
      </c>
      <c r="C676" s="1">
        <f t="shared" si="1"/>
        <v>-0.82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IFERROR(__xludf.DUMMYFUNCTION("""COMPUTED_VALUE"""),42.18)</f>
        <v>42.18</v>
      </c>
      <c r="C677" s="1">
        <f t="shared" si="1"/>
        <v>-0.24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IFERROR(__xludf.DUMMYFUNCTION("""COMPUTED_VALUE"""),42.0)</f>
        <v>42</v>
      </c>
      <c r="C678" s="1">
        <f t="shared" si="1"/>
        <v>-1.18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IFERROR(__xludf.DUMMYFUNCTION("""COMPUTED_VALUE"""),42.2)</f>
        <v>42.2</v>
      </c>
      <c r="C679" s="1">
        <f t="shared" si="1"/>
        <v>-0.8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IFERROR(__xludf.DUMMYFUNCTION("""COMPUTED_VALUE"""),42.27)</f>
        <v>42.27</v>
      </c>
      <c r="C680" s="1">
        <f t="shared" si="1"/>
        <v>-0.93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IFERROR(__xludf.DUMMYFUNCTION("""COMPUTED_VALUE"""),42.46)</f>
        <v>42.46</v>
      </c>
      <c r="C681" s="1">
        <f t="shared" si="1"/>
        <v>-0.81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IFERROR(__xludf.DUMMYFUNCTION("""COMPUTED_VALUE"""),42.58)</f>
        <v>42.58</v>
      </c>
      <c r="C682" s="1">
        <f t="shared" si="1"/>
        <v>-0.88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IFERROR(__xludf.DUMMYFUNCTION("""COMPUTED_VALUE"""),41.59)</f>
        <v>41.59</v>
      </c>
      <c r="C683" s="1">
        <f t="shared" si="1"/>
        <v>-1.99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IFERROR(__xludf.DUMMYFUNCTION("""COMPUTED_VALUE"""),41.96)</f>
        <v>41.96</v>
      </c>
      <c r="C684" s="1">
        <f t="shared" si="1"/>
        <v>-0.63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IFERROR(__xludf.DUMMYFUNCTION("""COMPUTED_VALUE"""),42.03)</f>
        <v>42.03</v>
      </c>
      <c r="C685" s="1">
        <f t="shared" si="1"/>
        <v>-0.93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IFERROR(__xludf.DUMMYFUNCTION("""COMPUTED_VALUE"""),42.44)</f>
        <v>42.44</v>
      </c>
      <c r="C686" s="1">
        <f t="shared" si="1"/>
        <v>-0.59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IFERROR(__xludf.DUMMYFUNCTION("""COMPUTED_VALUE"""),42.8)</f>
        <v>42.8</v>
      </c>
      <c r="C687" s="1">
        <f t="shared" si="1"/>
        <v>-0.64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IFERROR(__xludf.DUMMYFUNCTION("""COMPUTED_VALUE"""),42.82)</f>
        <v>42.82</v>
      </c>
      <c r="C688" s="1">
        <f t="shared" si="1"/>
        <v>-0.98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IFERROR(__xludf.DUMMYFUNCTION("""COMPUTED_VALUE"""),43.04)</f>
        <v>43.04</v>
      </c>
      <c r="C689" s="1">
        <f t="shared" si="1"/>
        <v>-0.78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IFERROR(__xludf.DUMMYFUNCTION("""COMPUTED_VALUE"""),43.01)</f>
        <v>43.01</v>
      </c>
      <c r="C690" s="1">
        <f t="shared" si="1"/>
        <v>-1.03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IFERROR(__xludf.DUMMYFUNCTION("""COMPUTED_VALUE"""),42.92)</f>
        <v>42.92</v>
      </c>
      <c r="C691" s="1">
        <f t="shared" si="1"/>
        <v>-1.09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IFERROR(__xludf.DUMMYFUNCTION("""COMPUTED_VALUE"""),43.13)</f>
        <v>43.13</v>
      </c>
      <c r="C692" s="1">
        <f t="shared" si="1"/>
        <v>-0.79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IFERROR(__xludf.DUMMYFUNCTION("""COMPUTED_VALUE"""),43.0)</f>
        <v>43</v>
      </c>
      <c r="C693" s="1">
        <f t="shared" si="1"/>
        <v>-1.13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IFERROR(__xludf.DUMMYFUNCTION("""COMPUTED_VALUE"""),43.11)</f>
        <v>43.11</v>
      </c>
      <c r="C694" s="1">
        <f t="shared" si="1"/>
        <v>-0.89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IFERROR(__xludf.DUMMYFUNCTION("""COMPUTED_VALUE"""),43.36)</f>
        <v>43.36</v>
      </c>
      <c r="C695" s="1">
        <f t="shared" si="1"/>
        <v>-0.75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IFERROR(__xludf.DUMMYFUNCTION("""COMPUTED_VALUE"""),43.65)</f>
        <v>43.65</v>
      </c>
      <c r="C696" s="1">
        <f t="shared" si="1"/>
        <v>-0.71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IFERROR(__xludf.DUMMYFUNCTION("""COMPUTED_VALUE"""),43.98)</f>
        <v>43.98</v>
      </c>
      <c r="C697" s="1">
        <f t="shared" si="1"/>
        <v>-0.67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IFERROR(__xludf.DUMMYFUNCTION("""COMPUTED_VALUE"""),44.13)</f>
        <v>44.13</v>
      </c>
      <c r="C698" s="1">
        <f t="shared" si="1"/>
        <v>-0.85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IFERROR(__xludf.DUMMYFUNCTION("""COMPUTED_VALUE"""),44.19)</f>
        <v>44.19</v>
      </c>
      <c r="C699" s="1">
        <f t="shared" si="1"/>
        <v>-0.94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IFERROR(__xludf.DUMMYFUNCTION("""COMPUTED_VALUE"""),44.02)</f>
        <v>44.02</v>
      </c>
      <c r="C700" s="1">
        <f t="shared" si="1"/>
        <v>-1.17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IFERROR(__xludf.DUMMYFUNCTION("""COMPUTED_VALUE"""),43.48)</f>
        <v>43.48</v>
      </c>
      <c r="C701" s="1">
        <f t="shared" si="1"/>
        <v>-1.54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IFERROR(__xludf.DUMMYFUNCTION("""COMPUTED_VALUE"""),43.34)</f>
        <v>43.34</v>
      </c>
      <c r="C702" s="1">
        <f t="shared" si="1"/>
        <v>-1.14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IFERROR(__xludf.DUMMYFUNCTION("""COMPUTED_VALUE"""),43.5)</f>
        <v>43.5</v>
      </c>
      <c r="C703" s="1">
        <f t="shared" si="1"/>
        <v>-0.84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IFERROR(__xludf.DUMMYFUNCTION("""COMPUTED_VALUE"""),44.42)</f>
        <v>44.42</v>
      </c>
      <c r="C704" s="1">
        <f t="shared" si="1"/>
        <v>-0.08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IFERROR(__xludf.DUMMYFUNCTION("""COMPUTED_VALUE"""),44.98)</f>
        <v>44.98</v>
      </c>
      <c r="C705" s="1">
        <f t="shared" si="1"/>
        <v>-0.44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IFERROR(__xludf.DUMMYFUNCTION("""COMPUTED_VALUE"""),45.19)</f>
        <v>45.19</v>
      </c>
      <c r="C706" s="1">
        <f t="shared" si="1"/>
        <v>-0.79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IFERROR(__xludf.DUMMYFUNCTION("""COMPUTED_VALUE"""),45.73)</f>
        <v>45.73</v>
      </c>
      <c r="C707" s="1">
        <f t="shared" si="1"/>
        <v>-0.46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IFERROR(__xludf.DUMMYFUNCTION("""COMPUTED_VALUE"""),44.84)</f>
        <v>44.84</v>
      </c>
      <c r="C708" s="1">
        <f t="shared" si="1"/>
        <v>-1.89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IFERROR(__xludf.DUMMYFUNCTION("""COMPUTED_VALUE"""),44.32)</f>
        <v>44.32</v>
      </c>
      <c r="C709" s="1">
        <f t="shared" si="1"/>
        <v>-1.52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IFERROR(__xludf.DUMMYFUNCTION("""COMPUTED_VALUE"""),43.76)</f>
        <v>43.76</v>
      </c>
      <c r="C710" s="1">
        <f t="shared" si="1"/>
        <v>-1.56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IFERROR(__xludf.DUMMYFUNCTION("""COMPUTED_VALUE"""),43.75)</f>
        <v>43.75</v>
      </c>
      <c r="C711" s="1">
        <f t="shared" si="1"/>
        <v>-1.01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IFERROR(__xludf.DUMMYFUNCTION("""COMPUTED_VALUE"""),44.15)</f>
        <v>44.15</v>
      </c>
      <c r="C712" s="1">
        <f t="shared" si="1"/>
        <v>-0.6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IFERROR(__xludf.DUMMYFUNCTION("""COMPUTED_VALUE"""),44.01)</f>
        <v>44.01</v>
      </c>
      <c r="C713" s="1">
        <f t="shared" si="1"/>
        <v>-1.14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IFERROR(__xludf.DUMMYFUNCTION("""COMPUTED_VALUE"""),43.51)</f>
        <v>43.51</v>
      </c>
      <c r="C714" s="1">
        <f t="shared" si="1"/>
        <v>-1.5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IFERROR(__xludf.DUMMYFUNCTION("""COMPUTED_VALUE"""),43.8)</f>
        <v>43.8</v>
      </c>
      <c r="C715" s="1">
        <f t="shared" si="1"/>
        <v>-0.71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IFERROR(__xludf.DUMMYFUNCTION("""COMPUTED_VALUE"""),43.86)</f>
        <v>43.86</v>
      </c>
      <c r="C716" s="1">
        <f t="shared" si="1"/>
        <v>-0.94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IFERROR(__xludf.DUMMYFUNCTION("""COMPUTED_VALUE"""),43.55)</f>
        <v>43.55</v>
      </c>
      <c r="C717" s="1">
        <f t="shared" si="1"/>
        <v>-1.31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IFERROR(__xludf.DUMMYFUNCTION("""COMPUTED_VALUE"""),43.79)</f>
        <v>43.79</v>
      </c>
      <c r="C718" s="1">
        <f t="shared" si="1"/>
        <v>-0.76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IFERROR(__xludf.DUMMYFUNCTION("""COMPUTED_VALUE"""),42.39)</f>
        <v>42.39</v>
      </c>
      <c r="C719" s="1">
        <f t="shared" si="1"/>
        <v>-2.4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IFERROR(__xludf.DUMMYFUNCTION("""COMPUTED_VALUE"""),41.81)</f>
        <v>41.81</v>
      </c>
      <c r="C720" s="1">
        <f t="shared" si="1"/>
        <v>-1.58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IFERROR(__xludf.DUMMYFUNCTION("""COMPUTED_VALUE"""),42.0)</f>
        <v>42</v>
      </c>
      <c r="C721" s="1">
        <f t="shared" si="1"/>
        <v>-0.81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IFERROR(__xludf.DUMMYFUNCTION("""COMPUTED_VALUE"""),41.97)</f>
        <v>41.97</v>
      </c>
      <c r="C722" s="1">
        <f t="shared" si="1"/>
        <v>-1.03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IFERROR(__xludf.DUMMYFUNCTION("""COMPUTED_VALUE"""),41.65)</f>
        <v>41.65</v>
      </c>
      <c r="C723" s="1">
        <f t="shared" si="1"/>
        <v>-1.32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IFERROR(__xludf.DUMMYFUNCTION("""COMPUTED_VALUE"""),41.05)</f>
        <v>41.05</v>
      </c>
      <c r="C724" s="1">
        <f t="shared" si="1"/>
        <v>-1.6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IFERROR(__xludf.DUMMYFUNCTION("""COMPUTED_VALUE"""),40.81)</f>
        <v>40.81</v>
      </c>
      <c r="C725" s="1">
        <f t="shared" si="1"/>
        <v>-1.24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IFERROR(__xludf.DUMMYFUNCTION("""COMPUTED_VALUE"""),41.07)</f>
        <v>41.07</v>
      </c>
      <c r="C726" s="1">
        <f t="shared" si="1"/>
        <v>-0.74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IFERROR(__xludf.DUMMYFUNCTION("""COMPUTED_VALUE"""),41.33)</f>
        <v>41.33</v>
      </c>
      <c r="C727" s="1">
        <f t="shared" si="1"/>
        <v>-0.74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IFERROR(__xludf.DUMMYFUNCTION("""COMPUTED_VALUE"""),41.54)</f>
        <v>41.54</v>
      </c>
      <c r="C728" s="1">
        <f t="shared" si="1"/>
        <v>-0.79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IFERROR(__xludf.DUMMYFUNCTION("""COMPUTED_VALUE"""),41.85)</f>
        <v>41.85</v>
      </c>
      <c r="C729" s="1">
        <f t="shared" si="1"/>
        <v>-0.69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IFERROR(__xludf.DUMMYFUNCTION("""COMPUTED_VALUE"""),42.22)</f>
        <v>42.22</v>
      </c>
      <c r="C730" s="1">
        <f t="shared" si="1"/>
        <v>-0.63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IFERROR(__xludf.DUMMYFUNCTION("""COMPUTED_VALUE"""),42.15)</f>
        <v>42.15</v>
      </c>
      <c r="C731" s="1">
        <f t="shared" si="1"/>
        <v>-1.07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IFERROR(__xludf.DUMMYFUNCTION("""COMPUTED_VALUE"""),41.84)</f>
        <v>41.84</v>
      </c>
      <c r="C732" s="1">
        <f t="shared" si="1"/>
        <v>-1.31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IFERROR(__xludf.DUMMYFUNCTION("""COMPUTED_VALUE"""),42.53)</f>
        <v>42.53</v>
      </c>
      <c r="C733" s="1">
        <f t="shared" si="1"/>
        <v>-0.31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IFERROR(__xludf.DUMMYFUNCTION("""COMPUTED_VALUE"""),42.63)</f>
        <v>42.63</v>
      </c>
      <c r="C734" s="1">
        <f t="shared" si="1"/>
        <v>-0.9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IFERROR(__xludf.DUMMYFUNCTION("""COMPUTED_VALUE"""),42.24)</f>
        <v>42.24</v>
      </c>
      <c r="C735" s="1">
        <f t="shared" si="1"/>
        <v>-1.39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IFERROR(__xludf.DUMMYFUNCTION("""COMPUTED_VALUE"""),42.38)</f>
        <v>42.38</v>
      </c>
      <c r="C736" s="1">
        <f t="shared" si="1"/>
        <v>-0.86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IFERROR(__xludf.DUMMYFUNCTION("""COMPUTED_VALUE"""),42.34)</f>
        <v>42.34</v>
      </c>
      <c r="C737" s="1">
        <f t="shared" si="1"/>
        <v>-1.04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IFERROR(__xludf.DUMMYFUNCTION("""COMPUTED_VALUE"""),42.33)</f>
        <v>42.33</v>
      </c>
      <c r="C738" s="1">
        <f t="shared" si="1"/>
        <v>-1.01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IFERROR(__xludf.DUMMYFUNCTION("""COMPUTED_VALUE"""),42.44)</f>
        <v>42.44</v>
      </c>
      <c r="C739" s="1">
        <f t="shared" si="1"/>
        <v>-0.89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IFERROR(__xludf.DUMMYFUNCTION("""COMPUTED_VALUE"""),42.56)</f>
        <v>42.56</v>
      </c>
      <c r="C740" s="1">
        <f t="shared" si="1"/>
        <v>-0.88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IFERROR(__xludf.DUMMYFUNCTION("""COMPUTED_VALUE"""),42.41)</f>
        <v>42.41</v>
      </c>
      <c r="C741" s="1">
        <f t="shared" si="1"/>
        <v>-1.15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IFERROR(__xludf.DUMMYFUNCTION("""COMPUTED_VALUE"""),43.09)</f>
        <v>43.09</v>
      </c>
      <c r="C742" s="1">
        <f t="shared" si="1"/>
        <v>-0.32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IFERROR(__xludf.DUMMYFUNCTION("""COMPUTED_VALUE"""),43.16)</f>
        <v>43.16</v>
      </c>
      <c r="C743" s="1">
        <f t="shared" si="1"/>
        <v>-0.93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IFERROR(__xludf.DUMMYFUNCTION("""COMPUTED_VALUE"""),41.91)</f>
        <v>41.91</v>
      </c>
      <c r="C744" s="1">
        <f t="shared" si="1"/>
        <v>-2.25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IFERROR(__xludf.DUMMYFUNCTION("""COMPUTED_VALUE"""),41.52)</f>
        <v>41.52</v>
      </c>
      <c r="C745" s="1">
        <f t="shared" si="1"/>
        <v>-1.39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IFERROR(__xludf.DUMMYFUNCTION("""COMPUTED_VALUE"""),41.6)</f>
        <v>41.6</v>
      </c>
      <c r="C746" s="1">
        <f t="shared" si="1"/>
        <v>-0.92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IFERROR(__xludf.DUMMYFUNCTION("""COMPUTED_VALUE"""),42.18)</f>
        <v>42.18</v>
      </c>
      <c r="C747" s="1">
        <f t="shared" si="1"/>
        <v>-0.42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IFERROR(__xludf.DUMMYFUNCTION("""COMPUTED_VALUE"""),41.63)</f>
        <v>41.63</v>
      </c>
      <c r="C748" s="1">
        <f t="shared" si="1"/>
        <v>-1.55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IFERROR(__xludf.DUMMYFUNCTION("""COMPUTED_VALUE"""),40.2)</f>
        <v>40.2</v>
      </c>
      <c r="C749" s="1">
        <f t="shared" si="1"/>
        <v>-2.43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IFERROR(__xludf.DUMMYFUNCTION("""COMPUTED_VALUE"""),39.59)</f>
        <v>39.59</v>
      </c>
      <c r="C750" s="1">
        <f t="shared" si="1"/>
        <v>-1.61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IFERROR(__xludf.DUMMYFUNCTION("""COMPUTED_VALUE"""),39.5)</f>
        <v>39.5</v>
      </c>
      <c r="C751" s="1">
        <f t="shared" si="1"/>
        <v>-1.09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IFERROR(__xludf.DUMMYFUNCTION("""COMPUTED_VALUE"""),39.42)</f>
        <v>39.42</v>
      </c>
      <c r="C752" s="1">
        <f t="shared" si="1"/>
        <v>-1.08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IFERROR(__xludf.DUMMYFUNCTION("""COMPUTED_VALUE"""),39.29)</f>
        <v>39.29</v>
      </c>
      <c r="C753" s="1">
        <f t="shared" si="1"/>
        <v>-1.13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IFERROR(__xludf.DUMMYFUNCTION("""COMPUTED_VALUE"""),38.75)</f>
        <v>38.75</v>
      </c>
      <c r="C754" s="1">
        <f t="shared" si="1"/>
        <v>-1.54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IFERROR(__xludf.DUMMYFUNCTION("""COMPUTED_VALUE"""),39.04)</f>
        <v>39.04</v>
      </c>
      <c r="C755" s="1">
        <f t="shared" si="1"/>
        <v>-0.71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IFERROR(__xludf.DUMMYFUNCTION("""COMPUTED_VALUE"""),39.42)</f>
        <v>39.42</v>
      </c>
      <c r="C756" s="1">
        <f t="shared" si="1"/>
        <v>-0.62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IFERROR(__xludf.DUMMYFUNCTION("""COMPUTED_VALUE"""),40.36)</f>
        <v>40.36</v>
      </c>
      <c r="C757" s="1">
        <f t="shared" si="1"/>
        <v>-0.06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IFERROR(__xludf.DUMMYFUNCTION("""COMPUTED_VALUE"""),40.02)</f>
        <v>40.02</v>
      </c>
      <c r="C758" s="1">
        <f t="shared" si="1"/>
        <v>-1.34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IFERROR(__xludf.DUMMYFUNCTION("""COMPUTED_VALUE"""),40.16)</f>
        <v>40.16</v>
      </c>
      <c r="C759" s="1">
        <f t="shared" si="1"/>
        <v>-0.86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IFERROR(__xludf.DUMMYFUNCTION("""COMPUTED_VALUE"""),40.22)</f>
        <v>40.22</v>
      </c>
      <c r="C760" s="1">
        <f t="shared" si="1"/>
        <v>-0.94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IFERROR(__xludf.DUMMYFUNCTION("""COMPUTED_VALUE"""),40.61)</f>
        <v>40.61</v>
      </c>
      <c r="C761" s="1">
        <f t="shared" si="1"/>
        <v>-0.61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IFERROR(__xludf.DUMMYFUNCTION("""COMPUTED_VALUE"""),40.79)</f>
        <v>40.79</v>
      </c>
      <c r="C762" s="1">
        <f t="shared" si="1"/>
        <v>-0.82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IFERROR(__xludf.DUMMYFUNCTION("""COMPUTED_VALUE"""),41.22)</f>
        <v>41.22</v>
      </c>
      <c r="C763" s="1">
        <f t="shared" si="1"/>
        <v>-0.57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IFERROR(__xludf.DUMMYFUNCTION("""COMPUTED_VALUE"""),41.33)</f>
        <v>41.33</v>
      </c>
      <c r="C764" s="1">
        <f t="shared" si="1"/>
        <v>-0.89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IFERROR(__xludf.DUMMYFUNCTION("""COMPUTED_VALUE"""),40.88)</f>
        <v>40.88</v>
      </c>
      <c r="C765" s="1">
        <f t="shared" si="1"/>
        <v>-1.45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IFERROR(__xludf.DUMMYFUNCTION("""COMPUTED_VALUE"""),40.56)</f>
        <v>40.56</v>
      </c>
      <c r="C766" s="1">
        <f t="shared" si="1"/>
        <v>-1.32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IFERROR(__xludf.DUMMYFUNCTION("""COMPUTED_VALUE"""),40.76)</f>
        <v>40.76</v>
      </c>
      <c r="C767" s="1">
        <f t="shared" si="1"/>
        <v>-0.8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IFERROR(__xludf.DUMMYFUNCTION("""COMPUTED_VALUE"""),40.98)</f>
        <v>40.98</v>
      </c>
      <c r="C768" s="1">
        <f t="shared" si="1"/>
        <v>-0.78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IFERROR(__xludf.DUMMYFUNCTION("""COMPUTED_VALUE"""),41.19)</f>
        <v>41.19</v>
      </c>
      <c r="C769" s="1">
        <f t="shared" si="1"/>
        <v>-0.79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IFERROR(__xludf.DUMMYFUNCTION("""COMPUTED_VALUE"""),40.83)</f>
        <v>40.83</v>
      </c>
      <c r="C770" s="1">
        <f t="shared" si="1"/>
        <v>-1.36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IFERROR(__xludf.DUMMYFUNCTION("""COMPUTED_VALUE"""),41.0)</f>
        <v>41</v>
      </c>
      <c r="C771" s="1">
        <f t="shared" si="1"/>
        <v>-0.83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IFERROR(__xludf.DUMMYFUNCTION("""COMPUTED_VALUE"""),41.44)</f>
        <v>41.44</v>
      </c>
      <c r="C772" s="1">
        <f t="shared" si="1"/>
        <v>-0.56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IFERROR(__xludf.DUMMYFUNCTION("""COMPUTED_VALUE"""),40.93)</f>
        <v>40.93</v>
      </c>
      <c r="C773" s="1">
        <f t="shared" si="1"/>
        <v>-1.51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IFERROR(__xludf.DUMMYFUNCTION("""COMPUTED_VALUE"""),41.63)</f>
        <v>41.63</v>
      </c>
      <c r="C774" s="1">
        <f t="shared" si="1"/>
        <v>-0.3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IFERROR(__xludf.DUMMYFUNCTION("""COMPUTED_VALUE"""),41.48)</f>
        <v>41.48</v>
      </c>
      <c r="C775" s="1">
        <f t="shared" si="1"/>
        <v>-1.15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IFERROR(__xludf.DUMMYFUNCTION("""COMPUTED_VALUE"""),41.24)</f>
        <v>41.24</v>
      </c>
      <c r="C776" s="1">
        <f t="shared" si="1"/>
        <v>-1.24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IFERROR(__xludf.DUMMYFUNCTION("""COMPUTED_VALUE"""),39.89)</f>
        <v>39.89</v>
      </c>
      <c r="C777" s="1">
        <f t="shared" si="1"/>
        <v>-2.35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IFERROR(__xludf.DUMMYFUNCTION("""COMPUTED_VALUE"""),38.95)</f>
        <v>38.95</v>
      </c>
      <c r="C778" s="1">
        <f t="shared" si="1"/>
        <v>-1.94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IFERROR(__xludf.DUMMYFUNCTION("""COMPUTED_VALUE"""),39.5)</f>
        <v>39.5</v>
      </c>
      <c r="C779" s="1">
        <f t="shared" si="1"/>
        <v>-0.45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IFERROR(__xludf.DUMMYFUNCTION("""COMPUTED_VALUE"""),39.18)</f>
        <v>39.18</v>
      </c>
      <c r="C780" s="1">
        <f t="shared" si="1"/>
        <v>-1.32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IFERROR(__xludf.DUMMYFUNCTION("""COMPUTED_VALUE"""),39.09)</f>
        <v>39.09</v>
      </c>
      <c r="C781" s="1">
        <f t="shared" si="1"/>
        <v>-1.09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IFERROR(__xludf.DUMMYFUNCTION("""COMPUTED_VALUE"""),39.27)</f>
        <v>39.27</v>
      </c>
      <c r="C782" s="1">
        <f t="shared" si="1"/>
        <v>-0.82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IFERROR(__xludf.DUMMYFUNCTION("""COMPUTED_VALUE"""),39.46)</f>
        <v>39.46</v>
      </c>
      <c r="C783" s="1">
        <f t="shared" si="1"/>
        <v>-0.81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IFERROR(__xludf.DUMMYFUNCTION("""COMPUTED_VALUE"""),39.52)</f>
        <v>39.52</v>
      </c>
      <c r="C784" s="1">
        <f t="shared" si="1"/>
        <v>-0.94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IFERROR(__xludf.DUMMYFUNCTION("""COMPUTED_VALUE"""),39.24)</f>
        <v>39.24</v>
      </c>
      <c r="C785" s="1">
        <f t="shared" si="1"/>
        <v>-1.28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IFERROR(__xludf.DUMMYFUNCTION("""COMPUTED_VALUE"""),39.28)</f>
        <v>39.28</v>
      </c>
      <c r="C786" s="1">
        <f t="shared" si="1"/>
        <v>-0.96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IFERROR(__xludf.DUMMYFUNCTION("""COMPUTED_VALUE"""),39.5)</f>
        <v>39.5</v>
      </c>
      <c r="C787" s="1">
        <f t="shared" si="1"/>
        <v>-0.78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IFERROR(__xludf.DUMMYFUNCTION("""COMPUTED_VALUE"""),40.26)</f>
        <v>40.26</v>
      </c>
      <c r="C788" s="1">
        <f t="shared" si="1"/>
        <v>-0.24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IFERROR(__xludf.DUMMYFUNCTION("""COMPUTED_VALUE"""),40.68)</f>
        <v>40.68</v>
      </c>
      <c r="C789" s="1">
        <f t="shared" si="1"/>
        <v>-0.58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IFERROR(__xludf.DUMMYFUNCTION("""COMPUTED_VALUE"""),40.52)</f>
        <v>40.52</v>
      </c>
      <c r="C790" s="1">
        <f t="shared" si="1"/>
        <v>-1.16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IFERROR(__xludf.DUMMYFUNCTION("""COMPUTED_VALUE"""),40.97)</f>
        <v>40.97</v>
      </c>
      <c r="C791" s="1">
        <f t="shared" si="1"/>
        <v>-0.55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IFERROR(__xludf.DUMMYFUNCTION("""COMPUTED_VALUE"""),40.54)</f>
        <v>40.54</v>
      </c>
      <c r="C792" s="1">
        <f t="shared" si="1"/>
        <v>-1.43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IFERROR(__xludf.DUMMYFUNCTION("""COMPUTED_VALUE"""),40.45)</f>
        <v>40.45</v>
      </c>
      <c r="C793" s="1">
        <f t="shared" si="1"/>
        <v>-1.09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IFERROR(__xludf.DUMMYFUNCTION("""COMPUTED_VALUE"""),40.97)</f>
        <v>40.97</v>
      </c>
      <c r="C794" s="1">
        <f t="shared" si="1"/>
        <v>-0.48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IFERROR(__xludf.DUMMYFUNCTION("""COMPUTED_VALUE"""),40.74)</f>
        <v>40.74</v>
      </c>
      <c r="C795" s="1">
        <f t="shared" si="1"/>
        <v>-1.23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IFERROR(__xludf.DUMMYFUNCTION("""COMPUTED_VALUE"""),40.65)</f>
        <v>40.65</v>
      </c>
      <c r="C796" s="1">
        <f t="shared" si="1"/>
        <v>-1.09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IFERROR(__xludf.DUMMYFUNCTION("""COMPUTED_VALUE"""),41.33)</f>
        <v>41.33</v>
      </c>
      <c r="C797" s="1">
        <f t="shared" si="1"/>
        <v>-0.32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IFERROR(__xludf.DUMMYFUNCTION("""COMPUTED_VALUE"""),41.24)</f>
        <v>41.24</v>
      </c>
      <c r="C798" s="1">
        <f t="shared" si="1"/>
        <v>-1.09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IFERROR(__xludf.DUMMYFUNCTION("""COMPUTED_VALUE"""),41.65)</f>
        <v>41.65</v>
      </c>
      <c r="C799" s="1">
        <f t="shared" si="1"/>
        <v>-0.59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IFERROR(__xludf.DUMMYFUNCTION("""COMPUTED_VALUE"""),41.26)</f>
        <v>41.26</v>
      </c>
      <c r="C800" s="1">
        <f t="shared" si="1"/>
        <v>-1.39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IFERROR(__xludf.DUMMYFUNCTION("""COMPUTED_VALUE"""),40.97)</f>
        <v>40.97</v>
      </c>
      <c r="C801" s="1">
        <f t="shared" si="1"/>
        <v>-1.29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IFERROR(__xludf.DUMMYFUNCTION("""COMPUTED_VALUE"""),41.63)</f>
        <v>41.63</v>
      </c>
      <c r="C802" s="1">
        <f t="shared" si="1"/>
        <v>-0.34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IFERROR(__xludf.DUMMYFUNCTION("""COMPUTED_VALUE"""),42.95)</f>
        <v>42.95</v>
      </c>
      <c r="C803" s="1">
        <f t="shared" si="1"/>
        <v>0.32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IFERROR(__xludf.DUMMYFUNCTION("""COMPUTED_VALUE"""),42.52)</f>
        <v>42.52</v>
      </c>
      <c r="C804" s="1">
        <f t="shared" si="1"/>
        <v>-1.43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IFERROR(__xludf.DUMMYFUNCTION("""COMPUTED_VALUE"""),42.21)</f>
        <v>42.21</v>
      </c>
      <c r="C805" s="1">
        <f t="shared" si="1"/>
        <v>-1.31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IFERROR(__xludf.DUMMYFUNCTION("""COMPUTED_VALUE"""),42.04)</f>
        <v>42.04</v>
      </c>
      <c r="C806" s="1">
        <f t="shared" si="1"/>
        <v>-1.17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IFERROR(__xludf.DUMMYFUNCTION("""COMPUTED_VALUE"""),41.6)</f>
        <v>41.6</v>
      </c>
      <c r="C807" s="1">
        <f t="shared" si="1"/>
        <v>-1.44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IFERROR(__xludf.DUMMYFUNCTION("""COMPUTED_VALUE"""),41.67)</f>
        <v>41.67</v>
      </c>
      <c r="C808" s="1">
        <f t="shared" si="1"/>
        <v>-0.93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IFERROR(__xludf.DUMMYFUNCTION("""COMPUTED_VALUE"""),42.07)</f>
        <v>42.07</v>
      </c>
      <c r="C809" s="1">
        <f t="shared" si="1"/>
        <v>-0.6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IFERROR(__xludf.DUMMYFUNCTION("""COMPUTED_VALUE"""),41.75)</f>
        <v>41.75</v>
      </c>
      <c r="C810" s="1">
        <f t="shared" si="1"/>
        <v>-1.32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IFERROR(__xludf.DUMMYFUNCTION("""COMPUTED_VALUE"""),41.86)</f>
        <v>41.86</v>
      </c>
      <c r="C811" s="1">
        <f t="shared" si="1"/>
        <v>-0.89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IFERROR(__xludf.DUMMYFUNCTION("""COMPUTED_VALUE"""),41.66)</f>
        <v>41.66</v>
      </c>
      <c r="C812" s="1">
        <f t="shared" si="1"/>
        <v>-1.2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IFERROR(__xludf.DUMMYFUNCTION("""COMPUTED_VALUE"""),42.33)</f>
        <v>42.33</v>
      </c>
      <c r="C813" s="1">
        <f t="shared" si="1"/>
        <v>-0.33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IFERROR(__xludf.DUMMYFUNCTION("""COMPUTED_VALUE"""),42.05)</f>
        <v>42.05</v>
      </c>
      <c r="C814" s="1">
        <f t="shared" si="1"/>
        <v>-1.28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IFERROR(__xludf.DUMMYFUNCTION("""COMPUTED_VALUE"""),42.15)</f>
        <v>42.15</v>
      </c>
      <c r="C815" s="1">
        <f t="shared" si="1"/>
        <v>-0.9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IFERROR(__xludf.DUMMYFUNCTION("""COMPUTED_VALUE"""),42.29)</f>
        <v>42.29</v>
      </c>
      <c r="C816" s="1">
        <f t="shared" si="1"/>
        <v>-0.86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IFERROR(__xludf.DUMMYFUNCTION("""COMPUTED_VALUE"""),42.82)</f>
        <v>42.82</v>
      </c>
      <c r="C817" s="1">
        <f t="shared" si="1"/>
        <v>-0.47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IFERROR(__xludf.DUMMYFUNCTION("""COMPUTED_VALUE"""),43.25)</f>
        <v>43.25</v>
      </c>
      <c r="C818" s="1">
        <f t="shared" si="1"/>
        <v>-0.57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IFERROR(__xludf.DUMMYFUNCTION("""COMPUTED_VALUE"""),43.21)</f>
        <v>43.21</v>
      </c>
      <c r="C819" s="1">
        <f t="shared" si="1"/>
        <v>-1.04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IFERROR(__xludf.DUMMYFUNCTION("""COMPUTED_VALUE"""),43.03)</f>
        <v>43.03</v>
      </c>
      <c r="C820" s="1">
        <f t="shared" si="1"/>
        <v>-1.18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IFERROR(__xludf.DUMMYFUNCTION("""COMPUTED_VALUE"""),43.37)</f>
        <v>43.37</v>
      </c>
      <c r="C821" s="1">
        <f t="shared" si="1"/>
        <v>-0.66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IFERROR(__xludf.DUMMYFUNCTION("""COMPUTED_VALUE"""),43.39)</f>
        <v>43.39</v>
      </c>
      <c r="C822" s="1">
        <f t="shared" si="1"/>
        <v>-0.98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IFERROR(__xludf.DUMMYFUNCTION("""COMPUTED_VALUE"""),44.66)</f>
        <v>44.66</v>
      </c>
      <c r="C823" s="1">
        <f t="shared" si="1"/>
        <v>0.27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IFERROR(__xludf.DUMMYFUNCTION("""COMPUTED_VALUE"""),45.02)</f>
        <v>45.02</v>
      </c>
      <c r="C824" s="1">
        <f t="shared" si="1"/>
        <v>-0.64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IFERROR(__xludf.DUMMYFUNCTION("""COMPUTED_VALUE"""),44.92)</f>
        <v>44.92</v>
      </c>
      <c r="C825" s="1">
        <f t="shared" si="1"/>
        <v>-1.1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IFERROR(__xludf.DUMMYFUNCTION("""COMPUTED_VALUE"""),44.3)</f>
        <v>44.3</v>
      </c>
      <c r="C826" s="1">
        <f t="shared" si="1"/>
        <v>-1.62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IFERROR(__xludf.DUMMYFUNCTION("""COMPUTED_VALUE"""),44.78)</f>
        <v>44.78</v>
      </c>
      <c r="C827" s="1">
        <f t="shared" si="1"/>
        <v>-0.52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IFERROR(__xludf.DUMMYFUNCTION("""COMPUTED_VALUE"""),44.59)</f>
        <v>44.59</v>
      </c>
      <c r="C828" s="1">
        <f t="shared" si="1"/>
        <v>-1.19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IFERROR(__xludf.DUMMYFUNCTION("""COMPUTED_VALUE"""),44.4)</f>
        <v>44.4</v>
      </c>
      <c r="C829" s="1">
        <f t="shared" si="1"/>
        <v>-1.19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IFERROR(__xludf.DUMMYFUNCTION("""COMPUTED_VALUE"""),45.28)</f>
        <v>45.28</v>
      </c>
      <c r="C830" s="1">
        <f t="shared" si="1"/>
        <v>-0.12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IFERROR(__xludf.DUMMYFUNCTION("""COMPUTED_VALUE"""),45.69)</f>
        <v>45.69</v>
      </c>
      <c r="C831" s="1">
        <f t="shared" si="1"/>
        <v>-0.59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IFERROR(__xludf.DUMMYFUNCTION("""COMPUTED_VALUE"""),46.37)</f>
        <v>46.37</v>
      </c>
      <c r="C832" s="1">
        <f t="shared" si="1"/>
        <v>-0.32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IFERROR(__xludf.DUMMYFUNCTION("""COMPUTED_VALUE"""),45.72)</f>
        <v>45.72</v>
      </c>
      <c r="C833" s="1">
        <f t="shared" si="1"/>
        <v>-1.65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IFERROR(__xludf.DUMMYFUNCTION("""COMPUTED_VALUE"""),45.15)</f>
        <v>45.15</v>
      </c>
      <c r="C834" s="1">
        <f t="shared" si="1"/>
        <v>-1.57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IFERROR(__xludf.DUMMYFUNCTION("""COMPUTED_VALUE"""),45.65)</f>
        <v>45.65</v>
      </c>
      <c r="C835" s="1">
        <f t="shared" si="1"/>
        <v>-0.5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IFERROR(__xludf.DUMMYFUNCTION("""COMPUTED_VALUE"""),45.6)</f>
        <v>45.6</v>
      </c>
      <c r="C836" s="1">
        <f t="shared" si="1"/>
        <v>-1.05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IFERROR(__xludf.DUMMYFUNCTION("""COMPUTED_VALUE"""),44.82)</f>
        <v>44.82</v>
      </c>
      <c r="C837" s="1">
        <f t="shared" si="1"/>
        <v>-1.78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IFERROR(__xludf.DUMMYFUNCTION("""COMPUTED_VALUE"""),43.57)</f>
        <v>43.57</v>
      </c>
      <c r="C838" s="1">
        <f t="shared" si="1"/>
        <v>-2.25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IFERROR(__xludf.DUMMYFUNCTION("""COMPUTED_VALUE"""),43.6)</f>
        <v>43.6</v>
      </c>
      <c r="C839" s="1">
        <f t="shared" si="1"/>
        <v>-0.97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IFERROR(__xludf.DUMMYFUNCTION("""COMPUTED_VALUE"""),43.55)</f>
        <v>43.55</v>
      </c>
      <c r="C840" s="1">
        <f t="shared" si="1"/>
        <v>-1.05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IFERROR(__xludf.DUMMYFUNCTION("""COMPUTED_VALUE"""),42.89)</f>
        <v>42.89</v>
      </c>
      <c r="C841" s="1">
        <f t="shared" si="1"/>
        <v>-1.66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IFERROR(__xludf.DUMMYFUNCTION("""COMPUTED_VALUE"""),43.17)</f>
        <v>43.17</v>
      </c>
      <c r="C842" s="1">
        <f t="shared" si="1"/>
        <v>-0.72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IFERROR(__xludf.DUMMYFUNCTION("""COMPUTED_VALUE"""),42.9)</f>
        <v>42.9</v>
      </c>
      <c r="C843" s="1">
        <f t="shared" si="1"/>
        <v>-1.27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IFERROR(__xludf.DUMMYFUNCTION("""COMPUTED_VALUE"""),43.38)</f>
        <v>43.38</v>
      </c>
      <c r="C844" s="1">
        <f t="shared" si="1"/>
        <v>-0.52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IFERROR(__xludf.DUMMYFUNCTION("""COMPUTED_VALUE"""),43.81)</f>
        <v>43.81</v>
      </c>
      <c r="C845" s="1">
        <f t="shared" si="1"/>
        <v>-0.57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IFERROR(__xludf.DUMMYFUNCTION("""COMPUTED_VALUE"""),44.02)</f>
        <v>44.02</v>
      </c>
      <c r="C846" s="1">
        <f t="shared" si="1"/>
        <v>-0.79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IFERROR(__xludf.DUMMYFUNCTION("""COMPUTED_VALUE"""),44.48)</f>
        <v>44.48</v>
      </c>
      <c r="C847" s="1">
        <f t="shared" si="1"/>
        <v>-0.54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IFERROR(__xludf.DUMMYFUNCTION("""COMPUTED_VALUE"""),44.56)</f>
        <v>44.56</v>
      </c>
      <c r="C848" s="1">
        <f t="shared" si="1"/>
        <v>-0.92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IFERROR(__xludf.DUMMYFUNCTION("""COMPUTED_VALUE"""),44.21)</f>
        <v>44.21</v>
      </c>
      <c r="C849" s="1">
        <f t="shared" si="1"/>
        <v>-1.35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IFERROR(__xludf.DUMMYFUNCTION("""COMPUTED_VALUE"""),43.85)</f>
        <v>43.85</v>
      </c>
      <c r="C850" s="1">
        <f t="shared" si="1"/>
        <v>-1.36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IFERROR(__xludf.DUMMYFUNCTION("""COMPUTED_VALUE"""),43.11)</f>
        <v>43.11</v>
      </c>
      <c r="C851" s="1">
        <f t="shared" si="1"/>
        <v>-1.74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IFERROR(__xludf.DUMMYFUNCTION("""COMPUTED_VALUE"""),45.13)</f>
        <v>45.13</v>
      </c>
      <c r="C852" s="1">
        <f t="shared" si="1"/>
        <v>1.02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IFERROR(__xludf.DUMMYFUNCTION("""COMPUTED_VALUE"""),44.54)</f>
        <v>44.54</v>
      </c>
      <c r="C853" s="1">
        <f t="shared" si="1"/>
        <v>-1.59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IFERROR(__xludf.DUMMYFUNCTION("""COMPUTED_VALUE"""),45.13)</f>
        <v>45.13</v>
      </c>
      <c r="C854" s="1">
        <f t="shared" si="1"/>
        <v>-0.41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IFERROR(__xludf.DUMMYFUNCTION("""COMPUTED_VALUE"""),44.97)</f>
        <v>44.97</v>
      </c>
      <c r="C855" s="1">
        <f t="shared" si="1"/>
        <v>-1.16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IFERROR(__xludf.DUMMYFUNCTION("""COMPUTED_VALUE"""),45.41)</f>
        <v>45.41</v>
      </c>
      <c r="C856" s="1">
        <f t="shared" si="1"/>
        <v>-0.56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IFERROR(__xludf.DUMMYFUNCTION("""COMPUTED_VALUE"""),44.69)</f>
        <v>44.69</v>
      </c>
      <c r="C857" s="1">
        <f t="shared" si="1"/>
        <v>-1.72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IFERROR(__xludf.DUMMYFUNCTION("""COMPUTED_VALUE"""),44.88)</f>
        <v>44.88</v>
      </c>
      <c r="C858" s="1">
        <f t="shared" si="1"/>
        <v>-0.81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IFERROR(__xludf.DUMMYFUNCTION("""COMPUTED_VALUE"""),44.53)</f>
        <v>44.53</v>
      </c>
      <c r="C859" s="1">
        <f t="shared" si="1"/>
        <v>-1.35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IFERROR(__xludf.DUMMYFUNCTION("""COMPUTED_VALUE"""),46.2)</f>
        <v>46.2</v>
      </c>
      <c r="C860" s="1">
        <f t="shared" si="1"/>
        <v>0.67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IFERROR(__xludf.DUMMYFUNCTION("""COMPUTED_VALUE"""),47.14)</f>
        <v>47.14</v>
      </c>
      <c r="C861" s="1">
        <f t="shared" si="1"/>
        <v>-0.06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IFERROR(__xludf.DUMMYFUNCTION("""COMPUTED_VALUE"""),46.47)</f>
        <v>46.47</v>
      </c>
      <c r="C862" s="1">
        <f t="shared" si="1"/>
        <v>-1.67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IFERROR(__xludf.DUMMYFUNCTION("""COMPUTED_VALUE"""),46.34)</f>
        <v>46.34</v>
      </c>
      <c r="C863" s="1">
        <f t="shared" si="1"/>
        <v>-1.13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IFERROR(__xludf.DUMMYFUNCTION("""COMPUTED_VALUE"""),45.95)</f>
        <v>45.95</v>
      </c>
      <c r="C864" s="1">
        <f t="shared" si="1"/>
        <v>-1.39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IFERROR(__xludf.DUMMYFUNCTION("""COMPUTED_VALUE"""),46.21)</f>
        <v>46.21</v>
      </c>
      <c r="C865" s="1">
        <f t="shared" si="1"/>
        <v>-0.74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IFERROR(__xludf.DUMMYFUNCTION("""COMPUTED_VALUE"""),45.35)</f>
        <v>45.35</v>
      </c>
      <c r="C866" s="1">
        <f t="shared" si="1"/>
        <v>-1.86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IFERROR(__xludf.DUMMYFUNCTION("""COMPUTED_VALUE"""),45.05)</f>
        <v>45.05</v>
      </c>
      <c r="C867" s="1">
        <f t="shared" si="1"/>
        <v>-1.3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IFERROR(__xludf.DUMMYFUNCTION("""COMPUTED_VALUE"""),45.67)</f>
        <v>45.67</v>
      </c>
      <c r="C868" s="1">
        <f t="shared" si="1"/>
        <v>-0.38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IFERROR(__xludf.DUMMYFUNCTION("""COMPUTED_VALUE"""),45.72)</f>
        <v>45.72</v>
      </c>
      <c r="C869" s="1">
        <f t="shared" si="1"/>
        <v>-0.95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IFERROR(__xludf.DUMMYFUNCTION("""COMPUTED_VALUE"""),45.58)</f>
        <v>45.58</v>
      </c>
      <c r="C870" s="1">
        <f t="shared" si="1"/>
        <v>-1.14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IFERROR(__xludf.DUMMYFUNCTION("""COMPUTED_VALUE"""),45.53)</f>
        <v>45.53</v>
      </c>
      <c r="C871" s="1">
        <f t="shared" si="1"/>
        <v>-1.05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IFERROR(__xludf.DUMMYFUNCTION("""COMPUTED_VALUE"""),45.37)</f>
        <v>45.37</v>
      </c>
      <c r="C872" s="1">
        <f t="shared" si="1"/>
        <v>-1.16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IFERROR(__xludf.DUMMYFUNCTION("""COMPUTED_VALUE"""),44.16)</f>
        <v>44.16</v>
      </c>
      <c r="C873" s="1">
        <f t="shared" si="1"/>
        <v>-2.21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IFERROR(__xludf.DUMMYFUNCTION("""COMPUTED_VALUE"""),44.82)</f>
        <v>44.82</v>
      </c>
      <c r="C874" s="1">
        <f t="shared" si="1"/>
        <v>-0.34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IFERROR(__xludf.DUMMYFUNCTION("""COMPUTED_VALUE"""),44.25)</f>
        <v>44.25</v>
      </c>
      <c r="C875" s="1">
        <f t="shared" si="1"/>
        <v>-1.57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IFERROR(__xludf.DUMMYFUNCTION("""COMPUTED_VALUE"""),44.08)</f>
        <v>44.08</v>
      </c>
      <c r="C876" s="1">
        <f t="shared" si="1"/>
        <v>-1.17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IFERROR(__xludf.DUMMYFUNCTION("""COMPUTED_VALUE"""),44.52)</f>
        <v>44.52</v>
      </c>
      <c r="C877" s="1">
        <f t="shared" si="1"/>
        <v>-0.56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IFERROR(__xludf.DUMMYFUNCTION("""COMPUTED_VALUE"""),45.08)</f>
        <v>45.08</v>
      </c>
      <c r="C878" s="1">
        <f t="shared" si="1"/>
        <v>-0.44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IFERROR(__xludf.DUMMYFUNCTION("""COMPUTED_VALUE"""),44.29)</f>
        <v>44.29</v>
      </c>
      <c r="C879" s="1">
        <f t="shared" si="1"/>
        <v>-1.79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IFERROR(__xludf.DUMMYFUNCTION("""COMPUTED_VALUE"""),44.17)</f>
        <v>44.17</v>
      </c>
      <c r="C880" s="1">
        <f t="shared" si="1"/>
        <v>-1.12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IFERROR(__xludf.DUMMYFUNCTION("""COMPUTED_VALUE"""),44.39)</f>
        <v>44.39</v>
      </c>
      <c r="C881" s="1">
        <f t="shared" si="1"/>
        <v>-0.78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IFERROR(__xludf.DUMMYFUNCTION("""COMPUTED_VALUE"""),44.39)</f>
        <v>44.39</v>
      </c>
      <c r="C882" s="1">
        <f t="shared" si="1"/>
        <v>-1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IFERROR(__xludf.DUMMYFUNCTION("""COMPUTED_VALUE"""),44.97)</f>
        <v>44.97</v>
      </c>
      <c r="C883" s="1">
        <f t="shared" si="1"/>
        <v>-0.42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IFERROR(__xludf.DUMMYFUNCTION("""COMPUTED_VALUE"""),45.21)</f>
        <v>45.21</v>
      </c>
      <c r="C884" s="1">
        <f t="shared" si="1"/>
        <v>-0.76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IFERROR(__xludf.DUMMYFUNCTION("""COMPUTED_VALUE"""),45.41)</f>
        <v>45.41</v>
      </c>
      <c r="C885" s="1">
        <f t="shared" si="1"/>
        <v>-0.8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IFERROR(__xludf.DUMMYFUNCTION("""COMPUTED_VALUE"""),45.73)</f>
        <v>45.73</v>
      </c>
      <c r="C886" s="1">
        <f t="shared" si="1"/>
        <v>-0.68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IFERROR(__xludf.DUMMYFUNCTION("""COMPUTED_VALUE"""),46.06)</f>
        <v>46.06</v>
      </c>
      <c r="C887" s="1">
        <f t="shared" si="1"/>
        <v>-0.67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IFERROR(__xludf.DUMMYFUNCTION("""COMPUTED_VALUE"""),46.28)</f>
        <v>46.28</v>
      </c>
      <c r="C888" s="1">
        <f t="shared" si="1"/>
        <v>-0.78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IFERROR(__xludf.DUMMYFUNCTION("""COMPUTED_VALUE"""),46.27)</f>
        <v>46.27</v>
      </c>
      <c r="C889" s="1">
        <f t="shared" si="1"/>
        <v>-1.01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IFERROR(__xludf.DUMMYFUNCTION("""COMPUTED_VALUE"""),45.99)</f>
        <v>45.99</v>
      </c>
      <c r="C890" s="1">
        <f t="shared" si="1"/>
        <v>-1.28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IFERROR(__xludf.DUMMYFUNCTION("""COMPUTED_VALUE"""),45.89)</f>
        <v>45.89</v>
      </c>
      <c r="C891" s="1">
        <f t="shared" si="1"/>
        <v>-1.1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IFERROR(__xludf.DUMMYFUNCTION("""COMPUTED_VALUE"""),45.2)</f>
        <v>45.2</v>
      </c>
      <c r="C892" s="1">
        <f t="shared" si="1"/>
        <v>-1.69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IFERROR(__xludf.DUMMYFUNCTION("""COMPUTED_VALUE"""),45.57)</f>
        <v>45.57</v>
      </c>
      <c r="C893" s="1">
        <f t="shared" si="1"/>
        <v>-0.63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IFERROR(__xludf.DUMMYFUNCTION("""COMPUTED_VALUE"""),45.5)</f>
        <v>45.5</v>
      </c>
      <c r="C894" s="1">
        <f t="shared" si="1"/>
        <v>-1.07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IFERROR(__xludf.DUMMYFUNCTION("""COMPUTED_VALUE"""),45.7)</f>
        <v>45.7</v>
      </c>
      <c r="C895" s="1">
        <f t="shared" si="1"/>
        <v>-0.8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IFERROR(__xludf.DUMMYFUNCTION("""COMPUTED_VALUE"""),45.55)</f>
        <v>45.55</v>
      </c>
      <c r="C896" s="1">
        <f t="shared" si="1"/>
        <v>-1.15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IFERROR(__xludf.DUMMYFUNCTION("""COMPUTED_VALUE"""),45.93)</f>
        <v>45.93</v>
      </c>
      <c r="C897" s="1">
        <f t="shared" si="1"/>
        <v>-0.62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IFERROR(__xludf.DUMMYFUNCTION("""COMPUTED_VALUE"""),46.24)</f>
        <v>46.24</v>
      </c>
      <c r="C898" s="1">
        <f t="shared" si="1"/>
        <v>-0.69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IFERROR(__xludf.DUMMYFUNCTION("""COMPUTED_VALUE"""),46.09)</f>
        <v>46.09</v>
      </c>
      <c r="C899" s="1">
        <f t="shared" si="1"/>
        <v>-1.15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IFERROR(__xludf.DUMMYFUNCTION("""COMPUTED_VALUE"""),45.82)</f>
        <v>45.82</v>
      </c>
      <c r="C900" s="1">
        <f t="shared" si="1"/>
        <v>-1.27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IFERROR(__xludf.DUMMYFUNCTION("""COMPUTED_VALUE"""),45.93)</f>
        <v>45.93</v>
      </c>
      <c r="C901" s="1">
        <f t="shared" si="1"/>
        <v>-0.89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IFERROR(__xludf.DUMMYFUNCTION("""COMPUTED_VALUE"""),46.32)</f>
        <v>46.32</v>
      </c>
      <c r="C902" s="1">
        <f t="shared" si="1"/>
        <v>-0.61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IFERROR(__xludf.DUMMYFUNCTION("""COMPUTED_VALUE"""),46.28)</f>
        <v>46.28</v>
      </c>
      <c r="C903" s="1">
        <f t="shared" si="1"/>
        <v>-1.04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IFERROR(__xludf.DUMMYFUNCTION("""COMPUTED_VALUE"""),46.27)</f>
        <v>46.27</v>
      </c>
      <c r="C904" s="1">
        <f t="shared" si="1"/>
        <v>-1.01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IFERROR(__xludf.DUMMYFUNCTION("""COMPUTED_VALUE"""),46.19)</f>
        <v>46.19</v>
      </c>
      <c r="C905" s="1">
        <f t="shared" si="1"/>
        <v>-1.08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IFERROR(__xludf.DUMMYFUNCTION("""COMPUTED_VALUE"""),46.29)</f>
        <v>46.29</v>
      </c>
      <c r="C906" s="1">
        <f t="shared" si="1"/>
        <v>-0.9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IFERROR(__xludf.DUMMYFUNCTION("""COMPUTED_VALUE"""),46.22)</f>
        <v>46.22</v>
      </c>
      <c r="C907" s="1">
        <f t="shared" si="1"/>
        <v>-1.07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IFERROR(__xludf.DUMMYFUNCTION("""COMPUTED_VALUE"""),46.14)</f>
        <v>46.14</v>
      </c>
      <c r="C908" s="1">
        <f t="shared" si="1"/>
        <v>-1.08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IFERROR(__xludf.DUMMYFUNCTION("""COMPUTED_VALUE"""),46.22)</f>
        <v>46.22</v>
      </c>
      <c r="C909" s="1">
        <f t="shared" si="1"/>
        <v>-0.92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IFERROR(__xludf.DUMMYFUNCTION("""COMPUTED_VALUE"""),46.18)</f>
        <v>46.18</v>
      </c>
      <c r="C910" s="1">
        <f t="shared" si="1"/>
        <v>-1.04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IFERROR(__xludf.DUMMYFUNCTION("""COMPUTED_VALUE"""),46.31)</f>
        <v>46.31</v>
      </c>
      <c r="C911" s="1">
        <f t="shared" si="1"/>
        <v>-0.87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IFERROR(__xludf.DUMMYFUNCTION("""COMPUTED_VALUE"""),45.74)</f>
        <v>45.74</v>
      </c>
      <c r="C912" s="1">
        <f t="shared" si="1"/>
        <v>-1.57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IFERROR(__xludf.DUMMYFUNCTION("""COMPUTED_VALUE"""),45.48)</f>
        <v>45.48</v>
      </c>
      <c r="C913" s="1">
        <f t="shared" si="1"/>
        <v>-1.26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IFERROR(__xludf.DUMMYFUNCTION("""COMPUTED_VALUE"""),45.37)</f>
        <v>45.37</v>
      </c>
      <c r="C914" s="1">
        <f t="shared" si="1"/>
        <v>-1.11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IFERROR(__xludf.DUMMYFUNCTION("""COMPUTED_VALUE"""),45.35)</f>
        <v>45.35</v>
      </c>
      <c r="C915" s="1">
        <f t="shared" si="1"/>
        <v>-1.02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IFERROR(__xludf.DUMMYFUNCTION("""COMPUTED_VALUE"""),45.25)</f>
        <v>45.25</v>
      </c>
      <c r="C916" s="1">
        <f t="shared" si="1"/>
        <v>-1.1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IFERROR(__xludf.DUMMYFUNCTION("""COMPUTED_VALUE"""),45.59)</f>
        <v>45.59</v>
      </c>
      <c r="C917" s="1">
        <f t="shared" si="1"/>
        <v>-0.66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IFERROR(__xludf.DUMMYFUNCTION("""COMPUTED_VALUE"""),45.51)</f>
        <v>45.51</v>
      </c>
      <c r="C918" s="1">
        <f t="shared" si="1"/>
        <v>-1.08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IFERROR(__xludf.DUMMYFUNCTION("""COMPUTED_VALUE"""),45.41)</f>
        <v>45.41</v>
      </c>
      <c r="C919" s="1">
        <f t="shared" si="1"/>
        <v>-1.1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IFERROR(__xludf.DUMMYFUNCTION("""COMPUTED_VALUE"""),44.92)</f>
        <v>44.92</v>
      </c>
      <c r="C920" s="1">
        <f t="shared" si="1"/>
        <v>-1.49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IFERROR(__xludf.DUMMYFUNCTION("""COMPUTED_VALUE"""),44.9)</f>
        <v>44.9</v>
      </c>
      <c r="C921" s="1">
        <f t="shared" si="1"/>
        <v>-1.02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IFERROR(__xludf.DUMMYFUNCTION("""COMPUTED_VALUE"""),44.91)</f>
        <v>44.91</v>
      </c>
      <c r="C922" s="1">
        <f t="shared" si="1"/>
        <v>-0.99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IFERROR(__xludf.DUMMYFUNCTION("""COMPUTED_VALUE"""),45.09)</f>
        <v>45.09</v>
      </c>
      <c r="C923" s="1">
        <f t="shared" si="1"/>
        <v>-0.82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IFERROR(__xludf.DUMMYFUNCTION("""COMPUTED_VALUE"""),45.02)</f>
        <v>45.02</v>
      </c>
      <c r="C924" s="1">
        <f t="shared" si="1"/>
        <v>-1.07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IFERROR(__xludf.DUMMYFUNCTION("""COMPUTED_VALUE"""),45.46)</f>
        <v>45.46</v>
      </c>
      <c r="C925" s="1">
        <f t="shared" si="1"/>
        <v>-0.56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IFERROR(__xludf.DUMMYFUNCTION("""COMPUTED_VALUE"""),45.3)</f>
        <v>45.3</v>
      </c>
      <c r="C926" s="1">
        <f t="shared" si="1"/>
        <v>-1.16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IFERROR(__xludf.DUMMYFUNCTION("""COMPUTED_VALUE"""),45.28)</f>
        <v>45.28</v>
      </c>
      <c r="C927" s="1">
        <f t="shared" si="1"/>
        <v>-1.02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IFERROR(__xludf.DUMMYFUNCTION("""COMPUTED_VALUE"""),45.52)</f>
        <v>45.52</v>
      </c>
      <c r="C928" s="1">
        <f t="shared" si="1"/>
        <v>-0.76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IFERROR(__xludf.DUMMYFUNCTION("""COMPUTED_VALUE"""),45.75)</f>
        <v>45.75</v>
      </c>
      <c r="C929" s="1">
        <f t="shared" si="1"/>
        <v>-0.77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IFERROR(__xludf.DUMMYFUNCTION("""COMPUTED_VALUE"""),45.9)</f>
        <v>45.9</v>
      </c>
      <c r="C930" s="1">
        <f t="shared" si="1"/>
        <v>-0.85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IFERROR(__xludf.DUMMYFUNCTION("""COMPUTED_VALUE"""),45.63)</f>
        <v>45.63</v>
      </c>
      <c r="C931" s="1">
        <f t="shared" si="1"/>
        <v>-1.27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IFERROR(__xludf.DUMMYFUNCTION("""COMPUTED_VALUE"""),45.57)</f>
        <v>45.57</v>
      </c>
      <c r="C932" s="1">
        <f t="shared" si="1"/>
        <v>-1.06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IFERROR(__xludf.DUMMYFUNCTION("""COMPUTED_VALUE"""),45.95)</f>
        <v>45.95</v>
      </c>
      <c r="C933" s="1">
        <f t="shared" si="1"/>
        <v>-0.62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IFERROR(__xludf.DUMMYFUNCTION("""COMPUTED_VALUE"""),45.78)</f>
        <v>45.78</v>
      </c>
      <c r="C934" s="1">
        <f t="shared" si="1"/>
        <v>-1.17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IFERROR(__xludf.DUMMYFUNCTION("""COMPUTED_VALUE"""),46.15)</f>
        <v>46.15</v>
      </c>
      <c r="C935" s="1">
        <f t="shared" si="1"/>
        <v>-0.63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IFERROR(__xludf.DUMMYFUNCTION("""COMPUTED_VALUE"""),46.01)</f>
        <v>46.01</v>
      </c>
      <c r="C936" s="1">
        <f t="shared" si="1"/>
        <v>-1.14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IFERROR(__xludf.DUMMYFUNCTION("""COMPUTED_VALUE"""),45.78)</f>
        <v>45.78</v>
      </c>
      <c r="C937" s="1">
        <f t="shared" si="1"/>
        <v>-1.23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IFERROR(__xludf.DUMMYFUNCTION("""COMPUTED_VALUE"""),45.46)</f>
        <v>45.46</v>
      </c>
      <c r="C938" s="1">
        <f t="shared" si="1"/>
        <v>-1.32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IFERROR(__xludf.DUMMYFUNCTION("""COMPUTED_VALUE"""),45.32)</f>
        <v>45.32</v>
      </c>
      <c r="C939" s="1">
        <f t="shared" si="1"/>
        <v>-1.14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IFERROR(__xludf.DUMMYFUNCTION("""COMPUTED_VALUE"""),45.45)</f>
        <v>45.45</v>
      </c>
      <c r="C940" s="1">
        <f t="shared" si="1"/>
        <v>-0.87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IFERROR(__xludf.DUMMYFUNCTION("""COMPUTED_VALUE"""),45.46)</f>
        <v>45.46</v>
      </c>
      <c r="C941" s="1">
        <f t="shared" si="1"/>
        <v>-0.99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IFERROR(__xludf.DUMMYFUNCTION("""COMPUTED_VALUE"""),45.57)</f>
        <v>45.57</v>
      </c>
      <c r="C942" s="1">
        <f t="shared" si="1"/>
        <v>-0.89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IFERROR(__xludf.DUMMYFUNCTION("""COMPUTED_VALUE"""),45.4)</f>
        <v>45.4</v>
      </c>
      <c r="C943" s="1">
        <f t="shared" si="1"/>
        <v>-1.17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IFERROR(__xludf.DUMMYFUNCTION("""COMPUTED_VALUE"""),46.47)</f>
        <v>46.47</v>
      </c>
      <c r="C944" s="1">
        <f t="shared" si="1"/>
        <v>0.07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IFERROR(__xludf.DUMMYFUNCTION("""COMPUTED_VALUE"""),46.12)</f>
        <v>46.12</v>
      </c>
      <c r="C945" s="1">
        <f t="shared" si="1"/>
        <v>-1.35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IFERROR(__xludf.DUMMYFUNCTION("""COMPUTED_VALUE"""),46.11)</f>
        <v>46.11</v>
      </c>
      <c r="C946" s="1">
        <f t="shared" si="1"/>
        <v>-1.01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IFERROR(__xludf.DUMMYFUNCTION("""COMPUTED_VALUE"""),45.99)</f>
        <v>45.99</v>
      </c>
      <c r="C947" s="1">
        <f t="shared" si="1"/>
        <v>-1.12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IFERROR(__xludf.DUMMYFUNCTION("""COMPUTED_VALUE"""),45.66)</f>
        <v>45.66</v>
      </c>
      <c r="C948" s="1">
        <f t="shared" si="1"/>
        <v>-1.33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IFERROR(__xludf.DUMMYFUNCTION("""COMPUTED_VALUE"""),45.53)</f>
        <v>45.53</v>
      </c>
      <c r="C949" s="1">
        <f t="shared" si="1"/>
        <v>-1.13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IFERROR(__xludf.DUMMYFUNCTION("""COMPUTED_VALUE"""),45.07)</f>
        <v>45.07</v>
      </c>
      <c r="C950" s="1">
        <f t="shared" si="1"/>
        <v>-1.46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IFERROR(__xludf.DUMMYFUNCTION("""COMPUTED_VALUE"""),45.28)</f>
        <v>45.28</v>
      </c>
      <c r="C951" s="1">
        <f t="shared" si="1"/>
        <v>-0.79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IFERROR(__xludf.DUMMYFUNCTION("""COMPUTED_VALUE"""),45.09)</f>
        <v>45.09</v>
      </c>
      <c r="C952" s="1">
        <f t="shared" si="1"/>
        <v>-1.19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IFERROR(__xludf.DUMMYFUNCTION("""COMPUTED_VALUE"""),44.58)</f>
        <v>44.58</v>
      </c>
      <c r="C953" s="1">
        <f t="shared" si="1"/>
        <v>-1.51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IFERROR(__xludf.DUMMYFUNCTION("""COMPUTED_VALUE"""),44.41)</f>
        <v>44.41</v>
      </c>
      <c r="C954" s="1">
        <f t="shared" si="1"/>
        <v>-1.17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IFERROR(__xludf.DUMMYFUNCTION("""COMPUTED_VALUE"""),44.98)</f>
        <v>44.98</v>
      </c>
      <c r="C955" s="1">
        <f t="shared" si="1"/>
        <v>-0.43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IFERROR(__xludf.DUMMYFUNCTION("""COMPUTED_VALUE"""),44.92)</f>
        <v>44.92</v>
      </c>
      <c r="C956" s="1">
        <f t="shared" si="1"/>
        <v>-1.06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IFERROR(__xludf.DUMMYFUNCTION("""COMPUTED_VALUE"""),44.44)</f>
        <v>44.44</v>
      </c>
      <c r="C957" s="1">
        <f t="shared" si="1"/>
        <v>-1.48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IFERROR(__xludf.DUMMYFUNCTION("""COMPUTED_VALUE"""),44.35)</f>
        <v>44.35</v>
      </c>
      <c r="C958" s="1">
        <f t="shared" si="1"/>
        <v>-1.09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IFERROR(__xludf.DUMMYFUNCTION("""COMPUTED_VALUE"""),44.31)</f>
        <v>44.31</v>
      </c>
      <c r="C959" s="1">
        <f t="shared" si="1"/>
        <v>-1.04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IFERROR(__xludf.DUMMYFUNCTION("""COMPUTED_VALUE"""),44.4)</f>
        <v>44.4</v>
      </c>
      <c r="C960" s="1">
        <f t="shared" si="1"/>
        <v>-0.91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IFERROR(__xludf.DUMMYFUNCTION("""COMPUTED_VALUE"""),44.07)</f>
        <v>44.07</v>
      </c>
      <c r="C961" s="1">
        <f t="shared" si="1"/>
        <v>-1.33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IFERROR(__xludf.DUMMYFUNCTION("""COMPUTED_VALUE"""),44.38)</f>
        <v>44.38</v>
      </c>
      <c r="C962" s="1">
        <f t="shared" si="1"/>
        <v>-0.69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IFERROR(__xludf.DUMMYFUNCTION("""COMPUTED_VALUE"""),43.24)</f>
        <v>43.24</v>
      </c>
      <c r="C963" s="1">
        <f t="shared" si="1"/>
        <v>-2.14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IFERROR(__xludf.DUMMYFUNCTION("""COMPUTED_VALUE"""),43.46)</f>
        <v>43.46</v>
      </c>
      <c r="C964" s="1">
        <f t="shared" si="1"/>
        <v>-0.78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IFERROR(__xludf.DUMMYFUNCTION("""COMPUTED_VALUE"""),43.14)</f>
        <v>43.14</v>
      </c>
      <c r="C965" s="1">
        <f t="shared" si="1"/>
        <v>-1.32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IFERROR(__xludf.DUMMYFUNCTION("""COMPUTED_VALUE"""),42.99)</f>
        <v>42.99</v>
      </c>
      <c r="C966" s="1">
        <f t="shared" si="1"/>
        <v>-1.15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IFERROR(__xludf.DUMMYFUNCTION("""COMPUTED_VALUE"""),43.13)</f>
        <v>43.13</v>
      </c>
      <c r="C967" s="1">
        <f t="shared" si="1"/>
        <v>-0.86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IFERROR(__xludf.DUMMYFUNCTION("""COMPUTED_VALUE"""),43.6)</f>
        <v>43.6</v>
      </c>
      <c r="C968" s="1">
        <f t="shared" si="1"/>
        <v>-0.53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IFERROR(__xludf.DUMMYFUNCTION("""COMPUTED_VALUE"""),43.25)</f>
        <v>43.25</v>
      </c>
      <c r="C969" s="1">
        <f t="shared" si="1"/>
        <v>-1.35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IFERROR(__xludf.DUMMYFUNCTION("""COMPUTED_VALUE"""),43.82)</f>
        <v>43.82</v>
      </c>
      <c r="C970" s="1">
        <f t="shared" si="1"/>
        <v>-0.43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IFERROR(__xludf.DUMMYFUNCTION("""COMPUTED_VALUE"""),43.69)</f>
        <v>43.69</v>
      </c>
      <c r="C971" s="1">
        <f t="shared" si="1"/>
        <v>-1.13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IFERROR(__xludf.DUMMYFUNCTION("""COMPUTED_VALUE"""),44.63)</f>
        <v>44.63</v>
      </c>
      <c r="C972" s="1">
        <f t="shared" si="1"/>
        <v>-0.06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IFERROR(__xludf.DUMMYFUNCTION("""COMPUTED_VALUE"""),44.82)</f>
        <v>44.82</v>
      </c>
      <c r="C973" s="1">
        <f t="shared" si="1"/>
        <v>-0.81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IFERROR(__xludf.DUMMYFUNCTION("""COMPUTED_VALUE"""),45.38)</f>
        <v>45.38</v>
      </c>
      <c r="C974" s="1">
        <f t="shared" si="1"/>
        <v>-0.44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IFERROR(__xludf.DUMMYFUNCTION("""COMPUTED_VALUE"""),45.14)</f>
        <v>45.14</v>
      </c>
      <c r="C975" s="1">
        <f t="shared" si="1"/>
        <v>-1.24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IFERROR(__xludf.DUMMYFUNCTION("""COMPUTED_VALUE"""),45.6)</f>
        <v>45.6</v>
      </c>
      <c r="C976" s="1">
        <f t="shared" si="1"/>
        <v>-0.54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IFERROR(__xludf.DUMMYFUNCTION("""COMPUTED_VALUE"""),45.84)</f>
        <v>45.84</v>
      </c>
      <c r="C977" s="1">
        <f t="shared" si="1"/>
        <v>-0.76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IFERROR(__xludf.DUMMYFUNCTION("""COMPUTED_VALUE"""),45.78)</f>
        <v>45.78</v>
      </c>
      <c r="C978" s="1">
        <f t="shared" si="1"/>
        <v>-1.06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IFERROR(__xludf.DUMMYFUNCTION("""COMPUTED_VALUE"""),45.84)</f>
        <v>45.84</v>
      </c>
      <c r="C979" s="1">
        <f t="shared" si="1"/>
        <v>-0.94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IFERROR(__xludf.DUMMYFUNCTION("""COMPUTED_VALUE"""),45.89)</f>
        <v>45.89</v>
      </c>
      <c r="C980" s="1">
        <f t="shared" si="1"/>
        <v>-0.95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IFERROR(__xludf.DUMMYFUNCTION("""COMPUTED_VALUE"""),46.36)</f>
        <v>46.36</v>
      </c>
      <c r="C981" s="1">
        <f t="shared" si="1"/>
        <v>-0.53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IFERROR(__xludf.DUMMYFUNCTION("""COMPUTED_VALUE"""),46.67)</f>
        <v>46.67</v>
      </c>
      <c r="C982" s="1">
        <f t="shared" si="1"/>
        <v>-0.69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IFERROR(__xludf.DUMMYFUNCTION("""COMPUTED_VALUE"""),47.35)</f>
        <v>47.35</v>
      </c>
      <c r="C983" s="1">
        <f t="shared" si="1"/>
        <v>-0.32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IFERROR(__xludf.DUMMYFUNCTION("""COMPUTED_VALUE"""),47.28)</f>
        <v>47.28</v>
      </c>
      <c r="C984" s="1">
        <f t="shared" si="1"/>
        <v>-1.07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IFERROR(__xludf.DUMMYFUNCTION("""COMPUTED_VALUE"""),47.51)</f>
        <v>47.51</v>
      </c>
      <c r="C985" s="1">
        <f t="shared" si="1"/>
        <v>-0.77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IFERROR(__xludf.DUMMYFUNCTION("""COMPUTED_VALUE"""),47.51)</f>
        <v>47.51</v>
      </c>
      <c r="C986" s="1">
        <f t="shared" si="1"/>
        <v>-1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IFERROR(__xludf.DUMMYFUNCTION("""COMPUTED_VALUE"""),47.85)</f>
        <v>47.85</v>
      </c>
      <c r="C987" s="1">
        <f t="shared" si="1"/>
        <v>-0.66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IFERROR(__xludf.DUMMYFUNCTION("""COMPUTED_VALUE"""),47.45)</f>
        <v>47.45</v>
      </c>
      <c r="C988" s="1">
        <f t="shared" si="1"/>
        <v>-1.4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IFERROR(__xludf.DUMMYFUNCTION("""COMPUTED_VALUE"""),47.02)</f>
        <v>47.02</v>
      </c>
      <c r="C989" s="1">
        <f t="shared" si="1"/>
        <v>-1.43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IFERROR(__xludf.DUMMYFUNCTION("""COMPUTED_VALUE"""),46.54)</f>
        <v>46.54</v>
      </c>
      <c r="C990" s="1">
        <f t="shared" si="1"/>
        <v>-1.48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IFERROR(__xludf.DUMMYFUNCTION("""COMPUTED_VALUE"""),47.09)</f>
        <v>47.09</v>
      </c>
      <c r="C991" s="1">
        <f t="shared" si="1"/>
        <v>-0.45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IFERROR(__xludf.DUMMYFUNCTION("""COMPUTED_VALUE"""),47.26)</f>
        <v>47.26</v>
      </c>
      <c r="C992" s="1">
        <f t="shared" si="1"/>
        <v>-0.83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IFERROR(__xludf.DUMMYFUNCTION("""COMPUTED_VALUE"""),47.13)</f>
        <v>47.13</v>
      </c>
      <c r="C993" s="1">
        <f t="shared" si="1"/>
        <v>-1.13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IFERROR(__xludf.DUMMYFUNCTION("""COMPUTED_VALUE"""),46.68)</f>
        <v>46.68</v>
      </c>
      <c r="C994" s="1">
        <f t="shared" si="1"/>
        <v>-1.45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IFERROR(__xludf.DUMMYFUNCTION("""COMPUTED_VALUE"""),46.07)</f>
        <v>46.07</v>
      </c>
      <c r="C995" s="1">
        <f t="shared" si="1"/>
        <v>-1.61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IFERROR(__xludf.DUMMYFUNCTION("""COMPUTED_VALUE"""),46.13)</f>
        <v>46.13</v>
      </c>
      <c r="C996" s="1">
        <f t="shared" si="1"/>
        <v>-0.94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IFERROR(__xludf.DUMMYFUNCTION("""COMPUTED_VALUE"""),45.86)</f>
        <v>45.86</v>
      </c>
      <c r="C997" s="1">
        <f t="shared" si="1"/>
        <v>-1.27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IFERROR(__xludf.DUMMYFUNCTION("""COMPUTED_VALUE"""),45.67)</f>
        <v>45.67</v>
      </c>
      <c r="C998" s="1">
        <f t="shared" si="1"/>
        <v>-1.19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IFERROR(__xludf.DUMMYFUNCTION("""COMPUTED_VALUE"""),46.63)</f>
        <v>46.63</v>
      </c>
      <c r="C999" s="1">
        <f t="shared" si="1"/>
        <v>-0.04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IFERROR(__xludf.DUMMYFUNCTION("""COMPUTED_VALUE"""),46.52)</f>
        <v>46.52</v>
      </c>
      <c r="C1000" s="1">
        <f t="shared" si="1"/>
        <v>-1.11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IFERROR(__xludf.DUMMYFUNCTION("""COMPUTED_VALUE"""),47.03)</f>
        <v>47.03</v>
      </c>
      <c r="C1001" s="1">
        <f t="shared" si="1"/>
        <v>-0.49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IFERROR(__xludf.DUMMYFUNCTION("""COMPUTED_VALUE"""),47.07)</f>
        <v>47.07</v>
      </c>
      <c r="C1002" s="1">
        <f t="shared" si="1"/>
        <v>-0.96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IFERROR(__xludf.DUMMYFUNCTION("""COMPUTED_VALUE"""),47.11)</f>
        <v>47.11</v>
      </c>
      <c r="C1003" s="1">
        <f t="shared" si="1"/>
        <v>-0.96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IFERROR(__xludf.DUMMYFUNCTION("""COMPUTED_VALUE"""),47.41)</f>
        <v>47.41</v>
      </c>
      <c r="C1004" s="1">
        <f t="shared" si="1"/>
        <v>-0.7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IFERROR(__xludf.DUMMYFUNCTION("""COMPUTED_VALUE"""),47.48)</f>
        <v>47.48</v>
      </c>
      <c r="C1005" s="1">
        <f t="shared" si="1"/>
        <v>-0.93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IFERROR(__xludf.DUMMYFUNCTION("""COMPUTED_VALUE"""),47.62)</f>
        <v>47.62</v>
      </c>
      <c r="C1006" s="1">
        <f t="shared" si="1"/>
        <v>-0.86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IFERROR(__xludf.DUMMYFUNCTION("""COMPUTED_VALUE"""),47.72)</f>
        <v>47.72</v>
      </c>
      <c r="C1007" s="1">
        <f t="shared" si="1"/>
        <v>-0.9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IFERROR(__xludf.DUMMYFUNCTION("""COMPUTED_VALUE"""),47.19)</f>
        <v>47.19</v>
      </c>
      <c r="C1008" s="1">
        <f t="shared" si="1"/>
        <v>-1.53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IFERROR(__xludf.DUMMYFUNCTION("""COMPUTED_VALUE"""),47.42)</f>
        <v>47.42</v>
      </c>
      <c r="C1009" s="1">
        <f t="shared" si="1"/>
        <v>-0.77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IFERROR(__xludf.DUMMYFUNCTION("""COMPUTED_VALUE"""),47.43)</f>
        <v>47.43</v>
      </c>
      <c r="C1010" s="1">
        <f t="shared" si="1"/>
        <v>-0.99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IFERROR(__xludf.DUMMYFUNCTION("""COMPUTED_VALUE"""),47.78)</f>
        <v>47.78</v>
      </c>
      <c r="C1011" s="1">
        <f t="shared" si="1"/>
        <v>-0.65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IFERROR(__xludf.DUMMYFUNCTION("""COMPUTED_VALUE"""),47.48)</f>
        <v>47.48</v>
      </c>
      <c r="C1012" s="1">
        <f t="shared" si="1"/>
        <v>-1.3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IFERROR(__xludf.DUMMYFUNCTION("""COMPUTED_VALUE"""),47.22)</f>
        <v>47.22</v>
      </c>
      <c r="C1013" s="1">
        <f t="shared" si="1"/>
        <v>-1.26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IFERROR(__xludf.DUMMYFUNCTION("""COMPUTED_VALUE"""),47.56)</f>
        <v>47.56</v>
      </c>
      <c r="C1014" s="1">
        <f t="shared" si="1"/>
        <v>-0.66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IFERROR(__xludf.DUMMYFUNCTION("""COMPUTED_VALUE"""),50.65)</f>
        <v>50.65</v>
      </c>
      <c r="C1015" s="1">
        <f t="shared" si="1"/>
        <v>2.09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IFERROR(__xludf.DUMMYFUNCTION("""COMPUTED_VALUE"""),50.54)</f>
        <v>50.54</v>
      </c>
      <c r="C1016" s="1">
        <f t="shared" si="1"/>
        <v>-1.11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IFERROR(__xludf.DUMMYFUNCTION("""COMPUTED_VALUE"""),50.08)</f>
        <v>50.08</v>
      </c>
      <c r="C1017" s="1">
        <f t="shared" si="1"/>
        <v>-1.46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IFERROR(__xludf.DUMMYFUNCTION("""COMPUTED_VALUE"""),50.06)</f>
        <v>50.06</v>
      </c>
      <c r="C1018" s="1">
        <f t="shared" si="1"/>
        <v>-1.02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IFERROR(__xludf.DUMMYFUNCTION("""COMPUTED_VALUE"""),49.54)</f>
        <v>49.54</v>
      </c>
      <c r="C1019" s="1">
        <f t="shared" si="1"/>
        <v>-1.52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IFERROR(__xludf.DUMMYFUNCTION("""COMPUTED_VALUE"""),49.42)</f>
        <v>49.42</v>
      </c>
      <c r="C1020" s="1">
        <f t="shared" si="1"/>
        <v>-1.12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IFERROR(__xludf.DUMMYFUNCTION("""COMPUTED_VALUE"""),48.96)</f>
        <v>48.96</v>
      </c>
      <c r="C1021" s="1">
        <f t="shared" si="1"/>
        <v>-1.46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IFERROR(__xludf.DUMMYFUNCTION("""COMPUTED_VALUE"""),49.2)</f>
        <v>49.2</v>
      </c>
      <c r="C1022" s="1">
        <f t="shared" si="1"/>
        <v>-0.76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IFERROR(__xludf.DUMMYFUNCTION("""COMPUTED_VALUE"""),49.56)</f>
        <v>49.56</v>
      </c>
      <c r="C1023" s="1">
        <f t="shared" si="1"/>
        <v>-0.64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IFERROR(__xludf.DUMMYFUNCTION("""COMPUTED_VALUE"""),50.09)</f>
        <v>50.09</v>
      </c>
      <c r="C1024" s="1">
        <f t="shared" si="1"/>
        <v>-0.47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IFERROR(__xludf.DUMMYFUNCTION("""COMPUTED_VALUE"""),50.41)</f>
        <v>50.41</v>
      </c>
      <c r="C1025" s="1">
        <f t="shared" si="1"/>
        <v>-0.68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IFERROR(__xludf.DUMMYFUNCTION("""COMPUTED_VALUE"""),49.78)</f>
        <v>49.78</v>
      </c>
      <c r="C1026" s="1">
        <f t="shared" si="1"/>
        <v>-1.63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IFERROR(__xludf.DUMMYFUNCTION("""COMPUTED_VALUE"""),51.02)</f>
        <v>51.02</v>
      </c>
      <c r="C1027" s="1">
        <f t="shared" si="1"/>
        <v>0.24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IFERROR(__xludf.DUMMYFUNCTION("""COMPUTED_VALUE"""),50.51)</f>
        <v>50.51</v>
      </c>
      <c r="C1028" s="1">
        <f t="shared" si="1"/>
        <v>-1.51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IFERROR(__xludf.DUMMYFUNCTION("""COMPUTED_VALUE"""),49.66)</f>
        <v>49.66</v>
      </c>
      <c r="C1029" s="1">
        <f t="shared" si="1"/>
        <v>-1.85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IFERROR(__xludf.DUMMYFUNCTION("""COMPUTED_VALUE"""),51.02)</f>
        <v>51.02</v>
      </c>
      <c r="C1030" s="1">
        <f t="shared" si="1"/>
        <v>0.36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IFERROR(__xludf.DUMMYFUNCTION("""COMPUTED_VALUE"""),51.04)</f>
        <v>51.04</v>
      </c>
      <c r="C1031" s="1">
        <f t="shared" si="1"/>
        <v>-0.98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IFERROR(__xludf.DUMMYFUNCTION("""COMPUTED_VALUE"""),51.27)</f>
        <v>51.27</v>
      </c>
      <c r="C1032" s="1">
        <f t="shared" si="1"/>
        <v>-0.77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IFERROR(__xludf.DUMMYFUNCTION("""COMPUTED_VALUE"""),52.22)</f>
        <v>52.22</v>
      </c>
      <c r="C1033" s="1">
        <f t="shared" si="1"/>
        <v>-0.05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IFERROR(__xludf.DUMMYFUNCTION("""COMPUTED_VALUE"""),52.34)</f>
        <v>52.34</v>
      </c>
      <c r="C1034" s="1">
        <f t="shared" si="1"/>
        <v>-0.88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IFERROR(__xludf.DUMMYFUNCTION("""COMPUTED_VALUE"""),53.11)</f>
        <v>53.11</v>
      </c>
      <c r="C1035" s="1">
        <f t="shared" si="1"/>
        <v>-0.23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IFERROR(__xludf.DUMMYFUNCTION("""COMPUTED_VALUE"""),52.44)</f>
        <v>52.44</v>
      </c>
      <c r="C1036" s="1">
        <f t="shared" si="1"/>
        <v>-1.67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IFERROR(__xludf.DUMMYFUNCTION("""COMPUTED_VALUE"""),52.54)</f>
        <v>52.54</v>
      </c>
      <c r="C1037" s="1">
        <f t="shared" si="1"/>
        <v>-0.9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IFERROR(__xludf.DUMMYFUNCTION("""COMPUTED_VALUE"""),52.86)</f>
        <v>52.86</v>
      </c>
      <c r="C1038" s="1">
        <f t="shared" si="1"/>
        <v>-0.68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IFERROR(__xludf.DUMMYFUNCTION("""COMPUTED_VALUE"""),53.1)</f>
        <v>53.1</v>
      </c>
      <c r="C1039" s="1">
        <f t="shared" si="1"/>
        <v>-0.76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IFERROR(__xludf.DUMMYFUNCTION("""COMPUTED_VALUE"""),52.48)</f>
        <v>52.48</v>
      </c>
      <c r="C1040" s="1">
        <f t="shared" si="1"/>
        <v>-1.62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IFERROR(__xludf.DUMMYFUNCTION("""COMPUTED_VALUE"""),53.22)</f>
        <v>53.22</v>
      </c>
      <c r="C1041" s="1">
        <f t="shared" si="1"/>
        <v>-0.26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IFERROR(__xludf.DUMMYFUNCTION("""COMPUTED_VALUE"""),53.43)</f>
        <v>53.43</v>
      </c>
      <c r="C1042" s="1">
        <f t="shared" si="1"/>
        <v>-0.79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IFERROR(__xludf.DUMMYFUNCTION("""COMPUTED_VALUE"""),53.57)</f>
        <v>53.57</v>
      </c>
      <c r="C1043" s="1">
        <f t="shared" si="1"/>
        <v>-0.86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IFERROR(__xludf.DUMMYFUNCTION("""COMPUTED_VALUE"""),53.31)</f>
        <v>53.31</v>
      </c>
      <c r="C1044" s="1">
        <f t="shared" si="1"/>
        <v>-1.26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IFERROR(__xludf.DUMMYFUNCTION("""COMPUTED_VALUE"""),53.65)</f>
        <v>53.65</v>
      </c>
      <c r="C1045" s="1">
        <f t="shared" si="1"/>
        <v>-0.66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IFERROR(__xludf.DUMMYFUNCTION("""COMPUTED_VALUE"""),54.03)</f>
        <v>54.03</v>
      </c>
      <c r="C1046" s="1">
        <f t="shared" si="1"/>
        <v>-0.62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IFERROR(__xludf.DUMMYFUNCTION("""COMPUTED_VALUE"""),54.34)</f>
        <v>54.34</v>
      </c>
      <c r="C1047" s="1">
        <f t="shared" si="1"/>
        <v>-0.69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IFERROR(__xludf.DUMMYFUNCTION("""COMPUTED_VALUE"""),53.8)</f>
        <v>53.8</v>
      </c>
      <c r="C1048" s="1">
        <f t="shared" si="1"/>
        <v>-1.54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IFERROR(__xludf.DUMMYFUNCTION("""COMPUTED_VALUE"""),54.41)</f>
        <v>54.41</v>
      </c>
      <c r="C1049" s="1">
        <f t="shared" si="1"/>
        <v>-0.39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IFERROR(__xludf.DUMMYFUNCTION("""COMPUTED_VALUE"""),54.24)</f>
        <v>54.24</v>
      </c>
      <c r="C1050" s="1">
        <f t="shared" si="1"/>
        <v>-1.17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IFERROR(__xludf.DUMMYFUNCTION("""COMPUTED_VALUE"""),54.6)</f>
        <v>54.6</v>
      </c>
      <c r="C1051" s="1">
        <f t="shared" si="1"/>
        <v>-0.64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IFERROR(__xludf.DUMMYFUNCTION("""COMPUTED_VALUE"""),54.8)</f>
        <v>54.8</v>
      </c>
      <c r="C1052" s="1">
        <f t="shared" si="1"/>
        <v>-0.8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IFERROR(__xludf.DUMMYFUNCTION("""COMPUTED_VALUE"""),54.66)</f>
        <v>54.66</v>
      </c>
      <c r="C1053" s="1">
        <f t="shared" si="1"/>
        <v>-1.14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IFERROR(__xludf.DUMMYFUNCTION("""COMPUTED_VALUE"""),54.06)</f>
        <v>54.06</v>
      </c>
      <c r="C1054" s="1">
        <f t="shared" si="1"/>
        <v>-1.6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IFERROR(__xludf.DUMMYFUNCTION("""COMPUTED_VALUE"""),54.17)</f>
        <v>54.17</v>
      </c>
      <c r="C1055" s="1">
        <f t="shared" si="1"/>
        <v>-0.89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IFERROR(__xludf.DUMMYFUNCTION("""COMPUTED_VALUE"""),53.2)</f>
        <v>53.2</v>
      </c>
      <c r="C1056" s="1">
        <f t="shared" si="1"/>
        <v>-1.97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IFERROR(__xludf.DUMMYFUNCTION("""COMPUTED_VALUE"""),53.11)</f>
        <v>53.11</v>
      </c>
      <c r="C1057" s="1">
        <f t="shared" si="1"/>
        <v>-1.09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IFERROR(__xludf.DUMMYFUNCTION("""COMPUTED_VALUE"""),53.65)</f>
        <v>53.65</v>
      </c>
      <c r="C1058" s="1">
        <f t="shared" si="1"/>
        <v>-0.46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IFERROR(__xludf.DUMMYFUNCTION("""COMPUTED_VALUE"""),53.74)</f>
        <v>53.74</v>
      </c>
      <c r="C1059" s="1">
        <f t="shared" si="1"/>
        <v>-0.91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IFERROR(__xludf.DUMMYFUNCTION("""COMPUTED_VALUE"""),53.39)</f>
        <v>53.39</v>
      </c>
      <c r="C1060" s="1">
        <f t="shared" si="1"/>
        <v>-1.35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IFERROR(__xludf.DUMMYFUNCTION("""COMPUTED_VALUE"""),53.01)</f>
        <v>53.01</v>
      </c>
      <c r="C1061" s="1">
        <f t="shared" si="1"/>
        <v>-1.38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IFERROR(__xludf.DUMMYFUNCTION("""COMPUTED_VALUE"""),52.12)</f>
        <v>52.12</v>
      </c>
      <c r="C1062" s="1">
        <f t="shared" si="1"/>
        <v>-1.89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IFERROR(__xludf.DUMMYFUNCTION("""COMPUTED_VALUE"""),51.28)</f>
        <v>51.28</v>
      </c>
      <c r="C1063" s="1">
        <f t="shared" si="1"/>
        <v>-1.84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IFERROR(__xludf.DUMMYFUNCTION("""COMPUTED_VALUE"""),52.63)</f>
        <v>52.63</v>
      </c>
      <c r="C1064" s="1">
        <f t="shared" si="1"/>
        <v>0.35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IFERROR(__xludf.DUMMYFUNCTION("""COMPUTED_VALUE"""),53.42)</f>
        <v>53.42</v>
      </c>
      <c r="C1065" s="1">
        <f t="shared" si="1"/>
        <v>-0.21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IFERROR(__xludf.DUMMYFUNCTION("""COMPUTED_VALUE"""),53.14)</f>
        <v>53.14</v>
      </c>
      <c r="C1066" s="1">
        <f t="shared" si="1"/>
        <v>-1.28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IFERROR(__xludf.DUMMYFUNCTION("""COMPUTED_VALUE"""),53.38)</f>
        <v>53.38</v>
      </c>
      <c r="C1067" s="1">
        <f t="shared" si="1"/>
        <v>-0.76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IFERROR(__xludf.DUMMYFUNCTION("""COMPUTED_VALUE"""),54.13)</f>
        <v>54.13</v>
      </c>
      <c r="C1068" s="1">
        <f t="shared" si="1"/>
        <v>-0.25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IFERROR(__xludf.DUMMYFUNCTION("""COMPUTED_VALUE"""),53.75)</f>
        <v>53.75</v>
      </c>
      <c r="C1069" s="1">
        <f t="shared" si="1"/>
        <v>-1.38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IFERROR(__xludf.DUMMYFUNCTION("""COMPUTED_VALUE"""),53.84)</f>
        <v>53.84</v>
      </c>
      <c r="C1070" s="1">
        <f t="shared" si="1"/>
        <v>-0.91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IFERROR(__xludf.DUMMYFUNCTION("""COMPUTED_VALUE"""),53.6)</f>
        <v>53.6</v>
      </c>
      <c r="C1071" s="1">
        <f t="shared" si="1"/>
        <v>-1.24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IFERROR(__xludf.DUMMYFUNCTION("""COMPUTED_VALUE"""),53.51)</f>
        <v>53.51</v>
      </c>
      <c r="C1072" s="1">
        <f t="shared" si="1"/>
        <v>-1.09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IFERROR(__xludf.DUMMYFUNCTION("""COMPUTED_VALUE"""),52.63)</f>
        <v>52.63</v>
      </c>
      <c r="C1073" s="1">
        <f t="shared" si="1"/>
        <v>-1.88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IFERROR(__xludf.DUMMYFUNCTION("""COMPUTED_VALUE"""),52.48)</f>
        <v>52.48</v>
      </c>
      <c r="C1074" s="1">
        <f t="shared" si="1"/>
        <v>-1.15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IFERROR(__xludf.DUMMYFUNCTION("""COMPUTED_VALUE"""),54.45)</f>
        <v>54.45</v>
      </c>
      <c r="C1075" s="1">
        <f t="shared" si="1"/>
        <v>0.97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IFERROR(__xludf.DUMMYFUNCTION("""COMPUTED_VALUE"""),53.25)</f>
        <v>53.25</v>
      </c>
      <c r="C1076" s="1">
        <f t="shared" si="1"/>
        <v>-2.2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IFERROR(__xludf.DUMMYFUNCTION("""COMPUTED_VALUE"""),53.32)</f>
        <v>53.32</v>
      </c>
      <c r="C1077" s="1">
        <f t="shared" si="1"/>
        <v>-0.93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IFERROR(__xludf.DUMMYFUNCTION("""COMPUTED_VALUE"""),52.99)</f>
        <v>52.99</v>
      </c>
      <c r="C1078" s="1">
        <f t="shared" si="1"/>
        <v>-1.33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IFERROR(__xludf.DUMMYFUNCTION("""COMPUTED_VALUE"""),53.45)</f>
        <v>53.45</v>
      </c>
      <c r="C1079" s="1">
        <f t="shared" si="1"/>
        <v>-0.54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IFERROR(__xludf.DUMMYFUNCTION("""COMPUTED_VALUE"""),53.65)</f>
        <v>53.65</v>
      </c>
      <c r="C1080" s="1">
        <f t="shared" si="1"/>
        <v>-0.8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IFERROR(__xludf.DUMMYFUNCTION("""COMPUTED_VALUE"""),53.85)</f>
        <v>53.85</v>
      </c>
      <c r="C1081" s="1">
        <f t="shared" si="1"/>
        <v>-0.8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IFERROR(__xludf.DUMMYFUNCTION("""COMPUTED_VALUE"""),54.59)</f>
        <v>54.59</v>
      </c>
      <c r="C1082" s="1">
        <f t="shared" si="1"/>
        <v>-0.26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IFERROR(__xludf.DUMMYFUNCTION("""COMPUTED_VALUE"""),55.09)</f>
        <v>55.09</v>
      </c>
      <c r="C1083" s="1">
        <f t="shared" si="1"/>
        <v>-0.5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IFERROR(__xludf.DUMMYFUNCTION("""COMPUTED_VALUE"""),54.83)</f>
        <v>54.83</v>
      </c>
      <c r="C1084" s="1">
        <f t="shared" si="1"/>
        <v>-1.26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IFERROR(__xludf.DUMMYFUNCTION("""COMPUTED_VALUE"""),54.86)</f>
        <v>54.86</v>
      </c>
      <c r="C1085" s="1">
        <f t="shared" si="1"/>
        <v>-0.97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IFERROR(__xludf.DUMMYFUNCTION("""COMPUTED_VALUE"""),54.58)</f>
        <v>54.58</v>
      </c>
      <c r="C1086" s="1">
        <f t="shared" si="1"/>
        <v>-1.28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IFERROR(__xludf.DUMMYFUNCTION("""COMPUTED_VALUE"""),54.05)</f>
        <v>54.05</v>
      </c>
      <c r="C1087" s="1">
        <f t="shared" si="1"/>
        <v>-1.53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IFERROR(__xludf.DUMMYFUNCTION("""COMPUTED_VALUE"""),55.99)</f>
        <v>55.99</v>
      </c>
      <c r="C1088" s="1">
        <f t="shared" si="1"/>
        <v>0.94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IFERROR(__xludf.DUMMYFUNCTION("""COMPUTED_VALUE"""),55.84)</f>
        <v>55.84</v>
      </c>
      <c r="C1089" s="1">
        <f t="shared" si="1"/>
        <v>-1.15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IFERROR(__xludf.DUMMYFUNCTION("""COMPUTED_VALUE"""),56.85)</f>
        <v>56.85</v>
      </c>
      <c r="C1090" s="1">
        <f t="shared" si="1"/>
        <v>0.01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IFERROR(__xludf.DUMMYFUNCTION("""COMPUTED_VALUE"""),55.51)</f>
        <v>55.51</v>
      </c>
      <c r="C1091" s="1">
        <f t="shared" si="1"/>
        <v>-2.34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IFERROR(__xludf.DUMMYFUNCTION("""COMPUTED_VALUE"""),55.91)</f>
        <v>55.91</v>
      </c>
      <c r="C1092" s="1">
        <f t="shared" si="1"/>
        <v>-0.6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IFERROR(__xludf.DUMMYFUNCTION("""COMPUTED_VALUE"""),54.46)</f>
        <v>54.46</v>
      </c>
      <c r="C1093" s="1">
        <f t="shared" si="1"/>
        <v>-2.45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IFERROR(__xludf.DUMMYFUNCTION("""COMPUTED_VALUE"""),53.24)</f>
        <v>53.24</v>
      </c>
      <c r="C1094" s="1">
        <f t="shared" si="1"/>
        <v>-2.22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IFERROR(__xludf.DUMMYFUNCTION("""COMPUTED_VALUE"""),52.28)</f>
        <v>52.28</v>
      </c>
      <c r="C1095" s="1">
        <f t="shared" si="1"/>
        <v>-1.96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IFERROR(__xludf.DUMMYFUNCTION("""COMPUTED_VALUE"""),52.64)</f>
        <v>52.64</v>
      </c>
      <c r="C1096" s="1">
        <f t="shared" si="1"/>
        <v>-0.64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IFERROR(__xludf.DUMMYFUNCTION("""COMPUTED_VALUE"""),52.72)</f>
        <v>52.72</v>
      </c>
      <c r="C1097" s="1">
        <f t="shared" si="1"/>
        <v>-0.92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IFERROR(__xludf.DUMMYFUNCTION("""COMPUTED_VALUE"""),53.16)</f>
        <v>53.16</v>
      </c>
      <c r="C1098" s="1">
        <f t="shared" si="1"/>
        <v>-0.56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IFERROR(__xludf.DUMMYFUNCTION("""COMPUTED_VALUE"""),53.75)</f>
        <v>53.75</v>
      </c>
      <c r="C1099" s="1">
        <f t="shared" si="1"/>
        <v>-0.41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IFERROR(__xludf.DUMMYFUNCTION("""COMPUTED_VALUE"""),53.29)</f>
        <v>53.29</v>
      </c>
      <c r="C1100" s="1">
        <f t="shared" si="1"/>
        <v>-1.46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IFERROR(__xludf.DUMMYFUNCTION("""COMPUTED_VALUE"""),53.27)</f>
        <v>53.27</v>
      </c>
      <c r="C1101" s="1">
        <f t="shared" si="1"/>
        <v>-1.02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IFERROR(__xludf.DUMMYFUNCTION("""COMPUTED_VALUE"""),53.73)</f>
        <v>53.73</v>
      </c>
      <c r="C1102" s="1">
        <f t="shared" si="1"/>
        <v>-0.54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IFERROR(__xludf.DUMMYFUNCTION("""COMPUTED_VALUE"""),53.4)</f>
        <v>53.4</v>
      </c>
      <c r="C1103" s="1">
        <f t="shared" si="1"/>
        <v>-1.33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IFERROR(__xludf.DUMMYFUNCTION("""COMPUTED_VALUE"""),53.95)</f>
        <v>53.95</v>
      </c>
      <c r="C1104" s="1">
        <f t="shared" si="1"/>
        <v>-0.45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IFERROR(__xludf.DUMMYFUNCTION("""COMPUTED_VALUE"""),53.86)</f>
        <v>53.86</v>
      </c>
      <c r="C1105" s="1">
        <f t="shared" si="1"/>
        <v>-1.09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IFERROR(__xludf.DUMMYFUNCTION("""COMPUTED_VALUE"""),54.17)</f>
        <v>54.17</v>
      </c>
      <c r="C1106" s="1">
        <f t="shared" si="1"/>
        <v>-0.69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IFERROR(__xludf.DUMMYFUNCTION("""COMPUTED_VALUE"""),54.06)</f>
        <v>54.06</v>
      </c>
      <c r="C1107" s="1">
        <f t="shared" si="1"/>
        <v>-1.11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IFERROR(__xludf.DUMMYFUNCTION("""COMPUTED_VALUE"""),53.78)</f>
        <v>53.78</v>
      </c>
      <c r="C1108" s="1">
        <f t="shared" si="1"/>
        <v>-1.28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IFERROR(__xludf.DUMMYFUNCTION("""COMPUTED_VALUE"""),55.02)</f>
        <v>55.02</v>
      </c>
      <c r="C1109" s="1">
        <f t="shared" si="1"/>
        <v>0.24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IFERROR(__xludf.DUMMYFUNCTION("""COMPUTED_VALUE"""),55.17)</f>
        <v>55.17</v>
      </c>
      <c r="C1110" s="1">
        <f t="shared" si="1"/>
        <v>-0.85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IFERROR(__xludf.DUMMYFUNCTION("""COMPUTED_VALUE"""),55.24)</f>
        <v>55.24</v>
      </c>
      <c r="C1111" s="1">
        <f t="shared" si="1"/>
        <v>-0.93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IFERROR(__xludf.DUMMYFUNCTION("""COMPUTED_VALUE"""),55.22)</f>
        <v>55.22</v>
      </c>
      <c r="C1112" s="1">
        <f t="shared" si="1"/>
        <v>-1.02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IFERROR(__xludf.DUMMYFUNCTION("""COMPUTED_VALUE"""),55.24)</f>
        <v>55.24</v>
      </c>
      <c r="C1113" s="1">
        <f t="shared" si="1"/>
        <v>-0.98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IFERROR(__xludf.DUMMYFUNCTION("""COMPUTED_VALUE"""),55.4)</f>
        <v>55.4</v>
      </c>
      <c r="C1114" s="1">
        <f t="shared" si="1"/>
        <v>-0.84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IFERROR(__xludf.DUMMYFUNCTION("""COMPUTED_VALUE"""),55.16)</f>
        <v>55.16</v>
      </c>
      <c r="C1115" s="1">
        <f t="shared" si="1"/>
        <v>-1.24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IFERROR(__xludf.DUMMYFUNCTION("""COMPUTED_VALUE"""),55.25)</f>
        <v>55.25</v>
      </c>
      <c r="C1116" s="1">
        <f t="shared" si="1"/>
        <v>-0.91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IFERROR(__xludf.DUMMYFUNCTION("""COMPUTED_VALUE"""),55.77)</f>
        <v>55.77</v>
      </c>
      <c r="C1117" s="1">
        <f t="shared" si="1"/>
        <v>-0.48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IFERROR(__xludf.DUMMYFUNCTION("""COMPUTED_VALUE"""),56.08)</f>
        <v>56.08</v>
      </c>
      <c r="C1118" s="1">
        <f t="shared" si="1"/>
        <v>-0.69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IFERROR(__xludf.DUMMYFUNCTION("""COMPUTED_VALUE"""),55.59)</f>
        <v>55.59</v>
      </c>
      <c r="C1119" s="1">
        <f t="shared" si="1"/>
        <v>-1.49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IFERROR(__xludf.DUMMYFUNCTION("""COMPUTED_VALUE"""),55.53)</f>
        <v>55.53</v>
      </c>
      <c r="C1120" s="1">
        <f t="shared" si="1"/>
        <v>-1.06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IFERROR(__xludf.DUMMYFUNCTION("""COMPUTED_VALUE"""),55.37)</f>
        <v>55.37</v>
      </c>
      <c r="C1121" s="1">
        <f t="shared" si="1"/>
        <v>-1.16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IFERROR(__xludf.DUMMYFUNCTION("""COMPUTED_VALUE"""),55.36)</f>
        <v>55.36</v>
      </c>
      <c r="C1122" s="1">
        <f t="shared" si="1"/>
        <v>-1.01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IFERROR(__xludf.DUMMYFUNCTION("""COMPUTED_VALUE"""),55.7)</f>
        <v>55.7</v>
      </c>
      <c r="C1123" s="1">
        <f t="shared" si="1"/>
        <v>-0.66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IFERROR(__xludf.DUMMYFUNCTION("""COMPUTED_VALUE"""),55.59)</f>
        <v>55.59</v>
      </c>
      <c r="C1124" s="1">
        <f t="shared" si="1"/>
        <v>-1.11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IFERROR(__xludf.DUMMYFUNCTION("""COMPUTED_VALUE"""),56.18)</f>
        <v>56.18</v>
      </c>
      <c r="C1125" s="1">
        <f t="shared" si="1"/>
        <v>-0.41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IFERROR(__xludf.DUMMYFUNCTION("""COMPUTED_VALUE"""),55.78)</f>
        <v>55.78</v>
      </c>
      <c r="C1126" s="1">
        <f t="shared" si="1"/>
        <v>-1.4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IFERROR(__xludf.DUMMYFUNCTION("""COMPUTED_VALUE"""),55.23)</f>
        <v>55.23</v>
      </c>
      <c r="C1127" s="1">
        <f t="shared" si="1"/>
        <v>-1.55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IFERROR(__xludf.DUMMYFUNCTION("""COMPUTED_VALUE"""),56.12)</f>
        <v>56.12</v>
      </c>
      <c r="C1128" s="1">
        <f t="shared" si="1"/>
        <v>-0.11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IFERROR(__xludf.DUMMYFUNCTION("""COMPUTED_VALUE"""),55.81)</f>
        <v>55.81</v>
      </c>
      <c r="C1129" s="1">
        <f t="shared" si="1"/>
        <v>-1.31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IFERROR(__xludf.DUMMYFUNCTION("""COMPUTED_VALUE"""),54.86)</f>
        <v>54.86</v>
      </c>
      <c r="C1130" s="1">
        <f t="shared" si="1"/>
        <v>-1.95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IFERROR(__xludf.DUMMYFUNCTION("""COMPUTED_VALUE"""),55.16)</f>
        <v>55.16</v>
      </c>
      <c r="C1131" s="1">
        <f t="shared" si="1"/>
        <v>-0.7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IFERROR(__xludf.DUMMYFUNCTION("""COMPUTED_VALUE"""),55.79)</f>
        <v>55.79</v>
      </c>
      <c r="C1132" s="1">
        <f t="shared" si="1"/>
        <v>-0.37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IFERROR(__xludf.DUMMYFUNCTION("""COMPUTED_VALUE"""),56.31)</f>
        <v>56.31</v>
      </c>
      <c r="C1133" s="1">
        <f t="shared" si="1"/>
        <v>-0.48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IFERROR(__xludf.DUMMYFUNCTION("""COMPUTED_VALUE"""),56.45)</f>
        <v>56.45</v>
      </c>
      <c r="C1134" s="1">
        <f t="shared" si="1"/>
        <v>-0.86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IFERROR(__xludf.DUMMYFUNCTION("""COMPUTED_VALUE"""),55.8)</f>
        <v>55.8</v>
      </c>
      <c r="C1135" s="1">
        <f t="shared" si="1"/>
        <v>-1.65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IFERROR(__xludf.DUMMYFUNCTION("""COMPUTED_VALUE"""),55.47)</f>
        <v>55.47</v>
      </c>
      <c r="C1136" s="1">
        <f t="shared" si="1"/>
        <v>-1.33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IFERROR(__xludf.DUMMYFUNCTION("""COMPUTED_VALUE"""),55.83)</f>
        <v>55.83</v>
      </c>
      <c r="C1137" s="1">
        <f t="shared" si="1"/>
        <v>-0.64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IFERROR(__xludf.DUMMYFUNCTION("""COMPUTED_VALUE"""),55.86)</f>
        <v>55.86</v>
      </c>
      <c r="C1138" s="1">
        <f t="shared" si="1"/>
        <v>-0.97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IFERROR(__xludf.DUMMYFUNCTION("""COMPUTED_VALUE"""),55.72)</f>
        <v>55.72</v>
      </c>
      <c r="C1139" s="1">
        <f t="shared" si="1"/>
        <v>-1.14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IFERROR(__xludf.DUMMYFUNCTION("""COMPUTED_VALUE"""),55.48)</f>
        <v>55.48</v>
      </c>
      <c r="C1140" s="1">
        <f t="shared" si="1"/>
        <v>-1.24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IFERROR(__xludf.DUMMYFUNCTION("""COMPUTED_VALUE"""),55.22)</f>
        <v>55.22</v>
      </c>
      <c r="C1141" s="1">
        <f t="shared" si="1"/>
        <v>-1.26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IFERROR(__xludf.DUMMYFUNCTION("""COMPUTED_VALUE"""),55.45)</f>
        <v>55.45</v>
      </c>
      <c r="C1142" s="1">
        <f t="shared" si="1"/>
        <v>-0.77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IFERROR(__xludf.DUMMYFUNCTION("""COMPUTED_VALUE"""),54.92)</f>
        <v>54.92</v>
      </c>
      <c r="C1143" s="1">
        <f t="shared" si="1"/>
        <v>-1.53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IFERROR(__xludf.DUMMYFUNCTION("""COMPUTED_VALUE"""),55.63)</f>
        <v>55.63</v>
      </c>
      <c r="C1144" s="1">
        <f t="shared" si="1"/>
        <v>-0.29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IFERROR(__xludf.DUMMYFUNCTION("""COMPUTED_VALUE"""),55.3)</f>
        <v>55.3</v>
      </c>
      <c r="C1145" s="1">
        <f t="shared" si="1"/>
        <v>-1.33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IFERROR(__xludf.DUMMYFUNCTION("""COMPUTED_VALUE"""),55.71)</f>
        <v>55.71</v>
      </c>
      <c r="C1146" s="1">
        <f t="shared" si="1"/>
        <v>-0.59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IFERROR(__xludf.DUMMYFUNCTION("""COMPUTED_VALUE"""),55.41)</f>
        <v>55.41</v>
      </c>
      <c r="C1147" s="1">
        <f t="shared" si="1"/>
        <v>-1.3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IFERROR(__xludf.DUMMYFUNCTION("""COMPUTED_VALUE"""),55.5)</f>
        <v>55.5</v>
      </c>
      <c r="C1148" s="1">
        <f t="shared" si="1"/>
        <v>-0.91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IFERROR(__xludf.DUMMYFUNCTION("""COMPUTED_VALUE"""),55.45)</f>
        <v>55.45</v>
      </c>
      <c r="C1149" s="1">
        <f t="shared" si="1"/>
        <v>-1.05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IFERROR(__xludf.DUMMYFUNCTION("""COMPUTED_VALUE"""),55.28)</f>
        <v>55.28</v>
      </c>
      <c r="C1150" s="1">
        <f t="shared" si="1"/>
        <v>-1.17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IFERROR(__xludf.DUMMYFUNCTION("""COMPUTED_VALUE"""),55.86)</f>
        <v>55.86</v>
      </c>
      <c r="C1151" s="1">
        <f t="shared" si="1"/>
        <v>-0.42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IFERROR(__xludf.DUMMYFUNCTION("""COMPUTED_VALUE"""),55.38)</f>
        <v>55.38</v>
      </c>
      <c r="C1152" s="1">
        <f t="shared" si="1"/>
        <v>-1.48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IFERROR(__xludf.DUMMYFUNCTION("""COMPUTED_VALUE"""),54.1)</f>
        <v>54.1</v>
      </c>
      <c r="C1153" s="1">
        <f t="shared" si="1"/>
        <v>-2.28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IFERROR(__xludf.DUMMYFUNCTION("""COMPUTED_VALUE"""),54.16)</f>
        <v>54.16</v>
      </c>
      <c r="C1154" s="1">
        <f t="shared" si="1"/>
        <v>-0.94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IFERROR(__xludf.DUMMYFUNCTION("""COMPUTED_VALUE"""),54.41)</f>
        <v>54.41</v>
      </c>
      <c r="C1155" s="1">
        <f t="shared" si="1"/>
        <v>-0.75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IFERROR(__xludf.DUMMYFUNCTION("""COMPUTED_VALUE"""),53.43)</f>
        <v>53.43</v>
      </c>
      <c r="C1156" s="1">
        <f t="shared" si="1"/>
        <v>-1.98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IFERROR(__xludf.DUMMYFUNCTION("""COMPUTED_VALUE"""),53.33)</f>
        <v>53.33</v>
      </c>
      <c r="C1157" s="1">
        <f t="shared" si="1"/>
        <v>-1.1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IFERROR(__xludf.DUMMYFUNCTION("""COMPUTED_VALUE"""),53.05)</f>
        <v>53.05</v>
      </c>
      <c r="C1158" s="1">
        <f t="shared" si="1"/>
        <v>-1.28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IFERROR(__xludf.DUMMYFUNCTION("""COMPUTED_VALUE"""),53.92)</f>
        <v>53.92</v>
      </c>
      <c r="C1159" s="1">
        <f t="shared" si="1"/>
        <v>-0.13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IFERROR(__xludf.DUMMYFUNCTION("""COMPUTED_VALUE"""),54.03)</f>
        <v>54.03</v>
      </c>
      <c r="C1160" s="1">
        <f t="shared" si="1"/>
        <v>-0.89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IFERROR(__xludf.DUMMYFUNCTION("""COMPUTED_VALUE"""),54.38)</f>
        <v>54.38</v>
      </c>
      <c r="C1161" s="1">
        <f t="shared" si="1"/>
        <v>-0.65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IFERROR(__xludf.DUMMYFUNCTION("""COMPUTED_VALUE"""),55.16)</f>
        <v>55.16</v>
      </c>
      <c r="C1162" s="1">
        <f t="shared" si="1"/>
        <v>-0.22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IFERROR(__xludf.DUMMYFUNCTION("""COMPUTED_VALUE"""),56.05)</f>
        <v>56.05</v>
      </c>
      <c r="C1163" s="1">
        <f t="shared" si="1"/>
        <v>-0.11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IFERROR(__xludf.DUMMYFUNCTION("""COMPUTED_VALUE"""),55.89)</f>
        <v>55.89</v>
      </c>
      <c r="C1164" s="1">
        <f t="shared" si="1"/>
        <v>-1.16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IFERROR(__xludf.DUMMYFUNCTION("""COMPUTED_VALUE"""),55.7)</f>
        <v>55.7</v>
      </c>
      <c r="C1165" s="1">
        <f t="shared" si="1"/>
        <v>-1.19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IFERROR(__xludf.DUMMYFUNCTION("""COMPUTED_VALUE"""),56.17)</f>
        <v>56.17</v>
      </c>
      <c r="C1166" s="1">
        <f t="shared" si="1"/>
        <v>-0.53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IFERROR(__xludf.DUMMYFUNCTION("""COMPUTED_VALUE"""),56.72)</f>
        <v>56.72</v>
      </c>
      <c r="C1167" s="1">
        <f t="shared" si="1"/>
        <v>-0.45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IFERROR(__xludf.DUMMYFUNCTION("""COMPUTED_VALUE"""),56.11)</f>
        <v>56.11</v>
      </c>
      <c r="C1168" s="1">
        <f t="shared" si="1"/>
        <v>-1.61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IFERROR(__xludf.DUMMYFUNCTION("""COMPUTED_VALUE"""),56.42)</f>
        <v>56.42</v>
      </c>
      <c r="C1169" s="1">
        <f t="shared" si="1"/>
        <v>-0.69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IFERROR(__xludf.DUMMYFUNCTION("""COMPUTED_VALUE"""),56.95)</f>
        <v>56.95</v>
      </c>
      <c r="C1170" s="1">
        <f t="shared" si="1"/>
        <v>-0.47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IFERROR(__xludf.DUMMYFUNCTION("""COMPUTED_VALUE"""),57.4)</f>
        <v>57.4</v>
      </c>
      <c r="C1171" s="1">
        <f t="shared" si="1"/>
        <v>-0.55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IFERROR(__xludf.DUMMYFUNCTION("""COMPUTED_VALUE"""),57.48)</f>
        <v>57.48</v>
      </c>
      <c r="C1172" s="1">
        <f t="shared" si="1"/>
        <v>-0.92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IFERROR(__xludf.DUMMYFUNCTION("""COMPUTED_VALUE"""),57.21)</f>
        <v>57.21</v>
      </c>
      <c r="C1173" s="1">
        <f t="shared" si="1"/>
        <v>-1.27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IFERROR(__xludf.DUMMYFUNCTION("""COMPUTED_VALUE"""),57.32)</f>
        <v>57.32</v>
      </c>
      <c r="C1174" s="1">
        <f t="shared" si="1"/>
        <v>-0.89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IFERROR(__xludf.DUMMYFUNCTION("""COMPUTED_VALUE"""),57.01)</f>
        <v>57.01</v>
      </c>
      <c r="C1175" s="1">
        <f t="shared" si="1"/>
        <v>-1.31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IFERROR(__xludf.DUMMYFUNCTION("""COMPUTED_VALUE"""),57.67)</f>
        <v>57.67</v>
      </c>
      <c r="C1176" s="1">
        <f t="shared" si="1"/>
        <v>-0.34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IFERROR(__xludf.DUMMYFUNCTION("""COMPUTED_VALUE"""),57.29)</f>
        <v>57.29</v>
      </c>
      <c r="C1177" s="1">
        <f t="shared" si="1"/>
        <v>-1.38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IFERROR(__xludf.DUMMYFUNCTION("""COMPUTED_VALUE"""),58.34)</f>
        <v>58.34</v>
      </c>
      <c r="C1178" s="1">
        <f t="shared" si="1"/>
        <v>0.05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IFERROR(__xludf.DUMMYFUNCTION("""COMPUTED_VALUE"""),58.21)</f>
        <v>58.21</v>
      </c>
      <c r="C1179" s="1">
        <f t="shared" si="1"/>
        <v>-1.13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IFERROR(__xludf.DUMMYFUNCTION("""COMPUTED_VALUE"""),57.75)</f>
        <v>57.75</v>
      </c>
      <c r="C1180" s="1">
        <f t="shared" si="1"/>
        <v>-1.46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IFERROR(__xludf.DUMMYFUNCTION("""COMPUTED_VALUE"""),57.94)</f>
        <v>57.94</v>
      </c>
      <c r="C1181" s="1">
        <f t="shared" si="1"/>
        <v>-0.81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IFERROR(__xludf.DUMMYFUNCTION("""COMPUTED_VALUE"""),57.31)</f>
        <v>57.31</v>
      </c>
      <c r="C1182" s="1">
        <f t="shared" si="1"/>
        <v>-1.63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IFERROR(__xludf.DUMMYFUNCTION("""COMPUTED_VALUE"""),56.78)</f>
        <v>56.78</v>
      </c>
      <c r="C1183" s="1">
        <f t="shared" si="1"/>
        <v>-1.53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IFERROR(__xludf.DUMMYFUNCTION("""COMPUTED_VALUE"""),56.75)</f>
        <v>56.75</v>
      </c>
      <c r="C1184" s="1">
        <f t="shared" si="1"/>
        <v>-1.03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IFERROR(__xludf.DUMMYFUNCTION("""COMPUTED_VALUE"""),57.2)</f>
        <v>57.2</v>
      </c>
      <c r="C1185" s="1">
        <f t="shared" si="1"/>
        <v>-0.55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IFERROR(__xludf.DUMMYFUNCTION("""COMPUTED_VALUE"""),57.1)</f>
        <v>57.1</v>
      </c>
      <c r="C1186" s="1">
        <f t="shared" si="1"/>
        <v>-1.1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IFERROR(__xludf.DUMMYFUNCTION("""COMPUTED_VALUE"""),57.51)</f>
        <v>57.51</v>
      </c>
      <c r="C1187" s="1">
        <f t="shared" si="1"/>
        <v>-0.59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IFERROR(__xludf.DUMMYFUNCTION("""COMPUTED_VALUE"""),57.68)</f>
        <v>57.68</v>
      </c>
      <c r="C1188" s="1">
        <f t="shared" si="1"/>
        <v>-0.83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IFERROR(__xludf.DUMMYFUNCTION("""COMPUTED_VALUE"""),57.76)</f>
        <v>57.76</v>
      </c>
      <c r="C1189" s="1">
        <f t="shared" si="1"/>
        <v>-0.92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IFERROR(__xludf.DUMMYFUNCTION("""COMPUTED_VALUE"""),57.48)</f>
        <v>57.48</v>
      </c>
      <c r="C1190" s="1">
        <f t="shared" si="1"/>
        <v>-1.28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IFERROR(__xludf.DUMMYFUNCTION("""COMPUTED_VALUE"""),57.55)</f>
        <v>57.55</v>
      </c>
      <c r="C1191" s="1">
        <f t="shared" si="1"/>
        <v>-0.93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IFERROR(__xludf.DUMMYFUNCTION("""COMPUTED_VALUE"""),56.87)</f>
        <v>56.87</v>
      </c>
      <c r="C1192" s="1">
        <f t="shared" si="1"/>
        <v>-1.68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IFERROR(__xludf.DUMMYFUNCTION("""COMPUTED_VALUE"""),56.63)</f>
        <v>56.63</v>
      </c>
      <c r="C1193" s="1">
        <f t="shared" si="1"/>
        <v>-1.24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IFERROR(__xludf.DUMMYFUNCTION("""COMPUTED_VALUE"""),56.65)</f>
        <v>56.65</v>
      </c>
      <c r="C1194" s="1">
        <f t="shared" si="1"/>
        <v>-0.98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IFERROR(__xludf.DUMMYFUNCTION("""COMPUTED_VALUE"""),56.53)</f>
        <v>56.53</v>
      </c>
      <c r="C1195" s="1">
        <f t="shared" si="1"/>
        <v>-1.12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IFERROR(__xludf.DUMMYFUNCTION("""COMPUTED_VALUE"""),55.98)</f>
        <v>55.98</v>
      </c>
      <c r="C1196" s="1">
        <f t="shared" si="1"/>
        <v>-1.55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IFERROR(__xludf.DUMMYFUNCTION("""COMPUTED_VALUE"""),56.11)</f>
        <v>56.11</v>
      </c>
      <c r="C1197" s="1">
        <f t="shared" si="1"/>
        <v>-0.87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IFERROR(__xludf.DUMMYFUNCTION("""COMPUTED_VALUE"""),57.12)</f>
        <v>57.12</v>
      </c>
      <c r="C1198" s="1">
        <f t="shared" si="1"/>
        <v>0.01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IFERROR(__xludf.DUMMYFUNCTION("""COMPUTED_VALUE"""),56.81)</f>
        <v>56.81</v>
      </c>
      <c r="C1199" s="1">
        <f t="shared" si="1"/>
        <v>-1.31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IFERROR(__xludf.DUMMYFUNCTION("""COMPUTED_VALUE"""),55.74)</f>
        <v>55.74</v>
      </c>
      <c r="C1200" s="1">
        <f t="shared" si="1"/>
        <v>-2.07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IFERROR(__xludf.DUMMYFUNCTION("""COMPUTED_VALUE"""),57.38)</f>
        <v>57.38</v>
      </c>
      <c r="C1201" s="1">
        <f t="shared" si="1"/>
        <v>0.64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IFERROR(__xludf.DUMMYFUNCTION("""COMPUTED_VALUE"""),56.46)</f>
        <v>56.46</v>
      </c>
      <c r="C1202" s="1">
        <f t="shared" si="1"/>
        <v>-1.92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IFERROR(__xludf.DUMMYFUNCTION("""COMPUTED_VALUE"""),55.93)</f>
        <v>55.93</v>
      </c>
      <c r="C1203" s="1">
        <f t="shared" si="1"/>
        <v>-1.53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IFERROR(__xludf.DUMMYFUNCTION("""COMPUTED_VALUE"""),53.53)</f>
        <v>53.53</v>
      </c>
      <c r="C1204" s="1">
        <f t="shared" si="1"/>
        <v>-3.4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IFERROR(__xludf.DUMMYFUNCTION("""COMPUTED_VALUE"""),53.71)</f>
        <v>53.71</v>
      </c>
      <c r="C1205" s="1">
        <f t="shared" si="1"/>
        <v>-0.82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IFERROR(__xludf.DUMMYFUNCTION("""COMPUTED_VALUE"""),52.19)</f>
        <v>52.19</v>
      </c>
      <c r="C1206" s="1">
        <f t="shared" si="1"/>
        <v>-2.52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IFERROR(__xludf.DUMMYFUNCTION("""COMPUTED_VALUE"""),50.95)</f>
        <v>50.95</v>
      </c>
      <c r="C1207" s="1">
        <f t="shared" si="1"/>
        <v>-2.24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IFERROR(__xludf.DUMMYFUNCTION("""COMPUTED_VALUE"""),51.51)</f>
        <v>51.51</v>
      </c>
      <c r="C1208" s="1">
        <f t="shared" si="1"/>
        <v>-0.44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IFERROR(__xludf.DUMMYFUNCTION("""COMPUTED_VALUE"""),51.54)</f>
        <v>51.54</v>
      </c>
      <c r="C1209" s="1">
        <f t="shared" si="1"/>
        <v>-0.97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IFERROR(__xludf.DUMMYFUNCTION("""COMPUTED_VALUE"""),52.57)</f>
        <v>52.57</v>
      </c>
      <c r="C1210" s="1">
        <f t="shared" si="1"/>
        <v>0.03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IFERROR(__xludf.DUMMYFUNCTION("""COMPUTED_VALUE"""),52.93)</f>
        <v>52.93</v>
      </c>
      <c r="C1211" s="1">
        <f t="shared" si="1"/>
        <v>-0.64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IFERROR(__xludf.DUMMYFUNCTION("""COMPUTED_VALUE"""),54.0)</f>
        <v>54</v>
      </c>
      <c r="C1212" s="1">
        <f t="shared" si="1"/>
        <v>0.07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IFERROR(__xludf.DUMMYFUNCTION("""COMPUTED_VALUE"""),54.93)</f>
        <v>54.93</v>
      </c>
      <c r="C1213" s="1">
        <f t="shared" si="1"/>
        <v>-0.07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IFERROR(__xludf.DUMMYFUNCTION("""COMPUTED_VALUE"""),53.83)</f>
        <v>53.83</v>
      </c>
      <c r="C1214" s="1">
        <f t="shared" si="1"/>
        <v>-2.1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IFERROR(__xludf.DUMMYFUNCTION("""COMPUTED_VALUE"""),53.25)</f>
        <v>53.25</v>
      </c>
      <c r="C1215" s="1">
        <f t="shared" si="1"/>
        <v>-1.58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IFERROR(__xludf.DUMMYFUNCTION("""COMPUTED_VALUE"""),53.59)</f>
        <v>53.59</v>
      </c>
      <c r="C1216" s="1">
        <f t="shared" si="1"/>
        <v>-0.66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IFERROR(__xludf.DUMMYFUNCTION("""COMPUTED_VALUE"""),54.65)</f>
        <v>54.65</v>
      </c>
      <c r="C1217" s="1">
        <f t="shared" si="1"/>
        <v>0.06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IFERROR(__xludf.DUMMYFUNCTION("""COMPUTED_VALUE"""),55.25)</f>
        <v>55.25</v>
      </c>
      <c r="C1218" s="1">
        <f t="shared" si="1"/>
        <v>-0.4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IFERROR(__xludf.DUMMYFUNCTION("""COMPUTED_VALUE"""),56.18)</f>
        <v>56.18</v>
      </c>
      <c r="C1219" s="1">
        <f t="shared" si="1"/>
        <v>-0.07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IFERROR(__xludf.DUMMYFUNCTION("""COMPUTED_VALUE"""),56.61)</f>
        <v>56.61</v>
      </c>
      <c r="C1220" s="1">
        <f t="shared" si="1"/>
        <v>-0.57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IFERROR(__xludf.DUMMYFUNCTION("""COMPUTED_VALUE"""),56.8)</f>
        <v>56.8</v>
      </c>
      <c r="C1221" s="1">
        <f t="shared" si="1"/>
        <v>-0.81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IFERROR(__xludf.DUMMYFUNCTION("""COMPUTED_VALUE"""),56.51)</f>
        <v>56.51</v>
      </c>
      <c r="C1222" s="1">
        <f t="shared" si="1"/>
        <v>-1.29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IFERROR(__xludf.DUMMYFUNCTION("""COMPUTED_VALUE"""),56.58)</f>
        <v>56.58</v>
      </c>
      <c r="C1223" s="1">
        <f t="shared" si="1"/>
        <v>-0.93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IFERROR(__xludf.DUMMYFUNCTION("""COMPUTED_VALUE"""),56.08)</f>
        <v>56.08</v>
      </c>
      <c r="C1224" s="1">
        <f t="shared" si="1"/>
        <v>-1.5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IFERROR(__xludf.DUMMYFUNCTION("""COMPUTED_VALUE"""),56.61)</f>
        <v>56.61</v>
      </c>
      <c r="C1225" s="1">
        <f t="shared" si="1"/>
        <v>-0.47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IFERROR(__xludf.DUMMYFUNCTION("""COMPUTED_VALUE"""),56.55)</f>
        <v>56.55</v>
      </c>
      <c r="C1226" s="1">
        <f t="shared" si="1"/>
        <v>-1.06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IFERROR(__xludf.DUMMYFUNCTION("""COMPUTED_VALUE"""),56.77)</f>
        <v>56.77</v>
      </c>
      <c r="C1227" s="1">
        <f t="shared" si="1"/>
        <v>-0.78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IFERROR(__xludf.DUMMYFUNCTION("""COMPUTED_VALUE"""),56.32)</f>
        <v>56.32</v>
      </c>
      <c r="C1228" s="1">
        <f t="shared" si="1"/>
        <v>-1.45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IFERROR(__xludf.DUMMYFUNCTION("""COMPUTED_VALUE"""),56.7)</f>
        <v>56.7</v>
      </c>
      <c r="C1229" s="1">
        <f t="shared" si="1"/>
        <v>-0.62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IFERROR(__xludf.DUMMYFUNCTION("""COMPUTED_VALUE"""),57.11)</f>
        <v>57.11</v>
      </c>
      <c r="C1230" s="1">
        <f t="shared" si="1"/>
        <v>-0.59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IFERROR(__xludf.DUMMYFUNCTION("""COMPUTED_VALUE"""),56.87)</f>
        <v>56.87</v>
      </c>
      <c r="C1231" s="1">
        <f t="shared" si="1"/>
        <v>-1.24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IFERROR(__xludf.DUMMYFUNCTION("""COMPUTED_VALUE"""),56.62)</f>
        <v>56.62</v>
      </c>
      <c r="C1232" s="1">
        <f t="shared" si="1"/>
        <v>-1.25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IFERROR(__xludf.DUMMYFUNCTION("""COMPUTED_VALUE"""),56.89)</f>
        <v>56.89</v>
      </c>
      <c r="C1233" s="1">
        <f t="shared" si="1"/>
        <v>-0.73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IFERROR(__xludf.DUMMYFUNCTION("""COMPUTED_VALUE"""),56.5)</f>
        <v>56.5</v>
      </c>
      <c r="C1234" s="1">
        <f t="shared" si="1"/>
        <v>-1.39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IFERROR(__xludf.DUMMYFUNCTION("""COMPUTED_VALUE"""),56.58)</f>
        <v>56.58</v>
      </c>
      <c r="C1235" s="1">
        <f t="shared" si="1"/>
        <v>-0.92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IFERROR(__xludf.DUMMYFUNCTION("""COMPUTED_VALUE"""),56.97)</f>
        <v>56.97</v>
      </c>
      <c r="C1236" s="1">
        <f t="shared" si="1"/>
        <v>-0.61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IFERROR(__xludf.DUMMYFUNCTION("""COMPUTED_VALUE"""),57.59)</f>
        <v>57.59</v>
      </c>
      <c r="C1237" s="1">
        <f t="shared" si="1"/>
        <v>-0.38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IFERROR(__xludf.DUMMYFUNCTION("""COMPUTED_VALUE"""),57.71)</f>
        <v>57.71</v>
      </c>
      <c r="C1238" s="1">
        <f t="shared" si="1"/>
        <v>-0.88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IFERROR(__xludf.DUMMYFUNCTION("""COMPUTED_VALUE"""),57.96)</f>
        <v>57.96</v>
      </c>
      <c r="C1239" s="1">
        <f t="shared" si="1"/>
        <v>-0.75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IFERROR(__xludf.DUMMYFUNCTION("""COMPUTED_VALUE"""),57.76)</f>
        <v>57.76</v>
      </c>
      <c r="C1240" s="1">
        <f t="shared" si="1"/>
        <v>-1.2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IFERROR(__xludf.DUMMYFUNCTION("""COMPUTED_VALUE"""),58.09)</f>
        <v>58.09</v>
      </c>
      <c r="C1241" s="1">
        <f t="shared" si="1"/>
        <v>-0.67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IFERROR(__xludf.DUMMYFUNCTION("""COMPUTED_VALUE"""),58.63)</f>
        <v>58.63</v>
      </c>
      <c r="C1242" s="1">
        <f t="shared" si="1"/>
        <v>-0.46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IFERROR(__xludf.DUMMYFUNCTION("""COMPUTED_VALUE"""),59.0)</f>
        <v>59</v>
      </c>
      <c r="C1243" s="1">
        <f t="shared" si="1"/>
        <v>-0.63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IFERROR(__xludf.DUMMYFUNCTION("""COMPUTED_VALUE"""),57.22)</f>
        <v>57.22</v>
      </c>
      <c r="C1244" s="1">
        <f t="shared" si="1"/>
        <v>-2.78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IFERROR(__xludf.DUMMYFUNCTION("""COMPUTED_VALUE"""),57.19)</f>
        <v>57.19</v>
      </c>
      <c r="C1245" s="1">
        <f t="shared" si="1"/>
        <v>-1.03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IFERROR(__xludf.DUMMYFUNCTION("""COMPUTED_VALUE"""),56.58)</f>
        <v>56.58</v>
      </c>
      <c r="C1246" s="1">
        <f t="shared" si="1"/>
        <v>-1.61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IFERROR(__xludf.DUMMYFUNCTION("""COMPUTED_VALUE"""),55.04)</f>
        <v>55.04</v>
      </c>
      <c r="C1247" s="1">
        <f t="shared" si="1"/>
        <v>-2.54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IFERROR(__xludf.DUMMYFUNCTION("""COMPUTED_VALUE"""),54.3)</f>
        <v>54.3</v>
      </c>
      <c r="C1248" s="1">
        <f t="shared" si="1"/>
        <v>-1.74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IFERROR(__xludf.DUMMYFUNCTION("""COMPUTED_VALUE"""),54.16)</f>
        <v>54.16</v>
      </c>
      <c r="C1249" s="1">
        <f t="shared" si="1"/>
        <v>-1.14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IFERROR(__xludf.DUMMYFUNCTION("""COMPUTED_VALUE"""),54.95)</f>
        <v>54.95</v>
      </c>
      <c r="C1250" s="1">
        <f t="shared" si="1"/>
        <v>-0.21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IFERROR(__xludf.DUMMYFUNCTION("""COMPUTED_VALUE"""),56.24)</f>
        <v>56.24</v>
      </c>
      <c r="C1251" s="1">
        <f t="shared" si="1"/>
        <v>0.29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IFERROR(__xludf.DUMMYFUNCTION("""COMPUTED_VALUE"""),56.81)</f>
        <v>56.81</v>
      </c>
      <c r="C1252" s="1">
        <f t="shared" si="1"/>
        <v>-0.43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IFERROR(__xludf.DUMMYFUNCTION("""COMPUTED_VALUE"""),56.22)</f>
        <v>56.22</v>
      </c>
      <c r="C1253" s="1">
        <f t="shared" si="1"/>
        <v>-1.59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IFERROR(__xludf.DUMMYFUNCTION("""COMPUTED_VALUE"""),54.55)</f>
        <v>54.55</v>
      </c>
      <c r="C1254" s="1">
        <f t="shared" si="1"/>
        <v>-2.67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IFERROR(__xludf.DUMMYFUNCTION("""COMPUTED_VALUE"""),54.79)</f>
        <v>54.79</v>
      </c>
      <c r="C1255" s="1">
        <f t="shared" si="1"/>
        <v>-0.76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IFERROR(__xludf.DUMMYFUNCTION("""COMPUTED_VALUE"""),55.09)</f>
        <v>55.09</v>
      </c>
      <c r="C1256" s="1">
        <f t="shared" si="1"/>
        <v>-0.7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IFERROR(__xludf.DUMMYFUNCTION("""COMPUTED_VALUE"""),55.05)</f>
        <v>55.05</v>
      </c>
      <c r="C1257" s="1">
        <f t="shared" si="1"/>
        <v>-1.04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IFERROR(__xludf.DUMMYFUNCTION("""COMPUTED_VALUE"""),54.97)</f>
        <v>54.97</v>
      </c>
      <c r="C1258" s="1">
        <f t="shared" si="1"/>
        <v>-1.08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IFERROR(__xludf.DUMMYFUNCTION("""COMPUTED_VALUE"""),54.15)</f>
        <v>54.15</v>
      </c>
      <c r="C1259" s="1">
        <f t="shared" si="1"/>
        <v>-1.82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IFERROR(__xludf.DUMMYFUNCTION("""COMPUTED_VALUE"""),54.53)</f>
        <v>54.53</v>
      </c>
      <c r="C1260" s="1">
        <f t="shared" si="1"/>
        <v>-0.62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IFERROR(__xludf.DUMMYFUNCTION("""COMPUTED_VALUE"""),55.34)</f>
        <v>55.34</v>
      </c>
      <c r="C1261" s="1">
        <f t="shared" si="1"/>
        <v>-0.19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IFERROR(__xludf.DUMMYFUNCTION("""COMPUTED_VALUE"""),57.52)</f>
        <v>57.52</v>
      </c>
      <c r="C1262" s="1">
        <f t="shared" si="1"/>
        <v>1.18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IFERROR(__xludf.DUMMYFUNCTION("""COMPUTED_VALUE"""),58.75)</f>
        <v>58.75</v>
      </c>
      <c r="C1263" s="1">
        <f t="shared" si="1"/>
        <v>0.23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IFERROR(__xludf.DUMMYFUNCTION("""COMPUTED_VALUE"""),59.93)</f>
        <v>59.93</v>
      </c>
      <c r="C1264" s="1">
        <f t="shared" si="1"/>
        <v>0.18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IFERROR(__xludf.DUMMYFUNCTION("""COMPUTED_VALUE"""),59.65)</f>
        <v>59.65</v>
      </c>
      <c r="C1265" s="1">
        <f t="shared" si="1"/>
        <v>-1.28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IFERROR(__xludf.DUMMYFUNCTION("""COMPUTED_VALUE"""),59.4)</f>
        <v>59.4</v>
      </c>
      <c r="C1266" s="1">
        <f t="shared" si="1"/>
        <v>-1.25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IFERROR(__xludf.DUMMYFUNCTION("""COMPUTED_VALUE"""),59.3)</f>
        <v>59.3</v>
      </c>
      <c r="C1267" s="1">
        <f t="shared" si="1"/>
        <v>-1.1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IFERROR(__xludf.DUMMYFUNCTION("""COMPUTED_VALUE"""),59.73)</f>
        <v>59.73</v>
      </c>
      <c r="C1268" s="1">
        <f t="shared" si="1"/>
        <v>-0.57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IFERROR(__xludf.DUMMYFUNCTION("""COMPUTED_VALUE"""),59.0)</f>
        <v>59</v>
      </c>
      <c r="C1269" s="1">
        <f t="shared" si="1"/>
        <v>-1.73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IFERROR(__xludf.DUMMYFUNCTION("""COMPUTED_VALUE"""),60.1)</f>
        <v>60.1</v>
      </c>
      <c r="C1270" s="1">
        <f t="shared" si="1"/>
        <v>0.1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IFERROR(__xludf.DUMMYFUNCTION("""COMPUTED_VALUE"""),59.7)</f>
        <v>59.7</v>
      </c>
      <c r="C1271" s="1">
        <f t="shared" si="1"/>
        <v>-1.4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IFERROR(__xludf.DUMMYFUNCTION("""COMPUTED_VALUE"""),59.27)</f>
        <v>59.27</v>
      </c>
      <c r="C1272" s="1">
        <f t="shared" si="1"/>
        <v>-1.43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IFERROR(__xludf.DUMMYFUNCTION("""COMPUTED_VALUE"""),59.68)</f>
        <v>59.68</v>
      </c>
      <c r="C1273" s="1">
        <f t="shared" si="1"/>
        <v>-0.59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IFERROR(__xludf.DUMMYFUNCTION("""COMPUTED_VALUE"""),59.59)</f>
        <v>59.59</v>
      </c>
      <c r="C1274" s="1">
        <f t="shared" si="1"/>
        <v>-1.09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IFERROR(__xludf.DUMMYFUNCTION("""COMPUTED_VALUE"""),59.9)</f>
        <v>59.9</v>
      </c>
      <c r="C1275" s="1">
        <f t="shared" si="1"/>
        <v>-0.69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IFERROR(__xludf.DUMMYFUNCTION("""COMPUTED_VALUE"""),59.65)</f>
        <v>59.65</v>
      </c>
      <c r="C1276" s="1">
        <f t="shared" si="1"/>
        <v>-1.25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IFERROR(__xludf.DUMMYFUNCTION("""COMPUTED_VALUE"""),58.59)</f>
        <v>58.59</v>
      </c>
      <c r="C1277" s="1">
        <f t="shared" si="1"/>
        <v>-2.06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IFERROR(__xludf.DUMMYFUNCTION("""COMPUTED_VALUE"""),59.2)</f>
        <v>59.2</v>
      </c>
      <c r="C1278" s="1">
        <f t="shared" si="1"/>
        <v>-0.39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IFERROR(__xludf.DUMMYFUNCTION("""COMPUTED_VALUE"""),57.48)</f>
        <v>57.48</v>
      </c>
      <c r="C1279" s="1">
        <f t="shared" si="1"/>
        <v>-2.72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IFERROR(__xludf.DUMMYFUNCTION("""COMPUTED_VALUE"""),58.05)</f>
        <v>58.05</v>
      </c>
      <c r="C1280" s="1">
        <f t="shared" si="1"/>
        <v>-0.43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IFERROR(__xludf.DUMMYFUNCTION("""COMPUTED_VALUE"""),58.18)</f>
        <v>58.18</v>
      </c>
      <c r="C1281" s="1">
        <f t="shared" si="1"/>
        <v>-0.87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IFERROR(__xludf.DUMMYFUNCTION("""COMPUTED_VALUE"""),56.31)</f>
        <v>56.31</v>
      </c>
      <c r="C1282" s="1">
        <f t="shared" si="1"/>
        <v>-2.87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IFERROR(__xludf.DUMMYFUNCTION("""COMPUTED_VALUE"""),56.42)</f>
        <v>56.42</v>
      </c>
      <c r="C1283" s="1">
        <f t="shared" si="1"/>
        <v>-0.89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IFERROR(__xludf.DUMMYFUNCTION("""COMPUTED_VALUE"""),56.06)</f>
        <v>56.06</v>
      </c>
      <c r="C1284" s="1">
        <f t="shared" si="1"/>
        <v>-1.36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IFERROR(__xludf.DUMMYFUNCTION("""COMPUTED_VALUE"""),55.62)</f>
        <v>55.62</v>
      </c>
      <c r="C1285" s="1">
        <f t="shared" si="1"/>
        <v>-1.44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IFERROR(__xludf.DUMMYFUNCTION("""COMPUTED_VALUE"""),56.11)</f>
        <v>56.11</v>
      </c>
      <c r="C1286" s="1">
        <f t="shared" si="1"/>
        <v>-0.51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IFERROR(__xludf.DUMMYFUNCTION("""COMPUTED_VALUE"""),56.01)</f>
        <v>56.01</v>
      </c>
      <c r="C1287" s="1">
        <f t="shared" si="1"/>
        <v>-1.1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IFERROR(__xludf.DUMMYFUNCTION("""COMPUTED_VALUE"""),56.14)</f>
        <v>56.14</v>
      </c>
      <c r="C1288" s="1">
        <f t="shared" si="1"/>
        <v>-0.87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IFERROR(__xludf.DUMMYFUNCTION("""COMPUTED_VALUE"""),56.08)</f>
        <v>56.08</v>
      </c>
      <c r="C1289" s="1">
        <f t="shared" si="1"/>
        <v>-1.06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IFERROR(__xludf.DUMMYFUNCTION("""COMPUTED_VALUE"""),56.06)</f>
        <v>56.06</v>
      </c>
      <c r="C1290" s="1">
        <f t="shared" si="1"/>
        <v>-1.02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IFERROR(__xludf.DUMMYFUNCTION("""COMPUTED_VALUE"""),56.07)</f>
        <v>56.07</v>
      </c>
      <c r="C1291" s="1">
        <f t="shared" si="1"/>
        <v>-0.99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IFERROR(__xludf.DUMMYFUNCTION("""COMPUTED_VALUE"""),55.59)</f>
        <v>55.59</v>
      </c>
      <c r="C1292" s="1">
        <f t="shared" si="1"/>
        <v>-1.48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IFERROR(__xludf.DUMMYFUNCTION("""COMPUTED_VALUE"""),55.64)</f>
        <v>55.64</v>
      </c>
      <c r="C1293" s="1">
        <f t="shared" si="1"/>
        <v>-0.95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IFERROR(__xludf.DUMMYFUNCTION("""COMPUTED_VALUE"""),55.59)</f>
        <v>55.59</v>
      </c>
      <c r="C1294" s="1">
        <f t="shared" si="1"/>
        <v>-1.05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IFERROR(__xludf.DUMMYFUNCTION("""COMPUTED_VALUE"""),55.65)</f>
        <v>55.65</v>
      </c>
      <c r="C1295" s="1">
        <f t="shared" si="1"/>
        <v>-0.94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IFERROR(__xludf.DUMMYFUNCTION("""COMPUTED_VALUE"""),55.77)</f>
        <v>55.77</v>
      </c>
      <c r="C1296" s="1">
        <f t="shared" si="1"/>
        <v>-0.88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IFERROR(__xludf.DUMMYFUNCTION("""COMPUTED_VALUE"""),56.22)</f>
        <v>56.22</v>
      </c>
      <c r="C1297" s="1">
        <f t="shared" si="1"/>
        <v>-0.55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IFERROR(__xludf.DUMMYFUNCTION("""COMPUTED_VALUE"""),55.82)</f>
        <v>55.82</v>
      </c>
      <c r="C1298" s="1">
        <f t="shared" si="1"/>
        <v>-1.4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IFERROR(__xludf.DUMMYFUNCTION("""COMPUTED_VALUE"""),55.86)</f>
        <v>55.86</v>
      </c>
      <c r="C1299" s="1">
        <f t="shared" si="1"/>
        <v>-0.96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IFERROR(__xludf.DUMMYFUNCTION("""COMPUTED_VALUE"""),55.63)</f>
        <v>55.63</v>
      </c>
      <c r="C1300" s="1">
        <f t="shared" si="1"/>
        <v>-1.23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IFERROR(__xludf.DUMMYFUNCTION("""COMPUTED_VALUE"""),55.19)</f>
        <v>55.19</v>
      </c>
      <c r="C1301" s="1">
        <f t="shared" si="1"/>
        <v>-1.44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IFERROR(__xludf.DUMMYFUNCTION("""COMPUTED_VALUE"""),55.29)</f>
        <v>55.29</v>
      </c>
      <c r="C1302" s="1">
        <f t="shared" si="1"/>
        <v>-0.9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IFERROR(__xludf.DUMMYFUNCTION("""COMPUTED_VALUE"""),54.2)</f>
        <v>54.2</v>
      </c>
      <c r="C1303" s="1">
        <f t="shared" si="1"/>
        <v>-2.09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IFERROR(__xludf.DUMMYFUNCTION("""COMPUTED_VALUE"""),54.6)</f>
        <v>54.6</v>
      </c>
      <c r="C1304" s="1">
        <f t="shared" si="1"/>
        <v>-0.6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IFERROR(__xludf.DUMMYFUNCTION("""COMPUTED_VALUE"""),53.95)</f>
        <v>53.95</v>
      </c>
      <c r="C1305" s="1">
        <f t="shared" si="1"/>
        <v>-1.65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IFERROR(__xludf.DUMMYFUNCTION("""COMPUTED_VALUE"""),53.45)</f>
        <v>53.45</v>
      </c>
      <c r="C1306" s="1">
        <f t="shared" si="1"/>
        <v>-1.5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IFERROR(__xludf.DUMMYFUNCTION("""COMPUTED_VALUE"""),53.56)</f>
        <v>53.56</v>
      </c>
      <c r="C1307" s="1">
        <f t="shared" si="1"/>
        <v>-0.89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IFERROR(__xludf.DUMMYFUNCTION("""COMPUTED_VALUE"""),53.59)</f>
        <v>53.59</v>
      </c>
      <c r="C1308" s="1">
        <f t="shared" si="1"/>
        <v>-0.97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IFERROR(__xludf.DUMMYFUNCTION("""COMPUTED_VALUE"""),54.47)</f>
        <v>54.47</v>
      </c>
      <c r="C1309" s="1">
        <f t="shared" si="1"/>
        <v>-0.12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IFERROR(__xludf.DUMMYFUNCTION("""COMPUTED_VALUE"""),53.85)</f>
        <v>53.85</v>
      </c>
      <c r="C1310" s="1">
        <f t="shared" si="1"/>
        <v>-1.62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IFERROR(__xludf.DUMMYFUNCTION("""COMPUTED_VALUE"""),54.97)</f>
        <v>54.97</v>
      </c>
      <c r="C1311" s="1">
        <f t="shared" si="1"/>
        <v>0.12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IFERROR(__xludf.DUMMYFUNCTION("""COMPUTED_VALUE"""),55.5)</f>
        <v>55.5</v>
      </c>
      <c r="C1312" s="1">
        <f t="shared" si="1"/>
        <v>-0.47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IFERROR(__xludf.DUMMYFUNCTION("""COMPUTED_VALUE"""),55.86)</f>
        <v>55.86</v>
      </c>
      <c r="C1313" s="1">
        <f t="shared" si="1"/>
        <v>-0.64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IFERROR(__xludf.DUMMYFUNCTION("""COMPUTED_VALUE"""),56.0)</f>
        <v>56</v>
      </c>
      <c r="C1314" s="1">
        <f t="shared" si="1"/>
        <v>-0.86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IFERROR(__xludf.DUMMYFUNCTION("""COMPUTED_VALUE"""),55.91)</f>
        <v>55.91</v>
      </c>
      <c r="C1315" s="1">
        <f t="shared" si="1"/>
        <v>-1.09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IFERROR(__xludf.DUMMYFUNCTION("""COMPUTED_VALUE"""),55.55)</f>
        <v>55.55</v>
      </c>
      <c r="C1316" s="1">
        <f t="shared" si="1"/>
        <v>-1.36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IFERROR(__xludf.DUMMYFUNCTION("""COMPUTED_VALUE"""),54.92)</f>
        <v>54.92</v>
      </c>
      <c r="C1317" s="1">
        <f t="shared" si="1"/>
        <v>-1.63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IFERROR(__xludf.DUMMYFUNCTION("""COMPUTED_VALUE"""),55.07)</f>
        <v>55.07</v>
      </c>
      <c r="C1318" s="1">
        <f t="shared" si="1"/>
        <v>-0.85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IFERROR(__xludf.DUMMYFUNCTION("""COMPUTED_VALUE"""),55.63)</f>
        <v>55.63</v>
      </c>
      <c r="C1319" s="1">
        <f t="shared" si="1"/>
        <v>-0.44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IFERROR(__xludf.DUMMYFUNCTION("""COMPUTED_VALUE"""),54.81)</f>
        <v>54.81</v>
      </c>
      <c r="C1320" s="1">
        <f t="shared" si="1"/>
        <v>-1.82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IFERROR(__xludf.DUMMYFUNCTION("""COMPUTED_VALUE"""),54.22)</f>
        <v>54.22</v>
      </c>
      <c r="C1321" s="1">
        <f t="shared" si="1"/>
        <v>-1.59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IFERROR(__xludf.DUMMYFUNCTION("""COMPUTED_VALUE"""),54.45)</f>
        <v>54.45</v>
      </c>
      <c r="C1322" s="1">
        <f t="shared" si="1"/>
        <v>-0.77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IFERROR(__xludf.DUMMYFUNCTION("""COMPUTED_VALUE"""),54.52)</f>
        <v>54.52</v>
      </c>
      <c r="C1323" s="1">
        <f t="shared" si="1"/>
        <v>-0.93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IFERROR(__xludf.DUMMYFUNCTION("""COMPUTED_VALUE"""),54.76)</f>
        <v>54.76</v>
      </c>
      <c r="C1324" s="1">
        <f t="shared" si="1"/>
        <v>-0.76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IFERROR(__xludf.DUMMYFUNCTION("""COMPUTED_VALUE"""),54.49)</f>
        <v>54.49</v>
      </c>
      <c r="C1325" s="1">
        <f t="shared" si="1"/>
        <v>-1.27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IFERROR(__xludf.DUMMYFUNCTION("""COMPUTED_VALUE"""),54.76)</f>
        <v>54.76</v>
      </c>
      <c r="C1326" s="1">
        <f t="shared" si="1"/>
        <v>-0.73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IFERROR(__xludf.DUMMYFUNCTION("""COMPUTED_VALUE"""),54.59)</f>
        <v>54.59</v>
      </c>
      <c r="C1327" s="1">
        <f t="shared" si="1"/>
        <v>-1.17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IFERROR(__xludf.DUMMYFUNCTION("""COMPUTED_VALUE"""),54.09)</f>
        <v>54.09</v>
      </c>
      <c r="C1328" s="1">
        <f t="shared" si="1"/>
        <v>-1.5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IFERROR(__xludf.DUMMYFUNCTION("""COMPUTED_VALUE"""),55.08)</f>
        <v>55.08</v>
      </c>
      <c r="C1329" s="1">
        <f t="shared" si="1"/>
        <v>-0.01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IFERROR(__xludf.DUMMYFUNCTION("""COMPUTED_VALUE"""),55.73)</f>
        <v>55.73</v>
      </c>
      <c r="C1330" s="1">
        <f t="shared" si="1"/>
        <v>-0.35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IFERROR(__xludf.DUMMYFUNCTION("""COMPUTED_VALUE"""),55.15)</f>
        <v>55.15</v>
      </c>
      <c r="C1331" s="1">
        <f t="shared" si="1"/>
        <v>-1.58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IFERROR(__xludf.DUMMYFUNCTION("""COMPUTED_VALUE"""),54.24)</f>
        <v>54.24</v>
      </c>
      <c r="C1332" s="1">
        <f t="shared" si="1"/>
        <v>-1.91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IFERROR(__xludf.DUMMYFUNCTION("""COMPUTED_VALUE"""),54.93)</f>
        <v>54.93</v>
      </c>
      <c r="C1333" s="1">
        <f t="shared" si="1"/>
        <v>-0.31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IFERROR(__xludf.DUMMYFUNCTION("""COMPUTED_VALUE"""),54.98)</f>
        <v>54.98</v>
      </c>
      <c r="C1334" s="1">
        <f t="shared" si="1"/>
        <v>-0.95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IFERROR(__xludf.DUMMYFUNCTION("""COMPUTED_VALUE"""),55.01)</f>
        <v>55.01</v>
      </c>
      <c r="C1335" s="1">
        <f t="shared" si="1"/>
        <v>-0.97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IFERROR(__xludf.DUMMYFUNCTION("""COMPUTED_VALUE"""),54.84)</f>
        <v>54.84</v>
      </c>
      <c r="C1336" s="1">
        <f t="shared" si="1"/>
        <v>-1.17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IFERROR(__xludf.DUMMYFUNCTION("""COMPUTED_VALUE"""),54.92)</f>
        <v>54.92</v>
      </c>
      <c r="C1337" s="1">
        <f t="shared" si="1"/>
        <v>-0.92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IFERROR(__xludf.DUMMYFUNCTION("""COMPUTED_VALUE"""),54.45)</f>
        <v>54.45</v>
      </c>
      <c r="C1338" s="1">
        <f t="shared" si="1"/>
        <v>-1.47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IFERROR(__xludf.DUMMYFUNCTION("""COMPUTED_VALUE"""),57.19)</f>
        <v>57.19</v>
      </c>
      <c r="C1339" s="1">
        <f t="shared" si="1"/>
        <v>1.74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IFERROR(__xludf.DUMMYFUNCTION("""COMPUTED_VALUE"""),56.91)</f>
        <v>56.91</v>
      </c>
      <c r="C1340" s="1">
        <f t="shared" si="1"/>
        <v>-1.28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IFERROR(__xludf.DUMMYFUNCTION("""COMPUTED_VALUE"""),56.79)</f>
        <v>56.79</v>
      </c>
      <c r="C1341" s="1">
        <f t="shared" si="1"/>
        <v>-1.12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IFERROR(__xludf.DUMMYFUNCTION("""COMPUTED_VALUE"""),57.08)</f>
        <v>57.08</v>
      </c>
      <c r="C1342" s="1">
        <f t="shared" si="1"/>
        <v>-0.71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IFERROR(__xludf.DUMMYFUNCTION("""COMPUTED_VALUE"""),57.82)</f>
        <v>57.82</v>
      </c>
      <c r="C1343" s="1">
        <f t="shared" si="1"/>
        <v>-0.26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IFERROR(__xludf.DUMMYFUNCTION("""COMPUTED_VALUE"""),57.68)</f>
        <v>57.68</v>
      </c>
      <c r="C1344" s="1">
        <f t="shared" si="1"/>
        <v>-1.14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IFERROR(__xludf.DUMMYFUNCTION("""COMPUTED_VALUE"""),57.46)</f>
        <v>57.46</v>
      </c>
      <c r="C1345" s="1">
        <f t="shared" si="1"/>
        <v>-1.22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IFERROR(__xludf.DUMMYFUNCTION("""COMPUTED_VALUE"""),57.5)</f>
        <v>57.5</v>
      </c>
      <c r="C1346" s="1">
        <f t="shared" si="1"/>
        <v>-0.96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IFERROR(__xludf.DUMMYFUNCTION("""COMPUTED_VALUE"""),57.92)</f>
        <v>57.92</v>
      </c>
      <c r="C1347" s="1">
        <f t="shared" si="1"/>
        <v>-0.58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IFERROR(__xludf.DUMMYFUNCTION("""COMPUTED_VALUE"""),57.21)</f>
        <v>57.21</v>
      </c>
      <c r="C1348" s="1">
        <f t="shared" si="1"/>
        <v>-1.71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IFERROR(__xludf.DUMMYFUNCTION("""COMPUTED_VALUE"""),56.68)</f>
        <v>56.68</v>
      </c>
      <c r="C1349" s="1">
        <f t="shared" si="1"/>
        <v>-1.53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IFERROR(__xludf.DUMMYFUNCTION("""COMPUTED_VALUE"""),56.43)</f>
        <v>56.43</v>
      </c>
      <c r="C1350" s="1">
        <f t="shared" si="1"/>
        <v>-1.25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IFERROR(__xludf.DUMMYFUNCTION("""COMPUTED_VALUE"""),57.0)</f>
        <v>57</v>
      </c>
      <c r="C1351" s="1">
        <f t="shared" si="1"/>
        <v>-0.43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IFERROR(__xludf.DUMMYFUNCTION("""COMPUTED_VALUE"""),57.43)</f>
        <v>57.43</v>
      </c>
      <c r="C1352" s="1">
        <f t="shared" si="1"/>
        <v>-0.57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IFERROR(__xludf.DUMMYFUNCTION("""COMPUTED_VALUE"""),57.22)</f>
        <v>57.22</v>
      </c>
      <c r="C1353" s="1">
        <f t="shared" si="1"/>
        <v>-1.21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IFERROR(__xludf.DUMMYFUNCTION("""COMPUTED_VALUE"""),57.71)</f>
        <v>57.71</v>
      </c>
      <c r="C1354" s="1">
        <f t="shared" si="1"/>
        <v>-0.51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IFERROR(__xludf.DUMMYFUNCTION("""COMPUTED_VALUE"""),57.65)</f>
        <v>57.65</v>
      </c>
      <c r="C1355" s="1">
        <f t="shared" si="1"/>
        <v>-1.06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IFERROR(__xludf.DUMMYFUNCTION("""COMPUTED_VALUE"""),57.31)</f>
        <v>57.31</v>
      </c>
      <c r="C1356" s="1">
        <f t="shared" si="1"/>
        <v>-1.34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IFERROR(__xludf.DUMMYFUNCTION("""COMPUTED_VALUE"""),56.62)</f>
        <v>56.62</v>
      </c>
      <c r="C1357" s="1">
        <f t="shared" si="1"/>
        <v>-1.69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IFERROR(__xludf.DUMMYFUNCTION("""COMPUTED_VALUE"""),56.23)</f>
        <v>56.23</v>
      </c>
      <c r="C1358" s="1">
        <f t="shared" si="1"/>
        <v>-1.39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IFERROR(__xludf.DUMMYFUNCTION("""COMPUTED_VALUE"""),56.7)</f>
        <v>56.7</v>
      </c>
      <c r="C1359" s="1">
        <f t="shared" si="1"/>
        <v>-0.53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IFERROR(__xludf.DUMMYFUNCTION("""COMPUTED_VALUE"""),56.93)</f>
        <v>56.93</v>
      </c>
      <c r="C1360" s="1">
        <f t="shared" si="1"/>
        <v>-0.77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IFERROR(__xludf.DUMMYFUNCTION("""COMPUTED_VALUE"""),58.06)</f>
        <v>58.06</v>
      </c>
      <c r="C1361" s="1">
        <f t="shared" si="1"/>
        <v>0.13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IFERROR(__xludf.DUMMYFUNCTION("""COMPUTED_VALUE"""),57.93)</f>
        <v>57.93</v>
      </c>
      <c r="C1362" s="1">
        <f t="shared" si="1"/>
        <v>-1.13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IFERROR(__xludf.DUMMYFUNCTION("""COMPUTED_VALUE"""),57.44)</f>
        <v>57.44</v>
      </c>
      <c r="C1363" s="1">
        <f t="shared" si="1"/>
        <v>-1.49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IFERROR(__xludf.DUMMYFUNCTION("""COMPUTED_VALUE"""),57.58)</f>
        <v>57.58</v>
      </c>
      <c r="C1364" s="1">
        <f t="shared" si="1"/>
        <v>-0.86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IFERROR(__xludf.DUMMYFUNCTION("""COMPUTED_VALUE"""),56.71)</f>
        <v>56.71</v>
      </c>
      <c r="C1365" s="1">
        <f t="shared" si="1"/>
        <v>-1.87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IFERROR(__xludf.DUMMYFUNCTION("""COMPUTED_VALUE"""),56.25)</f>
        <v>56.25</v>
      </c>
      <c r="C1366" s="1">
        <f t="shared" si="1"/>
        <v>-1.46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IFERROR(__xludf.DUMMYFUNCTION("""COMPUTED_VALUE"""),56.13)</f>
        <v>56.13</v>
      </c>
      <c r="C1367" s="1">
        <f t="shared" si="1"/>
        <v>-1.12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IFERROR(__xludf.DUMMYFUNCTION("""COMPUTED_VALUE"""),56.11)</f>
        <v>56.11</v>
      </c>
      <c r="C1368" s="1">
        <f t="shared" si="1"/>
        <v>-1.02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IFERROR(__xludf.DUMMYFUNCTION("""COMPUTED_VALUE"""),56.84)</f>
        <v>56.84</v>
      </c>
      <c r="C1369" s="1">
        <f t="shared" si="1"/>
        <v>-0.27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IFERROR(__xludf.DUMMYFUNCTION("""COMPUTED_VALUE"""),56.17)</f>
        <v>56.17</v>
      </c>
      <c r="C1370" s="1">
        <f t="shared" si="1"/>
        <v>-1.67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IFERROR(__xludf.DUMMYFUNCTION("""COMPUTED_VALUE"""),55.18)</f>
        <v>55.18</v>
      </c>
      <c r="C1371" s="1">
        <f t="shared" si="1"/>
        <v>-1.99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IFERROR(__xludf.DUMMYFUNCTION("""COMPUTED_VALUE"""),54.47)</f>
        <v>54.47</v>
      </c>
      <c r="C1372" s="1">
        <f t="shared" si="1"/>
        <v>-1.71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IFERROR(__xludf.DUMMYFUNCTION("""COMPUTED_VALUE"""),55.03)</f>
        <v>55.03</v>
      </c>
      <c r="C1373" s="1">
        <f t="shared" si="1"/>
        <v>-0.44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IFERROR(__xludf.DUMMYFUNCTION("""COMPUTED_VALUE"""),55.22)</f>
        <v>55.22</v>
      </c>
      <c r="C1374" s="1">
        <f t="shared" si="1"/>
        <v>-0.81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IFERROR(__xludf.DUMMYFUNCTION("""COMPUTED_VALUE"""),55.87)</f>
        <v>55.87</v>
      </c>
      <c r="C1375" s="1">
        <f t="shared" si="1"/>
        <v>-0.35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IFERROR(__xludf.DUMMYFUNCTION("""COMPUTED_VALUE"""),55.34)</f>
        <v>55.34</v>
      </c>
      <c r="C1376" s="1">
        <f t="shared" si="1"/>
        <v>-1.53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IFERROR(__xludf.DUMMYFUNCTION("""COMPUTED_VALUE"""),56.1)</f>
        <v>56.1</v>
      </c>
      <c r="C1377" s="1">
        <f t="shared" si="1"/>
        <v>-0.24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IFERROR(__xludf.DUMMYFUNCTION("""COMPUTED_VALUE"""),56.29)</f>
        <v>56.29</v>
      </c>
      <c r="C1378" s="1">
        <f t="shared" si="1"/>
        <v>-0.81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IFERROR(__xludf.DUMMYFUNCTION("""COMPUTED_VALUE"""),55.53)</f>
        <v>55.53</v>
      </c>
      <c r="C1379" s="1">
        <f t="shared" si="1"/>
        <v>-1.76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IFERROR(__xludf.DUMMYFUNCTION("""COMPUTED_VALUE"""),55.21)</f>
        <v>55.21</v>
      </c>
      <c r="C1380" s="1">
        <f t="shared" si="1"/>
        <v>-1.32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IFERROR(__xludf.DUMMYFUNCTION("""COMPUTED_VALUE"""),55.77)</f>
        <v>55.77</v>
      </c>
      <c r="C1381" s="1">
        <f t="shared" si="1"/>
        <v>-0.44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IFERROR(__xludf.DUMMYFUNCTION("""COMPUTED_VALUE"""),54.63)</f>
        <v>54.63</v>
      </c>
      <c r="C1382" s="1">
        <f t="shared" si="1"/>
        <v>-2.14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IFERROR(__xludf.DUMMYFUNCTION("""COMPUTED_VALUE"""),54.28)</f>
        <v>54.28</v>
      </c>
      <c r="C1383" s="1">
        <f t="shared" si="1"/>
        <v>-1.35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IFERROR(__xludf.DUMMYFUNCTION("""COMPUTED_VALUE"""),54.92)</f>
        <v>54.92</v>
      </c>
      <c r="C1384" s="1">
        <f t="shared" si="1"/>
        <v>-0.36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IFERROR(__xludf.DUMMYFUNCTION("""COMPUTED_VALUE"""),54.99)</f>
        <v>54.99</v>
      </c>
      <c r="C1385" s="1">
        <f t="shared" si="1"/>
        <v>-0.93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IFERROR(__xludf.DUMMYFUNCTION("""COMPUTED_VALUE"""),54.88)</f>
        <v>54.88</v>
      </c>
      <c r="C1386" s="1">
        <f t="shared" si="1"/>
        <v>-1.11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IFERROR(__xludf.DUMMYFUNCTION("""COMPUTED_VALUE"""),55.29)</f>
        <v>55.29</v>
      </c>
      <c r="C1387" s="1">
        <f t="shared" si="1"/>
        <v>-0.59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IFERROR(__xludf.DUMMYFUNCTION("""COMPUTED_VALUE"""),54.68)</f>
        <v>54.68</v>
      </c>
      <c r="C1388" s="1">
        <f t="shared" si="1"/>
        <v>-1.61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IFERROR(__xludf.DUMMYFUNCTION("""COMPUTED_VALUE"""),54.71)</f>
        <v>54.71</v>
      </c>
      <c r="C1389" s="1">
        <f t="shared" si="1"/>
        <v>-0.97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IFERROR(__xludf.DUMMYFUNCTION("""COMPUTED_VALUE"""),55.26)</f>
        <v>55.26</v>
      </c>
      <c r="C1390" s="1">
        <f t="shared" si="1"/>
        <v>-0.45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IFERROR(__xludf.DUMMYFUNCTION("""COMPUTED_VALUE"""),55.18)</f>
        <v>55.18</v>
      </c>
      <c r="C1391" s="1">
        <f t="shared" si="1"/>
        <v>-1.08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IFERROR(__xludf.DUMMYFUNCTION("""COMPUTED_VALUE"""),55.49)</f>
        <v>55.49</v>
      </c>
      <c r="C1392" s="1">
        <f t="shared" si="1"/>
        <v>-0.69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IFERROR(__xludf.DUMMYFUNCTION("""COMPUTED_VALUE"""),55.51)</f>
        <v>55.51</v>
      </c>
      <c r="C1393" s="1">
        <f t="shared" si="1"/>
        <v>-0.98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IFERROR(__xludf.DUMMYFUNCTION("""COMPUTED_VALUE"""),56.09)</f>
        <v>56.09</v>
      </c>
      <c r="C1394" s="1">
        <f t="shared" si="1"/>
        <v>-0.42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IFERROR(__xludf.DUMMYFUNCTION("""COMPUTED_VALUE"""),56.09)</f>
        <v>56.09</v>
      </c>
      <c r="C1395" s="1">
        <f t="shared" si="1"/>
        <v>-1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IFERROR(__xludf.DUMMYFUNCTION("""COMPUTED_VALUE"""),56.26)</f>
        <v>56.26</v>
      </c>
      <c r="C1396" s="1">
        <f t="shared" si="1"/>
        <v>-0.83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IFERROR(__xludf.DUMMYFUNCTION("""COMPUTED_VALUE"""),55.94)</f>
        <v>55.94</v>
      </c>
      <c r="C1397" s="1">
        <f t="shared" si="1"/>
        <v>-1.32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IFERROR(__xludf.DUMMYFUNCTION("""COMPUTED_VALUE"""),55.43)</f>
        <v>55.43</v>
      </c>
      <c r="C1398" s="1">
        <f t="shared" si="1"/>
        <v>-1.51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IFERROR(__xludf.DUMMYFUNCTION("""COMPUTED_VALUE"""),55.37)</f>
        <v>55.37</v>
      </c>
      <c r="C1399" s="1">
        <f t="shared" si="1"/>
        <v>-1.06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IFERROR(__xludf.DUMMYFUNCTION("""COMPUTED_VALUE"""),54.74)</f>
        <v>54.74</v>
      </c>
      <c r="C1400" s="1">
        <f t="shared" si="1"/>
        <v>-1.63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IFERROR(__xludf.DUMMYFUNCTION("""COMPUTED_VALUE"""),54.34)</f>
        <v>54.34</v>
      </c>
      <c r="C1401" s="1">
        <f t="shared" si="1"/>
        <v>-1.4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IFERROR(__xludf.DUMMYFUNCTION("""COMPUTED_VALUE"""),54.85)</f>
        <v>54.85</v>
      </c>
      <c r="C1402" s="1">
        <f t="shared" si="1"/>
        <v>-0.49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IFERROR(__xludf.DUMMYFUNCTION("""COMPUTED_VALUE"""),55.82)</f>
        <v>55.82</v>
      </c>
      <c r="C1403" s="1">
        <f t="shared" si="1"/>
        <v>-0.03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IFERROR(__xludf.DUMMYFUNCTION("""COMPUTED_VALUE"""),55.8)</f>
        <v>55.8</v>
      </c>
      <c r="C1404" s="1">
        <f t="shared" si="1"/>
        <v>-1.02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IFERROR(__xludf.DUMMYFUNCTION("""COMPUTED_VALUE"""),56.22)</f>
        <v>56.22</v>
      </c>
      <c r="C1405" s="1">
        <f t="shared" si="1"/>
        <v>-0.58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IFERROR(__xludf.DUMMYFUNCTION("""COMPUTED_VALUE"""),56.31)</f>
        <v>56.31</v>
      </c>
      <c r="C1406" s="1">
        <f t="shared" si="1"/>
        <v>-0.91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IFERROR(__xludf.DUMMYFUNCTION("""COMPUTED_VALUE"""),55.97)</f>
        <v>55.97</v>
      </c>
      <c r="C1407" s="1">
        <f t="shared" si="1"/>
        <v>-1.34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IFERROR(__xludf.DUMMYFUNCTION("""COMPUTED_VALUE"""),56.35)</f>
        <v>56.35</v>
      </c>
      <c r="C1408" s="1">
        <f t="shared" si="1"/>
        <v>-0.62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IFERROR(__xludf.DUMMYFUNCTION("""COMPUTED_VALUE"""),55.71)</f>
        <v>55.71</v>
      </c>
      <c r="C1409" s="1">
        <f t="shared" si="1"/>
        <v>-1.64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IFERROR(__xludf.DUMMYFUNCTION("""COMPUTED_VALUE"""),55.28)</f>
        <v>55.28</v>
      </c>
      <c r="C1410" s="1">
        <f t="shared" si="1"/>
        <v>-1.43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IFERROR(__xludf.DUMMYFUNCTION("""COMPUTED_VALUE"""),55.7)</f>
        <v>55.7</v>
      </c>
      <c r="C1411" s="1">
        <f t="shared" si="1"/>
        <v>-0.58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IFERROR(__xludf.DUMMYFUNCTION("""COMPUTED_VALUE"""),55.08)</f>
        <v>55.08</v>
      </c>
      <c r="C1412" s="1">
        <f t="shared" si="1"/>
        <v>-1.62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IFERROR(__xludf.DUMMYFUNCTION("""COMPUTED_VALUE"""),55.55)</f>
        <v>55.55</v>
      </c>
      <c r="C1413" s="1">
        <f t="shared" si="1"/>
        <v>-0.53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IFERROR(__xludf.DUMMYFUNCTION("""COMPUTED_VALUE"""),56.24)</f>
        <v>56.24</v>
      </c>
      <c r="C1414" s="1">
        <f t="shared" si="1"/>
        <v>-0.31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IFERROR(__xludf.DUMMYFUNCTION("""COMPUTED_VALUE"""),56.43)</f>
        <v>56.43</v>
      </c>
      <c r="C1415" s="1">
        <f t="shared" si="1"/>
        <v>-0.81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IFERROR(__xludf.DUMMYFUNCTION("""COMPUTED_VALUE"""),56.94)</f>
        <v>56.94</v>
      </c>
      <c r="C1416" s="1">
        <f t="shared" si="1"/>
        <v>-0.49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IFERROR(__xludf.DUMMYFUNCTION("""COMPUTED_VALUE"""),56.89)</f>
        <v>56.89</v>
      </c>
      <c r="C1417" s="1">
        <f t="shared" si="1"/>
        <v>-1.05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IFERROR(__xludf.DUMMYFUNCTION("""COMPUTED_VALUE"""),56.89)</f>
        <v>56.89</v>
      </c>
      <c r="C1418" s="1">
        <f t="shared" si="1"/>
        <v>-1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IFERROR(__xludf.DUMMYFUNCTION("""COMPUTED_VALUE"""),54.3)</f>
        <v>54.3</v>
      </c>
      <c r="C1419" s="1">
        <f t="shared" si="1"/>
        <v>-3.59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IFERROR(__xludf.DUMMYFUNCTION("""COMPUTED_VALUE"""),53.18)</f>
        <v>53.18</v>
      </c>
      <c r="C1420" s="1">
        <f t="shared" si="1"/>
        <v>-2.12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IFERROR(__xludf.DUMMYFUNCTION("""COMPUTED_VALUE"""),51.48)</f>
        <v>51.48</v>
      </c>
      <c r="C1421" s="1">
        <f t="shared" si="1"/>
        <v>-2.7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IFERROR(__xludf.DUMMYFUNCTION("""COMPUTED_VALUE"""),48.79)</f>
        <v>48.79</v>
      </c>
      <c r="C1422" s="1">
        <f t="shared" si="1"/>
        <v>-3.69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IFERROR(__xludf.DUMMYFUNCTION("""COMPUTED_VALUE"""),51.89)</f>
        <v>51.89</v>
      </c>
      <c r="C1423" s="1">
        <f t="shared" si="1"/>
        <v>2.1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IFERROR(__xludf.DUMMYFUNCTION("""COMPUTED_VALUE"""),52.4)</f>
        <v>52.4</v>
      </c>
      <c r="C1424" s="1">
        <f t="shared" si="1"/>
        <v>-0.49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IFERROR(__xludf.DUMMYFUNCTION("""COMPUTED_VALUE"""),52.8)</f>
        <v>52.8</v>
      </c>
      <c r="C1425" s="1">
        <f t="shared" si="1"/>
        <v>-0.6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IFERROR(__xludf.DUMMYFUNCTION("""COMPUTED_VALUE"""),51.35)</f>
        <v>51.35</v>
      </c>
      <c r="C1426" s="1">
        <f t="shared" si="1"/>
        <v>-2.45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IFERROR(__xludf.DUMMYFUNCTION("""COMPUTED_VALUE"""),50.09)</f>
        <v>50.09</v>
      </c>
      <c r="C1427" s="1">
        <f t="shared" si="1"/>
        <v>-2.26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IFERROR(__xludf.DUMMYFUNCTION("""COMPUTED_VALUE"""),50.52)</f>
        <v>50.52</v>
      </c>
      <c r="C1428" s="1">
        <f t="shared" si="1"/>
        <v>-0.57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IFERROR(__xludf.DUMMYFUNCTION("""COMPUTED_VALUE"""),50.2)</f>
        <v>50.2</v>
      </c>
      <c r="C1429" s="1">
        <f t="shared" si="1"/>
        <v>-1.32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IFERROR(__xludf.DUMMYFUNCTION("""COMPUTED_VALUE"""),49.19)</f>
        <v>49.19</v>
      </c>
      <c r="C1430" s="1">
        <f t="shared" si="1"/>
        <v>-2.01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IFERROR(__xludf.DUMMYFUNCTION("""COMPUTED_VALUE"""),50.24)</f>
        <v>50.24</v>
      </c>
      <c r="C1431" s="1">
        <f t="shared" si="1"/>
        <v>0.05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IFERROR(__xludf.DUMMYFUNCTION("""COMPUTED_VALUE"""),49.52)</f>
        <v>49.52</v>
      </c>
      <c r="C1432" s="1">
        <f t="shared" si="1"/>
        <v>-1.72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IFERROR(__xludf.DUMMYFUNCTION("""COMPUTED_VALUE"""),50.27)</f>
        <v>50.27</v>
      </c>
      <c r="C1433" s="1">
        <f t="shared" si="1"/>
        <v>-0.25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IFERROR(__xludf.DUMMYFUNCTION("""COMPUTED_VALUE"""),49.67)</f>
        <v>49.67</v>
      </c>
      <c r="C1434" s="1">
        <f t="shared" si="1"/>
        <v>-1.6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IFERROR(__xludf.DUMMYFUNCTION("""COMPUTED_VALUE"""),49.91)</f>
        <v>49.91</v>
      </c>
      <c r="C1435" s="1">
        <f t="shared" si="1"/>
        <v>-0.76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IFERROR(__xludf.DUMMYFUNCTION("""COMPUTED_VALUE"""),51.06)</f>
        <v>51.06</v>
      </c>
      <c r="C1436" s="1">
        <f t="shared" si="1"/>
        <v>0.15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IFERROR(__xludf.DUMMYFUNCTION("""COMPUTED_VALUE"""),51.37)</f>
        <v>51.37</v>
      </c>
      <c r="C1437" s="1">
        <f t="shared" si="1"/>
        <v>-0.69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IFERROR(__xludf.DUMMYFUNCTION("""COMPUTED_VALUE"""),51.45)</f>
        <v>51.45</v>
      </c>
      <c r="C1438" s="1">
        <f t="shared" si="1"/>
        <v>-0.92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IFERROR(__xludf.DUMMYFUNCTION("""COMPUTED_VALUE"""),49.71)</f>
        <v>49.71</v>
      </c>
      <c r="C1439" s="1">
        <f t="shared" si="1"/>
        <v>-2.74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IFERROR(__xludf.DUMMYFUNCTION("""COMPUTED_VALUE"""),48.61)</f>
        <v>48.61</v>
      </c>
      <c r="C1440" s="1">
        <f t="shared" si="1"/>
        <v>-2.1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IFERROR(__xludf.DUMMYFUNCTION("""COMPUTED_VALUE"""),48.38)</f>
        <v>48.38</v>
      </c>
      <c r="C1441" s="1">
        <f t="shared" si="1"/>
        <v>-1.23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IFERROR(__xludf.DUMMYFUNCTION("""COMPUTED_VALUE"""),48.66)</f>
        <v>48.66</v>
      </c>
      <c r="C1442" s="1">
        <f t="shared" si="1"/>
        <v>-0.72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IFERROR(__xludf.DUMMYFUNCTION("""COMPUTED_VALUE"""),48.24)</f>
        <v>48.24</v>
      </c>
      <c r="C1443" s="1">
        <f t="shared" si="1"/>
        <v>-1.42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IFERROR(__xludf.DUMMYFUNCTION("""COMPUTED_VALUE"""),47.29)</f>
        <v>47.29</v>
      </c>
      <c r="C1444" s="1">
        <f t="shared" si="1"/>
        <v>-1.95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IFERROR(__xludf.DUMMYFUNCTION("""COMPUTED_VALUE"""),46.17)</f>
        <v>46.17</v>
      </c>
      <c r="C1445" s="1">
        <f t="shared" si="1"/>
        <v>-2.12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IFERROR(__xludf.DUMMYFUNCTION("""COMPUTED_VALUE"""),46.39)</f>
        <v>46.39</v>
      </c>
      <c r="C1446" s="1">
        <f t="shared" si="1"/>
        <v>-0.78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IFERROR(__xludf.DUMMYFUNCTION("""COMPUTED_VALUE"""),47.09)</f>
        <v>47.09</v>
      </c>
      <c r="C1447" s="1">
        <f t="shared" si="1"/>
        <v>-0.3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IFERROR(__xludf.DUMMYFUNCTION("""COMPUTED_VALUE"""),47.08)</f>
        <v>47.08</v>
      </c>
      <c r="C1448" s="1">
        <f t="shared" si="1"/>
        <v>-1.01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IFERROR(__xludf.DUMMYFUNCTION("""COMPUTED_VALUE"""),47.81)</f>
        <v>47.81</v>
      </c>
      <c r="C1449" s="1">
        <f t="shared" si="1"/>
        <v>-0.27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IFERROR(__xludf.DUMMYFUNCTION("""COMPUTED_VALUE"""),48.85)</f>
        <v>48.85</v>
      </c>
      <c r="C1450" s="1">
        <f t="shared" si="1"/>
        <v>0.04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IFERROR(__xludf.DUMMYFUNCTION("""COMPUTED_VALUE"""),47.49)</f>
        <v>47.49</v>
      </c>
      <c r="C1451" s="1">
        <f t="shared" si="1"/>
        <v>-2.36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IFERROR(__xludf.DUMMYFUNCTION("""COMPUTED_VALUE"""),48.58)</f>
        <v>48.58</v>
      </c>
      <c r="C1452" s="1">
        <f t="shared" si="1"/>
        <v>0.09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IFERROR(__xludf.DUMMYFUNCTION("""COMPUTED_VALUE"""),48.65)</f>
        <v>48.65</v>
      </c>
      <c r="C1453" s="1">
        <f t="shared" si="1"/>
        <v>-0.93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IFERROR(__xludf.DUMMYFUNCTION("""COMPUTED_VALUE"""),48.58)</f>
        <v>48.58</v>
      </c>
      <c r="C1454" s="1">
        <f t="shared" si="1"/>
        <v>-1.07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IFERROR(__xludf.DUMMYFUNCTION("""COMPUTED_VALUE"""),48.35)</f>
        <v>48.35</v>
      </c>
      <c r="C1455" s="1">
        <f t="shared" si="1"/>
        <v>-1.23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IFERROR(__xludf.DUMMYFUNCTION("""COMPUTED_VALUE"""),47.17)</f>
        <v>47.17</v>
      </c>
      <c r="C1456" s="1">
        <f t="shared" si="1"/>
        <v>-2.18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IFERROR(__xludf.DUMMYFUNCTION("""COMPUTED_VALUE"""),47.24)</f>
        <v>47.24</v>
      </c>
      <c r="C1457" s="1">
        <f t="shared" si="1"/>
        <v>-0.93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IFERROR(__xludf.DUMMYFUNCTION("""COMPUTED_VALUE"""),48.36)</f>
        <v>48.36</v>
      </c>
      <c r="C1458" s="1">
        <f t="shared" si="1"/>
        <v>0.12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IFERROR(__xludf.DUMMYFUNCTION("""COMPUTED_VALUE"""),49.09)</f>
        <v>49.09</v>
      </c>
      <c r="C1459" s="1">
        <f t="shared" si="1"/>
        <v>-0.27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IFERROR(__xludf.DUMMYFUNCTION("""COMPUTED_VALUE"""),49.01)</f>
        <v>49.01</v>
      </c>
      <c r="C1460" s="1">
        <f t="shared" si="1"/>
        <v>-1.08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IFERROR(__xludf.DUMMYFUNCTION("""COMPUTED_VALUE"""),48.05)</f>
        <v>48.05</v>
      </c>
      <c r="C1461" s="1">
        <f t="shared" si="1"/>
        <v>-1.96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IFERROR(__xludf.DUMMYFUNCTION("""COMPUTED_VALUE"""),48.24)</f>
        <v>48.24</v>
      </c>
      <c r="C1462" s="1">
        <f t="shared" si="1"/>
        <v>-0.81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IFERROR(__xludf.DUMMYFUNCTION("""COMPUTED_VALUE"""),49.59)</f>
        <v>49.59</v>
      </c>
      <c r="C1463" s="1">
        <f t="shared" si="1"/>
        <v>0.35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IFERROR(__xludf.DUMMYFUNCTION("""COMPUTED_VALUE"""),50.42)</f>
        <v>50.42</v>
      </c>
      <c r="C1464" s="1">
        <f t="shared" si="1"/>
        <v>-0.17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IFERROR(__xludf.DUMMYFUNCTION("""COMPUTED_VALUE"""),50.45)</f>
        <v>50.45</v>
      </c>
      <c r="C1465" s="1">
        <f t="shared" si="1"/>
        <v>-0.97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IFERROR(__xludf.DUMMYFUNCTION("""COMPUTED_VALUE"""),50.99)</f>
        <v>50.99</v>
      </c>
      <c r="C1466" s="1">
        <f t="shared" si="1"/>
        <v>-0.46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IFERROR(__xludf.DUMMYFUNCTION("""COMPUTED_VALUE"""),52.54)</f>
        <v>52.54</v>
      </c>
      <c r="C1467" s="1">
        <f t="shared" si="1"/>
        <v>0.55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IFERROR(__xludf.DUMMYFUNCTION("""COMPUTED_VALUE"""),52.32)</f>
        <v>52.32</v>
      </c>
      <c r="C1468" s="1">
        <f t="shared" si="1"/>
        <v>-1.22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IFERROR(__xludf.DUMMYFUNCTION("""COMPUTED_VALUE"""),52.12)</f>
        <v>52.12</v>
      </c>
      <c r="C1469" s="1">
        <f t="shared" si="1"/>
        <v>-1.2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IFERROR(__xludf.DUMMYFUNCTION("""COMPUTED_VALUE"""),52.55)</f>
        <v>52.55</v>
      </c>
      <c r="C1470" s="1">
        <f t="shared" si="1"/>
        <v>-0.57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IFERROR(__xludf.DUMMYFUNCTION("""COMPUTED_VALUE"""),52.55)</f>
        <v>52.55</v>
      </c>
      <c r="C1471" s="1">
        <f t="shared" si="1"/>
        <v>-1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IFERROR(__xludf.DUMMYFUNCTION("""COMPUTED_VALUE"""),52.95)</f>
        <v>52.95</v>
      </c>
      <c r="C1472" s="1">
        <f t="shared" si="1"/>
        <v>-0.6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IFERROR(__xludf.DUMMYFUNCTION("""COMPUTED_VALUE"""),52.49)</f>
        <v>52.49</v>
      </c>
      <c r="C1473" s="1">
        <f t="shared" si="1"/>
        <v>-1.46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IFERROR(__xludf.DUMMYFUNCTION("""COMPUTED_VALUE"""),52.07)</f>
        <v>52.07</v>
      </c>
      <c r="C1474" s="1">
        <f t="shared" si="1"/>
        <v>-1.42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IFERROR(__xludf.DUMMYFUNCTION("""COMPUTED_VALUE"""),51.72)</f>
        <v>51.72</v>
      </c>
      <c r="C1475" s="1">
        <f t="shared" si="1"/>
        <v>-1.35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IFERROR(__xludf.DUMMYFUNCTION("""COMPUTED_VALUE"""),51.9)</f>
        <v>51.9</v>
      </c>
      <c r="C1476" s="1">
        <f t="shared" si="1"/>
        <v>-0.82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IFERROR(__xludf.DUMMYFUNCTION("""COMPUTED_VALUE"""),51.22)</f>
        <v>51.22</v>
      </c>
      <c r="C1477" s="1">
        <f t="shared" si="1"/>
        <v>-1.68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IFERROR(__xludf.DUMMYFUNCTION("""COMPUTED_VALUE"""),50.57)</f>
        <v>50.57</v>
      </c>
      <c r="C1478" s="1">
        <f t="shared" si="1"/>
        <v>-1.65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IFERROR(__xludf.DUMMYFUNCTION("""COMPUTED_VALUE"""),50.57)</f>
        <v>50.57</v>
      </c>
      <c r="C1479" s="1">
        <f t="shared" si="1"/>
        <v>-1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IFERROR(__xludf.DUMMYFUNCTION("""COMPUTED_VALUE"""),51.2)</f>
        <v>51.2</v>
      </c>
      <c r="C1480" s="1">
        <f t="shared" si="1"/>
        <v>-0.37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IFERROR(__xludf.DUMMYFUNCTION("""COMPUTED_VALUE"""),51.21)</f>
        <v>51.21</v>
      </c>
      <c r="C1481" s="1">
        <f t="shared" si="1"/>
        <v>-0.99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IFERROR(__xludf.DUMMYFUNCTION("""COMPUTED_VALUE"""),51.71)</f>
        <v>51.71</v>
      </c>
      <c r="C1482" s="1">
        <f t="shared" si="1"/>
        <v>-0.5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IFERROR(__xludf.DUMMYFUNCTION("""COMPUTED_VALUE"""),51.76)</f>
        <v>51.76</v>
      </c>
      <c r="C1483" s="1">
        <f t="shared" si="1"/>
        <v>-0.95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IFERROR(__xludf.DUMMYFUNCTION("""COMPUTED_VALUE"""),51.59)</f>
        <v>51.59</v>
      </c>
      <c r="C1484" s="1">
        <f t="shared" si="1"/>
        <v>-1.17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IFERROR(__xludf.DUMMYFUNCTION("""COMPUTED_VALUE"""),51.5)</f>
        <v>51.5</v>
      </c>
      <c r="C1485" s="1">
        <f t="shared" si="1"/>
        <v>-1.09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IFERROR(__xludf.DUMMYFUNCTION("""COMPUTED_VALUE"""),50.99)</f>
        <v>50.99</v>
      </c>
      <c r="C1486" s="1">
        <f t="shared" si="1"/>
        <v>-1.51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IFERROR(__xludf.DUMMYFUNCTION("""COMPUTED_VALUE"""),51.22)</f>
        <v>51.22</v>
      </c>
      <c r="C1487" s="1">
        <f t="shared" si="1"/>
        <v>-0.77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IFERROR(__xludf.DUMMYFUNCTION("""COMPUTED_VALUE"""),51.45)</f>
        <v>51.45</v>
      </c>
      <c r="C1488" s="1">
        <f t="shared" si="1"/>
        <v>-0.77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IFERROR(__xludf.DUMMYFUNCTION("""COMPUTED_VALUE"""),50.55)</f>
        <v>50.55</v>
      </c>
      <c r="C1489" s="1">
        <f t="shared" si="1"/>
        <v>-1.9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IFERROR(__xludf.DUMMYFUNCTION("""COMPUTED_VALUE"""),52.03)</f>
        <v>52.03</v>
      </c>
      <c r="C1490" s="1">
        <f t="shared" si="1"/>
        <v>0.48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IFERROR(__xludf.DUMMYFUNCTION("""COMPUTED_VALUE"""),51.32)</f>
        <v>51.32</v>
      </c>
      <c r="C1491" s="1">
        <f t="shared" si="1"/>
        <v>-1.71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IFERROR(__xludf.DUMMYFUNCTION("""COMPUTED_VALUE"""),50.15)</f>
        <v>50.15</v>
      </c>
      <c r="C1492" s="1">
        <f t="shared" si="1"/>
        <v>-2.17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IFERROR(__xludf.DUMMYFUNCTION("""COMPUTED_VALUE"""),51.15)</f>
        <v>51.15</v>
      </c>
      <c r="C1493" s="1">
        <f t="shared" si="1"/>
        <v>0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IFERROR(__xludf.DUMMYFUNCTION("""COMPUTED_VALUE"""),51.19)</f>
        <v>51.19</v>
      </c>
      <c r="C1494" s="1">
        <f t="shared" si="1"/>
        <v>-0.96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IFERROR(__xludf.DUMMYFUNCTION("""COMPUTED_VALUE"""),50.99)</f>
        <v>50.99</v>
      </c>
      <c r="C1495" s="1">
        <f t="shared" si="1"/>
        <v>-1.2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IFERROR(__xludf.DUMMYFUNCTION("""COMPUTED_VALUE"""),50.37)</f>
        <v>50.37</v>
      </c>
      <c r="C1496" s="1">
        <f t="shared" si="1"/>
        <v>-1.62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IFERROR(__xludf.DUMMYFUNCTION("""COMPUTED_VALUE"""),51.19)</f>
        <v>51.19</v>
      </c>
      <c r="C1497" s="1">
        <f t="shared" si="1"/>
        <v>-0.18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IFERROR(__xludf.DUMMYFUNCTION("""COMPUTED_VALUE"""),49.73)</f>
        <v>49.73</v>
      </c>
      <c r="C1498" s="1">
        <f t="shared" si="1"/>
        <v>-2.46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IFERROR(__xludf.DUMMYFUNCTION("""COMPUTED_VALUE"""),49.77)</f>
        <v>49.77</v>
      </c>
      <c r="C1499" s="1">
        <f t="shared" si="1"/>
        <v>-0.96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IFERROR(__xludf.DUMMYFUNCTION("""COMPUTED_VALUE"""),50.44)</f>
        <v>50.44</v>
      </c>
      <c r="C1500" s="1">
        <f t="shared" si="1"/>
        <v>-0.33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IFERROR(__xludf.DUMMYFUNCTION("""COMPUTED_VALUE"""),51.51)</f>
        <v>51.51</v>
      </c>
      <c r="C1501" s="1">
        <f t="shared" si="1"/>
        <v>0.07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IFERROR(__xludf.DUMMYFUNCTION("""COMPUTED_VALUE"""),50.21)</f>
        <v>50.21</v>
      </c>
      <c r="C1502" s="1">
        <f t="shared" si="1"/>
        <v>-2.3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IFERROR(__xludf.DUMMYFUNCTION("""COMPUTED_VALUE"""),49.24)</f>
        <v>49.24</v>
      </c>
      <c r="C1503" s="1">
        <f t="shared" si="1"/>
        <v>-1.97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IFERROR(__xludf.DUMMYFUNCTION("""COMPUTED_VALUE"""),49.46)</f>
        <v>49.46</v>
      </c>
      <c r="C1504" s="1">
        <f t="shared" si="1"/>
        <v>-0.78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IFERROR(__xludf.DUMMYFUNCTION("""COMPUTED_VALUE"""),49.68)</f>
        <v>49.68</v>
      </c>
      <c r="C1505" s="1">
        <f t="shared" si="1"/>
        <v>-0.78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IFERROR(__xludf.DUMMYFUNCTION("""COMPUTED_VALUE"""),50.52)</f>
        <v>50.52</v>
      </c>
      <c r="C1506" s="1">
        <f t="shared" si="1"/>
        <v>-0.16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IFERROR(__xludf.DUMMYFUNCTION("""COMPUTED_VALUE"""),50.39)</f>
        <v>50.39</v>
      </c>
      <c r="C1507" s="1">
        <f t="shared" si="1"/>
        <v>-1.13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IFERROR(__xludf.DUMMYFUNCTION("""COMPUTED_VALUE"""),50.38)</f>
        <v>50.38</v>
      </c>
      <c r="C1508" s="1">
        <f t="shared" si="1"/>
        <v>-1.01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IFERROR(__xludf.DUMMYFUNCTION("""COMPUTED_VALUE"""),50.86)</f>
        <v>50.86</v>
      </c>
      <c r="C1509" s="1">
        <f t="shared" si="1"/>
        <v>-0.52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IFERROR(__xludf.DUMMYFUNCTION("""COMPUTED_VALUE"""),50.78)</f>
        <v>50.78</v>
      </c>
      <c r="C1510" s="1">
        <f t="shared" si="1"/>
        <v>-1.08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IFERROR(__xludf.DUMMYFUNCTION("""COMPUTED_VALUE"""),50.37)</f>
        <v>50.37</v>
      </c>
      <c r="C1511" s="1">
        <f t="shared" si="1"/>
        <v>-1.41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IFERROR(__xludf.DUMMYFUNCTION("""COMPUTED_VALUE"""),50.04)</f>
        <v>50.04</v>
      </c>
      <c r="C1512" s="1">
        <f t="shared" si="1"/>
        <v>-1.33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IFERROR(__xludf.DUMMYFUNCTION("""COMPUTED_VALUE"""),50.68)</f>
        <v>50.68</v>
      </c>
      <c r="C1513" s="1">
        <f t="shared" si="1"/>
        <v>-0.36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IFERROR(__xludf.DUMMYFUNCTION("""COMPUTED_VALUE"""),49.98)</f>
        <v>49.98</v>
      </c>
      <c r="C1514" s="1">
        <f t="shared" si="1"/>
        <v>-1.7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IFERROR(__xludf.DUMMYFUNCTION("""COMPUTED_VALUE"""),49.55)</f>
        <v>49.55</v>
      </c>
      <c r="C1515" s="1">
        <f t="shared" si="1"/>
        <v>-1.43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IFERROR(__xludf.DUMMYFUNCTION("""COMPUTED_VALUE"""),48.71)</f>
        <v>48.71</v>
      </c>
      <c r="C1516" s="1">
        <f t="shared" si="1"/>
        <v>-1.84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IFERROR(__xludf.DUMMYFUNCTION("""COMPUTED_VALUE"""),48.87)</f>
        <v>48.87</v>
      </c>
      <c r="C1517" s="1">
        <f t="shared" si="1"/>
        <v>-0.84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IFERROR(__xludf.DUMMYFUNCTION("""COMPUTED_VALUE"""),49.35)</f>
        <v>49.35</v>
      </c>
      <c r="C1518" s="1">
        <f t="shared" si="1"/>
        <v>-0.52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IFERROR(__xludf.DUMMYFUNCTION("""COMPUTED_VALUE"""),48.31)</f>
        <v>48.31</v>
      </c>
      <c r="C1519" s="1">
        <f t="shared" si="1"/>
        <v>-2.04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IFERROR(__xludf.DUMMYFUNCTION("""COMPUTED_VALUE"""),49.39)</f>
        <v>49.39</v>
      </c>
      <c r="C1520" s="1">
        <f t="shared" si="1"/>
        <v>0.08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IFERROR(__xludf.DUMMYFUNCTION("""COMPUTED_VALUE"""),48.76)</f>
        <v>48.76</v>
      </c>
      <c r="C1521" s="1">
        <f t="shared" si="1"/>
        <v>-1.63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IFERROR(__xludf.DUMMYFUNCTION("""COMPUTED_VALUE"""),48.95)</f>
        <v>48.95</v>
      </c>
      <c r="C1522" s="1">
        <f t="shared" si="1"/>
        <v>-0.81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IFERROR(__xludf.DUMMYFUNCTION("""COMPUTED_VALUE"""),48.2)</f>
        <v>48.2</v>
      </c>
      <c r="C1523" s="1">
        <f t="shared" si="1"/>
        <v>-1.75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IFERROR(__xludf.DUMMYFUNCTION("""COMPUTED_VALUE"""),48.55)</f>
        <v>48.55</v>
      </c>
      <c r="C1524" s="1">
        <f t="shared" si="1"/>
        <v>-0.65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IFERROR(__xludf.DUMMYFUNCTION("""COMPUTED_VALUE"""),48.96)</f>
        <v>48.96</v>
      </c>
      <c r="C1525" s="1">
        <f t="shared" si="1"/>
        <v>-0.59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IFERROR(__xludf.DUMMYFUNCTION("""COMPUTED_VALUE"""),48.55)</f>
        <v>48.55</v>
      </c>
      <c r="C1526" s="1">
        <f t="shared" si="1"/>
        <v>-1.41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IFERROR(__xludf.DUMMYFUNCTION("""COMPUTED_VALUE"""),49.06)</f>
        <v>49.06</v>
      </c>
      <c r="C1527" s="1">
        <f t="shared" si="1"/>
        <v>-0.49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IFERROR(__xludf.DUMMYFUNCTION("""COMPUTED_VALUE"""),48.03)</f>
        <v>48.03</v>
      </c>
      <c r="C1528" s="1">
        <f t="shared" si="1"/>
        <v>-2.03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IFERROR(__xludf.DUMMYFUNCTION("""COMPUTED_VALUE"""),46.91)</f>
        <v>46.91</v>
      </c>
      <c r="C1529" s="1">
        <f t="shared" si="1"/>
        <v>-2.12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IFERROR(__xludf.DUMMYFUNCTION("""COMPUTED_VALUE"""),48.32)</f>
        <v>48.32</v>
      </c>
      <c r="C1530" s="1">
        <f t="shared" si="1"/>
        <v>0.41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IFERROR(__xludf.DUMMYFUNCTION("""COMPUTED_VALUE"""),48.39)</f>
        <v>48.39</v>
      </c>
      <c r="C1531" s="1">
        <f t="shared" si="1"/>
        <v>-0.93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IFERROR(__xludf.DUMMYFUNCTION("""COMPUTED_VALUE"""),48.07)</f>
        <v>48.07</v>
      </c>
      <c r="C1532" s="1">
        <f t="shared" si="1"/>
        <v>-1.32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IFERROR(__xludf.DUMMYFUNCTION("""COMPUTED_VALUE"""),47.72)</f>
        <v>47.72</v>
      </c>
      <c r="C1533" s="1">
        <f t="shared" si="1"/>
        <v>-1.35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IFERROR(__xludf.DUMMYFUNCTION("""COMPUTED_VALUE"""),46.33)</f>
        <v>46.33</v>
      </c>
      <c r="C1534" s="1">
        <f t="shared" si="1"/>
        <v>-2.39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IFERROR(__xludf.DUMMYFUNCTION("""COMPUTED_VALUE"""),47.09)</f>
        <v>47.09</v>
      </c>
      <c r="C1535" s="1">
        <f t="shared" si="1"/>
        <v>-0.24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IFERROR(__xludf.DUMMYFUNCTION("""COMPUTED_VALUE"""),46.56)</f>
        <v>46.56</v>
      </c>
      <c r="C1536" s="1">
        <f t="shared" si="1"/>
        <v>-1.53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IFERROR(__xludf.DUMMYFUNCTION("""COMPUTED_VALUE"""),46.88)</f>
        <v>46.88</v>
      </c>
      <c r="C1537" s="1">
        <f t="shared" si="1"/>
        <v>-0.68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IFERROR(__xludf.DUMMYFUNCTION("""COMPUTED_VALUE"""),47.23)</f>
        <v>47.23</v>
      </c>
      <c r="C1538" s="1">
        <f t="shared" si="1"/>
        <v>-0.65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IFERROR(__xludf.DUMMYFUNCTION("""COMPUTED_VALUE"""),46.58)</f>
        <v>46.58</v>
      </c>
      <c r="C1539" s="1">
        <f t="shared" si="1"/>
        <v>-1.65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IFERROR(__xludf.DUMMYFUNCTION("""COMPUTED_VALUE"""),46.75)</f>
        <v>46.75</v>
      </c>
      <c r="C1540" s="1">
        <f t="shared" si="1"/>
        <v>-0.83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IFERROR(__xludf.DUMMYFUNCTION("""COMPUTED_VALUE"""),47.47)</f>
        <v>47.47</v>
      </c>
      <c r="C1541" s="1">
        <f t="shared" si="1"/>
        <v>-0.28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IFERROR(__xludf.DUMMYFUNCTION("""COMPUTED_VALUE"""),48.25)</f>
        <v>48.25</v>
      </c>
      <c r="C1542" s="1">
        <f t="shared" si="1"/>
        <v>-0.22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IFERROR(__xludf.DUMMYFUNCTION("""COMPUTED_VALUE"""),47.98)</f>
        <v>47.98</v>
      </c>
      <c r="C1543" s="1">
        <f t="shared" si="1"/>
        <v>-1.27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IFERROR(__xludf.DUMMYFUNCTION("""COMPUTED_VALUE"""),47.79)</f>
        <v>47.79</v>
      </c>
      <c r="C1544" s="1">
        <f t="shared" si="1"/>
        <v>-1.19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IFERROR(__xludf.DUMMYFUNCTION("""COMPUTED_VALUE"""),48.41)</f>
        <v>48.41</v>
      </c>
      <c r="C1545" s="1">
        <f t="shared" si="1"/>
        <v>-0.38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IFERROR(__xludf.DUMMYFUNCTION("""COMPUTED_VALUE"""),48.19)</f>
        <v>48.19</v>
      </c>
      <c r="C1546" s="1">
        <f t="shared" si="1"/>
        <v>-1.22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IFERROR(__xludf.DUMMYFUNCTION("""COMPUTED_VALUE"""),48.21)</f>
        <v>48.21</v>
      </c>
      <c r="C1547" s="1">
        <f t="shared" si="1"/>
        <v>-0.98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IFERROR(__xludf.DUMMYFUNCTION("""COMPUTED_VALUE"""),48.63)</f>
        <v>48.63</v>
      </c>
      <c r="C1548" s="1">
        <f t="shared" si="1"/>
        <v>-0.58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IFERROR(__xludf.DUMMYFUNCTION("""COMPUTED_VALUE"""),48.29)</f>
        <v>48.29</v>
      </c>
      <c r="C1549" s="1">
        <f t="shared" si="1"/>
        <v>-1.34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IFERROR(__xludf.DUMMYFUNCTION("""COMPUTED_VALUE"""),47.88)</f>
        <v>47.88</v>
      </c>
      <c r="C1550" s="1">
        <f t="shared" si="1"/>
        <v>-1.41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IFERROR(__xludf.DUMMYFUNCTION("""COMPUTED_VALUE"""),49.34)</f>
        <v>49.34</v>
      </c>
      <c r="C1551" s="1">
        <f t="shared" si="1"/>
        <v>0.46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IFERROR(__xludf.DUMMYFUNCTION("""COMPUTED_VALUE"""),49.84)</f>
        <v>49.84</v>
      </c>
      <c r="C1552" s="1">
        <f t="shared" si="1"/>
        <v>-0.5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IFERROR(__xludf.DUMMYFUNCTION("""COMPUTED_VALUE"""),49.68)</f>
        <v>49.68</v>
      </c>
      <c r="C1553" s="1">
        <f t="shared" si="1"/>
        <v>-1.16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IFERROR(__xludf.DUMMYFUNCTION("""COMPUTED_VALUE"""),49.66)</f>
        <v>49.66</v>
      </c>
      <c r="C1554" s="1">
        <f t="shared" si="1"/>
        <v>-1.02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IFERROR(__xludf.DUMMYFUNCTION("""COMPUTED_VALUE"""),50.19)</f>
        <v>50.19</v>
      </c>
      <c r="C1555" s="1">
        <f t="shared" si="1"/>
        <v>-0.47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IFERROR(__xludf.DUMMYFUNCTION("""COMPUTED_VALUE"""),50.01)</f>
        <v>50.01</v>
      </c>
      <c r="C1556" s="1">
        <f t="shared" si="1"/>
        <v>-1.18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IFERROR(__xludf.DUMMYFUNCTION("""COMPUTED_VALUE"""),49.93)</f>
        <v>49.93</v>
      </c>
      <c r="C1557" s="1">
        <f t="shared" si="1"/>
        <v>-1.08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IFERROR(__xludf.DUMMYFUNCTION("""COMPUTED_VALUE"""),50.58)</f>
        <v>50.58</v>
      </c>
      <c r="C1558" s="1">
        <f t="shared" si="1"/>
        <v>-0.35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IFERROR(__xludf.DUMMYFUNCTION("""COMPUTED_VALUE"""),50.73)</f>
        <v>50.73</v>
      </c>
      <c r="C1559" s="1">
        <f t="shared" si="1"/>
        <v>-0.85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IFERROR(__xludf.DUMMYFUNCTION("""COMPUTED_VALUE"""),50.61)</f>
        <v>50.61</v>
      </c>
      <c r="C1560" s="1">
        <f t="shared" si="1"/>
        <v>-1.12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IFERROR(__xludf.DUMMYFUNCTION("""COMPUTED_VALUE"""),49.98)</f>
        <v>49.98</v>
      </c>
      <c r="C1561" s="1">
        <f t="shared" si="1"/>
        <v>-1.63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IFERROR(__xludf.DUMMYFUNCTION("""COMPUTED_VALUE"""),49.53)</f>
        <v>49.53</v>
      </c>
      <c r="C1562" s="1">
        <f t="shared" si="1"/>
        <v>-1.45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IFERROR(__xludf.DUMMYFUNCTION("""COMPUTED_VALUE"""),49.14)</f>
        <v>49.14</v>
      </c>
      <c r="C1563" s="1">
        <f t="shared" si="1"/>
        <v>-1.39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IFERROR(__xludf.DUMMYFUNCTION("""COMPUTED_VALUE"""),49.82)</f>
        <v>49.82</v>
      </c>
      <c r="C1564" s="1">
        <f t="shared" si="1"/>
        <v>-0.32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IFERROR(__xludf.DUMMYFUNCTION("""COMPUTED_VALUE"""),50.35)</f>
        <v>50.35</v>
      </c>
      <c r="C1565" s="1">
        <f t="shared" si="1"/>
        <v>-0.47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IFERROR(__xludf.DUMMYFUNCTION("""COMPUTED_VALUE"""),50.57)</f>
        <v>50.57</v>
      </c>
      <c r="C1566" s="1">
        <f t="shared" si="1"/>
        <v>-0.78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IFERROR(__xludf.DUMMYFUNCTION("""COMPUTED_VALUE"""),50.61)</f>
        <v>50.61</v>
      </c>
      <c r="C1567" s="1">
        <f t="shared" si="1"/>
        <v>-0.96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IFERROR(__xludf.DUMMYFUNCTION("""COMPUTED_VALUE"""),50.6)</f>
        <v>50.6</v>
      </c>
      <c r="C1568" s="1">
        <f t="shared" si="1"/>
        <v>-1.01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IFERROR(__xludf.DUMMYFUNCTION("""COMPUTED_VALUE"""),50.37)</f>
        <v>50.37</v>
      </c>
      <c r="C1569" s="1">
        <f t="shared" si="1"/>
        <v>-1.23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IFERROR(__xludf.DUMMYFUNCTION("""COMPUTED_VALUE"""),50.84)</f>
        <v>50.84</v>
      </c>
      <c r="C1570" s="1">
        <f t="shared" si="1"/>
        <v>-0.53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IFERROR(__xludf.DUMMYFUNCTION("""COMPUTED_VALUE"""),50.75)</f>
        <v>50.75</v>
      </c>
      <c r="C1571" s="1">
        <f t="shared" si="1"/>
        <v>-1.09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IFERROR(__xludf.DUMMYFUNCTION("""COMPUTED_VALUE"""),50.45)</f>
        <v>50.45</v>
      </c>
      <c r="C1572" s="1">
        <f t="shared" si="1"/>
        <v>-1.3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IFERROR(__xludf.DUMMYFUNCTION("""COMPUTED_VALUE"""),51.2)</f>
        <v>51.2</v>
      </c>
      <c r="C1573" s="1">
        <f t="shared" si="1"/>
        <v>-0.25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IFERROR(__xludf.DUMMYFUNCTION("""COMPUTED_VALUE"""),51.87)</f>
        <v>51.87</v>
      </c>
      <c r="C1574" s="1">
        <f t="shared" si="1"/>
        <v>-0.33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IFERROR(__xludf.DUMMYFUNCTION("""COMPUTED_VALUE"""),51.72)</f>
        <v>51.72</v>
      </c>
      <c r="C1575" s="1">
        <f t="shared" si="1"/>
        <v>-1.15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IFERROR(__xludf.DUMMYFUNCTION("""COMPUTED_VALUE"""),53.04)</f>
        <v>53.04</v>
      </c>
      <c r="C1576" s="1">
        <f t="shared" si="1"/>
        <v>0.32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IFERROR(__xludf.DUMMYFUNCTION("""COMPUTED_VALUE"""),52.84)</f>
        <v>52.84</v>
      </c>
      <c r="C1577" s="1">
        <f t="shared" si="1"/>
        <v>-1.2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IFERROR(__xludf.DUMMYFUNCTION("""COMPUTED_VALUE"""),52.79)</f>
        <v>52.79</v>
      </c>
      <c r="C1578" s="1">
        <f t="shared" si="1"/>
        <v>-1.05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IFERROR(__xludf.DUMMYFUNCTION("""COMPUTED_VALUE"""),52.49)</f>
        <v>52.49</v>
      </c>
      <c r="C1579" s="1">
        <f t="shared" si="1"/>
        <v>-1.3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IFERROR(__xludf.DUMMYFUNCTION("""COMPUTED_VALUE"""),52.77)</f>
        <v>52.77</v>
      </c>
      <c r="C1580" s="1">
        <f t="shared" si="1"/>
        <v>-0.72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IFERROR(__xludf.DUMMYFUNCTION("""COMPUTED_VALUE"""),53.36)</f>
        <v>53.36</v>
      </c>
      <c r="C1581" s="1">
        <f t="shared" si="1"/>
        <v>-0.41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IFERROR(__xludf.DUMMYFUNCTION("""COMPUTED_VALUE"""),53.83)</f>
        <v>53.83</v>
      </c>
      <c r="C1582" s="1">
        <f t="shared" si="1"/>
        <v>-0.53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IFERROR(__xludf.DUMMYFUNCTION("""COMPUTED_VALUE"""),53.53)</f>
        <v>53.53</v>
      </c>
      <c r="C1583" s="1">
        <f t="shared" si="1"/>
        <v>-1.3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IFERROR(__xludf.DUMMYFUNCTION("""COMPUTED_VALUE"""),53.88)</f>
        <v>53.88</v>
      </c>
      <c r="C1584" s="1">
        <f t="shared" si="1"/>
        <v>-0.65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IFERROR(__xludf.DUMMYFUNCTION("""COMPUTED_VALUE"""),54.22)</f>
        <v>54.22</v>
      </c>
      <c r="C1585" s="1">
        <f t="shared" si="1"/>
        <v>-0.66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IFERROR(__xludf.DUMMYFUNCTION("""COMPUTED_VALUE"""),53.95)</f>
        <v>53.95</v>
      </c>
      <c r="C1586" s="1">
        <f t="shared" si="1"/>
        <v>-1.27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IFERROR(__xludf.DUMMYFUNCTION("""COMPUTED_VALUE"""),53.97)</f>
        <v>53.97</v>
      </c>
      <c r="C1587" s="1">
        <f t="shared" si="1"/>
        <v>-0.98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IFERROR(__xludf.DUMMYFUNCTION("""COMPUTED_VALUE"""),54.1)</f>
        <v>54.1</v>
      </c>
      <c r="C1588" s="1">
        <f t="shared" si="1"/>
        <v>-0.87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IFERROR(__xludf.DUMMYFUNCTION("""COMPUTED_VALUE"""),53.61)</f>
        <v>53.61</v>
      </c>
      <c r="C1589" s="1">
        <f t="shared" si="1"/>
        <v>-1.49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IFERROR(__xludf.DUMMYFUNCTION("""COMPUTED_VALUE"""),53.44)</f>
        <v>53.44</v>
      </c>
      <c r="C1590" s="1">
        <f t="shared" si="1"/>
        <v>-1.17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IFERROR(__xludf.DUMMYFUNCTION("""COMPUTED_VALUE"""),53.69)</f>
        <v>53.69</v>
      </c>
      <c r="C1591" s="1">
        <f t="shared" si="1"/>
        <v>-0.75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IFERROR(__xludf.DUMMYFUNCTION("""COMPUTED_VALUE"""),53.15)</f>
        <v>53.15</v>
      </c>
      <c r="C1592" s="1">
        <f t="shared" si="1"/>
        <v>-1.54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IFERROR(__xludf.DUMMYFUNCTION("""COMPUTED_VALUE"""),52.29)</f>
        <v>52.29</v>
      </c>
      <c r="C1593" s="1">
        <f t="shared" si="1"/>
        <v>-1.86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IFERROR(__xludf.DUMMYFUNCTION("""COMPUTED_VALUE"""),52.73)</f>
        <v>52.73</v>
      </c>
      <c r="C1594" s="1">
        <f t="shared" si="1"/>
        <v>-0.56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IFERROR(__xludf.DUMMYFUNCTION("""COMPUTED_VALUE"""),52.52)</f>
        <v>52.52</v>
      </c>
      <c r="C1595" s="1">
        <f t="shared" si="1"/>
        <v>-1.21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IFERROR(__xludf.DUMMYFUNCTION("""COMPUTED_VALUE"""),52.26)</f>
        <v>52.26</v>
      </c>
      <c r="C1596" s="1">
        <f t="shared" si="1"/>
        <v>-1.26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IFERROR(__xludf.DUMMYFUNCTION("""COMPUTED_VALUE"""),51.58)</f>
        <v>51.58</v>
      </c>
      <c r="C1597" s="1">
        <f t="shared" si="1"/>
        <v>-1.68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IFERROR(__xludf.DUMMYFUNCTION("""COMPUTED_VALUE"""),51.11)</f>
        <v>51.11</v>
      </c>
      <c r="C1598" s="1">
        <f t="shared" si="1"/>
        <v>-1.47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IFERROR(__xludf.DUMMYFUNCTION("""COMPUTED_VALUE"""),51.59)</f>
        <v>51.59</v>
      </c>
      <c r="C1599" s="1">
        <f t="shared" si="1"/>
        <v>-0.52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IFERROR(__xludf.DUMMYFUNCTION("""COMPUTED_VALUE"""),52.14)</f>
        <v>52.14</v>
      </c>
      <c r="C1600" s="1">
        <f t="shared" si="1"/>
        <v>-0.45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IFERROR(__xludf.DUMMYFUNCTION("""COMPUTED_VALUE"""),51.79)</f>
        <v>51.79</v>
      </c>
      <c r="C1601" s="1">
        <f t="shared" si="1"/>
        <v>-1.35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IFERROR(__xludf.DUMMYFUNCTION("""COMPUTED_VALUE"""),51.6)</f>
        <v>51.6</v>
      </c>
      <c r="C1602" s="1">
        <f t="shared" si="1"/>
        <v>-1.19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IFERROR(__xludf.DUMMYFUNCTION("""COMPUTED_VALUE"""),51.38)</f>
        <v>51.38</v>
      </c>
      <c r="C1603" s="1">
        <f t="shared" si="1"/>
        <v>-1.22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IFERROR(__xludf.DUMMYFUNCTION("""COMPUTED_VALUE"""),52.11)</f>
        <v>52.11</v>
      </c>
      <c r="C1604" s="1">
        <f t="shared" si="1"/>
        <v>-0.27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IFERROR(__xludf.DUMMYFUNCTION("""COMPUTED_VALUE"""),51.8)</f>
        <v>51.8</v>
      </c>
      <c r="C1605" s="1">
        <f t="shared" si="1"/>
        <v>-1.31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IFERROR(__xludf.DUMMYFUNCTION("""COMPUTED_VALUE"""),52.13)</f>
        <v>52.13</v>
      </c>
      <c r="C1606" s="1">
        <f t="shared" si="1"/>
        <v>-0.67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IFERROR(__xludf.DUMMYFUNCTION("""COMPUTED_VALUE"""),52.04)</f>
        <v>52.04</v>
      </c>
      <c r="C1607" s="1">
        <f t="shared" si="1"/>
        <v>-1.09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IFERROR(__xludf.DUMMYFUNCTION("""COMPUTED_VALUE"""),52.55)</f>
        <v>52.55</v>
      </c>
      <c r="C1608" s="1">
        <f t="shared" si="1"/>
        <v>-0.49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IFERROR(__xludf.DUMMYFUNCTION("""COMPUTED_VALUE"""),52.37)</f>
        <v>52.37</v>
      </c>
      <c r="C1609" s="1">
        <f t="shared" si="1"/>
        <v>-1.18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IFERROR(__xludf.DUMMYFUNCTION("""COMPUTED_VALUE"""),53.02)</f>
        <v>53.02</v>
      </c>
      <c r="C1610" s="1">
        <f t="shared" si="1"/>
        <v>-0.35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IFERROR(__xludf.DUMMYFUNCTION("""COMPUTED_VALUE"""),53.94)</f>
        <v>53.94</v>
      </c>
      <c r="C1611" s="1">
        <f t="shared" si="1"/>
        <v>-0.08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IFERROR(__xludf.DUMMYFUNCTION("""COMPUTED_VALUE"""),53.77)</f>
        <v>53.77</v>
      </c>
      <c r="C1612" s="1">
        <f t="shared" si="1"/>
        <v>-1.17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IFERROR(__xludf.DUMMYFUNCTION("""COMPUTED_VALUE"""),53.86)</f>
        <v>53.86</v>
      </c>
      <c r="C1613" s="1">
        <f t="shared" si="1"/>
        <v>-0.91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IFERROR(__xludf.DUMMYFUNCTION("""COMPUTED_VALUE"""),53.65)</f>
        <v>53.65</v>
      </c>
      <c r="C1614" s="1">
        <f t="shared" si="1"/>
        <v>-1.21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IFERROR(__xludf.DUMMYFUNCTION("""COMPUTED_VALUE"""),53.71)</f>
        <v>53.71</v>
      </c>
      <c r="C1615" s="1">
        <f t="shared" si="1"/>
        <v>-0.94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IFERROR(__xludf.DUMMYFUNCTION("""COMPUTED_VALUE"""),54.18)</f>
        <v>54.18</v>
      </c>
      <c r="C1616" s="1">
        <f t="shared" si="1"/>
        <v>-0.53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IFERROR(__xludf.DUMMYFUNCTION("""COMPUTED_VALUE"""),54.01)</f>
        <v>54.01</v>
      </c>
      <c r="C1617" s="1">
        <f t="shared" si="1"/>
        <v>-1.17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IFERROR(__xludf.DUMMYFUNCTION("""COMPUTED_VALUE"""),54.51)</f>
        <v>54.51</v>
      </c>
      <c r="C1618" s="1">
        <f t="shared" si="1"/>
        <v>-0.5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IFERROR(__xludf.DUMMYFUNCTION("""COMPUTED_VALUE"""),54.35)</f>
        <v>54.35</v>
      </c>
      <c r="C1619" s="1">
        <f t="shared" si="1"/>
        <v>-1.16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IFERROR(__xludf.DUMMYFUNCTION("""COMPUTED_VALUE"""),54.94)</f>
        <v>54.94</v>
      </c>
      <c r="C1620" s="1">
        <f t="shared" si="1"/>
        <v>-0.41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IFERROR(__xludf.DUMMYFUNCTION("""COMPUTED_VALUE"""),54.52)</f>
        <v>54.52</v>
      </c>
      <c r="C1621" s="1">
        <f t="shared" si="1"/>
        <v>-1.42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IFERROR(__xludf.DUMMYFUNCTION("""COMPUTED_VALUE"""),54.17)</f>
        <v>54.17</v>
      </c>
      <c r="C1622" s="1">
        <f t="shared" si="1"/>
        <v>-1.35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IFERROR(__xludf.DUMMYFUNCTION("""COMPUTED_VALUE"""),53.5)</f>
        <v>53.5</v>
      </c>
      <c r="C1623" s="1">
        <f t="shared" si="1"/>
        <v>-1.67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IFERROR(__xludf.DUMMYFUNCTION("""COMPUTED_VALUE"""),53.64)</f>
        <v>53.64</v>
      </c>
      <c r="C1624" s="1">
        <f t="shared" si="1"/>
        <v>-0.86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IFERROR(__xludf.DUMMYFUNCTION("""COMPUTED_VALUE"""),53.48)</f>
        <v>53.48</v>
      </c>
      <c r="C1625" s="1">
        <f t="shared" si="1"/>
        <v>-1.16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IFERROR(__xludf.DUMMYFUNCTION("""COMPUTED_VALUE"""),54.83)</f>
        <v>54.83</v>
      </c>
      <c r="C1626" s="1">
        <f t="shared" si="1"/>
        <v>0.35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IFERROR(__xludf.DUMMYFUNCTION("""COMPUTED_VALUE"""),53.29)</f>
        <v>53.29</v>
      </c>
      <c r="C1627" s="1">
        <f t="shared" si="1"/>
        <v>-2.54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IFERROR(__xludf.DUMMYFUNCTION("""COMPUTED_VALUE"""),53.53)</f>
        <v>53.53</v>
      </c>
      <c r="C1628" s="1">
        <f t="shared" si="1"/>
        <v>-0.76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IFERROR(__xludf.DUMMYFUNCTION("""COMPUTED_VALUE"""),53.64)</f>
        <v>53.64</v>
      </c>
      <c r="C1629" s="1">
        <f t="shared" si="1"/>
        <v>-0.89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IFERROR(__xludf.DUMMYFUNCTION("""COMPUTED_VALUE"""),54.39)</f>
        <v>54.39</v>
      </c>
      <c r="C1630" s="1">
        <f t="shared" si="1"/>
        <v>-0.25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IFERROR(__xludf.DUMMYFUNCTION("""COMPUTED_VALUE"""),55.0)</f>
        <v>55</v>
      </c>
      <c r="C1631" s="1">
        <f t="shared" si="1"/>
        <v>-0.39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IFERROR(__xludf.DUMMYFUNCTION("""COMPUTED_VALUE"""),53.28)</f>
        <v>53.28</v>
      </c>
      <c r="C1632" s="1">
        <f t="shared" si="1"/>
        <v>-2.72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IFERROR(__xludf.DUMMYFUNCTION("""COMPUTED_VALUE"""),52.74)</f>
        <v>52.74</v>
      </c>
      <c r="C1633" s="1">
        <f t="shared" si="1"/>
        <v>-1.54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IFERROR(__xludf.DUMMYFUNCTION("""COMPUTED_VALUE"""),53.0)</f>
        <v>53</v>
      </c>
      <c r="C1634" s="1">
        <f t="shared" si="1"/>
        <v>-0.74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IFERROR(__xludf.DUMMYFUNCTION("""COMPUTED_VALUE"""),54.4)</f>
        <v>54.4</v>
      </c>
      <c r="C1635" s="1">
        <f t="shared" si="1"/>
        <v>0.4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IFERROR(__xludf.DUMMYFUNCTION("""COMPUTED_VALUE"""),54.93)</f>
        <v>54.93</v>
      </c>
      <c r="C1636" s="1">
        <f t="shared" si="1"/>
        <v>-0.47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IFERROR(__xludf.DUMMYFUNCTION("""COMPUTED_VALUE"""),55.25)</f>
        <v>55.25</v>
      </c>
      <c r="C1637" s="1">
        <f t="shared" si="1"/>
        <v>-0.68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IFERROR(__xludf.DUMMYFUNCTION("""COMPUTED_VALUE"""),55.3)</f>
        <v>55.3</v>
      </c>
      <c r="C1638" s="1">
        <f t="shared" si="1"/>
        <v>-0.95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IFERROR(__xludf.DUMMYFUNCTION("""COMPUTED_VALUE"""),56.41)</f>
        <v>56.41</v>
      </c>
      <c r="C1639" s="1">
        <f t="shared" si="1"/>
        <v>0.11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IFERROR(__xludf.DUMMYFUNCTION("""COMPUTED_VALUE"""),56.05)</f>
        <v>56.05</v>
      </c>
      <c r="C1640" s="1">
        <f t="shared" si="1"/>
        <v>-1.36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IFERROR(__xludf.DUMMYFUNCTION("""COMPUTED_VALUE"""),56.59)</f>
        <v>56.59</v>
      </c>
      <c r="C1641" s="1">
        <f t="shared" si="1"/>
        <v>-0.46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IFERROR(__xludf.DUMMYFUNCTION("""COMPUTED_VALUE"""),56.58)</f>
        <v>56.58</v>
      </c>
      <c r="C1642" s="1">
        <f t="shared" si="1"/>
        <v>-1.01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IFERROR(__xludf.DUMMYFUNCTION("""COMPUTED_VALUE"""),56.83)</f>
        <v>56.83</v>
      </c>
      <c r="C1643" s="1">
        <f t="shared" si="1"/>
        <v>-0.75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IFERROR(__xludf.DUMMYFUNCTION("""COMPUTED_VALUE"""),56.78)</f>
        <v>56.78</v>
      </c>
      <c r="C1644" s="1">
        <f t="shared" si="1"/>
        <v>-1.05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IFERROR(__xludf.DUMMYFUNCTION("""COMPUTED_VALUE"""),56.88)</f>
        <v>56.88</v>
      </c>
      <c r="C1645" s="1">
        <f t="shared" si="1"/>
        <v>-0.9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IFERROR(__xludf.DUMMYFUNCTION("""COMPUTED_VALUE"""),56.86)</f>
        <v>56.86</v>
      </c>
      <c r="C1646" s="1">
        <f t="shared" si="1"/>
        <v>-1.02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IFERROR(__xludf.DUMMYFUNCTION("""COMPUTED_VALUE"""),56.28)</f>
        <v>56.28</v>
      </c>
      <c r="C1647" s="1">
        <f t="shared" si="1"/>
        <v>-1.58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IFERROR(__xludf.DUMMYFUNCTION("""COMPUTED_VALUE"""),55.93)</f>
        <v>55.93</v>
      </c>
      <c r="C1648" s="1">
        <f t="shared" si="1"/>
        <v>-1.35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IFERROR(__xludf.DUMMYFUNCTION("""COMPUTED_VALUE"""),56.06)</f>
        <v>56.06</v>
      </c>
      <c r="C1649" s="1">
        <f t="shared" si="1"/>
        <v>-0.87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IFERROR(__xludf.DUMMYFUNCTION("""COMPUTED_VALUE"""),56.06)</f>
        <v>56.06</v>
      </c>
      <c r="C1650" s="1">
        <f t="shared" si="1"/>
        <v>-1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IFERROR(__xludf.DUMMYFUNCTION("""COMPUTED_VALUE"""),56.09)</f>
        <v>56.09</v>
      </c>
      <c r="C1651" s="1">
        <f t="shared" si="1"/>
        <v>-0.97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IFERROR(__xludf.DUMMYFUNCTION("""COMPUTED_VALUE"""),55.84)</f>
        <v>55.84</v>
      </c>
      <c r="C1652" s="1">
        <f t="shared" si="1"/>
        <v>-1.25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IFERROR(__xludf.DUMMYFUNCTION("""COMPUTED_VALUE"""),55.65)</f>
        <v>55.65</v>
      </c>
      <c r="C1653" s="1">
        <f t="shared" si="1"/>
        <v>-1.19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IFERROR(__xludf.DUMMYFUNCTION("""COMPUTED_VALUE"""),55.88)</f>
        <v>55.88</v>
      </c>
      <c r="C1654" s="1">
        <f t="shared" si="1"/>
        <v>-0.77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IFERROR(__xludf.DUMMYFUNCTION("""COMPUTED_VALUE"""),55.71)</f>
        <v>55.71</v>
      </c>
      <c r="C1655" s="1">
        <f t="shared" si="1"/>
        <v>-1.17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IFERROR(__xludf.DUMMYFUNCTION("""COMPUTED_VALUE"""),55.93)</f>
        <v>55.93</v>
      </c>
      <c r="C1656" s="1">
        <f t="shared" si="1"/>
        <v>-0.78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IFERROR(__xludf.DUMMYFUNCTION("""COMPUTED_VALUE"""),55.93)</f>
        <v>55.93</v>
      </c>
      <c r="C1657" s="1">
        <f t="shared" si="1"/>
        <v>-1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IFERROR(__xludf.DUMMYFUNCTION("""COMPUTED_VALUE"""),55.62)</f>
        <v>55.62</v>
      </c>
      <c r="C1658" s="1">
        <f t="shared" si="1"/>
        <v>-1.31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IFERROR(__xludf.DUMMYFUNCTION("""COMPUTED_VALUE"""),54.97)</f>
        <v>54.97</v>
      </c>
      <c r="C1659" s="1">
        <f t="shared" si="1"/>
        <v>-1.65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IFERROR(__xludf.DUMMYFUNCTION("""COMPUTED_VALUE"""),55.15)</f>
        <v>55.15</v>
      </c>
      <c r="C1660" s="1">
        <f t="shared" si="1"/>
        <v>-0.82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IFERROR(__xludf.DUMMYFUNCTION("""COMPUTED_VALUE"""),60.89)</f>
        <v>60.89</v>
      </c>
      <c r="C1661" s="1">
        <f t="shared" si="1"/>
        <v>4.74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IFERROR(__xludf.DUMMYFUNCTION("""COMPUTED_VALUE"""),59.94)</f>
        <v>59.94</v>
      </c>
      <c r="C1662" s="1">
        <f t="shared" si="1"/>
        <v>-1.95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IFERROR(__xludf.DUMMYFUNCTION("""COMPUTED_VALUE"""),59.59)</f>
        <v>59.59</v>
      </c>
      <c r="C1663" s="1">
        <f t="shared" si="1"/>
        <v>-1.35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IFERROR(__xludf.DUMMYFUNCTION("""COMPUTED_VALUE"""),59.73)</f>
        <v>59.73</v>
      </c>
      <c r="C1664" s="1">
        <f t="shared" si="1"/>
        <v>-0.86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IFERROR(__xludf.DUMMYFUNCTION("""COMPUTED_VALUE"""),60.67)</f>
        <v>60.67</v>
      </c>
      <c r="C1665" s="1">
        <f t="shared" si="1"/>
        <v>-0.06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IFERROR(__xludf.DUMMYFUNCTION("""COMPUTED_VALUE"""),60.41)</f>
        <v>60.41</v>
      </c>
      <c r="C1666" s="1">
        <f t="shared" si="1"/>
        <v>-1.26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IFERROR(__xludf.DUMMYFUNCTION("""COMPUTED_VALUE"""),60.38)</f>
        <v>60.38</v>
      </c>
      <c r="C1667" s="1">
        <f t="shared" si="1"/>
        <v>-1.03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IFERROR(__xludf.DUMMYFUNCTION("""COMPUTED_VALUE"""),60.11)</f>
        <v>60.11</v>
      </c>
      <c r="C1668" s="1">
        <f t="shared" si="1"/>
        <v>-1.27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IFERROR(__xludf.DUMMYFUNCTION("""COMPUTED_VALUE"""),60.35)</f>
        <v>60.35</v>
      </c>
      <c r="C1669" s="1">
        <f t="shared" si="1"/>
        <v>-0.76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IFERROR(__xludf.DUMMYFUNCTION("""COMPUTED_VALUE"""),60.67)</f>
        <v>60.67</v>
      </c>
      <c r="C1670" s="1">
        <f t="shared" si="1"/>
        <v>-0.68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IFERROR(__xludf.DUMMYFUNCTION("""COMPUTED_VALUE"""),60.42)</f>
        <v>60.42</v>
      </c>
      <c r="C1671" s="1">
        <f t="shared" si="1"/>
        <v>-1.25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IFERROR(__xludf.DUMMYFUNCTION("""COMPUTED_VALUE"""),60.6)</f>
        <v>60.6</v>
      </c>
      <c r="C1672" s="1">
        <f t="shared" si="1"/>
        <v>-0.82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IFERROR(__xludf.DUMMYFUNCTION("""COMPUTED_VALUE"""),60.63)</f>
        <v>60.63</v>
      </c>
      <c r="C1673" s="1">
        <f t="shared" si="1"/>
        <v>-0.97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IFERROR(__xludf.DUMMYFUNCTION("""COMPUTED_VALUE"""),59.81)</f>
        <v>59.81</v>
      </c>
      <c r="C1674" s="1">
        <f t="shared" si="1"/>
        <v>-1.82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IFERROR(__xludf.DUMMYFUNCTION("""COMPUTED_VALUE"""),59.42)</f>
        <v>59.42</v>
      </c>
      <c r="C1675" s="1">
        <f t="shared" si="1"/>
        <v>-1.39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IFERROR(__xludf.DUMMYFUNCTION("""COMPUTED_VALUE"""),59.93)</f>
        <v>59.93</v>
      </c>
      <c r="C1676" s="1">
        <f t="shared" si="1"/>
        <v>-0.49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IFERROR(__xludf.DUMMYFUNCTION("""COMPUTED_VALUE"""),60.08)</f>
        <v>60.08</v>
      </c>
      <c r="C1677" s="1">
        <f t="shared" si="1"/>
        <v>-0.85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IFERROR(__xludf.DUMMYFUNCTION("""COMPUTED_VALUE"""),59.8)</f>
        <v>59.8</v>
      </c>
      <c r="C1678" s="1">
        <f t="shared" si="1"/>
        <v>-1.28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IFERROR(__xludf.DUMMYFUNCTION("""COMPUTED_VALUE"""),59.87)</f>
        <v>59.87</v>
      </c>
      <c r="C1679" s="1">
        <f t="shared" si="1"/>
        <v>-0.93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IFERROR(__xludf.DUMMYFUNCTION("""COMPUTED_VALUE"""),59.98)</f>
        <v>59.98</v>
      </c>
      <c r="C1680" s="1">
        <f t="shared" si="1"/>
        <v>-0.89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IFERROR(__xludf.DUMMYFUNCTION("""COMPUTED_VALUE"""),60.05)</f>
        <v>60.05</v>
      </c>
      <c r="C1681" s="1">
        <f t="shared" si="1"/>
        <v>-0.93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IFERROR(__xludf.DUMMYFUNCTION("""COMPUTED_VALUE"""),60.3)</f>
        <v>60.3</v>
      </c>
      <c r="C1682" s="1">
        <f t="shared" si="1"/>
        <v>-0.75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IFERROR(__xludf.DUMMYFUNCTION("""COMPUTED_VALUE"""),59.95)</f>
        <v>59.95</v>
      </c>
      <c r="C1683" s="1">
        <f t="shared" si="1"/>
        <v>-1.35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IFERROR(__xludf.DUMMYFUNCTION("""COMPUTED_VALUE"""),60.3)</f>
        <v>60.3</v>
      </c>
      <c r="C1684" s="1">
        <f t="shared" si="1"/>
        <v>-0.65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IFERROR(__xludf.DUMMYFUNCTION("""COMPUTED_VALUE"""),59.59)</f>
        <v>59.59</v>
      </c>
      <c r="C1685" s="1">
        <f t="shared" si="1"/>
        <v>-1.71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IFERROR(__xludf.DUMMYFUNCTION("""COMPUTED_VALUE"""),60.25)</f>
        <v>60.25</v>
      </c>
      <c r="C1686" s="1">
        <f t="shared" si="1"/>
        <v>-0.34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IFERROR(__xludf.DUMMYFUNCTION("""COMPUTED_VALUE"""),58.94)</f>
        <v>58.94</v>
      </c>
      <c r="C1687" s="1">
        <f t="shared" si="1"/>
        <v>-2.31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IFERROR(__xludf.DUMMYFUNCTION("""COMPUTED_VALUE"""),58.5)</f>
        <v>58.5</v>
      </c>
      <c r="C1688" s="1">
        <f t="shared" si="1"/>
        <v>-1.44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IFERROR(__xludf.DUMMYFUNCTION("""COMPUTED_VALUE"""),59.48)</f>
        <v>59.48</v>
      </c>
      <c r="C1689" s="1">
        <f t="shared" si="1"/>
        <v>-0.02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IFERROR(__xludf.DUMMYFUNCTION("""COMPUTED_VALUE"""),59.39)</f>
        <v>59.39</v>
      </c>
      <c r="C1690" s="1">
        <f t="shared" si="1"/>
        <v>-1.09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IFERROR(__xludf.DUMMYFUNCTION("""COMPUTED_VALUE"""),58.48)</f>
        <v>58.48</v>
      </c>
      <c r="C1691" s="1">
        <f t="shared" si="1"/>
        <v>-1.91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IFERROR(__xludf.DUMMYFUNCTION("""COMPUTED_VALUE"""),59.06)</f>
        <v>59.06</v>
      </c>
      <c r="C1692" s="1">
        <f t="shared" si="1"/>
        <v>-0.42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IFERROR(__xludf.DUMMYFUNCTION("""COMPUTED_VALUE"""),59.79)</f>
        <v>59.79</v>
      </c>
      <c r="C1693" s="1">
        <f t="shared" si="1"/>
        <v>-0.27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IFERROR(__xludf.DUMMYFUNCTION("""COMPUTED_VALUE"""),60.09)</f>
        <v>60.09</v>
      </c>
      <c r="C1694" s="1">
        <f t="shared" si="1"/>
        <v>-0.7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IFERROR(__xludf.DUMMYFUNCTION("""COMPUTED_VALUE"""),60.03)</f>
        <v>60.03</v>
      </c>
      <c r="C1695" s="1">
        <f t="shared" si="1"/>
        <v>-1.06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IFERROR(__xludf.DUMMYFUNCTION("""COMPUTED_VALUE"""),59.26)</f>
        <v>59.26</v>
      </c>
      <c r="C1696" s="1">
        <f t="shared" si="1"/>
        <v>-1.77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IFERROR(__xludf.DUMMYFUNCTION("""COMPUTED_VALUE"""),59.66)</f>
        <v>59.66</v>
      </c>
      <c r="C1697" s="1">
        <f t="shared" si="1"/>
        <v>-0.6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IFERROR(__xludf.DUMMYFUNCTION("""COMPUTED_VALUE"""),60.36)</f>
        <v>60.36</v>
      </c>
      <c r="C1698" s="1">
        <f t="shared" si="1"/>
        <v>-0.3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IFERROR(__xludf.DUMMYFUNCTION("""COMPUTED_VALUE"""),59.03)</f>
        <v>59.03</v>
      </c>
      <c r="C1699" s="1">
        <f t="shared" si="1"/>
        <v>-2.33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IFERROR(__xludf.DUMMYFUNCTION("""COMPUTED_VALUE"""),59.51)</f>
        <v>59.51</v>
      </c>
      <c r="C1700" s="1">
        <f t="shared" si="1"/>
        <v>-0.52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IFERROR(__xludf.DUMMYFUNCTION("""COMPUTED_VALUE"""),59.61)</f>
        <v>59.61</v>
      </c>
      <c r="C1701" s="1">
        <f t="shared" si="1"/>
        <v>-0.9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IFERROR(__xludf.DUMMYFUNCTION("""COMPUTED_VALUE"""),59.56)</f>
        <v>59.56</v>
      </c>
      <c r="C1702" s="1">
        <f t="shared" si="1"/>
        <v>-1.05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IFERROR(__xludf.DUMMYFUNCTION("""COMPUTED_VALUE"""),59.88)</f>
        <v>59.88</v>
      </c>
      <c r="C1703" s="1">
        <f t="shared" si="1"/>
        <v>-0.68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IFERROR(__xludf.DUMMYFUNCTION("""COMPUTED_VALUE"""),59.75)</f>
        <v>59.75</v>
      </c>
      <c r="C1704" s="1">
        <f t="shared" si="1"/>
        <v>-1.13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IFERROR(__xludf.DUMMYFUNCTION("""COMPUTED_VALUE"""),59.85)</f>
        <v>59.85</v>
      </c>
      <c r="C1705" s="1">
        <f t="shared" si="1"/>
        <v>-0.9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IFERROR(__xludf.DUMMYFUNCTION("""COMPUTED_VALUE"""),60.93)</f>
        <v>60.93</v>
      </c>
      <c r="C1706" s="1">
        <f t="shared" si="1"/>
        <v>0.08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IFERROR(__xludf.DUMMYFUNCTION("""COMPUTED_VALUE"""),59.05)</f>
        <v>59.05</v>
      </c>
      <c r="C1707" s="1">
        <f t="shared" si="1"/>
        <v>-2.88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IFERROR(__xludf.DUMMYFUNCTION("""COMPUTED_VALUE"""),58.79)</f>
        <v>58.79</v>
      </c>
      <c r="C1708" s="1">
        <f t="shared" si="1"/>
        <v>-1.26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IFERROR(__xludf.DUMMYFUNCTION("""COMPUTED_VALUE"""),59.6)</f>
        <v>59.6</v>
      </c>
      <c r="C1709" s="1">
        <f t="shared" si="1"/>
        <v>-0.19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IFERROR(__xludf.DUMMYFUNCTION("""COMPUTED_VALUE"""),59.25)</f>
        <v>59.25</v>
      </c>
      <c r="C1710" s="1">
        <f t="shared" si="1"/>
        <v>-1.35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IFERROR(__xludf.DUMMYFUNCTION("""COMPUTED_VALUE"""),58.66)</f>
        <v>58.66</v>
      </c>
      <c r="C1711" s="1">
        <f t="shared" si="1"/>
        <v>-1.59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IFERROR(__xludf.DUMMYFUNCTION("""COMPUTED_VALUE"""),59.2)</f>
        <v>59.2</v>
      </c>
      <c r="C1712" s="1">
        <f t="shared" si="1"/>
        <v>-0.46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IFERROR(__xludf.DUMMYFUNCTION("""COMPUTED_VALUE"""),58.99)</f>
        <v>58.99</v>
      </c>
      <c r="C1713" s="1">
        <f t="shared" si="1"/>
        <v>-1.21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IFERROR(__xludf.DUMMYFUNCTION("""COMPUTED_VALUE"""),59.04)</f>
        <v>59.04</v>
      </c>
      <c r="C1714" s="1">
        <f t="shared" si="1"/>
        <v>-0.95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IFERROR(__xludf.DUMMYFUNCTION("""COMPUTED_VALUE"""),58.36)</f>
        <v>58.36</v>
      </c>
      <c r="C1715" s="1">
        <f t="shared" si="1"/>
        <v>-1.68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IFERROR(__xludf.DUMMYFUNCTION("""COMPUTED_VALUE"""),57.93)</f>
        <v>57.93</v>
      </c>
      <c r="C1716" s="1">
        <f t="shared" si="1"/>
        <v>-1.43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IFERROR(__xludf.DUMMYFUNCTION("""COMPUTED_VALUE"""),59.07)</f>
        <v>59.07</v>
      </c>
      <c r="C1717" s="1">
        <f t="shared" si="1"/>
        <v>0.14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IFERROR(__xludf.DUMMYFUNCTION("""COMPUTED_VALUE"""),58.04)</f>
        <v>58.04</v>
      </c>
      <c r="C1718" s="1">
        <f t="shared" si="1"/>
        <v>-2.03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IFERROR(__xludf.DUMMYFUNCTION("""COMPUTED_VALUE"""),58.44)</f>
        <v>58.44</v>
      </c>
      <c r="C1719" s="1">
        <f t="shared" si="1"/>
        <v>-0.6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IFERROR(__xludf.DUMMYFUNCTION("""COMPUTED_VALUE"""),56.11)</f>
        <v>56.11</v>
      </c>
      <c r="C1720" s="1">
        <f t="shared" si="1"/>
        <v>-3.33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IFERROR(__xludf.DUMMYFUNCTION("""COMPUTED_VALUE"""),55.99)</f>
        <v>55.99</v>
      </c>
      <c r="C1721" s="1">
        <f t="shared" si="1"/>
        <v>-1.12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IFERROR(__xludf.DUMMYFUNCTION("""COMPUTED_VALUE"""),56.54)</f>
        <v>56.54</v>
      </c>
      <c r="C1722" s="1">
        <f t="shared" si="1"/>
        <v>-0.45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IFERROR(__xludf.DUMMYFUNCTION("""COMPUTED_VALUE"""),56.11)</f>
        <v>56.11</v>
      </c>
      <c r="C1723" s="1">
        <f t="shared" si="1"/>
        <v>-1.43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IFERROR(__xludf.DUMMYFUNCTION("""COMPUTED_VALUE"""),55.71)</f>
        <v>55.71</v>
      </c>
      <c r="C1724" s="1">
        <f t="shared" si="1"/>
        <v>-1.4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IFERROR(__xludf.DUMMYFUNCTION("""COMPUTED_VALUE"""),56.09)</f>
        <v>56.09</v>
      </c>
      <c r="C1725" s="1">
        <f t="shared" si="1"/>
        <v>-0.62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IFERROR(__xludf.DUMMYFUNCTION("""COMPUTED_VALUE"""),57.26)</f>
        <v>57.26</v>
      </c>
      <c r="C1726" s="1">
        <f t="shared" si="1"/>
        <v>0.17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IFERROR(__xludf.DUMMYFUNCTION("""COMPUTED_VALUE"""),57.7)</f>
        <v>57.7</v>
      </c>
      <c r="C1727" s="1">
        <f t="shared" si="1"/>
        <v>-0.56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IFERROR(__xludf.DUMMYFUNCTION("""COMPUTED_VALUE"""),61.2)</f>
        <v>61.2</v>
      </c>
      <c r="C1728" s="1">
        <f t="shared" si="1"/>
        <v>2.5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IFERROR(__xludf.DUMMYFUNCTION("""COMPUTED_VALUE"""),61.94)</f>
        <v>61.94</v>
      </c>
      <c r="C1729" s="1">
        <f t="shared" si="1"/>
        <v>-0.26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IFERROR(__xludf.DUMMYFUNCTION("""COMPUTED_VALUE"""),60.98)</f>
        <v>60.98</v>
      </c>
      <c r="C1730" s="1">
        <f t="shared" si="1"/>
        <v>-1.96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IFERROR(__xludf.DUMMYFUNCTION("""COMPUTED_VALUE"""),60.58)</f>
        <v>60.58</v>
      </c>
      <c r="C1731" s="1">
        <f t="shared" si="1"/>
        <v>-1.4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IFERROR(__xludf.DUMMYFUNCTION("""COMPUTED_VALUE"""),60.69)</f>
        <v>60.69</v>
      </c>
      <c r="C1732" s="1">
        <f t="shared" si="1"/>
        <v>-0.89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IFERROR(__xludf.DUMMYFUNCTION("""COMPUTED_VALUE"""),59.72)</f>
        <v>59.72</v>
      </c>
      <c r="C1733" s="1">
        <f t="shared" si="1"/>
        <v>-1.97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IFERROR(__xludf.DUMMYFUNCTION("""COMPUTED_VALUE"""),59.79)</f>
        <v>59.79</v>
      </c>
      <c r="C1734" s="1">
        <f t="shared" si="1"/>
        <v>-0.93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IFERROR(__xludf.DUMMYFUNCTION("""COMPUTED_VALUE"""),58.99)</f>
        <v>58.99</v>
      </c>
      <c r="C1735" s="1">
        <f t="shared" si="1"/>
        <v>-1.8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IFERROR(__xludf.DUMMYFUNCTION("""COMPUTED_VALUE"""),59.4)</f>
        <v>59.4</v>
      </c>
      <c r="C1736" s="1">
        <f t="shared" si="1"/>
        <v>-0.59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IFERROR(__xludf.DUMMYFUNCTION("""COMPUTED_VALUE"""),58.83)</f>
        <v>58.83</v>
      </c>
      <c r="C1737" s="1">
        <f t="shared" si="1"/>
        <v>-1.57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IFERROR(__xludf.DUMMYFUNCTION("""COMPUTED_VALUE"""),58.78)</f>
        <v>58.78</v>
      </c>
      <c r="C1738" s="1">
        <f t="shared" si="1"/>
        <v>-1.05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IFERROR(__xludf.DUMMYFUNCTION("""COMPUTED_VALUE"""),59.32)</f>
        <v>59.32</v>
      </c>
      <c r="C1739" s="1">
        <f t="shared" si="1"/>
        <v>-0.46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IFERROR(__xludf.DUMMYFUNCTION("""COMPUTED_VALUE"""),58.93)</f>
        <v>58.93</v>
      </c>
      <c r="C1740" s="1">
        <f t="shared" si="1"/>
        <v>-1.39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IFERROR(__xludf.DUMMYFUNCTION("""COMPUTED_VALUE"""),59.3)</f>
        <v>59.3</v>
      </c>
      <c r="C1741" s="1">
        <f t="shared" si="1"/>
        <v>-0.63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IFERROR(__xludf.DUMMYFUNCTION("""COMPUTED_VALUE"""),58.35)</f>
        <v>58.35</v>
      </c>
      <c r="C1742" s="1">
        <f t="shared" si="1"/>
        <v>-1.95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IFERROR(__xludf.DUMMYFUNCTION("""COMPUTED_VALUE"""),57.94)</f>
        <v>57.94</v>
      </c>
      <c r="C1743" s="1">
        <f t="shared" si="1"/>
        <v>-1.41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IFERROR(__xludf.DUMMYFUNCTION("""COMPUTED_VALUE"""),58.29)</f>
        <v>58.29</v>
      </c>
      <c r="C1744" s="1">
        <f t="shared" si="1"/>
        <v>-0.65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IFERROR(__xludf.DUMMYFUNCTION("""COMPUTED_VALUE"""),57.45)</f>
        <v>57.45</v>
      </c>
      <c r="C1745" s="1">
        <f t="shared" si="1"/>
        <v>-1.84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IFERROR(__xludf.DUMMYFUNCTION("""COMPUTED_VALUE"""),57.48)</f>
        <v>57.48</v>
      </c>
      <c r="C1746" s="1">
        <f t="shared" si="1"/>
        <v>-0.97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IFERROR(__xludf.DUMMYFUNCTION("""COMPUTED_VALUE"""),57.27)</f>
        <v>57.27</v>
      </c>
      <c r="C1747" s="1">
        <f t="shared" si="1"/>
        <v>-1.21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IFERROR(__xludf.DUMMYFUNCTION("""COMPUTED_VALUE"""),57.33)</f>
        <v>57.33</v>
      </c>
      <c r="C1748" s="1">
        <f t="shared" si="1"/>
        <v>-0.94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IFERROR(__xludf.DUMMYFUNCTION("""COMPUTED_VALUE"""),58.38)</f>
        <v>58.38</v>
      </c>
      <c r="C1749" s="1">
        <f t="shared" si="1"/>
        <v>0.05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IFERROR(__xludf.DUMMYFUNCTION("""COMPUTED_VALUE"""),58.85)</f>
        <v>58.85</v>
      </c>
      <c r="C1750" s="1">
        <f t="shared" si="1"/>
        <v>-0.53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tr">
        <f>IFERROR(__xludf.DUMMYFUNCTION("GOOGLEFINANCE(""MMM"",""price"",""2010-01-01"",""2016-12-13"",""DAILY"")"),"Date")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IFERROR(__xludf.DUMMYFUNCTION("""COMPUTED_VALUE"""),83.02)</f>
        <v>83.02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IFERROR(__xludf.DUMMYFUNCTION("""COMPUTED_VALUE"""),82.5)</f>
        <v>82.5</v>
      </c>
      <c r="C3" s="1">
        <f t="shared" ref="C3:C1750" si="1">(B3-B2)-1</f>
        <v>-1.52</v>
      </c>
    </row>
    <row r="4">
      <c r="A4" s="3">
        <f>IFERROR(__xludf.DUMMYFUNCTION("""COMPUTED_VALUE"""),40184.666666666664)</f>
        <v>40184.66667</v>
      </c>
      <c r="B4" s="1">
        <f>IFERROR(__xludf.DUMMYFUNCTION("""COMPUTED_VALUE"""),83.67)</f>
        <v>83.67</v>
      </c>
      <c r="C4" s="1">
        <f t="shared" si="1"/>
        <v>0.17</v>
      </c>
    </row>
    <row r="5">
      <c r="A5" s="3">
        <f>IFERROR(__xludf.DUMMYFUNCTION("""COMPUTED_VALUE"""),40185.666666666664)</f>
        <v>40185.66667</v>
      </c>
      <c r="B5" s="1">
        <f>IFERROR(__xludf.DUMMYFUNCTION("""COMPUTED_VALUE"""),83.73)</f>
        <v>83.73</v>
      </c>
      <c r="C5" s="1">
        <f t="shared" si="1"/>
        <v>-0.94</v>
      </c>
    </row>
    <row r="6">
      <c r="A6" s="3">
        <f>IFERROR(__xludf.DUMMYFUNCTION("""COMPUTED_VALUE"""),40186.666666666664)</f>
        <v>40186.66667</v>
      </c>
      <c r="B6" s="1">
        <f>IFERROR(__xludf.DUMMYFUNCTION("""COMPUTED_VALUE"""),84.32)</f>
        <v>84.32</v>
      </c>
      <c r="C6" s="1">
        <f t="shared" si="1"/>
        <v>-0.41</v>
      </c>
    </row>
    <row r="7">
      <c r="A7" s="3">
        <f>IFERROR(__xludf.DUMMYFUNCTION("""COMPUTED_VALUE"""),40189.666666666664)</f>
        <v>40189.66667</v>
      </c>
      <c r="B7" s="1">
        <f>IFERROR(__xludf.DUMMYFUNCTION("""COMPUTED_VALUE"""),83.98)</f>
        <v>83.98</v>
      </c>
      <c r="C7" s="1">
        <f t="shared" si="1"/>
        <v>-1.34</v>
      </c>
    </row>
    <row r="8">
      <c r="A8" s="3">
        <f>IFERROR(__xludf.DUMMYFUNCTION("""COMPUTED_VALUE"""),40190.666666666664)</f>
        <v>40190.66667</v>
      </c>
      <c r="B8" s="1">
        <f>IFERROR(__xludf.DUMMYFUNCTION("""COMPUTED_VALUE"""),84.05)</f>
        <v>84.05</v>
      </c>
      <c r="C8" s="1">
        <f t="shared" si="1"/>
        <v>-0.93</v>
      </c>
    </row>
    <row r="9">
      <c r="A9" s="3">
        <f>IFERROR(__xludf.DUMMYFUNCTION("""COMPUTED_VALUE"""),40191.666666666664)</f>
        <v>40191.66667</v>
      </c>
      <c r="B9" s="1">
        <f>IFERROR(__xludf.DUMMYFUNCTION("""COMPUTED_VALUE"""),83.78)</f>
        <v>83.78</v>
      </c>
      <c r="C9" s="1">
        <f t="shared" si="1"/>
        <v>-1.27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IFERROR(__xludf.DUMMYFUNCTION("""COMPUTED_VALUE"""),83.5)</f>
        <v>83.5</v>
      </c>
      <c r="C10" s="1">
        <f t="shared" si="1"/>
        <v>-1.28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IFERROR(__xludf.DUMMYFUNCTION("""COMPUTED_VALUE"""),83.37)</f>
        <v>83.37</v>
      </c>
      <c r="C11" s="1">
        <f t="shared" si="1"/>
        <v>-1.13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IFERROR(__xludf.DUMMYFUNCTION("""COMPUTED_VALUE"""),85.12)</f>
        <v>85.12</v>
      </c>
      <c r="C12" s="1">
        <f t="shared" si="1"/>
        <v>0.75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IFERROR(__xludf.DUMMYFUNCTION("""COMPUTED_VALUE"""),84.72)</f>
        <v>84.72</v>
      </c>
      <c r="C13" s="1">
        <f t="shared" si="1"/>
        <v>-1.4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IFERROR(__xludf.DUMMYFUNCTION("""COMPUTED_VALUE"""),82.7)</f>
        <v>82.7</v>
      </c>
      <c r="C14" s="1">
        <f t="shared" si="1"/>
        <v>-3.02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IFERROR(__xludf.DUMMYFUNCTION("""COMPUTED_VALUE"""),81.48)</f>
        <v>81.48</v>
      </c>
      <c r="C15" s="1">
        <f t="shared" si="1"/>
        <v>-2.22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IFERROR(__xludf.DUMMYFUNCTION("""COMPUTED_VALUE"""),81.83)</f>
        <v>81.83</v>
      </c>
      <c r="C16" s="1">
        <f t="shared" si="1"/>
        <v>-0.65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IFERROR(__xludf.DUMMYFUNCTION("""COMPUTED_VALUE"""),81.63)</f>
        <v>81.63</v>
      </c>
      <c r="C17" s="1">
        <f t="shared" si="1"/>
        <v>-1.2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IFERROR(__xludf.DUMMYFUNCTION("""COMPUTED_VALUE"""),82.3)</f>
        <v>82.3</v>
      </c>
      <c r="C18" s="1">
        <f t="shared" si="1"/>
        <v>-0.33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IFERROR(__xludf.DUMMYFUNCTION("""COMPUTED_VALUE"""),80.75)</f>
        <v>80.75</v>
      </c>
      <c r="C19" s="1">
        <f t="shared" si="1"/>
        <v>-2.55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IFERROR(__xludf.DUMMYFUNCTION("""COMPUTED_VALUE"""),80.49)</f>
        <v>80.49</v>
      </c>
      <c r="C20" s="1">
        <f t="shared" si="1"/>
        <v>-1.26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IFERROR(__xludf.DUMMYFUNCTION("""COMPUTED_VALUE"""),80.44)</f>
        <v>80.44</v>
      </c>
      <c r="C21" s="1">
        <f t="shared" si="1"/>
        <v>-1.05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IFERROR(__xludf.DUMMYFUNCTION("""COMPUTED_VALUE"""),80.43)</f>
        <v>80.43</v>
      </c>
      <c r="C22" s="1">
        <f t="shared" si="1"/>
        <v>-1.01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IFERROR(__xludf.DUMMYFUNCTION("""COMPUTED_VALUE"""),81.5)</f>
        <v>81.5</v>
      </c>
      <c r="C23" s="1">
        <f t="shared" si="1"/>
        <v>0.07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IFERROR(__xludf.DUMMYFUNCTION("""COMPUTED_VALUE"""),79.21)</f>
        <v>79.21</v>
      </c>
      <c r="C24" s="1">
        <f t="shared" si="1"/>
        <v>-3.29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IFERROR(__xludf.DUMMYFUNCTION("""COMPUTED_VALUE"""),78.54)</f>
        <v>78.54</v>
      </c>
      <c r="C25" s="1">
        <f t="shared" si="1"/>
        <v>-1.67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IFERROR(__xludf.DUMMYFUNCTION("""COMPUTED_VALUE"""),77.53)</f>
        <v>77.53</v>
      </c>
      <c r="C26" s="1">
        <f t="shared" si="1"/>
        <v>-2.01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IFERROR(__xludf.DUMMYFUNCTION("""COMPUTED_VALUE"""),78.72)</f>
        <v>78.72</v>
      </c>
      <c r="C27" s="1">
        <f t="shared" si="1"/>
        <v>0.19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IFERROR(__xludf.DUMMYFUNCTION("""COMPUTED_VALUE"""),78.62)</f>
        <v>78.62</v>
      </c>
      <c r="C28" s="1">
        <f t="shared" si="1"/>
        <v>-1.1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IFERROR(__xludf.DUMMYFUNCTION("""COMPUTED_VALUE"""),80.27)</f>
        <v>80.27</v>
      </c>
      <c r="C29" s="1">
        <f t="shared" si="1"/>
        <v>0.65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IFERROR(__xludf.DUMMYFUNCTION("""COMPUTED_VALUE"""),79.18)</f>
        <v>79.18</v>
      </c>
      <c r="C30" s="1">
        <f t="shared" si="1"/>
        <v>-2.09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IFERROR(__xludf.DUMMYFUNCTION("""COMPUTED_VALUE"""),80.47)</f>
        <v>80.47</v>
      </c>
      <c r="C31" s="1">
        <f t="shared" si="1"/>
        <v>0.29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IFERROR(__xludf.DUMMYFUNCTION("""COMPUTED_VALUE"""),80.14)</f>
        <v>80.14</v>
      </c>
      <c r="C32" s="1">
        <f t="shared" si="1"/>
        <v>-1.33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IFERROR(__xludf.DUMMYFUNCTION("""COMPUTED_VALUE"""),81.11)</f>
        <v>81.11</v>
      </c>
      <c r="C33" s="1">
        <f t="shared" si="1"/>
        <v>-0.03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IFERROR(__xludf.DUMMYFUNCTION("""COMPUTED_VALUE"""),81.52)</f>
        <v>81.52</v>
      </c>
      <c r="C34" s="1">
        <f t="shared" si="1"/>
        <v>-0.59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IFERROR(__xludf.DUMMYFUNCTION("""COMPUTED_VALUE"""),80.68)</f>
        <v>80.68</v>
      </c>
      <c r="C35" s="1">
        <f t="shared" si="1"/>
        <v>-1.84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IFERROR(__xludf.DUMMYFUNCTION("""COMPUTED_VALUE"""),79.71)</f>
        <v>79.71</v>
      </c>
      <c r="C36" s="1">
        <f t="shared" si="1"/>
        <v>-1.97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IFERROR(__xludf.DUMMYFUNCTION("""COMPUTED_VALUE"""),80.07)</f>
        <v>80.07</v>
      </c>
      <c r="C37" s="1">
        <f t="shared" si="1"/>
        <v>-0.64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IFERROR(__xludf.DUMMYFUNCTION("""COMPUTED_VALUE"""),79.74)</f>
        <v>79.74</v>
      </c>
      <c r="C38" s="1">
        <f t="shared" si="1"/>
        <v>-1.33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IFERROR(__xludf.DUMMYFUNCTION("""COMPUTED_VALUE"""),80.15)</f>
        <v>80.15</v>
      </c>
      <c r="C39" s="1">
        <f t="shared" si="1"/>
        <v>-0.59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IFERROR(__xludf.DUMMYFUNCTION("""COMPUTED_VALUE"""),80.58)</f>
        <v>80.58</v>
      </c>
      <c r="C40" s="1">
        <f t="shared" si="1"/>
        <v>-0.57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IFERROR(__xludf.DUMMYFUNCTION("""COMPUTED_VALUE"""),81.13)</f>
        <v>81.13</v>
      </c>
      <c r="C41" s="1">
        <f t="shared" si="1"/>
        <v>-0.45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IFERROR(__xludf.DUMMYFUNCTION("""COMPUTED_VALUE"""),81.0)</f>
        <v>81</v>
      </c>
      <c r="C42" s="1">
        <f t="shared" si="1"/>
        <v>-1.13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IFERROR(__xludf.DUMMYFUNCTION("""COMPUTED_VALUE"""),81.02)</f>
        <v>81.02</v>
      </c>
      <c r="C43" s="1">
        <f t="shared" si="1"/>
        <v>-0.98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IFERROR(__xludf.DUMMYFUNCTION("""COMPUTED_VALUE"""),82.44)</f>
        <v>82.44</v>
      </c>
      <c r="C44" s="1">
        <f t="shared" si="1"/>
        <v>0.42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IFERROR(__xludf.DUMMYFUNCTION("""COMPUTED_VALUE"""),81.31)</f>
        <v>81.31</v>
      </c>
      <c r="C45" s="1">
        <f t="shared" si="1"/>
        <v>-2.13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IFERROR(__xludf.DUMMYFUNCTION("""COMPUTED_VALUE"""),81.99)</f>
        <v>81.99</v>
      </c>
      <c r="C46" s="1">
        <f t="shared" si="1"/>
        <v>-0.32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IFERROR(__xludf.DUMMYFUNCTION("""COMPUTED_VALUE"""),81.56)</f>
        <v>81.56</v>
      </c>
      <c r="C47" s="1">
        <f t="shared" si="1"/>
        <v>-1.43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IFERROR(__xludf.DUMMYFUNCTION("""COMPUTED_VALUE"""),81.26)</f>
        <v>81.26</v>
      </c>
      <c r="C48" s="1">
        <f t="shared" si="1"/>
        <v>-1.3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IFERROR(__xludf.DUMMYFUNCTION("""COMPUTED_VALUE"""),81.38)</f>
        <v>81.38</v>
      </c>
      <c r="C49" s="1">
        <f t="shared" si="1"/>
        <v>-0.88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IFERROR(__xludf.DUMMYFUNCTION("""COMPUTED_VALUE"""),81.26)</f>
        <v>81.26</v>
      </c>
      <c r="C50" s="1">
        <f t="shared" si="1"/>
        <v>-1.12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IFERROR(__xludf.DUMMYFUNCTION("""COMPUTED_VALUE"""),81.66)</f>
        <v>81.66</v>
      </c>
      <c r="C51" s="1">
        <f t="shared" si="1"/>
        <v>-0.6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IFERROR(__xludf.DUMMYFUNCTION("""COMPUTED_VALUE"""),82.18)</f>
        <v>82.18</v>
      </c>
      <c r="C52" s="1">
        <f t="shared" si="1"/>
        <v>-0.48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IFERROR(__xludf.DUMMYFUNCTION("""COMPUTED_VALUE"""),83.67)</f>
        <v>83.67</v>
      </c>
      <c r="C53" s="1">
        <f t="shared" si="1"/>
        <v>0.49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IFERROR(__xludf.DUMMYFUNCTION("""COMPUTED_VALUE"""),81.96)</f>
        <v>81.96</v>
      </c>
      <c r="C54" s="1">
        <f t="shared" si="1"/>
        <v>-2.71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IFERROR(__xludf.DUMMYFUNCTION("""COMPUTED_VALUE"""),81.84)</f>
        <v>81.84</v>
      </c>
      <c r="C55" s="1">
        <f t="shared" si="1"/>
        <v>-1.12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IFERROR(__xludf.DUMMYFUNCTION("""COMPUTED_VALUE"""),82.35)</f>
        <v>82.35</v>
      </c>
      <c r="C56" s="1">
        <f t="shared" si="1"/>
        <v>-0.49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IFERROR(__xludf.DUMMYFUNCTION("""COMPUTED_VALUE"""),81.61)</f>
        <v>81.61</v>
      </c>
      <c r="C57" s="1">
        <f t="shared" si="1"/>
        <v>-1.74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IFERROR(__xludf.DUMMYFUNCTION("""COMPUTED_VALUE"""),80.93)</f>
        <v>80.93</v>
      </c>
      <c r="C58" s="1">
        <f t="shared" si="1"/>
        <v>-1.68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IFERROR(__xludf.DUMMYFUNCTION("""COMPUTED_VALUE"""),81.0)</f>
        <v>81</v>
      </c>
      <c r="C59" s="1">
        <f t="shared" si="1"/>
        <v>-0.93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IFERROR(__xludf.DUMMYFUNCTION("""COMPUTED_VALUE"""),81.36)</f>
        <v>81.36</v>
      </c>
      <c r="C60" s="1">
        <f t="shared" si="1"/>
        <v>-0.64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IFERROR(__xludf.DUMMYFUNCTION("""COMPUTED_VALUE"""),84.28)</f>
        <v>84.28</v>
      </c>
      <c r="C61" s="1">
        <f t="shared" si="1"/>
        <v>1.92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IFERROR(__xludf.DUMMYFUNCTION("""COMPUTED_VALUE"""),83.57)</f>
        <v>83.57</v>
      </c>
      <c r="C62" s="1">
        <f t="shared" si="1"/>
        <v>-1.71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IFERROR(__xludf.DUMMYFUNCTION("""COMPUTED_VALUE"""),83.85)</f>
        <v>83.85</v>
      </c>
      <c r="C63" s="1">
        <f t="shared" si="1"/>
        <v>-0.72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IFERROR(__xludf.DUMMYFUNCTION("""COMPUTED_VALUE"""),84.19)</f>
        <v>84.19</v>
      </c>
      <c r="C64" s="1">
        <f t="shared" si="1"/>
        <v>-0.66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IFERROR(__xludf.DUMMYFUNCTION("""COMPUTED_VALUE"""),84.35)</f>
        <v>84.35</v>
      </c>
      <c r="C65" s="1">
        <f t="shared" si="1"/>
        <v>-0.84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IFERROR(__xludf.DUMMYFUNCTION("""COMPUTED_VALUE"""),83.66)</f>
        <v>83.66</v>
      </c>
      <c r="C66" s="1">
        <f t="shared" si="1"/>
        <v>-1.69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IFERROR(__xludf.DUMMYFUNCTION("""COMPUTED_VALUE"""),82.95)</f>
        <v>82.95</v>
      </c>
      <c r="C67" s="1">
        <f t="shared" si="1"/>
        <v>-1.71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IFERROR(__xludf.DUMMYFUNCTION("""COMPUTED_VALUE"""),83.49)</f>
        <v>83.49</v>
      </c>
      <c r="C68" s="1">
        <f t="shared" si="1"/>
        <v>-0.46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IFERROR(__xludf.DUMMYFUNCTION("""COMPUTED_VALUE"""),83.28)</f>
        <v>83.28</v>
      </c>
      <c r="C69" s="1">
        <f t="shared" si="1"/>
        <v>-1.21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IFERROR(__xludf.DUMMYFUNCTION("""COMPUTED_VALUE"""),83.94)</f>
        <v>83.94</v>
      </c>
      <c r="C70" s="1">
        <f t="shared" si="1"/>
        <v>-0.34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IFERROR(__xludf.DUMMYFUNCTION("""COMPUTED_VALUE"""),84.39)</f>
        <v>84.39</v>
      </c>
      <c r="C71" s="1">
        <f t="shared" si="1"/>
        <v>-0.55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IFERROR(__xludf.DUMMYFUNCTION("""COMPUTED_VALUE"""),85.0)</f>
        <v>85</v>
      </c>
      <c r="C72" s="1">
        <f t="shared" si="1"/>
        <v>-0.39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IFERROR(__xludf.DUMMYFUNCTION("""COMPUTED_VALUE"""),83.76)</f>
        <v>83.76</v>
      </c>
      <c r="C73" s="1">
        <f t="shared" si="1"/>
        <v>-2.24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IFERROR(__xludf.DUMMYFUNCTION("""COMPUTED_VALUE"""),83.9)</f>
        <v>83.9</v>
      </c>
      <c r="C74" s="1">
        <f t="shared" si="1"/>
        <v>-0.86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IFERROR(__xludf.DUMMYFUNCTION("""COMPUTED_VALUE"""),85.27)</f>
        <v>85.27</v>
      </c>
      <c r="C75" s="1">
        <f t="shared" si="1"/>
        <v>0.37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IFERROR(__xludf.DUMMYFUNCTION("""COMPUTED_VALUE"""),85.7)</f>
        <v>85.7</v>
      </c>
      <c r="C76" s="1">
        <f t="shared" si="1"/>
        <v>-0.57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IFERROR(__xludf.DUMMYFUNCTION("""COMPUTED_VALUE"""),86.05)</f>
        <v>86.05</v>
      </c>
      <c r="C77" s="1">
        <f t="shared" si="1"/>
        <v>-0.65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IFERROR(__xludf.DUMMYFUNCTION("""COMPUTED_VALUE"""),86.58)</f>
        <v>86.58</v>
      </c>
      <c r="C78" s="1">
        <f t="shared" si="1"/>
        <v>-0.47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IFERROR(__xludf.DUMMYFUNCTION("""COMPUTED_VALUE"""),87.44)</f>
        <v>87.44</v>
      </c>
      <c r="C79" s="1">
        <f t="shared" si="1"/>
        <v>-0.14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IFERROR(__xludf.DUMMYFUNCTION("""COMPUTED_VALUE"""),87.97)</f>
        <v>87.97</v>
      </c>
      <c r="C80" s="1">
        <f t="shared" si="1"/>
        <v>-0.47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IFERROR(__xludf.DUMMYFUNCTION("""COMPUTED_VALUE"""),88.24)</f>
        <v>88.24</v>
      </c>
      <c r="C81" s="1">
        <f t="shared" si="1"/>
        <v>-0.73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IFERROR(__xludf.DUMMYFUNCTION("""COMPUTED_VALUE"""),89.33)</f>
        <v>89.33</v>
      </c>
      <c r="C82" s="1">
        <f t="shared" si="1"/>
        <v>0.09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IFERROR(__xludf.DUMMYFUNCTION("""COMPUTED_VALUE"""),88.67)</f>
        <v>88.67</v>
      </c>
      <c r="C83" s="1">
        <f t="shared" si="1"/>
        <v>-1.66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IFERROR(__xludf.DUMMYFUNCTION("""COMPUTED_VALUE"""),89.81)</f>
        <v>89.81</v>
      </c>
      <c r="C84" s="1">
        <f t="shared" si="1"/>
        <v>0.14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IFERROR(__xludf.DUMMYFUNCTION("""COMPUTED_VALUE"""),87.68)</f>
        <v>87.68</v>
      </c>
      <c r="C85" s="1">
        <f t="shared" si="1"/>
        <v>-3.13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IFERROR(__xludf.DUMMYFUNCTION("""COMPUTED_VALUE"""),86.59)</f>
        <v>86.59</v>
      </c>
      <c r="C86" s="1">
        <f t="shared" si="1"/>
        <v>-2.09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IFERROR(__xludf.DUMMYFUNCTION("""COMPUTED_VALUE"""),84.24)</f>
        <v>84.24</v>
      </c>
      <c r="C87" s="1">
        <f t="shared" si="1"/>
        <v>-3.35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IFERROR(__xludf.DUMMYFUNCTION("""COMPUTED_VALUE"""),82.63)</f>
        <v>82.63</v>
      </c>
      <c r="C88" s="1">
        <f t="shared" si="1"/>
        <v>-2.61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IFERROR(__xludf.DUMMYFUNCTION("""COMPUTED_VALUE"""),85.97)</f>
        <v>85.97</v>
      </c>
      <c r="C89" s="1">
        <f t="shared" si="1"/>
        <v>2.34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IFERROR(__xludf.DUMMYFUNCTION("""COMPUTED_VALUE"""),85.04)</f>
        <v>85.04</v>
      </c>
      <c r="C90" s="1">
        <f t="shared" si="1"/>
        <v>-1.93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IFERROR(__xludf.DUMMYFUNCTION("""COMPUTED_VALUE"""),86.44)</f>
        <v>86.44</v>
      </c>
      <c r="C91" s="1">
        <f t="shared" si="1"/>
        <v>0.4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IFERROR(__xludf.DUMMYFUNCTION("""COMPUTED_VALUE"""),85.59)</f>
        <v>85.59</v>
      </c>
      <c r="C92" s="1">
        <f t="shared" si="1"/>
        <v>-1.85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IFERROR(__xludf.DUMMYFUNCTION("""COMPUTED_VALUE"""),84.68)</f>
        <v>84.68</v>
      </c>
      <c r="C93" s="1">
        <f t="shared" si="1"/>
        <v>-1.91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IFERROR(__xludf.DUMMYFUNCTION("""COMPUTED_VALUE"""),84.68)</f>
        <v>84.68</v>
      </c>
      <c r="C94" s="1">
        <f t="shared" si="1"/>
        <v>-1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IFERROR(__xludf.DUMMYFUNCTION("""COMPUTED_VALUE"""),84.02)</f>
        <v>84.02</v>
      </c>
      <c r="C95" s="1">
        <f t="shared" si="1"/>
        <v>-1.66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IFERROR(__xludf.DUMMYFUNCTION("""COMPUTED_VALUE"""),82.54)</f>
        <v>82.54</v>
      </c>
      <c r="C96" s="1">
        <f t="shared" si="1"/>
        <v>-2.48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IFERROR(__xludf.DUMMYFUNCTION("""COMPUTED_VALUE"""),79.58)</f>
        <v>79.58</v>
      </c>
      <c r="C97" s="1">
        <f t="shared" si="1"/>
        <v>-3.96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IFERROR(__xludf.DUMMYFUNCTION("""COMPUTED_VALUE"""),80.7)</f>
        <v>80.7</v>
      </c>
      <c r="C98" s="1">
        <f t="shared" si="1"/>
        <v>0.12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IFERROR(__xludf.DUMMYFUNCTION("""COMPUTED_VALUE"""),79.59)</f>
        <v>79.59</v>
      </c>
      <c r="C99" s="1">
        <f t="shared" si="1"/>
        <v>-2.11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IFERROR(__xludf.DUMMYFUNCTION("""COMPUTED_VALUE"""),79.47)</f>
        <v>79.47</v>
      </c>
      <c r="C100" s="1">
        <f t="shared" si="1"/>
        <v>-1.12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IFERROR(__xludf.DUMMYFUNCTION("""COMPUTED_VALUE"""),79.17)</f>
        <v>79.17</v>
      </c>
      <c r="C101" s="1">
        <f t="shared" si="1"/>
        <v>-1.3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IFERROR(__xludf.DUMMYFUNCTION("""COMPUTED_VALUE"""),81.43)</f>
        <v>81.43</v>
      </c>
      <c r="C102" s="1">
        <f t="shared" si="1"/>
        <v>1.26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IFERROR(__xludf.DUMMYFUNCTION("""COMPUTED_VALUE"""),79.31)</f>
        <v>79.31</v>
      </c>
      <c r="C103" s="1">
        <f t="shared" si="1"/>
        <v>-3.12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IFERROR(__xludf.DUMMYFUNCTION("""COMPUTED_VALUE"""),78.07)</f>
        <v>78.07</v>
      </c>
      <c r="C104" s="1">
        <f t="shared" si="1"/>
        <v>-2.24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IFERROR(__xludf.DUMMYFUNCTION("""COMPUTED_VALUE"""),78.74)</f>
        <v>78.74</v>
      </c>
      <c r="C105" s="1">
        <f t="shared" si="1"/>
        <v>-0.33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IFERROR(__xludf.DUMMYFUNCTION("""COMPUTED_VALUE"""),78.34)</f>
        <v>78.34</v>
      </c>
      <c r="C106" s="1">
        <f t="shared" si="1"/>
        <v>-1.4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IFERROR(__xludf.DUMMYFUNCTION("""COMPUTED_VALUE"""),76.1)</f>
        <v>76.1</v>
      </c>
      <c r="C107" s="1">
        <f t="shared" si="1"/>
        <v>-3.24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IFERROR(__xludf.DUMMYFUNCTION("""COMPUTED_VALUE"""),74.74)</f>
        <v>74.74</v>
      </c>
      <c r="C108" s="1">
        <f t="shared" si="1"/>
        <v>-2.36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IFERROR(__xludf.DUMMYFUNCTION("""COMPUTED_VALUE"""),74.92)</f>
        <v>74.92</v>
      </c>
      <c r="C109" s="1">
        <f t="shared" si="1"/>
        <v>-0.82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IFERROR(__xludf.DUMMYFUNCTION("""COMPUTED_VALUE"""),74.79)</f>
        <v>74.79</v>
      </c>
      <c r="C110" s="1">
        <f t="shared" si="1"/>
        <v>-1.13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IFERROR(__xludf.DUMMYFUNCTION("""COMPUTED_VALUE"""),77.43)</f>
        <v>77.43</v>
      </c>
      <c r="C111" s="1">
        <f t="shared" si="1"/>
        <v>1.64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IFERROR(__xludf.DUMMYFUNCTION("""COMPUTED_VALUE"""),78.3)</f>
        <v>78.3</v>
      </c>
      <c r="C112" s="1">
        <f t="shared" si="1"/>
        <v>-0.13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IFERROR(__xludf.DUMMYFUNCTION("""COMPUTED_VALUE"""),78.14)</f>
        <v>78.14</v>
      </c>
      <c r="C113" s="1">
        <f t="shared" si="1"/>
        <v>-1.16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IFERROR(__xludf.DUMMYFUNCTION("""COMPUTED_VALUE"""),79.77)</f>
        <v>79.77</v>
      </c>
      <c r="C114" s="1">
        <f t="shared" si="1"/>
        <v>0.63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IFERROR(__xludf.DUMMYFUNCTION("""COMPUTED_VALUE"""),80.88)</f>
        <v>80.88</v>
      </c>
      <c r="C115" s="1">
        <f t="shared" si="1"/>
        <v>0.11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IFERROR(__xludf.DUMMYFUNCTION("""COMPUTED_VALUE"""),81.03)</f>
        <v>81.03</v>
      </c>
      <c r="C116" s="1">
        <f t="shared" si="1"/>
        <v>-0.85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IFERROR(__xludf.DUMMYFUNCTION("""COMPUTED_VALUE"""),81.18)</f>
        <v>81.18</v>
      </c>
      <c r="C117" s="1">
        <f t="shared" si="1"/>
        <v>-0.85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IFERROR(__xludf.DUMMYFUNCTION("""COMPUTED_VALUE"""),81.47)</f>
        <v>81.47</v>
      </c>
      <c r="C118" s="1">
        <f t="shared" si="1"/>
        <v>-0.71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IFERROR(__xludf.DUMMYFUNCTION("""COMPUTED_VALUE"""),80.03)</f>
        <v>80.03</v>
      </c>
      <c r="C119" s="1">
        <f t="shared" si="1"/>
        <v>-2.44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IFERROR(__xludf.DUMMYFUNCTION("""COMPUTED_VALUE"""),80.12)</f>
        <v>80.12</v>
      </c>
      <c r="C120" s="1">
        <f t="shared" si="1"/>
        <v>-0.91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IFERROR(__xludf.DUMMYFUNCTION("""COMPUTED_VALUE"""),78.18)</f>
        <v>78.18</v>
      </c>
      <c r="C121" s="1">
        <f t="shared" si="1"/>
        <v>-2.94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IFERROR(__xludf.DUMMYFUNCTION("""COMPUTED_VALUE"""),78.9)</f>
        <v>78.9</v>
      </c>
      <c r="C122" s="1">
        <f t="shared" si="1"/>
        <v>-0.28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IFERROR(__xludf.DUMMYFUNCTION("""COMPUTED_VALUE"""),78.98)</f>
        <v>78.98</v>
      </c>
      <c r="C123" s="1">
        <f t="shared" si="1"/>
        <v>-0.92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IFERROR(__xludf.DUMMYFUNCTION("""COMPUTED_VALUE"""),78.49)</f>
        <v>78.49</v>
      </c>
      <c r="C124" s="1">
        <f t="shared" si="1"/>
        <v>-1.49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IFERROR(__xludf.DUMMYFUNCTION("""COMPUTED_VALUE"""),78.99)</f>
        <v>78.99</v>
      </c>
      <c r="C125" s="1">
        <f t="shared" si="1"/>
        <v>-0.5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IFERROR(__xludf.DUMMYFUNCTION("""COMPUTED_VALUE"""),78.55)</f>
        <v>78.55</v>
      </c>
      <c r="C126" s="1">
        <f t="shared" si="1"/>
        <v>-1.44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IFERROR(__xludf.DUMMYFUNCTION("""COMPUTED_VALUE"""),77.67)</f>
        <v>77.67</v>
      </c>
      <c r="C127" s="1">
        <f t="shared" si="1"/>
        <v>-1.88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IFERROR(__xludf.DUMMYFUNCTION("""COMPUTED_VALUE"""),78.14)</f>
        <v>78.14</v>
      </c>
      <c r="C128" s="1">
        <f t="shared" si="1"/>
        <v>-0.53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IFERROR(__xludf.DUMMYFUNCTION("""COMPUTED_VALUE"""),80.52)</f>
        <v>80.52</v>
      </c>
      <c r="C129" s="1">
        <f t="shared" si="1"/>
        <v>1.38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IFERROR(__xludf.DUMMYFUNCTION("""COMPUTED_VALUE"""),81.22)</f>
        <v>81.22</v>
      </c>
      <c r="C130" s="1">
        <f t="shared" si="1"/>
        <v>-0.3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IFERROR(__xludf.DUMMYFUNCTION("""COMPUTED_VALUE"""),82.16)</f>
        <v>82.16</v>
      </c>
      <c r="C131" s="1">
        <f t="shared" si="1"/>
        <v>-0.06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IFERROR(__xludf.DUMMYFUNCTION("""COMPUTED_VALUE"""),82.26)</f>
        <v>82.26</v>
      </c>
      <c r="C132" s="1">
        <f t="shared" si="1"/>
        <v>-0.9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IFERROR(__xludf.DUMMYFUNCTION("""COMPUTED_VALUE"""),83.55)</f>
        <v>83.55</v>
      </c>
      <c r="C133" s="1">
        <f t="shared" si="1"/>
        <v>0.29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IFERROR(__xludf.DUMMYFUNCTION("""COMPUTED_VALUE"""),83.05)</f>
        <v>83.05</v>
      </c>
      <c r="C134" s="1">
        <f t="shared" si="1"/>
        <v>-1.5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IFERROR(__xludf.DUMMYFUNCTION("""COMPUTED_VALUE"""),83.06)</f>
        <v>83.06</v>
      </c>
      <c r="C135" s="1">
        <f t="shared" si="1"/>
        <v>-0.99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IFERROR(__xludf.DUMMYFUNCTION("""COMPUTED_VALUE"""),80.95)</f>
        <v>80.95</v>
      </c>
      <c r="C136" s="1">
        <f t="shared" si="1"/>
        <v>-3.11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IFERROR(__xludf.DUMMYFUNCTION("""COMPUTED_VALUE"""),81.22)</f>
        <v>81.22</v>
      </c>
      <c r="C137" s="1">
        <f t="shared" si="1"/>
        <v>-0.73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IFERROR(__xludf.DUMMYFUNCTION("""COMPUTED_VALUE"""),82.19)</f>
        <v>82.19</v>
      </c>
      <c r="C138" s="1">
        <f t="shared" si="1"/>
        <v>-0.03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IFERROR(__xludf.DUMMYFUNCTION("""COMPUTED_VALUE"""),82.3)</f>
        <v>82.3</v>
      </c>
      <c r="C139" s="1">
        <f t="shared" si="1"/>
        <v>-0.89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IFERROR(__xludf.DUMMYFUNCTION("""COMPUTED_VALUE"""),84.75)</f>
        <v>84.75</v>
      </c>
      <c r="C140" s="1">
        <f t="shared" si="1"/>
        <v>1.45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IFERROR(__xludf.DUMMYFUNCTION("""COMPUTED_VALUE"""),86.17)</f>
        <v>86.17</v>
      </c>
      <c r="C141" s="1">
        <f t="shared" si="1"/>
        <v>0.42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IFERROR(__xludf.DUMMYFUNCTION("""COMPUTED_VALUE"""),87.32)</f>
        <v>87.32</v>
      </c>
      <c r="C142" s="1">
        <f t="shared" si="1"/>
        <v>0.15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IFERROR(__xludf.DUMMYFUNCTION("""COMPUTED_VALUE"""),86.8)</f>
        <v>86.8</v>
      </c>
      <c r="C143" s="1">
        <f t="shared" si="1"/>
        <v>-1.52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IFERROR(__xludf.DUMMYFUNCTION("""COMPUTED_VALUE"""),86.69)</f>
        <v>86.69</v>
      </c>
      <c r="C144" s="1">
        <f t="shared" si="1"/>
        <v>-1.11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IFERROR(__xludf.DUMMYFUNCTION("""COMPUTED_VALUE"""),86.34)</f>
        <v>86.34</v>
      </c>
      <c r="C145" s="1">
        <f t="shared" si="1"/>
        <v>-1.35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IFERROR(__xludf.DUMMYFUNCTION("""COMPUTED_VALUE"""),85.54)</f>
        <v>85.54</v>
      </c>
      <c r="C146" s="1">
        <f t="shared" si="1"/>
        <v>-1.8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IFERROR(__xludf.DUMMYFUNCTION("""COMPUTED_VALUE"""),87.41)</f>
        <v>87.41</v>
      </c>
      <c r="C147" s="1">
        <f t="shared" si="1"/>
        <v>0.87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IFERROR(__xludf.DUMMYFUNCTION("""COMPUTED_VALUE"""),87.21)</f>
        <v>87.21</v>
      </c>
      <c r="C148" s="1">
        <f t="shared" si="1"/>
        <v>-1.2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IFERROR(__xludf.DUMMYFUNCTION("""COMPUTED_VALUE"""),88.0)</f>
        <v>88</v>
      </c>
      <c r="C149" s="1">
        <f t="shared" si="1"/>
        <v>-0.21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IFERROR(__xludf.DUMMYFUNCTION("""COMPUTED_VALUE"""),87.72)</f>
        <v>87.72</v>
      </c>
      <c r="C150" s="1">
        <f t="shared" si="1"/>
        <v>-1.28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IFERROR(__xludf.DUMMYFUNCTION("""COMPUTED_VALUE"""),87.29)</f>
        <v>87.29</v>
      </c>
      <c r="C151" s="1">
        <f t="shared" si="1"/>
        <v>-1.43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IFERROR(__xludf.DUMMYFUNCTION("""COMPUTED_VALUE"""),88.03)</f>
        <v>88.03</v>
      </c>
      <c r="C152" s="1">
        <f t="shared" si="1"/>
        <v>-0.26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IFERROR(__xludf.DUMMYFUNCTION("""COMPUTED_VALUE"""),87.11)</f>
        <v>87.11</v>
      </c>
      <c r="C153" s="1">
        <f t="shared" si="1"/>
        <v>-1.92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IFERROR(__xludf.DUMMYFUNCTION("""COMPUTED_VALUE"""),84.1)</f>
        <v>84.1</v>
      </c>
      <c r="C154" s="1">
        <f t="shared" si="1"/>
        <v>-4.01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IFERROR(__xludf.DUMMYFUNCTION("""COMPUTED_VALUE"""),84.01)</f>
        <v>84.01</v>
      </c>
      <c r="C155" s="1">
        <f t="shared" si="1"/>
        <v>-1.09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IFERROR(__xludf.DUMMYFUNCTION("""COMPUTED_VALUE"""),84.01)</f>
        <v>84.01</v>
      </c>
      <c r="C156" s="1">
        <f t="shared" si="1"/>
        <v>-1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IFERROR(__xludf.DUMMYFUNCTION("""COMPUTED_VALUE"""),83.43)</f>
        <v>83.43</v>
      </c>
      <c r="C157" s="1">
        <f t="shared" si="1"/>
        <v>-1.58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IFERROR(__xludf.DUMMYFUNCTION("""COMPUTED_VALUE"""),84.09)</f>
        <v>84.09</v>
      </c>
      <c r="C158" s="1">
        <f t="shared" si="1"/>
        <v>-0.34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IFERROR(__xludf.DUMMYFUNCTION("""COMPUTED_VALUE"""),83.61)</f>
        <v>83.61</v>
      </c>
      <c r="C159" s="1">
        <f t="shared" si="1"/>
        <v>-1.48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IFERROR(__xludf.DUMMYFUNCTION("""COMPUTED_VALUE"""),81.81)</f>
        <v>81.81</v>
      </c>
      <c r="C160" s="1">
        <f t="shared" si="1"/>
        <v>-2.8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IFERROR(__xludf.DUMMYFUNCTION("""COMPUTED_VALUE"""),80.66)</f>
        <v>80.66</v>
      </c>
      <c r="C161" s="1">
        <f t="shared" si="1"/>
        <v>-2.15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IFERROR(__xludf.DUMMYFUNCTION("""COMPUTED_VALUE"""),81.08)</f>
        <v>81.08</v>
      </c>
      <c r="C162" s="1">
        <f t="shared" si="1"/>
        <v>-0.58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IFERROR(__xludf.DUMMYFUNCTION("""COMPUTED_VALUE"""),80.45)</f>
        <v>80.45</v>
      </c>
      <c r="C163" s="1">
        <f t="shared" si="1"/>
        <v>-1.63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IFERROR(__xludf.DUMMYFUNCTION("""COMPUTED_VALUE"""),80.75)</f>
        <v>80.75</v>
      </c>
      <c r="C164" s="1">
        <f t="shared" si="1"/>
        <v>-0.7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IFERROR(__xludf.DUMMYFUNCTION("""COMPUTED_VALUE"""),79.78)</f>
        <v>79.78</v>
      </c>
      <c r="C165" s="1">
        <f t="shared" si="1"/>
        <v>-1.97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IFERROR(__xludf.DUMMYFUNCTION("""COMPUTED_VALUE"""),81.0)</f>
        <v>81</v>
      </c>
      <c r="C166" s="1">
        <f t="shared" si="1"/>
        <v>0.22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IFERROR(__xludf.DUMMYFUNCTION("""COMPUTED_VALUE"""),79.65)</f>
        <v>79.65</v>
      </c>
      <c r="C167" s="1">
        <f t="shared" si="1"/>
        <v>-2.35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IFERROR(__xludf.DUMMYFUNCTION("""COMPUTED_VALUE"""),78.55)</f>
        <v>78.55</v>
      </c>
      <c r="C168" s="1">
        <f t="shared" si="1"/>
        <v>-2.1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IFERROR(__xludf.DUMMYFUNCTION("""COMPUTED_VALUE"""),81.01)</f>
        <v>81.01</v>
      </c>
      <c r="C169" s="1">
        <f t="shared" si="1"/>
        <v>1.46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IFERROR(__xludf.DUMMYFUNCTION("""COMPUTED_VALUE"""),81.87)</f>
        <v>81.87</v>
      </c>
      <c r="C170" s="1">
        <f t="shared" si="1"/>
        <v>-0.14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IFERROR(__xludf.DUMMYFUNCTION("""COMPUTED_VALUE"""),83.48)</f>
        <v>83.48</v>
      </c>
      <c r="C171" s="1">
        <f t="shared" si="1"/>
        <v>0.61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IFERROR(__xludf.DUMMYFUNCTION("""COMPUTED_VALUE"""),82.14)</f>
        <v>82.14</v>
      </c>
      <c r="C172" s="1">
        <f t="shared" si="1"/>
        <v>-2.34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IFERROR(__xludf.DUMMYFUNCTION("""COMPUTED_VALUE"""),82.75)</f>
        <v>82.75</v>
      </c>
      <c r="C173" s="1">
        <f t="shared" si="1"/>
        <v>-0.39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IFERROR(__xludf.DUMMYFUNCTION("""COMPUTED_VALUE"""),82.96)</f>
        <v>82.96</v>
      </c>
      <c r="C174" s="1">
        <f t="shared" si="1"/>
        <v>-0.79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IFERROR(__xludf.DUMMYFUNCTION("""COMPUTED_VALUE"""),83.94)</f>
        <v>83.94</v>
      </c>
      <c r="C175" s="1">
        <f t="shared" si="1"/>
        <v>-0.02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IFERROR(__xludf.DUMMYFUNCTION("""COMPUTED_VALUE"""),84.86)</f>
        <v>84.86</v>
      </c>
      <c r="C176" s="1">
        <f t="shared" si="1"/>
        <v>-0.08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IFERROR(__xludf.DUMMYFUNCTION("""COMPUTED_VALUE"""),84.63)</f>
        <v>84.63</v>
      </c>
      <c r="C177" s="1">
        <f t="shared" si="1"/>
        <v>-1.23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IFERROR(__xludf.DUMMYFUNCTION("""COMPUTED_VALUE"""),84.58)</f>
        <v>84.58</v>
      </c>
      <c r="C178" s="1">
        <f t="shared" si="1"/>
        <v>-1.05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IFERROR(__xludf.DUMMYFUNCTION("""COMPUTED_VALUE"""),84.95)</f>
        <v>84.95</v>
      </c>
      <c r="C179" s="1">
        <f t="shared" si="1"/>
        <v>-0.63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IFERROR(__xludf.DUMMYFUNCTION("""COMPUTED_VALUE"""),86.07)</f>
        <v>86.07</v>
      </c>
      <c r="C180" s="1">
        <f t="shared" si="1"/>
        <v>0.12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IFERROR(__xludf.DUMMYFUNCTION("""COMPUTED_VALUE"""),87.41)</f>
        <v>87.41</v>
      </c>
      <c r="C181" s="1">
        <f t="shared" si="1"/>
        <v>0.34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IFERROR(__xludf.DUMMYFUNCTION("""COMPUTED_VALUE"""),86.55)</f>
        <v>86.55</v>
      </c>
      <c r="C182" s="1">
        <f t="shared" si="1"/>
        <v>-1.86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IFERROR(__xludf.DUMMYFUNCTION("""COMPUTED_VALUE"""),86.63)</f>
        <v>86.63</v>
      </c>
      <c r="C183" s="1">
        <f t="shared" si="1"/>
        <v>-0.92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IFERROR(__xludf.DUMMYFUNCTION("""COMPUTED_VALUE"""),85.53)</f>
        <v>85.53</v>
      </c>
      <c r="C184" s="1">
        <f t="shared" si="1"/>
        <v>-2.1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IFERROR(__xludf.DUMMYFUNCTION("""COMPUTED_VALUE"""),86.96)</f>
        <v>86.96</v>
      </c>
      <c r="C185" s="1">
        <f t="shared" si="1"/>
        <v>0.43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IFERROR(__xludf.DUMMYFUNCTION("""COMPUTED_VALUE"""),86.19)</f>
        <v>86.19</v>
      </c>
      <c r="C186" s="1">
        <f t="shared" si="1"/>
        <v>-1.77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IFERROR(__xludf.DUMMYFUNCTION("""COMPUTED_VALUE"""),87.04)</f>
        <v>87.04</v>
      </c>
      <c r="C187" s="1">
        <f t="shared" si="1"/>
        <v>-0.15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IFERROR(__xludf.DUMMYFUNCTION("""COMPUTED_VALUE"""),87.17)</f>
        <v>87.17</v>
      </c>
      <c r="C188" s="1">
        <f t="shared" si="1"/>
        <v>-0.87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IFERROR(__xludf.DUMMYFUNCTION("""COMPUTED_VALUE"""),86.71)</f>
        <v>86.71</v>
      </c>
      <c r="C189" s="1">
        <f t="shared" si="1"/>
        <v>-1.46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IFERROR(__xludf.DUMMYFUNCTION("""COMPUTED_VALUE"""),87.62)</f>
        <v>87.62</v>
      </c>
      <c r="C190" s="1">
        <f t="shared" si="1"/>
        <v>-0.09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IFERROR(__xludf.DUMMYFUNCTION("""COMPUTED_VALUE"""),86.7)</f>
        <v>86.7</v>
      </c>
      <c r="C191" s="1">
        <f t="shared" si="1"/>
        <v>-1.92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IFERROR(__xludf.DUMMYFUNCTION("""COMPUTED_VALUE"""),88.86)</f>
        <v>88.86</v>
      </c>
      <c r="C192" s="1">
        <f t="shared" si="1"/>
        <v>1.16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IFERROR(__xludf.DUMMYFUNCTION("""COMPUTED_VALUE"""),89.82)</f>
        <v>89.82</v>
      </c>
      <c r="C193" s="1">
        <f t="shared" si="1"/>
        <v>-0.04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IFERROR(__xludf.DUMMYFUNCTION("""COMPUTED_VALUE"""),88.9)</f>
        <v>88.9</v>
      </c>
      <c r="C194" s="1">
        <f t="shared" si="1"/>
        <v>-1.92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IFERROR(__xludf.DUMMYFUNCTION("""COMPUTED_VALUE"""),89.16)</f>
        <v>89.16</v>
      </c>
      <c r="C195" s="1">
        <f t="shared" si="1"/>
        <v>-0.74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IFERROR(__xludf.DUMMYFUNCTION("""COMPUTED_VALUE"""),88.25)</f>
        <v>88.25</v>
      </c>
      <c r="C196" s="1">
        <f t="shared" si="1"/>
        <v>-1.91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IFERROR(__xludf.DUMMYFUNCTION("""COMPUTED_VALUE"""),88.15)</f>
        <v>88.15</v>
      </c>
      <c r="C197" s="1">
        <f t="shared" si="1"/>
        <v>-1.1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IFERROR(__xludf.DUMMYFUNCTION("""COMPUTED_VALUE"""),89.14)</f>
        <v>89.14</v>
      </c>
      <c r="C198" s="1">
        <f t="shared" si="1"/>
        <v>-0.01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IFERROR(__xludf.DUMMYFUNCTION("""COMPUTED_VALUE"""),89.07)</f>
        <v>89.07</v>
      </c>
      <c r="C199" s="1">
        <f t="shared" si="1"/>
        <v>-1.07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IFERROR(__xludf.DUMMYFUNCTION("""COMPUTED_VALUE"""),89.14)</f>
        <v>89.14</v>
      </c>
      <c r="C200" s="1">
        <f t="shared" si="1"/>
        <v>-0.93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IFERROR(__xludf.DUMMYFUNCTION("""COMPUTED_VALUE"""),89.66)</f>
        <v>89.66</v>
      </c>
      <c r="C201" s="1">
        <f t="shared" si="1"/>
        <v>-0.48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IFERROR(__xludf.DUMMYFUNCTION("""COMPUTED_VALUE"""),88.55)</f>
        <v>88.55</v>
      </c>
      <c r="C202" s="1">
        <f t="shared" si="1"/>
        <v>-2.11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IFERROR(__xludf.DUMMYFUNCTION("""COMPUTED_VALUE"""),89.47)</f>
        <v>89.47</v>
      </c>
      <c r="C203" s="1">
        <f t="shared" si="1"/>
        <v>-0.08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IFERROR(__xludf.DUMMYFUNCTION("""COMPUTED_VALUE"""),90.55)</f>
        <v>90.55</v>
      </c>
      <c r="C204" s="1">
        <f t="shared" si="1"/>
        <v>0.08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IFERROR(__xludf.DUMMYFUNCTION("""COMPUTED_VALUE"""),90.44)</f>
        <v>90.44</v>
      </c>
      <c r="C205" s="1">
        <f t="shared" si="1"/>
        <v>-1.11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IFERROR(__xludf.DUMMYFUNCTION("""COMPUTED_VALUE"""),90.9)</f>
        <v>90.9</v>
      </c>
      <c r="C206" s="1">
        <f t="shared" si="1"/>
        <v>-0.54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IFERROR(__xludf.DUMMYFUNCTION("""COMPUTED_VALUE"""),90.47)</f>
        <v>90.47</v>
      </c>
      <c r="C207" s="1">
        <f t="shared" si="1"/>
        <v>-1.43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IFERROR(__xludf.DUMMYFUNCTION("""COMPUTED_VALUE"""),90.37)</f>
        <v>90.37</v>
      </c>
      <c r="C208" s="1">
        <f t="shared" si="1"/>
        <v>-1.1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IFERROR(__xludf.DUMMYFUNCTION("""COMPUTED_VALUE"""),85.07)</f>
        <v>85.07</v>
      </c>
      <c r="C209" s="1">
        <f t="shared" si="1"/>
        <v>-6.3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IFERROR(__xludf.DUMMYFUNCTION("""COMPUTED_VALUE"""),84.22)</f>
        <v>84.22</v>
      </c>
      <c r="C210" s="1">
        <f t="shared" si="1"/>
        <v>-1.85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IFERROR(__xludf.DUMMYFUNCTION("""COMPUTED_VALUE"""),83.98)</f>
        <v>83.98</v>
      </c>
      <c r="C211" s="1">
        <f t="shared" si="1"/>
        <v>-1.24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IFERROR(__xludf.DUMMYFUNCTION("""COMPUTED_VALUE"""),84.8)</f>
        <v>84.8</v>
      </c>
      <c r="C212" s="1">
        <f t="shared" si="1"/>
        <v>-0.18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IFERROR(__xludf.DUMMYFUNCTION("""COMPUTED_VALUE"""),85.3)</f>
        <v>85.3</v>
      </c>
      <c r="C213" s="1">
        <f t="shared" si="1"/>
        <v>-0.5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IFERROR(__xludf.DUMMYFUNCTION("""COMPUTED_VALUE"""),87.04)</f>
        <v>87.04</v>
      </c>
      <c r="C214" s="1">
        <f t="shared" si="1"/>
        <v>0.74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IFERROR(__xludf.DUMMYFUNCTION("""COMPUTED_VALUE"""),86.34)</f>
        <v>86.34</v>
      </c>
      <c r="C215" s="1">
        <f t="shared" si="1"/>
        <v>-1.7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IFERROR(__xludf.DUMMYFUNCTION("""COMPUTED_VALUE"""),85.86)</f>
        <v>85.86</v>
      </c>
      <c r="C216" s="1">
        <f t="shared" si="1"/>
        <v>-1.48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IFERROR(__xludf.DUMMYFUNCTION("""COMPUTED_VALUE"""),85.3)</f>
        <v>85.3</v>
      </c>
      <c r="C217" s="1">
        <f t="shared" si="1"/>
        <v>-1.56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IFERROR(__xludf.DUMMYFUNCTION("""COMPUTED_VALUE"""),86.25)</f>
        <v>86.25</v>
      </c>
      <c r="C218" s="1">
        <f t="shared" si="1"/>
        <v>-0.05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IFERROR(__xludf.DUMMYFUNCTION("""COMPUTED_VALUE"""),86.5)</f>
        <v>86.5</v>
      </c>
      <c r="C219" s="1">
        <f t="shared" si="1"/>
        <v>-0.75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IFERROR(__xludf.DUMMYFUNCTION("""COMPUTED_VALUE"""),86.24)</f>
        <v>86.24</v>
      </c>
      <c r="C220" s="1">
        <f t="shared" si="1"/>
        <v>-1.26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IFERROR(__xludf.DUMMYFUNCTION("""COMPUTED_VALUE"""),86.2)</f>
        <v>86.2</v>
      </c>
      <c r="C221" s="1">
        <f t="shared" si="1"/>
        <v>-1.04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IFERROR(__xludf.DUMMYFUNCTION("""COMPUTED_VALUE"""),84.24)</f>
        <v>84.24</v>
      </c>
      <c r="C222" s="1">
        <f t="shared" si="1"/>
        <v>-2.96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IFERROR(__xludf.DUMMYFUNCTION("""COMPUTED_VALUE"""),83.95)</f>
        <v>83.95</v>
      </c>
      <c r="C223" s="1">
        <f t="shared" si="1"/>
        <v>-1.29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IFERROR(__xludf.DUMMYFUNCTION("""COMPUTED_VALUE"""),85.55)</f>
        <v>85.55</v>
      </c>
      <c r="C224" s="1">
        <f t="shared" si="1"/>
        <v>0.6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IFERROR(__xludf.DUMMYFUNCTION("""COMPUTED_VALUE"""),85.01)</f>
        <v>85.01</v>
      </c>
      <c r="C225" s="1">
        <f t="shared" si="1"/>
        <v>-1.54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IFERROR(__xludf.DUMMYFUNCTION("""COMPUTED_VALUE"""),84.9)</f>
        <v>84.9</v>
      </c>
      <c r="C226" s="1">
        <f t="shared" si="1"/>
        <v>-1.11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IFERROR(__xludf.DUMMYFUNCTION("""COMPUTED_VALUE"""),83.59)</f>
        <v>83.59</v>
      </c>
      <c r="C227" s="1">
        <f t="shared" si="1"/>
        <v>-2.31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IFERROR(__xludf.DUMMYFUNCTION("""COMPUTED_VALUE"""),84.66)</f>
        <v>84.66</v>
      </c>
      <c r="C228" s="1">
        <f t="shared" si="1"/>
        <v>0.07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IFERROR(__xludf.DUMMYFUNCTION("""COMPUTED_VALUE"""),84.4)</f>
        <v>84.4</v>
      </c>
      <c r="C229" s="1">
        <f t="shared" si="1"/>
        <v>-1.26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IFERROR(__xludf.DUMMYFUNCTION("""COMPUTED_VALUE"""),84.22)</f>
        <v>84.22</v>
      </c>
      <c r="C230" s="1">
        <f t="shared" si="1"/>
        <v>-1.18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IFERROR(__xludf.DUMMYFUNCTION("""COMPUTED_VALUE"""),83.98)</f>
        <v>83.98</v>
      </c>
      <c r="C231" s="1">
        <f t="shared" si="1"/>
        <v>-1.24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IFERROR(__xludf.DUMMYFUNCTION("""COMPUTED_VALUE"""),86.05)</f>
        <v>86.05</v>
      </c>
      <c r="C232" s="1">
        <f t="shared" si="1"/>
        <v>1.07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IFERROR(__xludf.DUMMYFUNCTION("""COMPUTED_VALUE"""),86.51)</f>
        <v>86.51</v>
      </c>
      <c r="C233" s="1">
        <f t="shared" si="1"/>
        <v>-0.54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IFERROR(__xludf.DUMMYFUNCTION("""COMPUTED_VALUE"""),86.94)</f>
        <v>86.94</v>
      </c>
      <c r="C234" s="1">
        <f t="shared" si="1"/>
        <v>-0.57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IFERROR(__xludf.DUMMYFUNCTION("""COMPUTED_VALUE"""),86.88)</f>
        <v>86.88</v>
      </c>
      <c r="C235" s="1">
        <f t="shared" si="1"/>
        <v>-1.06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IFERROR(__xludf.DUMMYFUNCTION("""COMPUTED_VALUE"""),84.19)</f>
        <v>84.19</v>
      </c>
      <c r="C236" s="1">
        <f t="shared" si="1"/>
        <v>-3.69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IFERROR(__xludf.DUMMYFUNCTION("""COMPUTED_VALUE"""),84.68)</f>
        <v>84.68</v>
      </c>
      <c r="C237" s="1">
        <f t="shared" si="1"/>
        <v>-0.51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IFERROR(__xludf.DUMMYFUNCTION("""COMPUTED_VALUE"""),84.11)</f>
        <v>84.11</v>
      </c>
      <c r="C238" s="1">
        <f t="shared" si="1"/>
        <v>-1.57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IFERROR(__xludf.DUMMYFUNCTION("""COMPUTED_VALUE"""),84.32)</f>
        <v>84.32</v>
      </c>
      <c r="C239" s="1">
        <f t="shared" si="1"/>
        <v>-0.79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IFERROR(__xludf.DUMMYFUNCTION("""COMPUTED_VALUE"""),85.3)</f>
        <v>85.3</v>
      </c>
      <c r="C240" s="1">
        <f t="shared" si="1"/>
        <v>-0.02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IFERROR(__xludf.DUMMYFUNCTION("""COMPUTED_VALUE"""),85.84)</f>
        <v>85.84</v>
      </c>
      <c r="C241" s="1">
        <f t="shared" si="1"/>
        <v>-0.46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IFERROR(__xludf.DUMMYFUNCTION("""COMPUTED_VALUE"""),85.81)</f>
        <v>85.81</v>
      </c>
      <c r="C242" s="1">
        <f t="shared" si="1"/>
        <v>-1.03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IFERROR(__xludf.DUMMYFUNCTION("""COMPUTED_VALUE"""),86.4)</f>
        <v>86.4</v>
      </c>
      <c r="C243" s="1">
        <f t="shared" si="1"/>
        <v>-0.41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IFERROR(__xludf.DUMMYFUNCTION("""COMPUTED_VALUE"""),86.37)</f>
        <v>86.37</v>
      </c>
      <c r="C244" s="1">
        <f t="shared" si="1"/>
        <v>-1.03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IFERROR(__xludf.DUMMYFUNCTION("""COMPUTED_VALUE"""),87.34)</f>
        <v>87.34</v>
      </c>
      <c r="C245" s="1">
        <f t="shared" si="1"/>
        <v>-0.03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IFERROR(__xludf.DUMMYFUNCTION("""COMPUTED_VALUE"""),86.53)</f>
        <v>86.53</v>
      </c>
      <c r="C246" s="1">
        <f t="shared" si="1"/>
        <v>-1.81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IFERROR(__xludf.DUMMYFUNCTION("""COMPUTED_VALUE"""),86.72)</f>
        <v>86.72</v>
      </c>
      <c r="C247" s="1">
        <f t="shared" si="1"/>
        <v>-0.81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IFERROR(__xludf.DUMMYFUNCTION("""COMPUTED_VALUE"""),86.47)</f>
        <v>86.47</v>
      </c>
      <c r="C248" s="1">
        <f t="shared" si="1"/>
        <v>-1.25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IFERROR(__xludf.DUMMYFUNCTION("""COMPUTED_VALUE"""),87.01)</f>
        <v>87.01</v>
      </c>
      <c r="C249" s="1">
        <f t="shared" si="1"/>
        <v>-0.46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IFERROR(__xludf.DUMMYFUNCTION("""COMPUTED_VALUE"""),86.74)</f>
        <v>86.74</v>
      </c>
      <c r="C250" s="1">
        <f t="shared" si="1"/>
        <v>-1.27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IFERROR(__xludf.DUMMYFUNCTION("""COMPUTED_VALUE"""),86.76)</f>
        <v>86.76</v>
      </c>
      <c r="C251" s="1">
        <f t="shared" si="1"/>
        <v>-0.98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IFERROR(__xludf.DUMMYFUNCTION("""COMPUTED_VALUE"""),86.54)</f>
        <v>86.54</v>
      </c>
      <c r="C252" s="1">
        <f t="shared" si="1"/>
        <v>-1.22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IFERROR(__xludf.DUMMYFUNCTION("""COMPUTED_VALUE"""),86.3)</f>
        <v>86.3</v>
      </c>
      <c r="C253" s="1">
        <f t="shared" si="1"/>
        <v>-1.24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IFERROR(__xludf.DUMMYFUNCTION("""COMPUTED_VALUE"""),86.79)</f>
        <v>86.79</v>
      </c>
      <c r="C254" s="1">
        <f t="shared" si="1"/>
        <v>-0.51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IFERROR(__xludf.DUMMYFUNCTION("""COMPUTED_VALUE"""),86.67)</f>
        <v>86.67</v>
      </c>
      <c r="C255" s="1">
        <f t="shared" si="1"/>
        <v>-1.12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IFERROR(__xludf.DUMMYFUNCTION("""COMPUTED_VALUE"""),86.67)</f>
        <v>86.67</v>
      </c>
      <c r="C256" s="1">
        <f t="shared" si="1"/>
        <v>-1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IFERROR(__xludf.DUMMYFUNCTION("""COMPUTED_VALUE"""),86.14)</f>
        <v>86.14</v>
      </c>
      <c r="C257" s="1">
        <f t="shared" si="1"/>
        <v>-1.53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IFERROR(__xludf.DUMMYFUNCTION("""COMPUTED_VALUE"""),86.23)</f>
        <v>86.23</v>
      </c>
      <c r="C258" s="1">
        <f t="shared" si="1"/>
        <v>-0.91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IFERROR(__xludf.DUMMYFUNCTION("""COMPUTED_VALUE"""),87.15)</f>
        <v>87.15</v>
      </c>
      <c r="C259" s="1">
        <f t="shared" si="1"/>
        <v>-0.08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IFERROR(__xludf.DUMMYFUNCTION("""COMPUTED_VALUE"""),87.74)</f>
        <v>87.74</v>
      </c>
      <c r="C260" s="1">
        <f t="shared" si="1"/>
        <v>-0.41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IFERROR(__xludf.DUMMYFUNCTION("""COMPUTED_VALUE"""),88.66)</f>
        <v>88.66</v>
      </c>
      <c r="C261" s="1">
        <f t="shared" si="1"/>
        <v>-0.08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IFERROR(__xludf.DUMMYFUNCTION("""COMPUTED_VALUE"""),88.04)</f>
        <v>88.04</v>
      </c>
      <c r="C262" s="1">
        <f t="shared" si="1"/>
        <v>-1.62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IFERROR(__xludf.DUMMYFUNCTION("""COMPUTED_VALUE"""),88.1)</f>
        <v>88.1</v>
      </c>
      <c r="C263" s="1">
        <f t="shared" si="1"/>
        <v>-0.94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IFERROR(__xludf.DUMMYFUNCTION("""COMPUTED_VALUE"""),88.14)</f>
        <v>88.14</v>
      </c>
      <c r="C264" s="1">
        <f t="shared" si="1"/>
        <v>-0.96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IFERROR(__xludf.DUMMYFUNCTION("""COMPUTED_VALUE"""),87.96)</f>
        <v>87.96</v>
      </c>
      <c r="C265" s="1">
        <f t="shared" si="1"/>
        <v>-1.18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IFERROR(__xludf.DUMMYFUNCTION("""COMPUTED_VALUE"""),88.04)</f>
        <v>88.04</v>
      </c>
      <c r="C266" s="1">
        <f t="shared" si="1"/>
        <v>-0.92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IFERROR(__xludf.DUMMYFUNCTION("""COMPUTED_VALUE"""),89.29)</f>
        <v>89.29</v>
      </c>
      <c r="C267" s="1">
        <f t="shared" si="1"/>
        <v>0.25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IFERROR(__xludf.DUMMYFUNCTION("""COMPUTED_VALUE"""),90.32)</f>
        <v>90.32</v>
      </c>
      <c r="C268" s="1">
        <f t="shared" si="1"/>
        <v>0.03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IFERROR(__xludf.DUMMYFUNCTION("""COMPUTED_VALUE"""),88.5)</f>
        <v>88.5</v>
      </c>
      <c r="C269" s="1">
        <f t="shared" si="1"/>
        <v>-2.82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IFERROR(__xludf.DUMMYFUNCTION("""COMPUTED_VALUE"""),89.57)</f>
        <v>89.57</v>
      </c>
      <c r="C270" s="1">
        <f t="shared" si="1"/>
        <v>0.07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IFERROR(__xludf.DUMMYFUNCTION("""COMPUTED_VALUE"""),89.19)</f>
        <v>89.19</v>
      </c>
      <c r="C271" s="1">
        <f t="shared" si="1"/>
        <v>-1.38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IFERROR(__xludf.DUMMYFUNCTION("""COMPUTED_VALUE"""),87.44)</f>
        <v>87.44</v>
      </c>
      <c r="C272" s="1">
        <f t="shared" si="1"/>
        <v>-2.75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IFERROR(__xludf.DUMMYFUNCTION("""COMPUTED_VALUE"""),87.92)</f>
        <v>87.92</v>
      </c>
      <c r="C273" s="1">
        <f t="shared" si="1"/>
        <v>-0.52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IFERROR(__xludf.DUMMYFUNCTION("""COMPUTED_VALUE"""),87.79)</f>
        <v>87.79</v>
      </c>
      <c r="C274" s="1">
        <f t="shared" si="1"/>
        <v>-1.13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IFERROR(__xludf.DUMMYFUNCTION("""COMPUTED_VALUE"""),87.75)</f>
        <v>87.75</v>
      </c>
      <c r="C275" s="1">
        <f t="shared" si="1"/>
        <v>-1.04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IFERROR(__xludf.DUMMYFUNCTION("""COMPUTED_VALUE"""),87.95)</f>
        <v>87.95</v>
      </c>
      <c r="C276" s="1">
        <f t="shared" si="1"/>
        <v>-0.8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IFERROR(__xludf.DUMMYFUNCTION("""COMPUTED_VALUE"""),88.29)</f>
        <v>88.29</v>
      </c>
      <c r="C277" s="1">
        <f t="shared" si="1"/>
        <v>-0.66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IFERROR(__xludf.DUMMYFUNCTION("""COMPUTED_VALUE"""),88.79)</f>
        <v>88.79</v>
      </c>
      <c r="C278" s="1">
        <f t="shared" si="1"/>
        <v>-0.5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IFERROR(__xludf.DUMMYFUNCTION("""COMPUTED_VALUE"""),89.47)</f>
        <v>89.47</v>
      </c>
      <c r="C279" s="1">
        <f t="shared" si="1"/>
        <v>-0.32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IFERROR(__xludf.DUMMYFUNCTION("""COMPUTED_VALUE"""),90.78)</f>
        <v>90.78</v>
      </c>
      <c r="C280" s="1">
        <f t="shared" si="1"/>
        <v>0.31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IFERROR(__xludf.DUMMYFUNCTION("""COMPUTED_VALUE"""),90.46)</f>
        <v>90.46</v>
      </c>
      <c r="C281" s="1">
        <f t="shared" si="1"/>
        <v>-1.32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IFERROR(__xludf.DUMMYFUNCTION("""COMPUTED_VALUE"""),91.8)</f>
        <v>91.8</v>
      </c>
      <c r="C282" s="1">
        <f t="shared" si="1"/>
        <v>0.34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IFERROR(__xludf.DUMMYFUNCTION("""COMPUTED_VALUE"""),91.9)</f>
        <v>91.9</v>
      </c>
      <c r="C283" s="1">
        <f t="shared" si="1"/>
        <v>-0.9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IFERROR(__xludf.DUMMYFUNCTION("""COMPUTED_VALUE"""),92.0)</f>
        <v>92</v>
      </c>
      <c r="C284" s="1">
        <f t="shared" si="1"/>
        <v>-0.9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IFERROR(__xludf.DUMMYFUNCTION("""COMPUTED_VALUE"""),92.33)</f>
        <v>92.33</v>
      </c>
      <c r="C285" s="1">
        <f t="shared" si="1"/>
        <v>-0.67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IFERROR(__xludf.DUMMYFUNCTION("""COMPUTED_VALUE"""),92.73)</f>
        <v>92.73</v>
      </c>
      <c r="C286" s="1">
        <f t="shared" si="1"/>
        <v>-0.6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IFERROR(__xludf.DUMMYFUNCTION("""COMPUTED_VALUE"""),92.96)</f>
        <v>92.96</v>
      </c>
      <c r="C287" s="1">
        <f t="shared" si="1"/>
        <v>-0.77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IFERROR(__xludf.DUMMYFUNCTION("""COMPUTED_VALUE"""),92.0)</f>
        <v>92</v>
      </c>
      <c r="C288" s="1">
        <f t="shared" si="1"/>
        <v>-1.96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IFERROR(__xludf.DUMMYFUNCTION("""COMPUTED_VALUE"""),90.26)</f>
        <v>90.26</v>
      </c>
      <c r="C289" s="1">
        <f t="shared" si="1"/>
        <v>-2.74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IFERROR(__xludf.DUMMYFUNCTION("""COMPUTED_VALUE"""),90.03)</f>
        <v>90.03</v>
      </c>
      <c r="C290" s="1">
        <f t="shared" si="1"/>
        <v>-1.23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IFERROR(__xludf.DUMMYFUNCTION("""COMPUTED_VALUE"""),90.25)</f>
        <v>90.25</v>
      </c>
      <c r="C291" s="1">
        <f t="shared" si="1"/>
        <v>-0.78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IFERROR(__xludf.DUMMYFUNCTION("""COMPUTED_VALUE"""),92.23)</f>
        <v>92.23</v>
      </c>
      <c r="C292" s="1">
        <f t="shared" si="1"/>
        <v>0.98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IFERROR(__xludf.DUMMYFUNCTION("""COMPUTED_VALUE"""),90.46)</f>
        <v>90.46</v>
      </c>
      <c r="C293" s="1">
        <f t="shared" si="1"/>
        <v>-2.77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IFERROR(__xludf.DUMMYFUNCTION("""COMPUTED_VALUE"""),91.32)</f>
        <v>91.32</v>
      </c>
      <c r="C294" s="1">
        <f t="shared" si="1"/>
        <v>-0.14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IFERROR(__xludf.DUMMYFUNCTION("""COMPUTED_VALUE"""),92.81)</f>
        <v>92.81</v>
      </c>
      <c r="C295" s="1">
        <f t="shared" si="1"/>
        <v>0.49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IFERROR(__xludf.DUMMYFUNCTION("""COMPUTED_VALUE"""),92.19)</f>
        <v>92.19</v>
      </c>
      <c r="C296" s="1">
        <f t="shared" si="1"/>
        <v>-1.62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IFERROR(__xludf.DUMMYFUNCTION("""COMPUTED_VALUE"""),92.4)</f>
        <v>92.4</v>
      </c>
      <c r="C297" s="1">
        <f t="shared" si="1"/>
        <v>-0.79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IFERROR(__xludf.DUMMYFUNCTION("""COMPUTED_VALUE"""),93.75)</f>
        <v>93.75</v>
      </c>
      <c r="C298" s="1">
        <f t="shared" si="1"/>
        <v>0.35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IFERROR(__xludf.DUMMYFUNCTION("""COMPUTED_VALUE"""),93.17)</f>
        <v>93.17</v>
      </c>
      <c r="C299" s="1">
        <f t="shared" si="1"/>
        <v>-1.58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IFERROR(__xludf.DUMMYFUNCTION("""COMPUTED_VALUE"""),90.01)</f>
        <v>90.01</v>
      </c>
      <c r="C300" s="1">
        <f t="shared" si="1"/>
        <v>-4.16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IFERROR(__xludf.DUMMYFUNCTION("""COMPUTED_VALUE"""),91.61)</f>
        <v>91.61</v>
      </c>
      <c r="C301" s="1">
        <f t="shared" si="1"/>
        <v>0.6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IFERROR(__xludf.DUMMYFUNCTION("""COMPUTED_VALUE"""),91.02)</f>
        <v>91.02</v>
      </c>
      <c r="C302" s="1">
        <f t="shared" si="1"/>
        <v>-1.59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IFERROR(__xludf.DUMMYFUNCTION("""COMPUTED_VALUE"""),89.5)</f>
        <v>89.5</v>
      </c>
      <c r="C303" s="1">
        <f t="shared" si="1"/>
        <v>-2.52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IFERROR(__xludf.DUMMYFUNCTION("""COMPUTED_VALUE"""),87.55)</f>
        <v>87.55</v>
      </c>
      <c r="C304" s="1">
        <f t="shared" si="1"/>
        <v>-2.95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IFERROR(__xludf.DUMMYFUNCTION("""COMPUTED_VALUE"""),88.69)</f>
        <v>88.69</v>
      </c>
      <c r="C305" s="1">
        <f t="shared" si="1"/>
        <v>0.14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IFERROR(__xludf.DUMMYFUNCTION("""COMPUTED_VALUE"""),88.98)</f>
        <v>88.98</v>
      </c>
      <c r="C306" s="1">
        <f t="shared" si="1"/>
        <v>-0.71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IFERROR(__xludf.DUMMYFUNCTION("""COMPUTED_VALUE"""),90.95)</f>
        <v>90.95</v>
      </c>
      <c r="C307" s="1">
        <f t="shared" si="1"/>
        <v>0.97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IFERROR(__xludf.DUMMYFUNCTION("""COMPUTED_VALUE"""),90.7)</f>
        <v>90.7</v>
      </c>
      <c r="C308" s="1">
        <f t="shared" si="1"/>
        <v>-1.25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IFERROR(__xludf.DUMMYFUNCTION("""COMPUTED_VALUE"""),92.14)</f>
        <v>92.14</v>
      </c>
      <c r="C309" s="1">
        <f t="shared" si="1"/>
        <v>0.44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IFERROR(__xludf.DUMMYFUNCTION("""COMPUTED_VALUE"""),92.58)</f>
        <v>92.58</v>
      </c>
      <c r="C310" s="1">
        <f t="shared" si="1"/>
        <v>-0.56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IFERROR(__xludf.DUMMYFUNCTION("""COMPUTED_VALUE"""),92.27)</f>
        <v>92.27</v>
      </c>
      <c r="C311" s="1">
        <f t="shared" si="1"/>
        <v>-1.31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IFERROR(__xludf.DUMMYFUNCTION("""COMPUTED_VALUE"""),92.12)</f>
        <v>92.12</v>
      </c>
      <c r="C312" s="1">
        <f t="shared" si="1"/>
        <v>-1.15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IFERROR(__xludf.DUMMYFUNCTION("""COMPUTED_VALUE"""),92.84)</f>
        <v>92.84</v>
      </c>
      <c r="C313" s="1">
        <f t="shared" si="1"/>
        <v>-0.28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IFERROR(__xludf.DUMMYFUNCTION("""COMPUTED_VALUE"""),92.47)</f>
        <v>92.47</v>
      </c>
      <c r="C314" s="1">
        <f t="shared" si="1"/>
        <v>-1.37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IFERROR(__xludf.DUMMYFUNCTION("""COMPUTED_VALUE"""),93.5)</f>
        <v>93.5</v>
      </c>
      <c r="C315" s="1">
        <f t="shared" si="1"/>
        <v>0.03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IFERROR(__xludf.DUMMYFUNCTION("""COMPUTED_VALUE"""),93.13)</f>
        <v>93.13</v>
      </c>
      <c r="C316" s="1">
        <f t="shared" si="1"/>
        <v>-1.37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IFERROR(__xludf.DUMMYFUNCTION("""COMPUTED_VALUE"""),93.64)</f>
        <v>93.64</v>
      </c>
      <c r="C317" s="1">
        <f t="shared" si="1"/>
        <v>-0.49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IFERROR(__xludf.DUMMYFUNCTION("""COMPUTED_VALUE"""),93.39)</f>
        <v>93.39</v>
      </c>
      <c r="C318" s="1">
        <f t="shared" si="1"/>
        <v>-1.25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IFERROR(__xludf.DUMMYFUNCTION("""COMPUTED_VALUE"""),93.82)</f>
        <v>93.82</v>
      </c>
      <c r="C319" s="1">
        <f t="shared" si="1"/>
        <v>-0.57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IFERROR(__xludf.DUMMYFUNCTION("""COMPUTED_VALUE"""),93.19)</f>
        <v>93.19</v>
      </c>
      <c r="C320" s="1">
        <f t="shared" si="1"/>
        <v>-1.63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IFERROR(__xludf.DUMMYFUNCTION("""COMPUTED_VALUE"""),93.22)</f>
        <v>93.22</v>
      </c>
      <c r="C321" s="1">
        <f t="shared" si="1"/>
        <v>-0.97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IFERROR(__xludf.DUMMYFUNCTION("""COMPUTED_VALUE"""),93.8)</f>
        <v>93.8</v>
      </c>
      <c r="C322" s="1">
        <f t="shared" si="1"/>
        <v>-0.42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IFERROR(__xludf.DUMMYFUNCTION("""COMPUTED_VALUE"""),92.37)</f>
        <v>92.37</v>
      </c>
      <c r="C323" s="1">
        <f t="shared" si="1"/>
        <v>-2.43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IFERROR(__xludf.DUMMYFUNCTION("""COMPUTED_VALUE"""),92.86)</f>
        <v>92.86</v>
      </c>
      <c r="C324" s="1">
        <f t="shared" si="1"/>
        <v>-0.51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IFERROR(__xludf.DUMMYFUNCTION("""COMPUTED_VALUE"""),92.94)</f>
        <v>92.94</v>
      </c>
      <c r="C325" s="1">
        <f t="shared" si="1"/>
        <v>-0.92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IFERROR(__xludf.DUMMYFUNCTION("""COMPUTED_VALUE"""),92.82)</f>
        <v>92.82</v>
      </c>
      <c r="C326" s="1">
        <f t="shared" si="1"/>
        <v>-1.12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IFERROR(__xludf.DUMMYFUNCTION("""COMPUTED_VALUE"""),91.45)</f>
        <v>91.45</v>
      </c>
      <c r="C327" s="1">
        <f t="shared" si="1"/>
        <v>-2.37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IFERROR(__xludf.DUMMYFUNCTION("""COMPUTED_VALUE"""),91.86)</f>
        <v>91.86</v>
      </c>
      <c r="C328" s="1">
        <f t="shared" si="1"/>
        <v>-0.59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IFERROR(__xludf.DUMMYFUNCTION("""COMPUTED_VALUE"""),93.76)</f>
        <v>93.76</v>
      </c>
      <c r="C329" s="1">
        <f t="shared" si="1"/>
        <v>0.9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IFERROR(__xludf.DUMMYFUNCTION("""COMPUTED_VALUE"""),93.92)</f>
        <v>93.92</v>
      </c>
      <c r="C330" s="1">
        <f t="shared" si="1"/>
        <v>-0.84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IFERROR(__xludf.DUMMYFUNCTION("""COMPUTED_VALUE"""),94.12)</f>
        <v>94.12</v>
      </c>
      <c r="C331" s="1">
        <f t="shared" si="1"/>
        <v>-0.8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IFERROR(__xludf.DUMMYFUNCTION("""COMPUTED_VALUE"""),95.94)</f>
        <v>95.94</v>
      </c>
      <c r="C332" s="1">
        <f t="shared" si="1"/>
        <v>0.82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IFERROR(__xludf.DUMMYFUNCTION("""COMPUTED_VALUE"""),96.47)</f>
        <v>96.47</v>
      </c>
      <c r="C333" s="1">
        <f t="shared" si="1"/>
        <v>-0.47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IFERROR(__xludf.DUMMYFUNCTION("""COMPUTED_VALUE"""),97.23)</f>
        <v>97.23</v>
      </c>
      <c r="C334" s="1">
        <f t="shared" si="1"/>
        <v>-0.24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IFERROR(__xludf.DUMMYFUNCTION("""COMPUTED_VALUE"""),97.21)</f>
        <v>97.21</v>
      </c>
      <c r="C335" s="1">
        <f t="shared" si="1"/>
        <v>-1.02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IFERROR(__xludf.DUMMYFUNCTION("""COMPUTED_VALUE"""),96.92)</f>
        <v>96.92</v>
      </c>
      <c r="C336" s="1">
        <f t="shared" si="1"/>
        <v>-1.29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IFERROR(__xludf.DUMMYFUNCTION("""COMPUTED_VALUE"""),96.83)</f>
        <v>96.83</v>
      </c>
      <c r="C337" s="1">
        <f t="shared" si="1"/>
        <v>-1.09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IFERROR(__xludf.DUMMYFUNCTION("""COMPUTED_VALUE"""),96.2)</f>
        <v>96.2</v>
      </c>
      <c r="C338" s="1">
        <f t="shared" si="1"/>
        <v>-1.63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IFERROR(__xludf.DUMMYFUNCTION("""COMPUTED_VALUE"""),94.92)</f>
        <v>94.92</v>
      </c>
      <c r="C339" s="1">
        <f t="shared" si="1"/>
        <v>-2.28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IFERROR(__xludf.DUMMYFUNCTION("""COMPUTED_VALUE"""),95.6)</f>
        <v>95.6</v>
      </c>
      <c r="C340" s="1">
        <f t="shared" si="1"/>
        <v>-0.32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IFERROR(__xludf.DUMMYFUNCTION("""COMPUTED_VALUE"""),95.99)</f>
        <v>95.99</v>
      </c>
      <c r="C341" s="1">
        <f t="shared" si="1"/>
        <v>-0.61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IFERROR(__xludf.DUMMYFUNCTION("""COMPUTED_VALUE"""),95.71)</f>
        <v>95.71</v>
      </c>
      <c r="C342" s="1">
        <f t="shared" si="1"/>
        <v>-1.28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IFERROR(__xludf.DUMMYFUNCTION("""COMPUTED_VALUE"""),95.52)</f>
        <v>95.52</v>
      </c>
      <c r="C343" s="1">
        <f t="shared" si="1"/>
        <v>-1.19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IFERROR(__xludf.DUMMYFUNCTION("""COMPUTED_VALUE"""),96.65)</f>
        <v>96.65</v>
      </c>
      <c r="C344" s="1">
        <f t="shared" si="1"/>
        <v>0.13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IFERROR(__xludf.DUMMYFUNCTION("""COMPUTED_VALUE"""),96.01)</f>
        <v>96.01</v>
      </c>
      <c r="C345" s="1">
        <f t="shared" si="1"/>
        <v>-1.64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IFERROR(__xludf.DUMMYFUNCTION("""COMPUTED_VALUE"""),95.46)</f>
        <v>95.46</v>
      </c>
      <c r="C346" s="1">
        <f t="shared" si="1"/>
        <v>-1.55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IFERROR(__xludf.DUMMYFUNCTION("""COMPUTED_VALUE"""),93.86)</f>
        <v>93.86</v>
      </c>
      <c r="C347" s="1">
        <f t="shared" si="1"/>
        <v>-2.6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IFERROR(__xludf.DUMMYFUNCTION("""COMPUTED_VALUE"""),93.94)</f>
        <v>93.94</v>
      </c>
      <c r="C348" s="1">
        <f t="shared" si="1"/>
        <v>-0.92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IFERROR(__xludf.DUMMYFUNCTION("""COMPUTED_VALUE"""),94.71)</f>
        <v>94.71</v>
      </c>
      <c r="C349" s="1">
        <f t="shared" si="1"/>
        <v>-0.23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IFERROR(__xludf.DUMMYFUNCTION("""COMPUTED_VALUE"""),93.56)</f>
        <v>93.56</v>
      </c>
      <c r="C350" s="1">
        <f t="shared" si="1"/>
        <v>-2.15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IFERROR(__xludf.DUMMYFUNCTION("""COMPUTED_VALUE"""),92.49)</f>
        <v>92.49</v>
      </c>
      <c r="C351" s="1">
        <f t="shared" si="1"/>
        <v>-2.07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IFERROR(__xludf.DUMMYFUNCTION("""COMPUTED_VALUE"""),91.97)</f>
        <v>91.97</v>
      </c>
      <c r="C352" s="1">
        <f t="shared" si="1"/>
        <v>-1.52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IFERROR(__xludf.DUMMYFUNCTION("""COMPUTED_VALUE"""),92.69)</f>
        <v>92.69</v>
      </c>
      <c r="C353" s="1">
        <f t="shared" si="1"/>
        <v>-0.28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IFERROR(__xludf.DUMMYFUNCTION("""COMPUTED_VALUE"""),92.82)</f>
        <v>92.82</v>
      </c>
      <c r="C354" s="1">
        <f t="shared" si="1"/>
        <v>-0.87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IFERROR(__xludf.DUMMYFUNCTION("""COMPUTED_VALUE"""),93.47)</f>
        <v>93.47</v>
      </c>
      <c r="C355" s="1">
        <f t="shared" si="1"/>
        <v>-0.35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IFERROR(__xludf.DUMMYFUNCTION("""COMPUTED_VALUE"""),94.38)</f>
        <v>94.38</v>
      </c>
      <c r="C356" s="1">
        <f t="shared" si="1"/>
        <v>-0.09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IFERROR(__xludf.DUMMYFUNCTION("""COMPUTED_VALUE"""),91.44)</f>
        <v>91.44</v>
      </c>
      <c r="C357" s="1">
        <f t="shared" si="1"/>
        <v>-3.94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IFERROR(__xludf.DUMMYFUNCTION("""COMPUTED_VALUE"""),91.46)</f>
        <v>91.46</v>
      </c>
      <c r="C358" s="1">
        <f t="shared" si="1"/>
        <v>-0.98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IFERROR(__xludf.DUMMYFUNCTION("""COMPUTED_VALUE"""),90.7)</f>
        <v>90.7</v>
      </c>
      <c r="C359" s="1">
        <f t="shared" si="1"/>
        <v>-1.76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IFERROR(__xludf.DUMMYFUNCTION("""COMPUTED_VALUE"""),90.62)</f>
        <v>90.62</v>
      </c>
      <c r="C360" s="1">
        <f t="shared" si="1"/>
        <v>-1.08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IFERROR(__xludf.DUMMYFUNCTION("""COMPUTED_VALUE"""),90.85)</f>
        <v>90.85</v>
      </c>
      <c r="C361" s="1">
        <f t="shared" si="1"/>
        <v>-0.77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IFERROR(__xludf.DUMMYFUNCTION("""COMPUTED_VALUE"""),90.91)</f>
        <v>90.91</v>
      </c>
      <c r="C362" s="1">
        <f t="shared" si="1"/>
        <v>-0.94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IFERROR(__xludf.DUMMYFUNCTION("""COMPUTED_VALUE"""),91.96)</f>
        <v>91.96</v>
      </c>
      <c r="C363" s="1">
        <f t="shared" si="1"/>
        <v>0.05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IFERROR(__xludf.DUMMYFUNCTION("""COMPUTED_VALUE"""),90.73)</f>
        <v>90.73</v>
      </c>
      <c r="C364" s="1">
        <f t="shared" si="1"/>
        <v>-2.23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IFERROR(__xludf.DUMMYFUNCTION("""COMPUTED_VALUE"""),91.3)</f>
        <v>91.3</v>
      </c>
      <c r="C365" s="1">
        <f t="shared" si="1"/>
        <v>-0.43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IFERROR(__xludf.DUMMYFUNCTION("""COMPUTED_VALUE"""),92.59)</f>
        <v>92.59</v>
      </c>
      <c r="C366" s="1">
        <f t="shared" si="1"/>
        <v>0.29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IFERROR(__xludf.DUMMYFUNCTION("""COMPUTED_VALUE"""),91.03)</f>
        <v>91.03</v>
      </c>
      <c r="C367" s="1">
        <f t="shared" si="1"/>
        <v>-2.56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IFERROR(__xludf.DUMMYFUNCTION("""COMPUTED_VALUE"""),91.58)</f>
        <v>91.58</v>
      </c>
      <c r="C368" s="1">
        <f t="shared" si="1"/>
        <v>-0.45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IFERROR(__xludf.DUMMYFUNCTION("""COMPUTED_VALUE"""),91.78)</f>
        <v>91.78</v>
      </c>
      <c r="C369" s="1">
        <f t="shared" si="1"/>
        <v>-0.8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IFERROR(__xludf.DUMMYFUNCTION("""COMPUTED_VALUE"""),92.56)</f>
        <v>92.56</v>
      </c>
      <c r="C370" s="1">
        <f t="shared" si="1"/>
        <v>-0.22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IFERROR(__xludf.DUMMYFUNCTION("""COMPUTED_VALUE"""),93.43)</f>
        <v>93.43</v>
      </c>
      <c r="C371" s="1">
        <f t="shared" si="1"/>
        <v>-0.13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IFERROR(__xludf.DUMMYFUNCTION("""COMPUTED_VALUE"""),92.8)</f>
        <v>92.8</v>
      </c>
      <c r="C372" s="1">
        <f t="shared" si="1"/>
        <v>-1.63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IFERROR(__xludf.DUMMYFUNCTION("""COMPUTED_VALUE"""),92.34)</f>
        <v>92.34</v>
      </c>
      <c r="C373" s="1">
        <f t="shared" si="1"/>
        <v>-1.46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IFERROR(__xludf.DUMMYFUNCTION("""COMPUTED_VALUE"""),90.89)</f>
        <v>90.89</v>
      </c>
      <c r="C374" s="1">
        <f t="shared" si="1"/>
        <v>-2.45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IFERROR(__xludf.DUMMYFUNCTION("""COMPUTED_VALUE"""),92.25)</f>
        <v>92.25</v>
      </c>
      <c r="C375" s="1">
        <f t="shared" si="1"/>
        <v>0.36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IFERROR(__xludf.DUMMYFUNCTION("""COMPUTED_VALUE"""),93.02)</f>
        <v>93.02</v>
      </c>
      <c r="C376" s="1">
        <f t="shared" si="1"/>
        <v>-0.23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IFERROR(__xludf.DUMMYFUNCTION("""COMPUTED_VALUE"""),93.11)</f>
        <v>93.11</v>
      </c>
      <c r="C377" s="1">
        <f t="shared" si="1"/>
        <v>-0.91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IFERROR(__xludf.DUMMYFUNCTION("""COMPUTED_VALUE"""),94.85)</f>
        <v>94.85</v>
      </c>
      <c r="C378" s="1">
        <f t="shared" si="1"/>
        <v>0.74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IFERROR(__xludf.DUMMYFUNCTION("""COMPUTED_VALUE"""),96.67)</f>
        <v>96.67</v>
      </c>
      <c r="C379" s="1">
        <f t="shared" si="1"/>
        <v>0.82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IFERROR(__xludf.DUMMYFUNCTION("""COMPUTED_VALUE"""),96.14)</f>
        <v>96.14</v>
      </c>
      <c r="C380" s="1">
        <f t="shared" si="1"/>
        <v>-1.53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IFERROR(__xludf.DUMMYFUNCTION("""COMPUTED_VALUE"""),97.24)</f>
        <v>97.24</v>
      </c>
      <c r="C381" s="1">
        <f t="shared" si="1"/>
        <v>0.1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IFERROR(__xludf.DUMMYFUNCTION("""COMPUTED_VALUE"""),97.97)</f>
        <v>97.97</v>
      </c>
      <c r="C382" s="1">
        <f t="shared" si="1"/>
        <v>-0.27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IFERROR(__xludf.DUMMYFUNCTION("""COMPUTED_VALUE"""),97.62)</f>
        <v>97.62</v>
      </c>
      <c r="C383" s="1">
        <f t="shared" si="1"/>
        <v>-1.35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IFERROR(__xludf.DUMMYFUNCTION("""COMPUTED_VALUE"""),96.56)</f>
        <v>96.56</v>
      </c>
      <c r="C384" s="1">
        <f t="shared" si="1"/>
        <v>-2.06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IFERROR(__xludf.DUMMYFUNCTION("""COMPUTED_VALUE"""),95.88)</f>
        <v>95.88</v>
      </c>
      <c r="C385" s="1">
        <f t="shared" si="1"/>
        <v>-1.68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IFERROR(__xludf.DUMMYFUNCTION("""COMPUTED_VALUE"""),96.19)</f>
        <v>96.19</v>
      </c>
      <c r="C386" s="1">
        <f t="shared" si="1"/>
        <v>-0.69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IFERROR(__xludf.DUMMYFUNCTION("""COMPUTED_VALUE"""),94.98)</f>
        <v>94.98</v>
      </c>
      <c r="C387" s="1">
        <f t="shared" si="1"/>
        <v>-2.21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IFERROR(__xludf.DUMMYFUNCTION("""COMPUTED_VALUE"""),95.47)</f>
        <v>95.47</v>
      </c>
      <c r="C388" s="1">
        <f t="shared" si="1"/>
        <v>-0.51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IFERROR(__xludf.DUMMYFUNCTION("""COMPUTED_VALUE"""),94.6)</f>
        <v>94.6</v>
      </c>
      <c r="C389" s="1">
        <f t="shared" si="1"/>
        <v>-1.87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IFERROR(__xludf.DUMMYFUNCTION("""COMPUTED_VALUE"""),94.27)</f>
        <v>94.27</v>
      </c>
      <c r="C390" s="1">
        <f t="shared" si="1"/>
        <v>-1.33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IFERROR(__xludf.DUMMYFUNCTION("""COMPUTED_VALUE"""),94.25)</f>
        <v>94.25</v>
      </c>
      <c r="C391" s="1">
        <f t="shared" si="1"/>
        <v>-1.02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IFERROR(__xludf.DUMMYFUNCTION("""COMPUTED_VALUE"""),95.84)</f>
        <v>95.84</v>
      </c>
      <c r="C392" s="1">
        <f t="shared" si="1"/>
        <v>0.59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IFERROR(__xludf.DUMMYFUNCTION("""COMPUTED_VALUE"""),95.38)</f>
        <v>95.38</v>
      </c>
      <c r="C393" s="1">
        <f t="shared" si="1"/>
        <v>-1.46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IFERROR(__xludf.DUMMYFUNCTION("""COMPUTED_VALUE"""),95.07)</f>
        <v>95.07</v>
      </c>
      <c r="C394" s="1">
        <f t="shared" si="1"/>
        <v>-1.31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IFERROR(__xludf.DUMMYFUNCTION("""COMPUTED_VALUE"""),89.93)</f>
        <v>89.93</v>
      </c>
      <c r="C395" s="1">
        <f t="shared" si="1"/>
        <v>-6.14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IFERROR(__xludf.DUMMYFUNCTION("""COMPUTED_VALUE"""),88.08)</f>
        <v>88.08</v>
      </c>
      <c r="C396" s="1">
        <f t="shared" si="1"/>
        <v>-2.85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IFERROR(__xludf.DUMMYFUNCTION("""COMPUTED_VALUE"""),87.57)</f>
        <v>87.57</v>
      </c>
      <c r="C397" s="1">
        <f t="shared" si="1"/>
        <v>-1.51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IFERROR(__xludf.DUMMYFUNCTION("""COMPUTED_VALUE"""),87.14)</f>
        <v>87.14</v>
      </c>
      <c r="C398" s="1">
        <f t="shared" si="1"/>
        <v>-1.43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IFERROR(__xludf.DUMMYFUNCTION("""COMPUTED_VALUE"""),86.77)</f>
        <v>86.77</v>
      </c>
      <c r="C399" s="1">
        <f t="shared" si="1"/>
        <v>-1.37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IFERROR(__xludf.DUMMYFUNCTION("""COMPUTED_VALUE"""),85.27)</f>
        <v>85.27</v>
      </c>
      <c r="C400" s="1">
        <f t="shared" si="1"/>
        <v>-2.5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IFERROR(__xludf.DUMMYFUNCTION("""COMPUTED_VALUE"""),86.18)</f>
        <v>86.18</v>
      </c>
      <c r="C401" s="1">
        <f t="shared" si="1"/>
        <v>-0.09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IFERROR(__xludf.DUMMYFUNCTION("""COMPUTED_VALUE"""),82.23)</f>
        <v>82.23</v>
      </c>
      <c r="C402" s="1">
        <f t="shared" si="1"/>
        <v>-4.95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IFERROR(__xludf.DUMMYFUNCTION("""COMPUTED_VALUE"""),82.75)</f>
        <v>82.75</v>
      </c>
      <c r="C403" s="1">
        <f t="shared" si="1"/>
        <v>-0.48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IFERROR(__xludf.DUMMYFUNCTION("""COMPUTED_VALUE"""),78.59)</f>
        <v>78.59</v>
      </c>
      <c r="C404" s="1">
        <f t="shared" si="1"/>
        <v>-5.16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IFERROR(__xludf.DUMMYFUNCTION("""COMPUTED_VALUE"""),82.69)</f>
        <v>82.69</v>
      </c>
      <c r="C405" s="1">
        <f t="shared" si="1"/>
        <v>3.1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IFERROR(__xludf.DUMMYFUNCTION("""COMPUTED_VALUE"""),78.23)</f>
        <v>78.23</v>
      </c>
      <c r="C406" s="1">
        <f t="shared" si="1"/>
        <v>-5.46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IFERROR(__xludf.DUMMYFUNCTION("""COMPUTED_VALUE"""),81.22)</f>
        <v>81.22</v>
      </c>
      <c r="C407" s="1">
        <f t="shared" si="1"/>
        <v>1.99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IFERROR(__xludf.DUMMYFUNCTION("""COMPUTED_VALUE"""),82.54)</f>
        <v>82.54</v>
      </c>
      <c r="C408" s="1">
        <f t="shared" si="1"/>
        <v>0.32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IFERROR(__xludf.DUMMYFUNCTION("""COMPUTED_VALUE"""),83.31)</f>
        <v>83.31</v>
      </c>
      <c r="C409" s="1">
        <f t="shared" si="1"/>
        <v>-0.23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IFERROR(__xludf.DUMMYFUNCTION("""COMPUTED_VALUE"""),82.13)</f>
        <v>82.13</v>
      </c>
      <c r="C410" s="1">
        <f t="shared" si="1"/>
        <v>-2.18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IFERROR(__xludf.DUMMYFUNCTION("""COMPUTED_VALUE"""),80.93)</f>
        <v>80.93</v>
      </c>
      <c r="C411" s="1">
        <f t="shared" si="1"/>
        <v>-2.2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IFERROR(__xludf.DUMMYFUNCTION("""COMPUTED_VALUE"""),77.42)</f>
        <v>77.42</v>
      </c>
      <c r="C412" s="1">
        <f t="shared" si="1"/>
        <v>-4.51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IFERROR(__xludf.DUMMYFUNCTION("""COMPUTED_VALUE"""),76.87)</f>
        <v>76.87</v>
      </c>
      <c r="C413" s="1">
        <f t="shared" si="1"/>
        <v>-1.55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IFERROR(__xludf.DUMMYFUNCTION("""COMPUTED_VALUE"""),76.95)</f>
        <v>76.95</v>
      </c>
      <c r="C414" s="1">
        <f t="shared" si="1"/>
        <v>-0.92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IFERROR(__xludf.DUMMYFUNCTION("""COMPUTED_VALUE"""),79.67)</f>
        <v>79.67</v>
      </c>
      <c r="C415" s="1">
        <f t="shared" si="1"/>
        <v>1.72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IFERROR(__xludf.DUMMYFUNCTION("""COMPUTED_VALUE"""),80.29)</f>
        <v>80.29</v>
      </c>
      <c r="C416" s="1">
        <f t="shared" si="1"/>
        <v>-0.38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IFERROR(__xludf.DUMMYFUNCTION("""COMPUTED_VALUE"""),78.19)</f>
        <v>78.19</v>
      </c>
      <c r="C417" s="1">
        <f t="shared" si="1"/>
        <v>-3.1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IFERROR(__xludf.DUMMYFUNCTION("""COMPUTED_VALUE"""),80.01)</f>
        <v>80.01</v>
      </c>
      <c r="C418" s="1">
        <f t="shared" si="1"/>
        <v>0.82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IFERROR(__xludf.DUMMYFUNCTION("""COMPUTED_VALUE"""),82.1)</f>
        <v>82.1</v>
      </c>
      <c r="C419" s="1">
        <f t="shared" si="1"/>
        <v>1.09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IFERROR(__xludf.DUMMYFUNCTION("""COMPUTED_VALUE"""),82.07)</f>
        <v>82.07</v>
      </c>
      <c r="C420" s="1">
        <f t="shared" si="1"/>
        <v>-1.03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IFERROR(__xludf.DUMMYFUNCTION("""COMPUTED_VALUE"""),82.98)</f>
        <v>82.98</v>
      </c>
      <c r="C421" s="1">
        <f t="shared" si="1"/>
        <v>-0.09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IFERROR(__xludf.DUMMYFUNCTION("""COMPUTED_VALUE"""),81.61)</f>
        <v>81.61</v>
      </c>
      <c r="C422" s="1">
        <f t="shared" si="1"/>
        <v>-2.37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IFERROR(__xludf.DUMMYFUNCTION("""COMPUTED_VALUE"""),79.35)</f>
        <v>79.35</v>
      </c>
      <c r="C423" s="1">
        <f t="shared" si="1"/>
        <v>-3.26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IFERROR(__xludf.DUMMYFUNCTION("""COMPUTED_VALUE"""),78.08)</f>
        <v>78.08</v>
      </c>
      <c r="C424" s="1">
        <f t="shared" si="1"/>
        <v>-2.27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IFERROR(__xludf.DUMMYFUNCTION("""COMPUTED_VALUE"""),80.57)</f>
        <v>80.57</v>
      </c>
      <c r="C425" s="1">
        <f t="shared" si="1"/>
        <v>1.49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IFERROR(__xludf.DUMMYFUNCTION("""COMPUTED_VALUE"""),79.26)</f>
        <v>79.26</v>
      </c>
      <c r="C426" s="1">
        <f t="shared" si="1"/>
        <v>-2.31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IFERROR(__xludf.DUMMYFUNCTION("""COMPUTED_VALUE"""),76.65)</f>
        <v>76.65</v>
      </c>
      <c r="C427" s="1">
        <f t="shared" si="1"/>
        <v>-3.61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IFERROR(__xludf.DUMMYFUNCTION("""COMPUTED_VALUE"""),78.22)</f>
        <v>78.22</v>
      </c>
      <c r="C428" s="1">
        <f t="shared" si="1"/>
        <v>0.57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IFERROR(__xludf.DUMMYFUNCTION("""COMPUTED_VALUE"""),77.81)</f>
        <v>77.81</v>
      </c>
      <c r="C429" s="1">
        <f t="shared" si="1"/>
        <v>-1.41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IFERROR(__xludf.DUMMYFUNCTION("""COMPUTED_VALUE"""),79.44)</f>
        <v>79.44</v>
      </c>
      <c r="C430" s="1">
        <f t="shared" si="1"/>
        <v>0.63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IFERROR(__xludf.DUMMYFUNCTION("""COMPUTED_VALUE"""),80.63)</f>
        <v>80.63</v>
      </c>
      <c r="C431" s="1">
        <f t="shared" si="1"/>
        <v>0.19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IFERROR(__xludf.DUMMYFUNCTION("""COMPUTED_VALUE"""),80.53)</f>
        <v>80.53</v>
      </c>
      <c r="C432" s="1">
        <f t="shared" si="1"/>
        <v>-1.1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IFERROR(__xludf.DUMMYFUNCTION("""COMPUTED_VALUE"""),79.21)</f>
        <v>79.21</v>
      </c>
      <c r="C433" s="1">
        <f t="shared" si="1"/>
        <v>-2.32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IFERROR(__xludf.DUMMYFUNCTION("""COMPUTED_VALUE"""),79.21)</f>
        <v>79.21</v>
      </c>
      <c r="C434" s="1">
        <f t="shared" si="1"/>
        <v>-1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IFERROR(__xludf.DUMMYFUNCTION("""COMPUTED_VALUE"""),76.34)</f>
        <v>76.34</v>
      </c>
      <c r="C435" s="1">
        <f t="shared" si="1"/>
        <v>-3.87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IFERROR(__xludf.DUMMYFUNCTION("""COMPUTED_VALUE"""),72.9)</f>
        <v>72.9</v>
      </c>
      <c r="C436" s="1">
        <f t="shared" si="1"/>
        <v>-4.44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IFERROR(__xludf.DUMMYFUNCTION("""COMPUTED_VALUE"""),73.99)</f>
        <v>73.99</v>
      </c>
      <c r="C437" s="1">
        <f t="shared" si="1"/>
        <v>0.09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IFERROR(__xludf.DUMMYFUNCTION("""COMPUTED_VALUE"""),75.19)</f>
        <v>75.19</v>
      </c>
      <c r="C438" s="1">
        <f t="shared" si="1"/>
        <v>0.2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IFERROR(__xludf.DUMMYFUNCTION("""COMPUTED_VALUE"""),76.28)</f>
        <v>76.28</v>
      </c>
      <c r="C439" s="1">
        <f t="shared" si="1"/>
        <v>0.09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IFERROR(__xludf.DUMMYFUNCTION("""COMPUTED_VALUE"""),73.6)</f>
        <v>73.6</v>
      </c>
      <c r="C440" s="1">
        <f t="shared" si="1"/>
        <v>-3.68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IFERROR(__xludf.DUMMYFUNCTION("""COMPUTED_VALUE"""),74.53)</f>
        <v>74.53</v>
      </c>
      <c r="C441" s="1">
        <f t="shared" si="1"/>
        <v>-0.07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IFERROR(__xludf.DUMMYFUNCTION("""COMPUTED_VALUE"""),71.79)</f>
        <v>71.79</v>
      </c>
      <c r="C442" s="1">
        <f t="shared" si="1"/>
        <v>-3.74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IFERROR(__xludf.DUMMYFUNCTION("""COMPUTED_VALUE"""),70.93)</f>
        <v>70.93</v>
      </c>
      <c r="C443" s="1">
        <f t="shared" si="1"/>
        <v>-1.86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IFERROR(__xludf.DUMMYFUNCTION("""COMPUTED_VALUE"""),72.01)</f>
        <v>72.01</v>
      </c>
      <c r="C444" s="1">
        <f t="shared" si="1"/>
        <v>0.08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IFERROR(__xludf.DUMMYFUNCTION("""COMPUTED_VALUE"""),72.53)</f>
        <v>72.53</v>
      </c>
      <c r="C445" s="1">
        <f t="shared" si="1"/>
        <v>-0.48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IFERROR(__xludf.DUMMYFUNCTION("""COMPUTED_VALUE"""),74.65)</f>
        <v>74.65</v>
      </c>
      <c r="C446" s="1">
        <f t="shared" si="1"/>
        <v>1.12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IFERROR(__xludf.DUMMYFUNCTION("""COMPUTED_VALUE"""),73.82)</f>
        <v>73.82</v>
      </c>
      <c r="C447" s="1">
        <f t="shared" si="1"/>
        <v>-1.83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IFERROR(__xludf.DUMMYFUNCTION("""COMPUTED_VALUE"""),76.72)</f>
        <v>76.72</v>
      </c>
      <c r="C448" s="1">
        <f t="shared" si="1"/>
        <v>1.9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IFERROR(__xludf.DUMMYFUNCTION("""COMPUTED_VALUE"""),76.42)</f>
        <v>76.42</v>
      </c>
      <c r="C449" s="1">
        <f t="shared" si="1"/>
        <v>-1.3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IFERROR(__xludf.DUMMYFUNCTION("""COMPUTED_VALUE"""),78.36)</f>
        <v>78.36</v>
      </c>
      <c r="C450" s="1">
        <f t="shared" si="1"/>
        <v>0.94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IFERROR(__xludf.DUMMYFUNCTION("""COMPUTED_VALUE"""),77.8)</f>
        <v>77.8</v>
      </c>
      <c r="C451" s="1">
        <f t="shared" si="1"/>
        <v>-1.56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IFERROR(__xludf.DUMMYFUNCTION("""COMPUTED_VALUE"""),78.89)</f>
        <v>78.89</v>
      </c>
      <c r="C452" s="1">
        <f t="shared" si="1"/>
        <v>0.09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IFERROR(__xludf.DUMMYFUNCTION("""COMPUTED_VALUE"""),75.88)</f>
        <v>75.88</v>
      </c>
      <c r="C453" s="1">
        <f t="shared" si="1"/>
        <v>-4.01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IFERROR(__xludf.DUMMYFUNCTION("""COMPUTED_VALUE"""),78.36)</f>
        <v>78.36</v>
      </c>
      <c r="C454" s="1">
        <f t="shared" si="1"/>
        <v>1.48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IFERROR(__xludf.DUMMYFUNCTION("""COMPUTED_VALUE"""),77.7)</f>
        <v>77.7</v>
      </c>
      <c r="C455" s="1">
        <f t="shared" si="1"/>
        <v>-1.66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IFERROR(__xludf.DUMMYFUNCTION("""COMPUTED_VALUE"""),78.68)</f>
        <v>78.68</v>
      </c>
      <c r="C456" s="1">
        <f t="shared" si="1"/>
        <v>-0.02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IFERROR(__xludf.DUMMYFUNCTION("""COMPUTED_VALUE"""),80.48)</f>
        <v>80.48</v>
      </c>
      <c r="C457" s="1">
        <f t="shared" si="1"/>
        <v>0.8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IFERROR(__xludf.DUMMYFUNCTION("""COMPUTED_VALUE"""),82.18)</f>
        <v>82.18</v>
      </c>
      <c r="C458" s="1">
        <f t="shared" si="1"/>
        <v>0.7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IFERROR(__xludf.DUMMYFUNCTION("""COMPUTED_VALUE"""),77.04)</f>
        <v>77.04</v>
      </c>
      <c r="C459" s="1">
        <f t="shared" si="1"/>
        <v>-6.14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IFERROR(__xludf.DUMMYFUNCTION("""COMPUTED_VALUE"""),77.02)</f>
        <v>77.02</v>
      </c>
      <c r="C460" s="1">
        <f t="shared" si="1"/>
        <v>-1.02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IFERROR(__xludf.DUMMYFUNCTION("""COMPUTED_VALUE"""),81.41)</f>
        <v>81.41</v>
      </c>
      <c r="C461" s="1">
        <f t="shared" si="1"/>
        <v>3.39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IFERROR(__xludf.DUMMYFUNCTION("""COMPUTED_VALUE"""),81.0)</f>
        <v>81</v>
      </c>
      <c r="C462" s="1">
        <f t="shared" si="1"/>
        <v>-1.41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IFERROR(__xludf.DUMMYFUNCTION("""COMPUTED_VALUE"""),79.02)</f>
        <v>79.02</v>
      </c>
      <c r="C463" s="1">
        <f t="shared" si="1"/>
        <v>-2.98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IFERROR(__xludf.DUMMYFUNCTION("""COMPUTED_VALUE"""),76.53)</f>
        <v>76.53</v>
      </c>
      <c r="C464" s="1">
        <f t="shared" si="1"/>
        <v>-3.49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IFERROR(__xludf.DUMMYFUNCTION("""COMPUTED_VALUE"""),78.06)</f>
        <v>78.06</v>
      </c>
      <c r="C465" s="1">
        <f t="shared" si="1"/>
        <v>0.53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IFERROR(__xludf.DUMMYFUNCTION("""COMPUTED_VALUE"""),79.64)</f>
        <v>79.64</v>
      </c>
      <c r="C466" s="1">
        <f t="shared" si="1"/>
        <v>0.58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IFERROR(__xludf.DUMMYFUNCTION("""COMPUTED_VALUE"""),79.3)</f>
        <v>79.3</v>
      </c>
      <c r="C467" s="1">
        <f t="shared" si="1"/>
        <v>-1.34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IFERROR(__xludf.DUMMYFUNCTION("""COMPUTED_VALUE"""),79.69)</f>
        <v>79.69</v>
      </c>
      <c r="C468" s="1">
        <f t="shared" si="1"/>
        <v>-0.61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IFERROR(__xludf.DUMMYFUNCTION("""COMPUTED_VALUE"""),81.83)</f>
        <v>81.83</v>
      </c>
      <c r="C469" s="1">
        <f t="shared" si="1"/>
        <v>1.14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IFERROR(__xludf.DUMMYFUNCTION("""COMPUTED_VALUE"""),79.0)</f>
        <v>79</v>
      </c>
      <c r="C470" s="1">
        <f t="shared" si="1"/>
        <v>-3.83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IFERROR(__xludf.DUMMYFUNCTION("""COMPUTED_VALUE"""),80.32)</f>
        <v>80.32</v>
      </c>
      <c r="C471" s="1">
        <f t="shared" si="1"/>
        <v>0.32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IFERROR(__xludf.DUMMYFUNCTION("""COMPUTED_VALUE"""),82.29)</f>
        <v>82.29</v>
      </c>
      <c r="C472" s="1">
        <f t="shared" si="1"/>
        <v>0.97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IFERROR(__xludf.DUMMYFUNCTION("""COMPUTED_VALUE"""),81.87)</f>
        <v>81.87</v>
      </c>
      <c r="C473" s="1">
        <f t="shared" si="1"/>
        <v>-1.42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IFERROR(__xludf.DUMMYFUNCTION("""COMPUTED_VALUE"""),81.87)</f>
        <v>81.87</v>
      </c>
      <c r="C474" s="1">
        <f t="shared" si="1"/>
        <v>-1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IFERROR(__xludf.DUMMYFUNCTION("""COMPUTED_VALUE"""),81.87)</f>
        <v>81.87</v>
      </c>
      <c r="C475" s="1">
        <f t="shared" si="1"/>
        <v>-1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IFERROR(__xludf.DUMMYFUNCTION("""COMPUTED_VALUE"""),80.43)</f>
        <v>80.43</v>
      </c>
      <c r="C476" s="1">
        <f t="shared" si="1"/>
        <v>-2.44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IFERROR(__xludf.DUMMYFUNCTION("""COMPUTED_VALUE"""),80.54)</f>
        <v>80.54</v>
      </c>
      <c r="C477" s="1">
        <f t="shared" si="1"/>
        <v>-0.89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IFERROR(__xludf.DUMMYFUNCTION("""COMPUTED_VALUE"""),78.39)</f>
        <v>78.39</v>
      </c>
      <c r="C478" s="1">
        <f t="shared" si="1"/>
        <v>-3.15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IFERROR(__xludf.DUMMYFUNCTION("""COMPUTED_VALUE"""),77.83)</f>
        <v>77.83</v>
      </c>
      <c r="C479" s="1">
        <f t="shared" si="1"/>
        <v>-1.56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IFERROR(__xludf.DUMMYFUNCTION("""COMPUTED_VALUE"""),75.54)</f>
        <v>75.54</v>
      </c>
      <c r="C480" s="1">
        <f t="shared" si="1"/>
        <v>-3.29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IFERROR(__xludf.DUMMYFUNCTION("""COMPUTED_VALUE"""),76.13)</f>
        <v>76.13</v>
      </c>
      <c r="C481" s="1">
        <f t="shared" si="1"/>
        <v>-0.41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IFERROR(__xludf.DUMMYFUNCTION("""COMPUTED_VALUE"""),77.72)</f>
        <v>77.72</v>
      </c>
      <c r="C482" s="1">
        <f t="shared" si="1"/>
        <v>0.59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IFERROR(__xludf.DUMMYFUNCTION("""COMPUTED_VALUE"""),77.24)</f>
        <v>77.24</v>
      </c>
      <c r="C483" s="1">
        <f t="shared" si="1"/>
        <v>-1.48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IFERROR(__xludf.DUMMYFUNCTION("""COMPUTED_VALUE"""),81.04)</f>
        <v>81.04</v>
      </c>
      <c r="C484" s="1">
        <f t="shared" si="1"/>
        <v>2.8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IFERROR(__xludf.DUMMYFUNCTION("""COMPUTED_VALUE"""),80.3)</f>
        <v>80.3</v>
      </c>
      <c r="C485" s="1">
        <f t="shared" si="1"/>
        <v>-1.74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IFERROR(__xludf.DUMMYFUNCTION("""COMPUTED_VALUE"""),79.76)</f>
        <v>79.76</v>
      </c>
      <c r="C486" s="1">
        <f t="shared" si="1"/>
        <v>-1.54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IFERROR(__xludf.DUMMYFUNCTION("""COMPUTED_VALUE"""),80.93)</f>
        <v>80.93</v>
      </c>
      <c r="C487" s="1">
        <f t="shared" si="1"/>
        <v>0.17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IFERROR(__xludf.DUMMYFUNCTION("""COMPUTED_VALUE"""),82.13)</f>
        <v>82.13</v>
      </c>
      <c r="C488" s="1">
        <f t="shared" si="1"/>
        <v>0.2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IFERROR(__xludf.DUMMYFUNCTION("""COMPUTED_VALUE"""),82.39)</f>
        <v>82.39</v>
      </c>
      <c r="C489" s="1">
        <f t="shared" si="1"/>
        <v>-0.74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IFERROR(__xludf.DUMMYFUNCTION("""COMPUTED_VALUE"""),80.46)</f>
        <v>80.46</v>
      </c>
      <c r="C490" s="1">
        <f t="shared" si="1"/>
        <v>-2.93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IFERROR(__xludf.DUMMYFUNCTION("""COMPUTED_VALUE"""),82.2)</f>
        <v>82.2</v>
      </c>
      <c r="C491" s="1">
        <f t="shared" si="1"/>
        <v>0.74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IFERROR(__xludf.DUMMYFUNCTION("""COMPUTED_VALUE"""),80.59)</f>
        <v>80.59</v>
      </c>
      <c r="C492" s="1">
        <f t="shared" si="1"/>
        <v>-2.61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IFERROR(__xludf.DUMMYFUNCTION("""COMPUTED_VALUE"""),79.41)</f>
        <v>79.41</v>
      </c>
      <c r="C493" s="1">
        <f t="shared" si="1"/>
        <v>-2.18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IFERROR(__xludf.DUMMYFUNCTION("""COMPUTED_VALUE"""),78.51)</f>
        <v>78.51</v>
      </c>
      <c r="C494" s="1">
        <f t="shared" si="1"/>
        <v>-1.9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IFERROR(__xludf.DUMMYFUNCTION("""COMPUTED_VALUE"""),78.86)</f>
        <v>78.86</v>
      </c>
      <c r="C495" s="1">
        <f t="shared" si="1"/>
        <v>-0.65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IFERROR(__xludf.DUMMYFUNCTION("""COMPUTED_VALUE"""),78.87)</f>
        <v>78.87</v>
      </c>
      <c r="C496" s="1">
        <f t="shared" si="1"/>
        <v>-0.99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IFERROR(__xludf.DUMMYFUNCTION("""COMPUTED_VALUE"""),77.82)</f>
        <v>77.82</v>
      </c>
      <c r="C497" s="1">
        <f t="shared" si="1"/>
        <v>-2.05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IFERROR(__xludf.DUMMYFUNCTION("""COMPUTED_VALUE"""),80.31)</f>
        <v>80.31</v>
      </c>
      <c r="C498" s="1">
        <f t="shared" si="1"/>
        <v>1.49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IFERROR(__xludf.DUMMYFUNCTION("""COMPUTED_VALUE"""),80.0)</f>
        <v>80</v>
      </c>
      <c r="C499" s="1">
        <f t="shared" si="1"/>
        <v>-1.31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IFERROR(__xludf.DUMMYFUNCTION("""COMPUTED_VALUE"""),80.97)</f>
        <v>80.97</v>
      </c>
      <c r="C500" s="1">
        <f t="shared" si="1"/>
        <v>-0.03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IFERROR(__xludf.DUMMYFUNCTION("""COMPUTED_VALUE"""),82.2)</f>
        <v>82.2</v>
      </c>
      <c r="C501" s="1">
        <f t="shared" si="1"/>
        <v>0.23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IFERROR(__xludf.DUMMYFUNCTION("""COMPUTED_VALUE"""),82.28)</f>
        <v>82.28</v>
      </c>
      <c r="C502" s="1">
        <f t="shared" si="1"/>
        <v>-0.92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IFERROR(__xludf.DUMMYFUNCTION("""COMPUTED_VALUE"""),81.15)</f>
        <v>81.15</v>
      </c>
      <c r="C503" s="1">
        <f t="shared" si="1"/>
        <v>-2.13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IFERROR(__xludf.DUMMYFUNCTION("""COMPUTED_VALUE"""),82.11)</f>
        <v>82.11</v>
      </c>
      <c r="C504" s="1">
        <f t="shared" si="1"/>
        <v>-0.04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IFERROR(__xludf.DUMMYFUNCTION("""COMPUTED_VALUE"""),81.73)</f>
        <v>81.73</v>
      </c>
      <c r="C505" s="1">
        <f t="shared" si="1"/>
        <v>-1.38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IFERROR(__xludf.DUMMYFUNCTION("""COMPUTED_VALUE"""),83.49)</f>
        <v>83.49</v>
      </c>
      <c r="C506" s="1">
        <f t="shared" si="1"/>
        <v>0.76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IFERROR(__xludf.DUMMYFUNCTION("""COMPUTED_VALUE"""),84.18)</f>
        <v>84.18</v>
      </c>
      <c r="C507" s="1">
        <f t="shared" si="1"/>
        <v>-0.31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IFERROR(__xludf.DUMMYFUNCTION("""COMPUTED_VALUE"""),83.8)</f>
        <v>83.8</v>
      </c>
      <c r="C508" s="1">
        <f t="shared" si="1"/>
        <v>-1.38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IFERROR(__xludf.DUMMYFUNCTION("""COMPUTED_VALUE"""),83.37)</f>
        <v>83.37</v>
      </c>
      <c r="C509" s="1">
        <f t="shared" si="1"/>
        <v>-1.43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IFERROR(__xludf.DUMMYFUNCTION("""COMPUTED_VALUE"""),83.87)</f>
        <v>83.87</v>
      </c>
      <c r="C510" s="1">
        <f t="shared" si="1"/>
        <v>-0.5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IFERROR(__xludf.DUMMYFUNCTION("""COMPUTED_VALUE"""),84.3)</f>
        <v>84.3</v>
      </c>
      <c r="C511" s="1">
        <f t="shared" si="1"/>
        <v>-0.57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IFERROR(__xludf.DUMMYFUNCTION("""COMPUTED_VALUE"""),83.77)</f>
        <v>83.77</v>
      </c>
      <c r="C512" s="1">
        <f t="shared" si="1"/>
        <v>-1.53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IFERROR(__xludf.DUMMYFUNCTION("""COMPUTED_VALUE"""),84.28)</f>
        <v>84.28</v>
      </c>
      <c r="C513" s="1">
        <f t="shared" si="1"/>
        <v>-0.49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IFERROR(__xludf.DUMMYFUNCTION("""COMPUTED_VALUE"""),83.6)</f>
        <v>83.6</v>
      </c>
      <c r="C514" s="1">
        <f t="shared" si="1"/>
        <v>-1.68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IFERROR(__xludf.DUMMYFUNCTION("""COMPUTED_VALUE"""),84.23)</f>
        <v>84.23</v>
      </c>
      <c r="C515" s="1">
        <f t="shared" si="1"/>
        <v>-0.37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IFERROR(__xludf.DUMMYFUNCTION("""COMPUTED_VALUE"""),85.07)</f>
        <v>85.07</v>
      </c>
      <c r="C516" s="1">
        <f t="shared" si="1"/>
        <v>-0.16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IFERROR(__xludf.DUMMYFUNCTION("""COMPUTED_VALUE"""),85.8)</f>
        <v>85.8</v>
      </c>
      <c r="C517" s="1">
        <f t="shared" si="1"/>
        <v>-0.27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IFERROR(__xludf.DUMMYFUNCTION("""COMPUTED_VALUE"""),85.65)</f>
        <v>85.65</v>
      </c>
      <c r="C518" s="1">
        <f t="shared" si="1"/>
        <v>-1.15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IFERROR(__xludf.DUMMYFUNCTION("""COMPUTED_VALUE"""),85.61)</f>
        <v>85.61</v>
      </c>
      <c r="C519" s="1">
        <f t="shared" si="1"/>
        <v>-1.04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IFERROR(__xludf.DUMMYFUNCTION("""COMPUTED_VALUE"""),85.93)</f>
        <v>85.93</v>
      </c>
      <c r="C520" s="1">
        <f t="shared" si="1"/>
        <v>-0.68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IFERROR(__xludf.DUMMYFUNCTION("""COMPUTED_VALUE"""),86.48)</f>
        <v>86.48</v>
      </c>
      <c r="C521" s="1">
        <f t="shared" si="1"/>
        <v>-0.45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IFERROR(__xludf.DUMMYFUNCTION("""COMPUTED_VALUE"""),87.58)</f>
        <v>87.58</v>
      </c>
      <c r="C522" s="1">
        <f t="shared" si="1"/>
        <v>0.1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IFERROR(__xludf.DUMMYFUNCTION("""COMPUTED_VALUE"""),87.46)</f>
        <v>87.46</v>
      </c>
      <c r="C523" s="1">
        <f t="shared" si="1"/>
        <v>-1.12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IFERROR(__xludf.DUMMYFUNCTION("""COMPUTED_VALUE"""),87.34)</f>
        <v>87.34</v>
      </c>
      <c r="C524" s="1">
        <f t="shared" si="1"/>
        <v>-1.12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IFERROR(__xludf.DUMMYFUNCTION("""COMPUTED_VALUE"""),86.71)</f>
        <v>86.71</v>
      </c>
      <c r="C525" s="1">
        <f t="shared" si="1"/>
        <v>-1.63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IFERROR(__xludf.DUMMYFUNCTION("""COMPUTED_VALUE"""),87.35)</f>
        <v>87.35</v>
      </c>
      <c r="C526" s="1">
        <f t="shared" si="1"/>
        <v>-0.36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IFERROR(__xludf.DUMMYFUNCTION("""COMPUTED_VALUE"""),87.43)</f>
        <v>87.43</v>
      </c>
      <c r="C527" s="1">
        <f t="shared" si="1"/>
        <v>-0.92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IFERROR(__xludf.DUMMYFUNCTION("""COMPUTED_VALUE"""),87.73)</f>
        <v>87.73</v>
      </c>
      <c r="C528" s="1">
        <f t="shared" si="1"/>
        <v>-0.7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IFERROR(__xludf.DUMMYFUNCTION("""COMPUTED_VALUE"""),87.56)</f>
        <v>87.56</v>
      </c>
      <c r="C529" s="1">
        <f t="shared" si="1"/>
        <v>-1.17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IFERROR(__xludf.DUMMYFUNCTION("""COMPUTED_VALUE"""),87.89)</f>
        <v>87.89</v>
      </c>
      <c r="C530" s="1">
        <f t="shared" si="1"/>
        <v>-0.67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IFERROR(__xludf.DUMMYFUNCTION("""COMPUTED_VALUE"""),87.97)</f>
        <v>87.97</v>
      </c>
      <c r="C531" s="1">
        <f t="shared" si="1"/>
        <v>-0.92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IFERROR(__xludf.DUMMYFUNCTION("""COMPUTED_VALUE"""),88.02)</f>
        <v>88.02</v>
      </c>
      <c r="C532" s="1">
        <f t="shared" si="1"/>
        <v>-0.95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IFERROR(__xludf.DUMMYFUNCTION("""COMPUTED_VALUE"""),87.14)</f>
        <v>87.14</v>
      </c>
      <c r="C533" s="1">
        <f t="shared" si="1"/>
        <v>-1.88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IFERROR(__xludf.DUMMYFUNCTION("""COMPUTED_VALUE"""),88.03)</f>
        <v>88.03</v>
      </c>
      <c r="C534" s="1">
        <f t="shared" si="1"/>
        <v>-0.11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IFERROR(__xludf.DUMMYFUNCTION("""COMPUTED_VALUE"""),87.99)</f>
        <v>87.99</v>
      </c>
      <c r="C535" s="1">
        <f t="shared" si="1"/>
        <v>-1.04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IFERROR(__xludf.DUMMYFUNCTION("""COMPUTED_VALUE"""),87.01)</f>
        <v>87.01</v>
      </c>
      <c r="C536" s="1">
        <f t="shared" si="1"/>
        <v>-1.98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IFERROR(__xludf.DUMMYFUNCTION("""COMPUTED_VALUE"""),87.65)</f>
        <v>87.65</v>
      </c>
      <c r="C537" s="1">
        <f t="shared" si="1"/>
        <v>-0.36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IFERROR(__xludf.DUMMYFUNCTION("""COMPUTED_VALUE"""),87.56)</f>
        <v>87.56</v>
      </c>
      <c r="C538" s="1">
        <f t="shared" si="1"/>
        <v>-1.09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IFERROR(__xludf.DUMMYFUNCTION("""COMPUTED_VALUE"""),87.6)</f>
        <v>87.6</v>
      </c>
      <c r="C539" s="1">
        <f t="shared" si="1"/>
        <v>-0.96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IFERROR(__xludf.DUMMYFUNCTION("""COMPUTED_VALUE"""),87.76)</f>
        <v>87.76</v>
      </c>
      <c r="C540" s="1">
        <f t="shared" si="1"/>
        <v>-0.84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IFERROR(__xludf.DUMMYFUNCTION("""COMPUTED_VALUE"""),87.9)</f>
        <v>87.9</v>
      </c>
      <c r="C541" s="1">
        <f t="shared" si="1"/>
        <v>-0.86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IFERROR(__xludf.DUMMYFUNCTION("""COMPUTED_VALUE"""),88.2)</f>
        <v>88.2</v>
      </c>
      <c r="C542" s="1">
        <f t="shared" si="1"/>
        <v>-0.7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IFERROR(__xludf.DUMMYFUNCTION("""COMPUTED_VALUE"""),88.07)</f>
        <v>88.07</v>
      </c>
      <c r="C543" s="1">
        <f t="shared" si="1"/>
        <v>-1.13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IFERROR(__xludf.DUMMYFUNCTION("""COMPUTED_VALUE"""),87.77)</f>
        <v>87.77</v>
      </c>
      <c r="C544" s="1">
        <f t="shared" si="1"/>
        <v>-1.3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IFERROR(__xludf.DUMMYFUNCTION("""COMPUTED_VALUE"""),87.6)</f>
        <v>87.6</v>
      </c>
      <c r="C545" s="1">
        <f t="shared" si="1"/>
        <v>-1.17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IFERROR(__xludf.DUMMYFUNCTION("""COMPUTED_VALUE"""),87.49)</f>
        <v>87.49</v>
      </c>
      <c r="C546" s="1">
        <f t="shared" si="1"/>
        <v>-1.11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IFERROR(__xludf.DUMMYFUNCTION("""COMPUTED_VALUE"""),87.52)</f>
        <v>87.52</v>
      </c>
      <c r="C547" s="1">
        <f t="shared" si="1"/>
        <v>-0.97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IFERROR(__xludf.DUMMYFUNCTION("""COMPUTED_VALUE"""),87.06)</f>
        <v>87.06</v>
      </c>
      <c r="C548" s="1">
        <f t="shared" si="1"/>
        <v>-1.46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IFERROR(__xludf.DUMMYFUNCTION("""COMPUTED_VALUE"""),84.95)</f>
        <v>84.95</v>
      </c>
      <c r="C549" s="1">
        <f t="shared" si="1"/>
        <v>-3.11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IFERROR(__xludf.DUMMYFUNCTION("""COMPUTED_VALUE"""),85.47)</f>
        <v>85.47</v>
      </c>
      <c r="C550" s="1">
        <f t="shared" si="1"/>
        <v>-0.48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IFERROR(__xludf.DUMMYFUNCTION("""COMPUTED_VALUE"""),86.71)</f>
        <v>86.71</v>
      </c>
      <c r="C551" s="1">
        <f t="shared" si="1"/>
        <v>0.24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IFERROR(__xludf.DUMMYFUNCTION("""COMPUTED_VALUE"""),86.8)</f>
        <v>86.8</v>
      </c>
      <c r="C552" s="1">
        <f t="shared" si="1"/>
        <v>-0.91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IFERROR(__xludf.DUMMYFUNCTION("""COMPUTED_VALUE"""),87.54)</f>
        <v>87.54</v>
      </c>
      <c r="C553" s="1">
        <f t="shared" si="1"/>
        <v>-0.26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IFERROR(__xludf.DUMMYFUNCTION("""COMPUTED_VALUE"""),88.75)</f>
        <v>88.75</v>
      </c>
      <c r="C554" s="1">
        <f t="shared" si="1"/>
        <v>0.21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IFERROR(__xludf.DUMMYFUNCTION("""COMPUTED_VALUE"""),88.87)</f>
        <v>88.87</v>
      </c>
      <c r="C555" s="1">
        <f t="shared" si="1"/>
        <v>-0.88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IFERROR(__xludf.DUMMYFUNCTION("""COMPUTED_VALUE"""),90.0)</f>
        <v>90</v>
      </c>
      <c r="C556" s="1">
        <f t="shared" si="1"/>
        <v>0.13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IFERROR(__xludf.DUMMYFUNCTION("""COMPUTED_VALUE"""),89.56)</f>
        <v>89.56</v>
      </c>
      <c r="C557" s="1">
        <f t="shared" si="1"/>
        <v>-1.44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IFERROR(__xludf.DUMMYFUNCTION("""COMPUTED_VALUE"""),89.74)</f>
        <v>89.74</v>
      </c>
      <c r="C558" s="1">
        <f t="shared" si="1"/>
        <v>-0.82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IFERROR(__xludf.DUMMYFUNCTION("""COMPUTED_VALUE"""),89.35)</f>
        <v>89.35</v>
      </c>
      <c r="C559" s="1">
        <f t="shared" si="1"/>
        <v>-1.39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IFERROR(__xludf.DUMMYFUNCTION("""COMPUTED_VALUE"""),88.91)</f>
        <v>88.91</v>
      </c>
      <c r="C560" s="1">
        <f t="shared" si="1"/>
        <v>-1.44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IFERROR(__xludf.DUMMYFUNCTION("""COMPUTED_VALUE"""),88.57)</f>
        <v>88.57</v>
      </c>
      <c r="C561" s="1">
        <f t="shared" si="1"/>
        <v>-1.34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IFERROR(__xludf.DUMMYFUNCTION("""COMPUTED_VALUE"""),88.46)</f>
        <v>88.46</v>
      </c>
      <c r="C562" s="1">
        <f t="shared" si="1"/>
        <v>-1.11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IFERROR(__xludf.DUMMYFUNCTION("""COMPUTED_VALUE"""),89.12)</f>
        <v>89.12</v>
      </c>
      <c r="C563" s="1">
        <f t="shared" si="1"/>
        <v>-0.34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IFERROR(__xludf.DUMMYFUNCTION("""COMPUTED_VALUE"""),89.14)</f>
        <v>89.14</v>
      </c>
      <c r="C564" s="1">
        <f t="shared" si="1"/>
        <v>-0.98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IFERROR(__xludf.DUMMYFUNCTION("""COMPUTED_VALUE"""),88.45)</f>
        <v>88.45</v>
      </c>
      <c r="C565" s="1">
        <f t="shared" si="1"/>
        <v>-1.69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IFERROR(__xludf.DUMMYFUNCTION("""COMPUTED_VALUE"""),88.77)</f>
        <v>88.77</v>
      </c>
      <c r="C566" s="1">
        <f t="shared" si="1"/>
        <v>-0.68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IFERROR(__xludf.DUMMYFUNCTION("""COMPUTED_VALUE"""),89.21)</f>
        <v>89.21</v>
      </c>
      <c r="C567" s="1">
        <f t="shared" si="1"/>
        <v>-0.56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IFERROR(__xludf.DUMMYFUNCTION("""COMPUTED_VALUE"""),89.23)</f>
        <v>89.23</v>
      </c>
      <c r="C568" s="1">
        <f t="shared" si="1"/>
        <v>-0.98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IFERROR(__xludf.DUMMYFUNCTION("""COMPUTED_VALUE"""),88.79)</f>
        <v>88.79</v>
      </c>
      <c r="C569" s="1">
        <f t="shared" si="1"/>
        <v>-1.44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IFERROR(__xludf.DUMMYFUNCTION("""COMPUTED_VALUE"""),87.84)</f>
        <v>87.84</v>
      </c>
      <c r="C570" s="1">
        <f t="shared" si="1"/>
        <v>-1.95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IFERROR(__xludf.DUMMYFUNCTION("""COMPUTED_VALUE"""),87.27)</f>
        <v>87.27</v>
      </c>
      <c r="C571" s="1">
        <f t="shared" si="1"/>
        <v>-1.57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IFERROR(__xludf.DUMMYFUNCTION("""COMPUTED_VALUE"""),86.33)</f>
        <v>86.33</v>
      </c>
      <c r="C572" s="1">
        <f t="shared" si="1"/>
        <v>-1.94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IFERROR(__xludf.DUMMYFUNCTION("""COMPUTED_VALUE"""),84.58)</f>
        <v>84.58</v>
      </c>
      <c r="C573" s="1">
        <f t="shared" si="1"/>
        <v>-2.75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IFERROR(__xludf.DUMMYFUNCTION("""COMPUTED_VALUE"""),85.35)</f>
        <v>85.35</v>
      </c>
      <c r="C574" s="1">
        <f t="shared" si="1"/>
        <v>-0.23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IFERROR(__xludf.DUMMYFUNCTION("""COMPUTED_VALUE"""),86.86)</f>
        <v>86.86</v>
      </c>
      <c r="C575" s="1">
        <f t="shared" si="1"/>
        <v>0.51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IFERROR(__xludf.DUMMYFUNCTION("""COMPUTED_VALUE"""),85.69)</f>
        <v>85.69</v>
      </c>
      <c r="C576" s="1">
        <f t="shared" si="1"/>
        <v>-2.17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IFERROR(__xludf.DUMMYFUNCTION("""COMPUTED_VALUE"""),86.4)</f>
        <v>86.4</v>
      </c>
      <c r="C577" s="1">
        <f t="shared" si="1"/>
        <v>-0.29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IFERROR(__xludf.DUMMYFUNCTION("""COMPUTED_VALUE"""),87.45)</f>
        <v>87.45</v>
      </c>
      <c r="C578" s="1">
        <f t="shared" si="1"/>
        <v>0.05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IFERROR(__xludf.DUMMYFUNCTION("""COMPUTED_VALUE"""),87.13)</f>
        <v>87.13</v>
      </c>
      <c r="C579" s="1">
        <f t="shared" si="1"/>
        <v>-1.32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IFERROR(__xludf.DUMMYFUNCTION("""COMPUTED_VALUE"""),86.8)</f>
        <v>86.8</v>
      </c>
      <c r="C580" s="1">
        <f t="shared" si="1"/>
        <v>-1.33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IFERROR(__xludf.DUMMYFUNCTION("""COMPUTED_VALUE"""),87.48)</f>
        <v>87.48</v>
      </c>
      <c r="C581" s="1">
        <f t="shared" si="1"/>
        <v>-0.32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IFERROR(__xludf.DUMMYFUNCTION("""COMPUTED_VALUE"""),87.13)</f>
        <v>87.13</v>
      </c>
      <c r="C582" s="1">
        <f t="shared" si="1"/>
        <v>-1.35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IFERROR(__xludf.DUMMYFUNCTION("""COMPUTED_VALUE"""),88.49)</f>
        <v>88.49</v>
      </c>
      <c r="C583" s="1">
        <f t="shared" si="1"/>
        <v>0.36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IFERROR(__xludf.DUMMYFUNCTION("""COMPUTED_VALUE"""),88.8)</f>
        <v>88.8</v>
      </c>
      <c r="C584" s="1">
        <f t="shared" si="1"/>
        <v>-0.69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IFERROR(__xludf.DUMMYFUNCTION("""COMPUTED_VALUE"""),89.32)</f>
        <v>89.32</v>
      </c>
      <c r="C585" s="1">
        <f t="shared" si="1"/>
        <v>-0.48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IFERROR(__xludf.DUMMYFUNCTION("""COMPUTED_VALUE"""),89.36)</f>
        <v>89.36</v>
      </c>
      <c r="C586" s="1">
        <f t="shared" si="1"/>
        <v>-0.96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IFERROR(__xludf.DUMMYFUNCTION("""COMPUTED_VALUE"""),89.36)</f>
        <v>89.36</v>
      </c>
      <c r="C587" s="1">
        <f t="shared" si="1"/>
        <v>-1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IFERROR(__xludf.DUMMYFUNCTION("""COMPUTED_VALUE"""),89.6)</f>
        <v>89.6</v>
      </c>
      <c r="C588" s="1">
        <f t="shared" si="1"/>
        <v>-0.76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IFERROR(__xludf.DUMMYFUNCTION("""COMPUTED_VALUE"""),89.52)</f>
        <v>89.52</v>
      </c>
      <c r="C589" s="1">
        <f t="shared" si="1"/>
        <v>-1.08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IFERROR(__xludf.DUMMYFUNCTION("""COMPUTED_VALUE"""),89.39)</f>
        <v>89.39</v>
      </c>
      <c r="C590" s="1">
        <f t="shared" si="1"/>
        <v>-1.13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IFERROR(__xludf.DUMMYFUNCTION("""COMPUTED_VALUE"""),88.67)</f>
        <v>88.67</v>
      </c>
      <c r="C591" s="1">
        <f t="shared" si="1"/>
        <v>-1.72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IFERROR(__xludf.DUMMYFUNCTION("""COMPUTED_VALUE"""),88.01)</f>
        <v>88.01</v>
      </c>
      <c r="C592" s="1">
        <f t="shared" si="1"/>
        <v>-1.66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IFERROR(__xludf.DUMMYFUNCTION("""COMPUTED_VALUE"""),87.56)</f>
        <v>87.56</v>
      </c>
      <c r="C593" s="1">
        <f t="shared" si="1"/>
        <v>-1.45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IFERROR(__xludf.DUMMYFUNCTION("""COMPUTED_VALUE"""),87.27)</f>
        <v>87.27</v>
      </c>
      <c r="C594" s="1">
        <f t="shared" si="1"/>
        <v>-1.29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IFERROR(__xludf.DUMMYFUNCTION("""COMPUTED_VALUE"""),87.13)</f>
        <v>87.13</v>
      </c>
      <c r="C595" s="1">
        <f t="shared" si="1"/>
        <v>-1.14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IFERROR(__xludf.DUMMYFUNCTION("""COMPUTED_VALUE"""),86.73)</f>
        <v>86.73</v>
      </c>
      <c r="C596" s="1">
        <f t="shared" si="1"/>
        <v>-1.4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IFERROR(__xludf.DUMMYFUNCTION("""COMPUTED_VALUE"""),85.83)</f>
        <v>85.83</v>
      </c>
      <c r="C597" s="1">
        <f t="shared" si="1"/>
        <v>-1.9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IFERROR(__xludf.DUMMYFUNCTION("""COMPUTED_VALUE"""),85.78)</f>
        <v>85.78</v>
      </c>
      <c r="C598" s="1">
        <f t="shared" si="1"/>
        <v>-1.05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IFERROR(__xludf.DUMMYFUNCTION("""COMPUTED_VALUE"""),85.35)</f>
        <v>85.35</v>
      </c>
      <c r="C599" s="1">
        <f t="shared" si="1"/>
        <v>-1.43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IFERROR(__xludf.DUMMYFUNCTION("""COMPUTED_VALUE"""),84.34)</f>
        <v>84.34</v>
      </c>
      <c r="C600" s="1">
        <f t="shared" si="1"/>
        <v>-2.01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IFERROR(__xludf.DUMMYFUNCTION("""COMPUTED_VALUE"""),83.51)</f>
        <v>83.51</v>
      </c>
      <c r="C601" s="1">
        <f t="shared" si="1"/>
        <v>-1.83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IFERROR(__xludf.DUMMYFUNCTION("""COMPUTED_VALUE"""),84.46)</f>
        <v>84.46</v>
      </c>
      <c r="C602" s="1">
        <f t="shared" si="1"/>
        <v>-0.05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IFERROR(__xludf.DUMMYFUNCTION("""COMPUTED_VALUE"""),84.13)</f>
        <v>84.13</v>
      </c>
      <c r="C603" s="1">
        <f t="shared" si="1"/>
        <v>-1.33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IFERROR(__xludf.DUMMYFUNCTION("""COMPUTED_VALUE"""),84.13)</f>
        <v>84.13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IFERROR(__xludf.DUMMYFUNCTION("""COMPUTED_VALUE"""),84.98)</f>
        <v>84.98</v>
      </c>
      <c r="C605" s="1">
        <f t="shared" si="1"/>
        <v>-0.15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IFERROR(__xludf.DUMMYFUNCTION("""COMPUTED_VALUE"""),84.78)</f>
        <v>84.78</v>
      </c>
      <c r="C606" s="1">
        <f t="shared" si="1"/>
        <v>-1.2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IFERROR(__xludf.DUMMYFUNCTION("""COMPUTED_VALUE"""),85.73)</f>
        <v>85.73</v>
      </c>
      <c r="C607" s="1">
        <f t="shared" si="1"/>
        <v>-0.05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IFERROR(__xludf.DUMMYFUNCTION("""COMPUTED_VALUE"""),84.45)</f>
        <v>84.45</v>
      </c>
      <c r="C608" s="1">
        <f t="shared" si="1"/>
        <v>-2.28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IFERROR(__xludf.DUMMYFUNCTION("""COMPUTED_VALUE"""),84.41)</f>
        <v>84.41</v>
      </c>
      <c r="C609" s="1">
        <f t="shared" si="1"/>
        <v>-1.04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IFERROR(__xludf.DUMMYFUNCTION("""COMPUTED_VALUE"""),82.85)</f>
        <v>82.85</v>
      </c>
      <c r="C610" s="1">
        <f t="shared" si="1"/>
        <v>-2.56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IFERROR(__xludf.DUMMYFUNCTION("""COMPUTED_VALUE"""),82.62)</f>
        <v>82.62</v>
      </c>
      <c r="C611" s="1">
        <f t="shared" si="1"/>
        <v>-1.23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IFERROR(__xludf.DUMMYFUNCTION("""COMPUTED_VALUE"""),82.51)</f>
        <v>82.51</v>
      </c>
      <c r="C612" s="1">
        <f t="shared" si="1"/>
        <v>-1.11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IFERROR(__xludf.DUMMYFUNCTION("""COMPUTED_VALUE"""),84.63)</f>
        <v>84.63</v>
      </c>
      <c r="C613" s="1">
        <f t="shared" si="1"/>
        <v>1.12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IFERROR(__xludf.DUMMYFUNCTION("""COMPUTED_VALUE"""),85.5)</f>
        <v>85.5</v>
      </c>
      <c r="C614" s="1">
        <f t="shared" si="1"/>
        <v>-0.13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IFERROR(__xludf.DUMMYFUNCTION("""COMPUTED_VALUE"""),86.0)</f>
        <v>86</v>
      </c>
      <c r="C615" s="1">
        <f t="shared" si="1"/>
        <v>-0.5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IFERROR(__xludf.DUMMYFUNCTION("""COMPUTED_VALUE"""),85.18)</f>
        <v>85.18</v>
      </c>
      <c r="C616" s="1">
        <f t="shared" si="1"/>
        <v>-1.82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IFERROR(__xludf.DUMMYFUNCTION("""COMPUTED_VALUE"""),86.73)</f>
        <v>86.73</v>
      </c>
      <c r="C617" s="1">
        <f t="shared" si="1"/>
        <v>0.55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IFERROR(__xludf.DUMMYFUNCTION("""COMPUTED_VALUE"""),86.13)</f>
        <v>86.13</v>
      </c>
      <c r="C618" s="1">
        <f t="shared" si="1"/>
        <v>-1.6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IFERROR(__xludf.DUMMYFUNCTION("""COMPUTED_VALUE"""),86.86)</f>
        <v>86.86</v>
      </c>
      <c r="C619" s="1">
        <f t="shared" si="1"/>
        <v>-0.27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IFERROR(__xludf.DUMMYFUNCTION("""COMPUTED_VALUE"""),87.44)</f>
        <v>87.44</v>
      </c>
      <c r="C620" s="1">
        <f t="shared" si="1"/>
        <v>-0.42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IFERROR(__xludf.DUMMYFUNCTION("""COMPUTED_VALUE"""),87.31)</f>
        <v>87.31</v>
      </c>
      <c r="C621" s="1">
        <f t="shared" si="1"/>
        <v>-1.13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IFERROR(__xludf.DUMMYFUNCTION("""COMPUTED_VALUE"""),87.82)</f>
        <v>87.82</v>
      </c>
      <c r="C622" s="1">
        <f t="shared" si="1"/>
        <v>-0.49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IFERROR(__xludf.DUMMYFUNCTION("""COMPUTED_VALUE"""),87.54)</f>
        <v>87.54</v>
      </c>
      <c r="C623" s="1">
        <f t="shared" si="1"/>
        <v>-1.28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IFERROR(__xludf.DUMMYFUNCTION("""COMPUTED_VALUE"""),86.73)</f>
        <v>86.73</v>
      </c>
      <c r="C624" s="1">
        <f t="shared" si="1"/>
        <v>-1.81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IFERROR(__xludf.DUMMYFUNCTION("""COMPUTED_VALUE"""),86.83)</f>
        <v>86.83</v>
      </c>
      <c r="C625" s="1">
        <f t="shared" si="1"/>
        <v>-0.9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IFERROR(__xludf.DUMMYFUNCTION("""COMPUTED_VALUE"""),85.85)</f>
        <v>85.85</v>
      </c>
      <c r="C626" s="1">
        <f t="shared" si="1"/>
        <v>-1.98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IFERROR(__xludf.DUMMYFUNCTION("""COMPUTED_VALUE"""),86.18)</f>
        <v>86.18</v>
      </c>
      <c r="C627" s="1">
        <f t="shared" si="1"/>
        <v>-0.67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IFERROR(__xludf.DUMMYFUNCTION("""COMPUTED_VALUE"""),87.16)</f>
        <v>87.16</v>
      </c>
      <c r="C628" s="1">
        <f t="shared" si="1"/>
        <v>-0.02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IFERROR(__xludf.DUMMYFUNCTION("""COMPUTED_VALUE"""),87.16)</f>
        <v>87.16</v>
      </c>
      <c r="C629" s="1">
        <f t="shared" si="1"/>
        <v>-1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IFERROR(__xludf.DUMMYFUNCTION("""COMPUTED_VALUE"""),89.6)</f>
        <v>89.6</v>
      </c>
      <c r="C630" s="1">
        <f t="shared" si="1"/>
        <v>1.44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IFERROR(__xludf.DUMMYFUNCTION("""COMPUTED_VALUE"""),89.28)</f>
        <v>89.28</v>
      </c>
      <c r="C631" s="1">
        <f t="shared" si="1"/>
        <v>-1.32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IFERROR(__xludf.DUMMYFUNCTION("""COMPUTED_VALUE"""),89.7)</f>
        <v>89.7</v>
      </c>
      <c r="C632" s="1">
        <f t="shared" si="1"/>
        <v>-0.58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IFERROR(__xludf.DUMMYFUNCTION("""COMPUTED_VALUE"""),89.57)</f>
        <v>89.57</v>
      </c>
      <c r="C633" s="1">
        <f t="shared" si="1"/>
        <v>-1.13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IFERROR(__xludf.DUMMYFUNCTION("""COMPUTED_VALUE"""),88.99)</f>
        <v>88.99</v>
      </c>
      <c r="C634" s="1">
        <f t="shared" si="1"/>
        <v>-1.58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IFERROR(__xludf.DUMMYFUNCTION("""COMPUTED_VALUE"""),88.96)</f>
        <v>88.96</v>
      </c>
      <c r="C635" s="1">
        <f t="shared" si="1"/>
        <v>-1.03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IFERROR(__xludf.DUMMYFUNCTION("""COMPUTED_VALUE"""),88.25)</f>
        <v>88.25</v>
      </c>
      <c r="C636" s="1">
        <f t="shared" si="1"/>
        <v>-1.71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IFERROR(__xludf.DUMMYFUNCTION("""COMPUTED_VALUE"""),87.85)</f>
        <v>87.85</v>
      </c>
      <c r="C637" s="1">
        <f t="shared" si="1"/>
        <v>-1.4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IFERROR(__xludf.DUMMYFUNCTION("""COMPUTED_VALUE"""),86.41)</f>
        <v>86.41</v>
      </c>
      <c r="C638" s="1">
        <f t="shared" si="1"/>
        <v>-2.44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IFERROR(__xludf.DUMMYFUNCTION("""COMPUTED_VALUE"""),87.59)</f>
        <v>87.59</v>
      </c>
      <c r="C639" s="1">
        <f t="shared" si="1"/>
        <v>0.18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IFERROR(__xludf.DUMMYFUNCTION("""COMPUTED_VALUE"""),88.1)</f>
        <v>88.1</v>
      </c>
      <c r="C640" s="1">
        <f t="shared" si="1"/>
        <v>-0.49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IFERROR(__xludf.DUMMYFUNCTION("""COMPUTED_VALUE"""),88.98)</f>
        <v>88.98</v>
      </c>
      <c r="C641" s="1">
        <f t="shared" si="1"/>
        <v>-0.12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IFERROR(__xludf.DUMMYFUNCTION("""COMPUTED_VALUE"""),90.87)</f>
        <v>90.87</v>
      </c>
      <c r="C642" s="1">
        <f t="shared" si="1"/>
        <v>0.89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IFERROR(__xludf.DUMMYFUNCTION("""COMPUTED_VALUE"""),90.83)</f>
        <v>90.83</v>
      </c>
      <c r="C643" s="1">
        <f t="shared" si="1"/>
        <v>-1.04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IFERROR(__xludf.DUMMYFUNCTION("""COMPUTED_VALUE"""),89.99)</f>
        <v>89.99</v>
      </c>
      <c r="C644" s="1">
        <f t="shared" si="1"/>
        <v>-1.84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IFERROR(__xludf.DUMMYFUNCTION("""COMPUTED_VALUE"""),89.36)</f>
        <v>89.36</v>
      </c>
      <c r="C645" s="1">
        <f t="shared" si="1"/>
        <v>-1.63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IFERROR(__xludf.DUMMYFUNCTION("""COMPUTED_VALUE"""),88.24)</f>
        <v>88.24</v>
      </c>
      <c r="C646" s="1">
        <f t="shared" si="1"/>
        <v>-2.12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IFERROR(__xludf.DUMMYFUNCTION("""COMPUTED_VALUE"""),88.75)</f>
        <v>88.75</v>
      </c>
      <c r="C647" s="1">
        <f t="shared" si="1"/>
        <v>-0.49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IFERROR(__xludf.DUMMYFUNCTION("""COMPUTED_VALUE"""),90.59)</f>
        <v>90.59</v>
      </c>
      <c r="C648" s="1">
        <f t="shared" si="1"/>
        <v>0.84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IFERROR(__xludf.DUMMYFUNCTION("""COMPUTED_VALUE"""),91.71)</f>
        <v>91.71</v>
      </c>
      <c r="C649" s="1">
        <f t="shared" si="1"/>
        <v>0.12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IFERROR(__xludf.DUMMYFUNCTION("""COMPUTED_VALUE"""),91.28)</f>
        <v>91.28</v>
      </c>
      <c r="C650" s="1">
        <f t="shared" si="1"/>
        <v>-1.43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IFERROR(__xludf.DUMMYFUNCTION("""COMPUTED_VALUE"""),91.23)</f>
        <v>91.23</v>
      </c>
      <c r="C651" s="1">
        <f t="shared" si="1"/>
        <v>-1.05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IFERROR(__xludf.DUMMYFUNCTION("""COMPUTED_VALUE"""),91.2)</f>
        <v>91.2</v>
      </c>
      <c r="C652" s="1">
        <f t="shared" si="1"/>
        <v>-1.03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IFERROR(__xludf.DUMMYFUNCTION("""COMPUTED_VALUE"""),90.08)</f>
        <v>90.08</v>
      </c>
      <c r="C653" s="1">
        <f t="shared" si="1"/>
        <v>-2.12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IFERROR(__xludf.DUMMYFUNCTION("""COMPUTED_VALUE"""),91.7)</f>
        <v>91.7</v>
      </c>
      <c r="C654" s="1">
        <f t="shared" si="1"/>
        <v>0.62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IFERROR(__xludf.DUMMYFUNCTION("""COMPUTED_VALUE"""),91.41)</f>
        <v>91.41</v>
      </c>
      <c r="C655" s="1">
        <f t="shared" si="1"/>
        <v>-1.29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IFERROR(__xludf.DUMMYFUNCTION("""COMPUTED_VALUE"""),91.7)</f>
        <v>91.7</v>
      </c>
      <c r="C656" s="1">
        <f t="shared" si="1"/>
        <v>-0.71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IFERROR(__xludf.DUMMYFUNCTION("""COMPUTED_VALUE"""),91.63)</f>
        <v>91.63</v>
      </c>
      <c r="C657" s="1">
        <f t="shared" si="1"/>
        <v>-1.07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IFERROR(__xludf.DUMMYFUNCTION("""COMPUTED_VALUE"""),91.59)</f>
        <v>91.59</v>
      </c>
      <c r="C658" s="1">
        <f t="shared" si="1"/>
        <v>-1.04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IFERROR(__xludf.DUMMYFUNCTION("""COMPUTED_VALUE"""),92.29)</f>
        <v>92.29</v>
      </c>
      <c r="C659" s="1">
        <f t="shared" si="1"/>
        <v>-0.3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IFERROR(__xludf.DUMMYFUNCTION("""COMPUTED_VALUE"""),92.4)</f>
        <v>92.4</v>
      </c>
      <c r="C660" s="1">
        <f t="shared" si="1"/>
        <v>-0.89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IFERROR(__xludf.DUMMYFUNCTION("""COMPUTED_VALUE"""),92.3)</f>
        <v>92.3</v>
      </c>
      <c r="C661" s="1">
        <f t="shared" si="1"/>
        <v>-1.1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IFERROR(__xludf.DUMMYFUNCTION("""COMPUTED_VALUE"""),92.54)</f>
        <v>92.54</v>
      </c>
      <c r="C662" s="1">
        <f t="shared" si="1"/>
        <v>-0.76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IFERROR(__xludf.DUMMYFUNCTION("""COMPUTED_VALUE"""),93.74)</f>
        <v>93.74</v>
      </c>
      <c r="C663" s="1">
        <f t="shared" si="1"/>
        <v>0.2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IFERROR(__xludf.DUMMYFUNCTION("""COMPUTED_VALUE"""),94.24)</f>
        <v>94.24</v>
      </c>
      <c r="C664" s="1">
        <f t="shared" si="1"/>
        <v>-0.5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IFERROR(__xludf.DUMMYFUNCTION("""COMPUTED_VALUE"""),93.89)</f>
        <v>93.89</v>
      </c>
      <c r="C665" s="1">
        <f t="shared" si="1"/>
        <v>-1.35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IFERROR(__xludf.DUMMYFUNCTION("""COMPUTED_VALUE"""),93.21)</f>
        <v>93.21</v>
      </c>
      <c r="C666" s="1">
        <f t="shared" si="1"/>
        <v>-1.68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IFERROR(__xludf.DUMMYFUNCTION("""COMPUTED_VALUE"""),92.68)</f>
        <v>92.68</v>
      </c>
      <c r="C667" s="1">
        <f t="shared" si="1"/>
        <v>-1.53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IFERROR(__xludf.DUMMYFUNCTION("""COMPUTED_VALUE"""),91.98)</f>
        <v>91.98</v>
      </c>
      <c r="C668" s="1">
        <f t="shared" si="1"/>
        <v>-1.7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IFERROR(__xludf.DUMMYFUNCTION("""COMPUTED_VALUE"""),92.83)</f>
        <v>92.83</v>
      </c>
      <c r="C669" s="1">
        <f t="shared" si="1"/>
        <v>-0.15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IFERROR(__xludf.DUMMYFUNCTION("""COMPUTED_VALUE"""),92.59)</f>
        <v>92.59</v>
      </c>
      <c r="C670" s="1">
        <f t="shared" si="1"/>
        <v>-1.24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IFERROR(__xludf.DUMMYFUNCTION("""COMPUTED_VALUE"""),92.3)</f>
        <v>92.3</v>
      </c>
      <c r="C671" s="1">
        <f t="shared" si="1"/>
        <v>-1.29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IFERROR(__xludf.DUMMYFUNCTION("""COMPUTED_VALUE"""),92.43)</f>
        <v>92.43</v>
      </c>
      <c r="C672" s="1">
        <f t="shared" si="1"/>
        <v>-0.87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IFERROR(__xludf.DUMMYFUNCTION("""COMPUTED_VALUE"""),91.76)</f>
        <v>91.76</v>
      </c>
      <c r="C673" s="1">
        <f t="shared" si="1"/>
        <v>-1.67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IFERROR(__xludf.DUMMYFUNCTION("""COMPUTED_VALUE"""),92.6)</f>
        <v>92.6</v>
      </c>
      <c r="C674" s="1">
        <f t="shared" si="1"/>
        <v>-0.16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IFERROR(__xludf.DUMMYFUNCTION("""COMPUTED_VALUE"""),91.68)</f>
        <v>91.68</v>
      </c>
      <c r="C675" s="1">
        <f t="shared" si="1"/>
        <v>-1.92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IFERROR(__xludf.DUMMYFUNCTION("""COMPUTED_VALUE"""),91.75)</f>
        <v>91.75</v>
      </c>
      <c r="C676" s="1">
        <f t="shared" si="1"/>
        <v>-0.93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IFERROR(__xludf.DUMMYFUNCTION("""COMPUTED_VALUE"""),93.28)</f>
        <v>93.28</v>
      </c>
      <c r="C677" s="1">
        <f t="shared" si="1"/>
        <v>0.53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IFERROR(__xludf.DUMMYFUNCTION("""COMPUTED_VALUE"""),92.82)</f>
        <v>92.82</v>
      </c>
      <c r="C678" s="1">
        <f t="shared" si="1"/>
        <v>-1.46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IFERROR(__xludf.DUMMYFUNCTION("""COMPUTED_VALUE"""),90.67)</f>
        <v>90.67</v>
      </c>
      <c r="C679" s="1">
        <f t="shared" si="1"/>
        <v>-3.15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IFERROR(__xludf.DUMMYFUNCTION("""COMPUTED_VALUE"""),91.17)</f>
        <v>91.17</v>
      </c>
      <c r="C680" s="1">
        <f t="shared" si="1"/>
        <v>-0.5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IFERROR(__xludf.DUMMYFUNCTION("""COMPUTED_VALUE"""),90.81)</f>
        <v>90.81</v>
      </c>
      <c r="C681" s="1">
        <f t="shared" si="1"/>
        <v>-1.36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IFERROR(__xludf.DUMMYFUNCTION("""COMPUTED_VALUE"""),92.06)</f>
        <v>92.06</v>
      </c>
      <c r="C682" s="1">
        <f t="shared" si="1"/>
        <v>0.25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IFERROR(__xludf.DUMMYFUNCTION("""COMPUTED_VALUE"""),93.98)</f>
        <v>93.98</v>
      </c>
      <c r="C683" s="1">
        <f t="shared" si="1"/>
        <v>0.92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IFERROR(__xludf.DUMMYFUNCTION("""COMPUTED_VALUE"""),93.78)</f>
        <v>93.78</v>
      </c>
      <c r="C684" s="1">
        <f t="shared" si="1"/>
        <v>-1.2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IFERROR(__xludf.DUMMYFUNCTION("""COMPUTED_VALUE"""),93.43)</f>
        <v>93.43</v>
      </c>
      <c r="C685" s="1">
        <f t="shared" si="1"/>
        <v>-1.35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IFERROR(__xludf.DUMMYFUNCTION("""COMPUTED_VALUE"""),93.63)</f>
        <v>93.63</v>
      </c>
      <c r="C686" s="1">
        <f t="shared" si="1"/>
        <v>-0.8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IFERROR(__xludf.DUMMYFUNCTION("""COMPUTED_VALUE"""),93.58)</f>
        <v>93.58</v>
      </c>
      <c r="C687" s="1">
        <f t="shared" si="1"/>
        <v>-1.05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IFERROR(__xludf.DUMMYFUNCTION("""COMPUTED_VALUE"""),93.21)</f>
        <v>93.21</v>
      </c>
      <c r="C688" s="1">
        <f t="shared" si="1"/>
        <v>-1.37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IFERROR(__xludf.DUMMYFUNCTION("""COMPUTED_VALUE"""),93.73)</f>
        <v>93.73</v>
      </c>
      <c r="C689" s="1">
        <f t="shared" si="1"/>
        <v>-0.48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IFERROR(__xludf.DUMMYFUNCTION("""COMPUTED_VALUE"""),92.83)</f>
        <v>92.83</v>
      </c>
      <c r="C690" s="1">
        <f t="shared" si="1"/>
        <v>-1.9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IFERROR(__xludf.DUMMYFUNCTION("""COMPUTED_VALUE"""),92.59)</f>
        <v>92.59</v>
      </c>
      <c r="C691" s="1">
        <f t="shared" si="1"/>
        <v>-1.24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IFERROR(__xludf.DUMMYFUNCTION("""COMPUTED_VALUE"""),92.82)</f>
        <v>92.82</v>
      </c>
      <c r="C692" s="1">
        <f t="shared" si="1"/>
        <v>-0.77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IFERROR(__xludf.DUMMYFUNCTION("""COMPUTED_VALUE"""),92.42)</f>
        <v>92.42</v>
      </c>
      <c r="C693" s="1">
        <f t="shared" si="1"/>
        <v>-1.4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IFERROR(__xludf.DUMMYFUNCTION("""COMPUTED_VALUE"""),93.29)</f>
        <v>93.29</v>
      </c>
      <c r="C694" s="1">
        <f t="shared" si="1"/>
        <v>-0.13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IFERROR(__xludf.DUMMYFUNCTION("""COMPUTED_VALUE"""),93.54)</f>
        <v>93.54</v>
      </c>
      <c r="C695" s="1">
        <f t="shared" si="1"/>
        <v>-0.75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IFERROR(__xludf.DUMMYFUNCTION("""COMPUTED_VALUE"""),93.78)</f>
        <v>93.78</v>
      </c>
      <c r="C696" s="1">
        <f t="shared" si="1"/>
        <v>-0.76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IFERROR(__xludf.DUMMYFUNCTION("""COMPUTED_VALUE"""),94.43)</f>
        <v>94.43</v>
      </c>
      <c r="C697" s="1">
        <f t="shared" si="1"/>
        <v>-0.35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IFERROR(__xludf.DUMMYFUNCTION("""COMPUTED_VALUE"""),94.96)</f>
        <v>94.96</v>
      </c>
      <c r="C698" s="1">
        <f t="shared" si="1"/>
        <v>-0.47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IFERROR(__xludf.DUMMYFUNCTION("""COMPUTED_VALUE"""),95.37)</f>
        <v>95.37</v>
      </c>
      <c r="C699" s="1">
        <f t="shared" si="1"/>
        <v>-0.59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IFERROR(__xludf.DUMMYFUNCTION("""COMPUTED_VALUE"""),93.94)</f>
        <v>93.94</v>
      </c>
      <c r="C700" s="1">
        <f t="shared" si="1"/>
        <v>-2.43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IFERROR(__xludf.DUMMYFUNCTION("""COMPUTED_VALUE"""),93.28)</f>
        <v>93.28</v>
      </c>
      <c r="C701" s="1">
        <f t="shared" si="1"/>
        <v>-1.66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IFERROR(__xludf.DUMMYFUNCTION("""COMPUTED_VALUE"""),92.83)</f>
        <v>92.83</v>
      </c>
      <c r="C702" s="1">
        <f t="shared" si="1"/>
        <v>-1.45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IFERROR(__xludf.DUMMYFUNCTION("""COMPUTED_VALUE"""),92.75)</f>
        <v>92.75</v>
      </c>
      <c r="C703" s="1">
        <f t="shared" si="1"/>
        <v>-1.08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IFERROR(__xludf.DUMMYFUNCTION("""COMPUTED_VALUE"""),92.79)</f>
        <v>92.79</v>
      </c>
      <c r="C704" s="1">
        <f t="shared" si="1"/>
        <v>-0.96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IFERROR(__xludf.DUMMYFUNCTION("""COMPUTED_VALUE"""),94.23)</f>
        <v>94.23</v>
      </c>
      <c r="C705" s="1">
        <f t="shared" si="1"/>
        <v>0.44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IFERROR(__xludf.DUMMYFUNCTION("""COMPUTED_VALUE"""),94.81)</f>
        <v>94.81</v>
      </c>
      <c r="C706" s="1">
        <f t="shared" si="1"/>
        <v>-0.42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IFERROR(__xludf.DUMMYFUNCTION("""COMPUTED_VALUE"""),94.74)</f>
        <v>94.74</v>
      </c>
      <c r="C707" s="1">
        <f t="shared" si="1"/>
        <v>-1.07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IFERROR(__xludf.DUMMYFUNCTION("""COMPUTED_VALUE"""),92.94)</f>
        <v>92.94</v>
      </c>
      <c r="C708" s="1">
        <f t="shared" si="1"/>
        <v>-2.8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IFERROR(__xludf.DUMMYFUNCTION("""COMPUTED_VALUE"""),92.53)</f>
        <v>92.53</v>
      </c>
      <c r="C709" s="1">
        <f t="shared" si="1"/>
        <v>-1.41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IFERROR(__xludf.DUMMYFUNCTION("""COMPUTED_VALUE"""),88.73)</f>
        <v>88.73</v>
      </c>
      <c r="C710" s="1">
        <f t="shared" si="1"/>
        <v>-4.8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IFERROR(__xludf.DUMMYFUNCTION("""COMPUTED_VALUE"""),88.39)</f>
        <v>88.39</v>
      </c>
      <c r="C711" s="1">
        <f t="shared" si="1"/>
        <v>-1.34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IFERROR(__xludf.DUMMYFUNCTION("""COMPUTED_VALUE"""),87.81)</f>
        <v>87.81</v>
      </c>
      <c r="C712" s="1">
        <f t="shared" si="1"/>
        <v>-1.58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IFERROR(__xludf.DUMMYFUNCTION("""COMPUTED_VALUE"""),88.03)</f>
        <v>88.03</v>
      </c>
      <c r="C713" s="1">
        <f t="shared" si="1"/>
        <v>-0.78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IFERROR(__xludf.DUMMYFUNCTION("""COMPUTED_VALUE"""),87.6)</f>
        <v>87.6</v>
      </c>
      <c r="C714" s="1">
        <f t="shared" si="1"/>
        <v>-1.43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IFERROR(__xludf.DUMMYFUNCTION("""COMPUTED_VALUE"""),89.25)</f>
        <v>89.25</v>
      </c>
      <c r="C715" s="1">
        <f t="shared" si="1"/>
        <v>0.65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IFERROR(__xludf.DUMMYFUNCTION("""COMPUTED_VALUE"""),88.97)</f>
        <v>88.97</v>
      </c>
      <c r="C716" s="1">
        <f t="shared" si="1"/>
        <v>-1.28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IFERROR(__xludf.DUMMYFUNCTION("""COMPUTED_VALUE"""),89.6)</f>
        <v>89.6</v>
      </c>
      <c r="C717" s="1">
        <f t="shared" si="1"/>
        <v>-0.37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IFERROR(__xludf.DUMMYFUNCTION("""COMPUTED_VALUE"""),90.86)</f>
        <v>90.86</v>
      </c>
      <c r="C718" s="1">
        <f t="shared" si="1"/>
        <v>0.26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IFERROR(__xludf.DUMMYFUNCTION("""COMPUTED_VALUE"""),89.38)</f>
        <v>89.38</v>
      </c>
      <c r="C719" s="1">
        <f t="shared" si="1"/>
        <v>-2.48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IFERROR(__xludf.DUMMYFUNCTION("""COMPUTED_VALUE"""),88.55)</f>
        <v>88.55</v>
      </c>
      <c r="C720" s="1">
        <f t="shared" si="1"/>
        <v>-1.83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IFERROR(__xludf.DUMMYFUNCTION("""COMPUTED_VALUE"""),88.81)</f>
        <v>88.81</v>
      </c>
      <c r="C721" s="1">
        <f t="shared" si="1"/>
        <v>-0.74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IFERROR(__xludf.DUMMYFUNCTION("""COMPUTED_VALUE"""),89.18)</f>
        <v>89.18</v>
      </c>
      <c r="C722" s="1">
        <f t="shared" si="1"/>
        <v>-0.63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IFERROR(__xludf.DUMMYFUNCTION("""COMPUTED_VALUE"""),89.08)</f>
        <v>89.08</v>
      </c>
      <c r="C723" s="1">
        <f t="shared" si="1"/>
        <v>-1.1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IFERROR(__xludf.DUMMYFUNCTION("""COMPUTED_VALUE"""),87.31)</f>
        <v>87.31</v>
      </c>
      <c r="C724" s="1">
        <f t="shared" si="1"/>
        <v>-2.77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IFERROR(__xludf.DUMMYFUNCTION("""COMPUTED_VALUE"""),88.02)</f>
        <v>88.02</v>
      </c>
      <c r="C725" s="1">
        <f t="shared" si="1"/>
        <v>-0.29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IFERROR(__xludf.DUMMYFUNCTION("""COMPUTED_VALUE"""),88.5)</f>
        <v>88.5</v>
      </c>
      <c r="C726" s="1">
        <f t="shared" si="1"/>
        <v>-0.52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IFERROR(__xludf.DUMMYFUNCTION("""COMPUTED_VALUE"""),89.57)</f>
        <v>89.57</v>
      </c>
      <c r="C727" s="1">
        <f t="shared" si="1"/>
        <v>0.07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IFERROR(__xludf.DUMMYFUNCTION("""COMPUTED_VALUE"""),89.02)</f>
        <v>89.02</v>
      </c>
      <c r="C728" s="1">
        <f t="shared" si="1"/>
        <v>-1.55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IFERROR(__xludf.DUMMYFUNCTION("""COMPUTED_VALUE"""),88.94)</f>
        <v>88.94</v>
      </c>
      <c r="C729" s="1">
        <f t="shared" si="1"/>
        <v>-1.08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IFERROR(__xludf.DUMMYFUNCTION("""COMPUTED_VALUE"""),90.28)</f>
        <v>90.28</v>
      </c>
      <c r="C730" s="1">
        <f t="shared" si="1"/>
        <v>0.34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IFERROR(__xludf.DUMMYFUNCTION("""COMPUTED_VALUE"""),90.09)</f>
        <v>90.09</v>
      </c>
      <c r="C731" s="1">
        <f t="shared" si="1"/>
        <v>-1.19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IFERROR(__xludf.DUMMYFUNCTION("""COMPUTED_VALUE"""),90.31)</f>
        <v>90.31</v>
      </c>
      <c r="C732" s="1">
        <f t="shared" si="1"/>
        <v>-0.78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IFERROR(__xludf.DUMMYFUNCTION("""COMPUTED_VALUE"""),90.93)</f>
        <v>90.93</v>
      </c>
      <c r="C733" s="1">
        <f t="shared" si="1"/>
        <v>-0.38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IFERROR(__xludf.DUMMYFUNCTION("""COMPUTED_VALUE"""),90.65)</f>
        <v>90.65</v>
      </c>
      <c r="C734" s="1">
        <f t="shared" si="1"/>
        <v>-1.28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IFERROR(__xludf.DUMMYFUNCTION("""COMPUTED_VALUE"""),90.95)</f>
        <v>90.95</v>
      </c>
      <c r="C735" s="1">
        <f t="shared" si="1"/>
        <v>-0.7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IFERROR(__xludf.DUMMYFUNCTION("""COMPUTED_VALUE"""),90.3)</f>
        <v>90.3</v>
      </c>
      <c r="C736" s="1">
        <f t="shared" si="1"/>
        <v>-1.65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IFERROR(__xludf.DUMMYFUNCTION("""COMPUTED_VALUE"""),90.12)</f>
        <v>90.12</v>
      </c>
      <c r="C737" s="1">
        <f t="shared" si="1"/>
        <v>-1.18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IFERROR(__xludf.DUMMYFUNCTION("""COMPUTED_VALUE"""),90.76)</f>
        <v>90.76</v>
      </c>
      <c r="C738" s="1">
        <f t="shared" si="1"/>
        <v>-0.36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IFERROR(__xludf.DUMMYFUNCTION("""COMPUTED_VALUE"""),90.95)</f>
        <v>90.95</v>
      </c>
      <c r="C739" s="1">
        <f t="shared" si="1"/>
        <v>-0.81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IFERROR(__xludf.DUMMYFUNCTION("""COMPUTED_VALUE"""),91.51)</f>
        <v>91.51</v>
      </c>
      <c r="C740" s="1">
        <f t="shared" si="1"/>
        <v>-0.44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IFERROR(__xludf.DUMMYFUNCTION("""COMPUTED_VALUE"""),91.87)</f>
        <v>91.87</v>
      </c>
      <c r="C741" s="1">
        <f t="shared" si="1"/>
        <v>-0.64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IFERROR(__xludf.DUMMYFUNCTION("""COMPUTED_VALUE"""),93.68)</f>
        <v>93.68</v>
      </c>
      <c r="C742" s="1">
        <f t="shared" si="1"/>
        <v>0.81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IFERROR(__xludf.DUMMYFUNCTION("""COMPUTED_VALUE"""),93.12)</f>
        <v>93.12</v>
      </c>
      <c r="C743" s="1">
        <f t="shared" si="1"/>
        <v>-1.56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IFERROR(__xludf.DUMMYFUNCTION("""COMPUTED_VALUE"""),92.5)</f>
        <v>92.5</v>
      </c>
      <c r="C744" s="1">
        <f t="shared" si="1"/>
        <v>-1.62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IFERROR(__xludf.DUMMYFUNCTION("""COMPUTED_VALUE"""),92.28)</f>
        <v>92.28</v>
      </c>
      <c r="C745" s="1">
        <f t="shared" si="1"/>
        <v>-1.22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IFERROR(__xludf.DUMMYFUNCTION("""COMPUTED_VALUE"""),93.03)</f>
        <v>93.03</v>
      </c>
      <c r="C746" s="1">
        <f t="shared" si="1"/>
        <v>-0.25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IFERROR(__xludf.DUMMYFUNCTION("""COMPUTED_VALUE"""),93.85)</f>
        <v>93.85</v>
      </c>
      <c r="C747" s="1">
        <f t="shared" si="1"/>
        <v>-0.18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IFERROR(__xludf.DUMMYFUNCTION("""COMPUTED_VALUE"""),93.02)</f>
        <v>93.02</v>
      </c>
      <c r="C748" s="1">
        <f t="shared" si="1"/>
        <v>-1.83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IFERROR(__xludf.DUMMYFUNCTION("""COMPUTED_VALUE"""),94.13)</f>
        <v>94.13</v>
      </c>
      <c r="C749" s="1">
        <f t="shared" si="1"/>
        <v>0.11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IFERROR(__xludf.DUMMYFUNCTION("""COMPUTED_VALUE"""),93.1)</f>
        <v>93.1</v>
      </c>
      <c r="C750" s="1">
        <f t="shared" si="1"/>
        <v>-2.03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IFERROR(__xludf.DUMMYFUNCTION("""COMPUTED_VALUE"""),93.19)</f>
        <v>93.19</v>
      </c>
      <c r="C751" s="1">
        <f t="shared" si="1"/>
        <v>-0.91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IFERROR(__xludf.DUMMYFUNCTION("""COMPUTED_VALUE"""),93.07)</f>
        <v>93.07</v>
      </c>
      <c r="C752" s="1">
        <f t="shared" si="1"/>
        <v>-1.12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IFERROR(__xludf.DUMMYFUNCTION("""COMPUTED_VALUE"""),92.64)</f>
        <v>92.64</v>
      </c>
      <c r="C753" s="1">
        <f t="shared" si="1"/>
        <v>-1.43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IFERROR(__xludf.DUMMYFUNCTION("""COMPUTED_VALUE"""),91.78)</f>
        <v>91.78</v>
      </c>
      <c r="C754" s="1">
        <f t="shared" si="1"/>
        <v>-1.86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IFERROR(__xludf.DUMMYFUNCTION("""COMPUTED_VALUE"""),92.85)</f>
        <v>92.85</v>
      </c>
      <c r="C755" s="1">
        <f t="shared" si="1"/>
        <v>0.07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IFERROR(__xludf.DUMMYFUNCTION("""COMPUTED_VALUE"""),94.78)</f>
        <v>94.78</v>
      </c>
      <c r="C756" s="1">
        <f t="shared" si="1"/>
        <v>0.93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IFERROR(__xludf.DUMMYFUNCTION("""COMPUTED_VALUE"""),94.67)</f>
        <v>94.67</v>
      </c>
      <c r="C757" s="1">
        <f t="shared" si="1"/>
        <v>-1.11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IFERROR(__xludf.DUMMYFUNCTION("""COMPUTED_VALUE"""),95.37)</f>
        <v>95.37</v>
      </c>
      <c r="C758" s="1">
        <f t="shared" si="1"/>
        <v>-0.3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IFERROR(__xludf.DUMMYFUNCTION("""COMPUTED_VALUE"""),95.49)</f>
        <v>95.49</v>
      </c>
      <c r="C759" s="1">
        <f t="shared" si="1"/>
        <v>-0.88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IFERROR(__xludf.DUMMYFUNCTION("""COMPUTED_VALUE"""),95.5)</f>
        <v>95.5</v>
      </c>
      <c r="C760" s="1">
        <f t="shared" si="1"/>
        <v>-0.99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IFERROR(__xludf.DUMMYFUNCTION("""COMPUTED_VALUE"""),96.41)</f>
        <v>96.41</v>
      </c>
      <c r="C761" s="1">
        <f t="shared" si="1"/>
        <v>-0.09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IFERROR(__xludf.DUMMYFUNCTION("""COMPUTED_VALUE"""),96.89)</f>
        <v>96.89</v>
      </c>
      <c r="C762" s="1">
        <f t="shared" si="1"/>
        <v>-0.52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IFERROR(__xludf.DUMMYFUNCTION("""COMPUTED_VALUE"""),96.28)</f>
        <v>96.28</v>
      </c>
      <c r="C763" s="1">
        <f t="shared" si="1"/>
        <v>-1.61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IFERROR(__xludf.DUMMYFUNCTION("""COMPUTED_VALUE"""),97.08)</f>
        <v>97.08</v>
      </c>
      <c r="C764" s="1">
        <f t="shared" si="1"/>
        <v>-0.2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IFERROR(__xludf.DUMMYFUNCTION("""COMPUTED_VALUE"""),97.29)</f>
        <v>97.29</v>
      </c>
      <c r="C765" s="1">
        <f t="shared" si="1"/>
        <v>-0.79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IFERROR(__xludf.DUMMYFUNCTION("""COMPUTED_VALUE"""),97.6)</f>
        <v>97.6</v>
      </c>
      <c r="C766" s="1">
        <f t="shared" si="1"/>
        <v>-0.69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IFERROR(__xludf.DUMMYFUNCTION("""COMPUTED_VALUE"""),98.08)</f>
        <v>98.08</v>
      </c>
      <c r="C767" s="1">
        <f t="shared" si="1"/>
        <v>-0.52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IFERROR(__xludf.DUMMYFUNCTION("""COMPUTED_VALUE"""),98.74)</f>
        <v>98.74</v>
      </c>
      <c r="C768" s="1">
        <f t="shared" si="1"/>
        <v>-0.34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IFERROR(__xludf.DUMMYFUNCTION("""COMPUTED_VALUE"""),99.33)</f>
        <v>99.33</v>
      </c>
      <c r="C769" s="1">
        <f t="shared" si="1"/>
        <v>-0.41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IFERROR(__xludf.DUMMYFUNCTION("""COMPUTED_VALUE"""),99.49)</f>
        <v>99.49</v>
      </c>
      <c r="C770" s="1">
        <f t="shared" si="1"/>
        <v>-0.84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IFERROR(__xludf.DUMMYFUNCTION("""COMPUTED_VALUE"""),99.67)</f>
        <v>99.67</v>
      </c>
      <c r="C771" s="1">
        <f t="shared" si="1"/>
        <v>-0.82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IFERROR(__xludf.DUMMYFUNCTION("""COMPUTED_VALUE"""),100.59)</f>
        <v>100.59</v>
      </c>
      <c r="C772" s="1">
        <f t="shared" si="1"/>
        <v>-0.08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IFERROR(__xludf.DUMMYFUNCTION("""COMPUTED_VALUE"""),100.65)</f>
        <v>100.65</v>
      </c>
      <c r="C773" s="1">
        <f t="shared" si="1"/>
        <v>-0.94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IFERROR(__xludf.DUMMYFUNCTION("""COMPUTED_VALUE"""),101.81)</f>
        <v>101.81</v>
      </c>
      <c r="C774" s="1">
        <f t="shared" si="1"/>
        <v>0.16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IFERROR(__xludf.DUMMYFUNCTION("""COMPUTED_VALUE"""),100.8)</f>
        <v>100.8</v>
      </c>
      <c r="C775" s="1">
        <f t="shared" si="1"/>
        <v>-2.01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IFERROR(__xludf.DUMMYFUNCTION("""COMPUTED_VALUE"""),100.55)</f>
        <v>100.55</v>
      </c>
      <c r="C776" s="1">
        <f t="shared" si="1"/>
        <v>-1.25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IFERROR(__xludf.DUMMYFUNCTION("""COMPUTED_VALUE"""),101.56)</f>
        <v>101.56</v>
      </c>
      <c r="C777" s="1">
        <f t="shared" si="1"/>
        <v>0.01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IFERROR(__xludf.DUMMYFUNCTION("""COMPUTED_VALUE"""),100.77)</f>
        <v>100.77</v>
      </c>
      <c r="C778" s="1">
        <f t="shared" si="1"/>
        <v>-1.79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IFERROR(__xludf.DUMMYFUNCTION("""COMPUTED_VALUE"""),101.49)</f>
        <v>101.49</v>
      </c>
      <c r="C779" s="1">
        <f t="shared" si="1"/>
        <v>-0.28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IFERROR(__xludf.DUMMYFUNCTION("""COMPUTED_VALUE"""),102.69)</f>
        <v>102.69</v>
      </c>
      <c r="C780" s="1">
        <f t="shared" si="1"/>
        <v>0.2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IFERROR(__xludf.DUMMYFUNCTION("""COMPUTED_VALUE"""),102.22)</f>
        <v>102.22</v>
      </c>
      <c r="C781" s="1">
        <f t="shared" si="1"/>
        <v>-1.47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IFERROR(__xludf.DUMMYFUNCTION("""COMPUTED_VALUE"""),102.66)</f>
        <v>102.66</v>
      </c>
      <c r="C782" s="1">
        <f t="shared" si="1"/>
        <v>-0.56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IFERROR(__xludf.DUMMYFUNCTION("""COMPUTED_VALUE"""),102.62)</f>
        <v>102.62</v>
      </c>
      <c r="C783" s="1">
        <f t="shared" si="1"/>
        <v>-1.04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IFERROR(__xludf.DUMMYFUNCTION("""COMPUTED_VALUE"""),103.46)</f>
        <v>103.46</v>
      </c>
      <c r="C784" s="1">
        <f t="shared" si="1"/>
        <v>-0.16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IFERROR(__xludf.DUMMYFUNCTION("""COMPUTED_VALUE"""),102.86)</f>
        <v>102.86</v>
      </c>
      <c r="C785" s="1">
        <f t="shared" si="1"/>
        <v>-1.6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IFERROR(__xludf.DUMMYFUNCTION("""COMPUTED_VALUE"""),102.78)</f>
        <v>102.78</v>
      </c>
      <c r="C786" s="1">
        <f t="shared" si="1"/>
        <v>-1.08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IFERROR(__xludf.DUMMYFUNCTION("""COMPUTED_VALUE"""),103.23)</f>
        <v>103.23</v>
      </c>
      <c r="C787" s="1">
        <f t="shared" si="1"/>
        <v>-0.55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IFERROR(__xludf.DUMMYFUNCTION("""COMPUTED_VALUE"""),104.18)</f>
        <v>104.18</v>
      </c>
      <c r="C788" s="1">
        <f t="shared" si="1"/>
        <v>-0.05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IFERROR(__xludf.DUMMYFUNCTION("""COMPUTED_VALUE"""),103.15)</f>
        <v>103.15</v>
      </c>
      <c r="C789" s="1">
        <f t="shared" si="1"/>
        <v>-2.03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IFERROR(__xludf.DUMMYFUNCTION("""COMPUTED_VALUE"""),102.72)</f>
        <v>102.72</v>
      </c>
      <c r="C790" s="1">
        <f t="shared" si="1"/>
        <v>-1.43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IFERROR(__xludf.DUMMYFUNCTION("""COMPUTED_VALUE"""),103.54)</f>
        <v>103.54</v>
      </c>
      <c r="C791" s="1">
        <f t="shared" si="1"/>
        <v>-0.18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IFERROR(__xludf.DUMMYFUNCTION("""COMPUTED_VALUE"""),101.75)</f>
        <v>101.75</v>
      </c>
      <c r="C792" s="1">
        <f t="shared" si="1"/>
        <v>-2.79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IFERROR(__xludf.DUMMYFUNCTION("""COMPUTED_VALUE"""),102.31)</f>
        <v>102.31</v>
      </c>
      <c r="C793" s="1">
        <f t="shared" si="1"/>
        <v>-0.44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IFERROR(__xludf.DUMMYFUNCTION("""COMPUTED_VALUE"""),103.57)</f>
        <v>103.57</v>
      </c>
      <c r="C794" s="1">
        <f t="shared" si="1"/>
        <v>0.26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IFERROR(__xludf.DUMMYFUNCTION("""COMPUTED_VALUE"""),104.0)</f>
        <v>104</v>
      </c>
      <c r="C795" s="1">
        <f t="shared" si="1"/>
        <v>-0.57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IFERROR(__xludf.DUMMYFUNCTION("""COMPUTED_VALUE"""),103.77)</f>
        <v>103.77</v>
      </c>
      <c r="C796" s="1">
        <f t="shared" si="1"/>
        <v>-1.23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IFERROR(__xludf.DUMMYFUNCTION("""COMPUTED_VALUE"""),103.28)</f>
        <v>103.28</v>
      </c>
      <c r="C797" s="1">
        <f t="shared" si="1"/>
        <v>-1.49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IFERROR(__xludf.DUMMYFUNCTION("""COMPUTED_VALUE"""),104.45)</f>
        <v>104.45</v>
      </c>
      <c r="C798" s="1">
        <f t="shared" si="1"/>
        <v>0.17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IFERROR(__xludf.DUMMYFUNCTION("""COMPUTED_VALUE"""),104.66)</f>
        <v>104.66</v>
      </c>
      <c r="C799" s="1">
        <f t="shared" si="1"/>
        <v>-0.79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IFERROR(__xludf.DUMMYFUNCTION("""COMPUTED_VALUE"""),104.54)</f>
        <v>104.54</v>
      </c>
      <c r="C800" s="1">
        <f t="shared" si="1"/>
        <v>-1.12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IFERROR(__xludf.DUMMYFUNCTION("""COMPUTED_VALUE"""),105.71)</f>
        <v>105.71</v>
      </c>
      <c r="C801" s="1">
        <f t="shared" si="1"/>
        <v>0.17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IFERROR(__xludf.DUMMYFUNCTION("""COMPUTED_VALUE"""),105.81)</f>
        <v>105.81</v>
      </c>
      <c r="C802" s="1">
        <f t="shared" si="1"/>
        <v>-0.9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IFERROR(__xludf.DUMMYFUNCTION("""COMPUTED_VALUE"""),105.13)</f>
        <v>105.13</v>
      </c>
      <c r="C803" s="1">
        <f t="shared" si="1"/>
        <v>-1.68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IFERROR(__xludf.DUMMYFUNCTION("""COMPUTED_VALUE"""),105.09)</f>
        <v>105.09</v>
      </c>
      <c r="C804" s="1">
        <f t="shared" si="1"/>
        <v>-1.04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IFERROR(__xludf.DUMMYFUNCTION("""COMPUTED_VALUE"""),106.02)</f>
        <v>106.02</v>
      </c>
      <c r="C805" s="1">
        <f t="shared" si="1"/>
        <v>-0.07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IFERROR(__xludf.DUMMYFUNCTION("""COMPUTED_VALUE"""),106.4)</f>
        <v>106.4</v>
      </c>
      <c r="C806" s="1">
        <f t="shared" si="1"/>
        <v>-0.62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IFERROR(__xludf.DUMMYFUNCTION("""COMPUTED_VALUE"""),105.41)</f>
        <v>105.41</v>
      </c>
      <c r="C807" s="1">
        <f t="shared" si="1"/>
        <v>-1.99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IFERROR(__xludf.DUMMYFUNCTION("""COMPUTED_VALUE"""),105.18)</f>
        <v>105.18</v>
      </c>
      <c r="C808" s="1">
        <f t="shared" si="1"/>
        <v>-1.23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IFERROR(__xludf.DUMMYFUNCTION("""COMPUTED_VALUE"""),105.66)</f>
        <v>105.66</v>
      </c>
      <c r="C809" s="1">
        <f t="shared" si="1"/>
        <v>-0.52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IFERROR(__xludf.DUMMYFUNCTION("""COMPUTED_VALUE"""),104.94)</f>
        <v>104.94</v>
      </c>
      <c r="C810" s="1">
        <f t="shared" si="1"/>
        <v>-1.72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IFERROR(__xludf.DUMMYFUNCTION("""COMPUTED_VALUE"""),106.42)</f>
        <v>106.42</v>
      </c>
      <c r="C811" s="1">
        <f t="shared" si="1"/>
        <v>0.48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IFERROR(__xludf.DUMMYFUNCTION("""COMPUTED_VALUE"""),105.17)</f>
        <v>105.17</v>
      </c>
      <c r="C812" s="1">
        <f t="shared" si="1"/>
        <v>-2.25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IFERROR(__xludf.DUMMYFUNCTION("""COMPUTED_VALUE"""),106.07)</f>
        <v>106.07</v>
      </c>
      <c r="C813" s="1">
        <f t="shared" si="1"/>
        <v>-0.1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IFERROR(__xludf.DUMMYFUNCTION("""COMPUTED_VALUE"""),105.29)</f>
        <v>105.29</v>
      </c>
      <c r="C814" s="1">
        <f t="shared" si="1"/>
        <v>-1.78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IFERROR(__xludf.DUMMYFUNCTION("""COMPUTED_VALUE"""),106.31)</f>
        <v>106.31</v>
      </c>
      <c r="C815" s="1">
        <f t="shared" si="1"/>
        <v>0.02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IFERROR(__xludf.DUMMYFUNCTION("""COMPUTED_VALUE"""),105.65)</f>
        <v>105.65</v>
      </c>
      <c r="C816" s="1">
        <f t="shared" si="1"/>
        <v>-1.66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IFERROR(__xludf.DUMMYFUNCTION("""COMPUTED_VALUE"""),106.52)</f>
        <v>106.52</v>
      </c>
      <c r="C817" s="1">
        <f t="shared" si="1"/>
        <v>-0.13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IFERROR(__xludf.DUMMYFUNCTION("""COMPUTED_VALUE"""),105.68)</f>
        <v>105.68</v>
      </c>
      <c r="C818" s="1">
        <f t="shared" si="1"/>
        <v>-1.84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IFERROR(__xludf.DUMMYFUNCTION("""COMPUTED_VALUE"""),105.82)</f>
        <v>105.82</v>
      </c>
      <c r="C819" s="1">
        <f t="shared" si="1"/>
        <v>-0.86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IFERROR(__xludf.DUMMYFUNCTION("""COMPUTED_VALUE"""),105.78)</f>
        <v>105.78</v>
      </c>
      <c r="C820" s="1">
        <f t="shared" si="1"/>
        <v>-1.04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IFERROR(__xludf.DUMMYFUNCTION("""COMPUTED_VALUE"""),105.75)</f>
        <v>105.75</v>
      </c>
      <c r="C821" s="1">
        <f t="shared" si="1"/>
        <v>-1.03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IFERROR(__xludf.DUMMYFUNCTION("""COMPUTED_VALUE"""),105.95)</f>
        <v>105.95</v>
      </c>
      <c r="C822" s="1">
        <f t="shared" si="1"/>
        <v>-0.8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IFERROR(__xludf.DUMMYFUNCTION("""COMPUTED_VALUE"""),107.69)</f>
        <v>107.69</v>
      </c>
      <c r="C823" s="1">
        <f t="shared" si="1"/>
        <v>0.74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IFERROR(__xludf.DUMMYFUNCTION("""COMPUTED_VALUE"""),108.25)</f>
        <v>108.25</v>
      </c>
      <c r="C824" s="1">
        <f t="shared" si="1"/>
        <v>-0.44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IFERROR(__xludf.DUMMYFUNCTION("""COMPUTED_VALUE"""),107.68)</f>
        <v>107.68</v>
      </c>
      <c r="C825" s="1">
        <f t="shared" si="1"/>
        <v>-1.57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IFERROR(__xludf.DUMMYFUNCTION("""COMPUTED_VALUE"""),105.76)</f>
        <v>105.76</v>
      </c>
      <c r="C826" s="1">
        <f t="shared" si="1"/>
        <v>-2.92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IFERROR(__xludf.DUMMYFUNCTION("""COMPUTED_VALUE"""),106.15)</f>
        <v>106.15</v>
      </c>
      <c r="C827" s="1">
        <f t="shared" si="1"/>
        <v>-0.61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IFERROR(__xludf.DUMMYFUNCTION("""COMPUTED_VALUE"""),105.48)</f>
        <v>105.48</v>
      </c>
      <c r="C828" s="1">
        <f t="shared" si="1"/>
        <v>-1.67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IFERROR(__xludf.DUMMYFUNCTION("""COMPUTED_VALUE"""),104.98)</f>
        <v>104.98</v>
      </c>
      <c r="C829" s="1">
        <f t="shared" si="1"/>
        <v>-1.5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IFERROR(__xludf.DUMMYFUNCTION("""COMPUTED_VALUE"""),105.71)</f>
        <v>105.71</v>
      </c>
      <c r="C830" s="1">
        <f t="shared" si="1"/>
        <v>-0.27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IFERROR(__xludf.DUMMYFUNCTION("""COMPUTED_VALUE"""),105.8)</f>
        <v>105.8</v>
      </c>
      <c r="C831" s="1">
        <f t="shared" si="1"/>
        <v>-0.91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IFERROR(__xludf.DUMMYFUNCTION("""COMPUTED_VALUE"""),107.39)</f>
        <v>107.39</v>
      </c>
      <c r="C832" s="1">
        <f t="shared" si="1"/>
        <v>0.59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IFERROR(__xludf.DUMMYFUNCTION("""COMPUTED_VALUE"""),107.87)</f>
        <v>107.87</v>
      </c>
      <c r="C833" s="1">
        <f t="shared" si="1"/>
        <v>-0.52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IFERROR(__xludf.DUMMYFUNCTION("""COMPUTED_VALUE"""),104.88)</f>
        <v>104.88</v>
      </c>
      <c r="C834" s="1">
        <f t="shared" si="1"/>
        <v>-3.99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IFERROR(__xludf.DUMMYFUNCTION("""COMPUTED_VALUE"""),103.79)</f>
        <v>103.79</v>
      </c>
      <c r="C835" s="1">
        <f t="shared" si="1"/>
        <v>-2.09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IFERROR(__xludf.DUMMYFUNCTION("""COMPUTED_VALUE"""),103.83)</f>
        <v>103.83</v>
      </c>
      <c r="C836" s="1">
        <f t="shared" si="1"/>
        <v>-0.96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IFERROR(__xludf.DUMMYFUNCTION("""COMPUTED_VALUE"""),104.71)</f>
        <v>104.71</v>
      </c>
      <c r="C837" s="1">
        <f t="shared" si="1"/>
        <v>-0.12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IFERROR(__xludf.DUMMYFUNCTION("""COMPUTED_VALUE"""),104.55)</f>
        <v>104.55</v>
      </c>
      <c r="C838" s="1">
        <f t="shared" si="1"/>
        <v>-1.16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IFERROR(__xludf.DUMMYFUNCTION("""COMPUTED_VALUE"""),106.04)</f>
        <v>106.04</v>
      </c>
      <c r="C839" s="1">
        <f t="shared" si="1"/>
        <v>0.49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IFERROR(__xludf.DUMMYFUNCTION("""COMPUTED_VALUE"""),107.83)</f>
        <v>107.83</v>
      </c>
      <c r="C840" s="1">
        <f t="shared" si="1"/>
        <v>0.79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IFERROR(__xludf.DUMMYFUNCTION("""COMPUTED_VALUE"""),107.84)</f>
        <v>107.84</v>
      </c>
      <c r="C841" s="1">
        <f t="shared" si="1"/>
        <v>-0.99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IFERROR(__xludf.DUMMYFUNCTION("""COMPUTED_VALUE"""),108.01)</f>
        <v>108.01</v>
      </c>
      <c r="C842" s="1">
        <f t="shared" si="1"/>
        <v>-0.83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IFERROR(__xludf.DUMMYFUNCTION("""COMPUTED_VALUE"""),108.2)</f>
        <v>108.2</v>
      </c>
      <c r="C843" s="1">
        <f t="shared" si="1"/>
        <v>-0.81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IFERROR(__xludf.DUMMYFUNCTION("""COMPUTED_VALUE"""),109.92)</f>
        <v>109.92</v>
      </c>
      <c r="C844" s="1">
        <f t="shared" si="1"/>
        <v>0.72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IFERROR(__xludf.DUMMYFUNCTION("""COMPUTED_VALUE"""),110.48)</f>
        <v>110.48</v>
      </c>
      <c r="C845" s="1">
        <f t="shared" si="1"/>
        <v>-0.44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IFERROR(__xludf.DUMMYFUNCTION("""COMPUTED_VALUE"""),110.5)</f>
        <v>110.5</v>
      </c>
      <c r="C846" s="1">
        <f t="shared" si="1"/>
        <v>-0.98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IFERROR(__xludf.DUMMYFUNCTION("""COMPUTED_VALUE"""),110.59)</f>
        <v>110.59</v>
      </c>
      <c r="C847" s="1">
        <f t="shared" si="1"/>
        <v>-0.91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IFERROR(__xludf.DUMMYFUNCTION("""COMPUTED_VALUE"""),111.5)</f>
        <v>111.5</v>
      </c>
      <c r="C848" s="1">
        <f t="shared" si="1"/>
        <v>-0.09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IFERROR(__xludf.DUMMYFUNCTION("""COMPUTED_VALUE"""),111.07)</f>
        <v>111.07</v>
      </c>
      <c r="C849" s="1">
        <f t="shared" si="1"/>
        <v>-1.43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IFERROR(__xludf.DUMMYFUNCTION("""COMPUTED_VALUE"""),111.39)</f>
        <v>111.39</v>
      </c>
      <c r="C850" s="1">
        <f t="shared" si="1"/>
        <v>-0.68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IFERROR(__xludf.DUMMYFUNCTION("""COMPUTED_VALUE"""),111.72)</f>
        <v>111.72</v>
      </c>
      <c r="C851" s="1">
        <f t="shared" si="1"/>
        <v>-0.67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IFERROR(__xludf.DUMMYFUNCTION("""COMPUTED_VALUE"""),112.01)</f>
        <v>112.01</v>
      </c>
      <c r="C852" s="1">
        <f t="shared" si="1"/>
        <v>-0.71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IFERROR(__xludf.DUMMYFUNCTION("""COMPUTED_VALUE"""),110.79)</f>
        <v>110.79</v>
      </c>
      <c r="C853" s="1">
        <f t="shared" si="1"/>
        <v>-2.22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IFERROR(__xludf.DUMMYFUNCTION("""COMPUTED_VALUE"""),110.41)</f>
        <v>110.41</v>
      </c>
      <c r="C854" s="1">
        <f t="shared" si="1"/>
        <v>-1.38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IFERROR(__xludf.DUMMYFUNCTION("""COMPUTED_VALUE"""),110.27)</f>
        <v>110.27</v>
      </c>
      <c r="C855" s="1">
        <f t="shared" si="1"/>
        <v>-1.14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IFERROR(__xludf.DUMMYFUNCTION("""COMPUTED_VALUE"""),111.59)</f>
        <v>111.59</v>
      </c>
      <c r="C856" s="1">
        <f t="shared" si="1"/>
        <v>0.32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IFERROR(__xludf.DUMMYFUNCTION("""COMPUTED_VALUE"""),111.13)</f>
        <v>111.13</v>
      </c>
      <c r="C857" s="1">
        <f t="shared" si="1"/>
        <v>-1.46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IFERROR(__xludf.DUMMYFUNCTION("""COMPUTED_VALUE"""),111.42)</f>
        <v>111.42</v>
      </c>
      <c r="C858" s="1">
        <f t="shared" si="1"/>
        <v>-0.71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IFERROR(__xludf.DUMMYFUNCTION("""COMPUTED_VALUE"""),110.27)</f>
        <v>110.27</v>
      </c>
      <c r="C859" s="1">
        <f t="shared" si="1"/>
        <v>-2.15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IFERROR(__xludf.DUMMYFUNCTION("""COMPUTED_VALUE"""),110.61)</f>
        <v>110.61</v>
      </c>
      <c r="C860" s="1">
        <f t="shared" si="1"/>
        <v>-0.66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IFERROR(__xludf.DUMMYFUNCTION("""COMPUTED_VALUE"""),110.02)</f>
        <v>110.02</v>
      </c>
      <c r="C861" s="1">
        <f t="shared" si="1"/>
        <v>-1.59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IFERROR(__xludf.DUMMYFUNCTION("""COMPUTED_VALUE"""),108.59)</f>
        <v>108.59</v>
      </c>
      <c r="C862" s="1">
        <f t="shared" si="1"/>
        <v>-2.43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IFERROR(__xludf.DUMMYFUNCTION("""COMPUTED_VALUE"""),108.67)</f>
        <v>108.67</v>
      </c>
      <c r="C863" s="1">
        <f t="shared" si="1"/>
        <v>-0.92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IFERROR(__xludf.DUMMYFUNCTION("""COMPUTED_VALUE"""),111.11)</f>
        <v>111.11</v>
      </c>
      <c r="C864" s="1">
        <f t="shared" si="1"/>
        <v>1.44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IFERROR(__xludf.DUMMYFUNCTION("""COMPUTED_VALUE"""),110.81)</f>
        <v>110.81</v>
      </c>
      <c r="C865" s="1">
        <f t="shared" si="1"/>
        <v>-1.3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IFERROR(__xludf.DUMMYFUNCTION("""COMPUTED_VALUE"""),110.22)</f>
        <v>110.22</v>
      </c>
      <c r="C866" s="1">
        <f t="shared" si="1"/>
        <v>-1.59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IFERROR(__xludf.DUMMYFUNCTION("""COMPUTED_VALUE"""),109.03)</f>
        <v>109.03</v>
      </c>
      <c r="C867" s="1">
        <f t="shared" si="1"/>
        <v>-2.19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IFERROR(__xludf.DUMMYFUNCTION("""COMPUTED_VALUE"""),111.2)</f>
        <v>111.2</v>
      </c>
      <c r="C868" s="1">
        <f t="shared" si="1"/>
        <v>1.17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IFERROR(__xludf.DUMMYFUNCTION("""COMPUTED_VALUE"""),111.03)</f>
        <v>111.03</v>
      </c>
      <c r="C869" s="1">
        <f t="shared" si="1"/>
        <v>-1.17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IFERROR(__xludf.DUMMYFUNCTION("""COMPUTED_VALUE"""),111.91)</f>
        <v>111.91</v>
      </c>
      <c r="C870" s="1">
        <f t="shared" si="1"/>
        <v>-0.12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IFERROR(__xludf.DUMMYFUNCTION("""COMPUTED_VALUE"""),112.97)</f>
        <v>112.97</v>
      </c>
      <c r="C871" s="1">
        <f t="shared" si="1"/>
        <v>0.06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IFERROR(__xludf.DUMMYFUNCTION("""COMPUTED_VALUE"""),111.57)</f>
        <v>111.57</v>
      </c>
      <c r="C872" s="1">
        <f t="shared" si="1"/>
        <v>-2.4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IFERROR(__xludf.DUMMYFUNCTION("""COMPUTED_VALUE"""),108.78)</f>
        <v>108.78</v>
      </c>
      <c r="C873" s="1">
        <f t="shared" si="1"/>
        <v>-3.79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IFERROR(__xludf.DUMMYFUNCTION("""COMPUTED_VALUE"""),109.59)</f>
        <v>109.59</v>
      </c>
      <c r="C874" s="1">
        <f t="shared" si="1"/>
        <v>-0.19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IFERROR(__xludf.DUMMYFUNCTION("""COMPUTED_VALUE"""),107.5)</f>
        <v>107.5</v>
      </c>
      <c r="C875" s="1">
        <f t="shared" si="1"/>
        <v>-3.09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IFERROR(__xludf.DUMMYFUNCTION("""COMPUTED_VALUE"""),108.24)</f>
        <v>108.24</v>
      </c>
      <c r="C876" s="1">
        <f t="shared" si="1"/>
        <v>-0.26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IFERROR(__xludf.DUMMYFUNCTION("""COMPUTED_VALUE"""),109.68)</f>
        <v>109.68</v>
      </c>
      <c r="C877" s="1">
        <f t="shared" si="1"/>
        <v>0.44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IFERROR(__xludf.DUMMYFUNCTION("""COMPUTED_VALUE"""),110.24)</f>
        <v>110.24</v>
      </c>
      <c r="C878" s="1">
        <f t="shared" si="1"/>
        <v>-0.44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IFERROR(__xludf.DUMMYFUNCTION("""COMPUTED_VALUE"""),109.35)</f>
        <v>109.35</v>
      </c>
      <c r="C879" s="1">
        <f t="shared" si="1"/>
        <v>-1.89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IFERROR(__xludf.DUMMYFUNCTION("""COMPUTED_VALUE"""),109.31)</f>
        <v>109.31</v>
      </c>
      <c r="C880" s="1">
        <f t="shared" si="1"/>
        <v>-1.04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IFERROR(__xludf.DUMMYFUNCTION("""COMPUTED_VALUE"""),108.73)</f>
        <v>108.73</v>
      </c>
      <c r="C881" s="1">
        <f t="shared" si="1"/>
        <v>-1.58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IFERROR(__xludf.DUMMYFUNCTION("""COMPUTED_VALUE"""),109.45)</f>
        <v>109.45</v>
      </c>
      <c r="C882" s="1">
        <f t="shared" si="1"/>
        <v>-0.28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IFERROR(__xludf.DUMMYFUNCTION("""COMPUTED_VALUE"""),111.54)</f>
        <v>111.54</v>
      </c>
      <c r="C883" s="1">
        <f t="shared" si="1"/>
        <v>1.09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IFERROR(__xludf.DUMMYFUNCTION("""COMPUTED_VALUE"""),112.13)</f>
        <v>112.13</v>
      </c>
      <c r="C884" s="1">
        <f t="shared" si="1"/>
        <v>-0.41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IFERROR(__xludf.DUMMYFUNCTION("""COMPUTED_VALUE"""),113.35)</f>
        <v>113.35</v>
      </c>
      <c r="C885" s="1">
        <f t="shared" si="1"/>
        <v>0.22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IFERROR(__xludf.DUMMYFUNCTION("""COMPUTED_VALUE"""),113.43)</f>
        <v>113.43</v>
      </c>
      <c r="C886" s="1">
        <f t="shared" si="1"/>
        <v>-0.92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IFERROR(__xludf.DUMMYFUNCTION("""COMPUTED_VALUE"""),114.53)</f>
        <v>114.53</v>
      </c>
      <c r="C887" s="1">
        <f t="shared" si="1"/>
        <v>0.1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IFERROR(__xludf.DUMMYFUNCTION("""COMPUTED_VALUE"""),115.14)</f>
        <v>115.14</v>
      </c>
      <c r="C888" s="1">
        <f t="shared" si="1"/>
        <v>-0.39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IFERROR(__xludf.DUMMYFUNCTION("""COMPUTED_VALUE"""),114.85)</f>
        <v>114.85</v>
      </c>
      <c r="C889" s="1">
        <f t="shared" si="1"/>
        <v>-1.29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IFERROR(__xludf.DUMMYFUNCTION("""COMPUTED_VALUE"""),114.34)</f>
        <v>114.34</v>
      </c>
      <c r="C890" s="1">
        <f t="shared" si="1"/>
        <v>-1.51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IFERROR(__xludf.DUMMYFUNCTION("""COMPUTED_VALUE"""),114.64)</f>
        <v>114.64</v>
      </c>
      <c r="C891" s="1">
        <f t="shared" si="1"/>
        <v>-0.7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IFERROR(__xludf.DUMMYFUNCTION("""COMPUTED_VALUE"""),115.48)</f>
        <v>115.48</v>
      </c>
      <c r="C892" s="1">
        <f t="shared" si="1"/>
        <v>-0.16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IFERROR(__xludf.DUMMYFUNCTION("""COMPUTED_VALUE"""),116.19)</f>
        <v>116.19</v>
      </c>
      <c r="C893" s="1">
        <f t="shared" si="1"/>
        <v>-0.29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IFERROR(__xludf.DUMMYFUNCTION("""COMPUTED_VALUE"""),116.28)</f>
        <v>116.28</v>
      </c>
      <c r="C894" s="1">
        <f t="shared" si="1"/>
        <v>-0.91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IFERROR(__xludf.DUMMYFUNCTION("""COMPUTED_VALUE"""),116.75)</f>
        <v>116.75</v>
      </c>
      <c r="C895" s="1">
        <f t="shared" si="1"/>
        <v>-0.53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IFERROR(__xludf.DUMMYFUNCTION("""COMPUTED_VALUE"""),116.33)</f>
        <v>116.33</v>
      </c>
      <c r="C896" s="1">
        <f t="shared" si="1"/>
        <v>-1.42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IFERROR(__xludf.DUMMYFUNCTION("""COMPUTED_VALUE"""),116.55)</f>
        <v>116.55</v>
      </c>
      <c r="C897" s="1">
        <f t="shared" si="1"/>
        <v>-0.78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IFERROR(__xludf.DUMMYFUNCTION("""COMPUTED_VALUE"""),116.91)</f>
        <v>116.91</v>
      </c>
      <c r="C898" s="1">
        <f t="shared" si="1"/>
        <v>-0.64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IFERROR(__xludf.DUMMYFUNCTION("""COMPUTED_VALUE"""),116.61)</f>
        <v>116.61</v>
      </c>
      <c r="C899" s="1">
        <f t="shared" si="1"/>
        <v>-1.3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IFERROR(__xludf.DUMMYFUNCTION("""COMPUTED_VALUE"""),116.84)</f>
        <v>116.84</v>
      </c>
      <c r="C900" s="1">
        <f t="shared" si="1"/>
        <v>-0.77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IFERROR(__xludf.DUMMYFUNCTION("""COMPUTED_VALUE"""),117.43)</f>
        <v>117.43</v>
      </c>
      <c r="C901" s="1">
        <f t="shared" si="1"/>
        <v>-0.41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IFERROR(__xludf.DUMMYFUNCTION("""COMPUTED_VALUE"""),118.41)</f>
        <v>118.41</v>
      </c>
      <c r="C902" s="1">
        <f t="shared" si="1"/>
        <v>-0.02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IFERROR(__xludf.DUMMYFUNCTION("""COMPUTED_VALUE"""),118.26)</f>
        <v>118.26</v>
      </c>
      <c r="C903" s="1">
        <f t="shared" si="1"/>
        <v>-1.15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IFERROR(__xludf.DUMMYFUNCTION("""COMPUTED_VALUE"""),117.92)</f>
        <v>117.92</v>
      </c>
      <c r="C904" s="1">
        <f t="shared" si="1"/>
        <v>-1.34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IFERROR(__xludf.DUMMYFUNCTION("""COMPUTED_VALUE"""),117.5)</f>
        <v>117.5</v>
      </c>
      <c r="C905" s="1">
        <f t="shared" si="1"/>
        <v>-1.42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IFERROR(__xludf.DUMMYFUNCTION("""COMPUTED_VALUE"""),117.83)</f>
        <v>117.83</v>
      </c>
      <c r="C906" s="1">
        <f t="shared" si="1"/>
        <v>-0.67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IFERROR(__xludf.DUMMYFUNCTION("""COMPUTED_VALUE"""),118.68)</f>
        <v>118.68</v>
      </c>
      <c r="C907" s="1">
        <f t="shared" si="1"/>
        <v>-0.15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IFERROR(__xludf.DUMMYFUNCTION("""COMPUTED_VALUE"""),118.31)</f>
        <v>118.31</v>
      </c>
      <c r="C908" s="1">
        <f t="shared" si="1"/>
        <v>-1.37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IFERROR(__xludf.DUMMYFUNCTION("""COMPUTED_VALUE"""),118.38)</f>
        <v>118.38</v>
      </c>
      <c r="C909" s="1">
        <f t="shared" si="1"/>
        <v>-0.93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IFERROR(__xludf.DUMMYFUNCTION("""COMPUTED_VALUE"""),118.67)</f>
        <v>118.67</v>
      </c>
      <c r="C910" s="1">
        <f t="shared" si="1"/>
        <v>-0.71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IFERROR(__xludf.DUMMYFUNCTION("""COMPUTED_VALUE"""),117.62)</f>
        <v>117.62</v>
      </c>
      <c r="C911" s="1">
        <f t="shared" si="1"/>
        <v>-2.05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IFERROR(__xludf.DUMMYFUNCTION("""COMPUTED_VALUE"""),115.85)</f>
        <v>115.85</v>
      </c>
      <c r="C912" s="1">
        <f t="shared" si="1"/>
        <v>-2.77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IFERROR(__xludf.DUMMYFUNCTION("""COMPUTED_VALUE"""),115.9)</f>
        <v>115.9</v>
      </c>
      <c r="C913" s="1">
        <f t="shared" si="1"/>
        <v>-0.95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IFERROR(__xludf.DUMMYFUNCTION("""COMPUTED_VALUE"""),115.61)</f>
        <v>115.61</v>
      </c>
      <c r="C914" s="1">
        <f t="shared" si="1"/>
        <v>-1.29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IFERROR(__xludf.DUMMYFUNCTION("""COMPUTED_VALUE"""),115.42)</f>
        <v>115.42</v>
      </c>
      <c r="C915" s="1">
        <f t="shared" si="1"/>
        <v>-1.19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IFERROR(__xludf.DUMMYFUNCTION("""COMPUTED_VALUE"""),113.42)</f>
        <v>113.42</v>
      </c>
      <c r="C916" s="1">
        <f t="shared" si="1"/>
        <v>-3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IFERROR(__xludf.DUMMYFUNCTION("""COMPUTED_VALUE"""),114.67)</f>
        <v>114.67</v>
      </c>
      <c r="C917" s="1">
        <f t="shared" si="1"/>
        <v>0.25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IFERROR(__xludf.DUMMYFUNCTION("""COMPUTED_VALUE"""),114.4)</f>
        <v>114.4</v>
      </c>
      <c r="C918" s="1">
        <f t="shared" si="1"/>
        <v>-1.27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IFERROR(__xludf.DUMMYFUNCTION("""COMPUTED_VALUE"""),114.33)</f>
        <v>114.33</v>
      </c>
      <c r="C919" s="1">
        <f t="shared" si="1"/>
        <v>-1.07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IFERROR(__xludf.DUMMYFUNCTION("""COMPUTED_VALUE"""),112.73)</f>
        <v>112.73</v>
      </c>
      <c r="C920" s="1">
        <f t="shared" si="1"/>
        <v>-2.6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IFERROR(__xludf.DUMMYFUNCTION("""COMPUTED_VALUE"""),113.0)</f>
        <v>113</v>
      </c>
      <c r="C921" s="1">
        <f t="shared" si="1"/>
        <v>-0.73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IFERROR(__xludf.DUMMYFUNCTION("""COMPUTED_VALUE"""),113.32)</f>
        <v>113.32</v>
      </c>
      <c r="C922" s="1">
        <f t="shared" si="1"/>
        <v>-0.68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IFERROR(__xludf.DUMMYFUNCTION("""COMPUTED_VALUE"""),113.58)</f>
        <v>113.58</v>
      </c>
      <c r="C923" s="1">
        <f t="shared" si="1"/>
        <v>-0.74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IFERROR(__xludf.DUMMYFUNCTION("""COMPUTED_VALUE"""),113.22)</f>
        <v>113.22</v>
      </c>
      <c r="C924" s="1">
        <f t="shared" si="1"/>
        <v>-1.36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IFERROR(__xludf.DUMMYFUNCTION("""COMPUTED_VALUE"""),114.55)</f>
        <v>114.55</v>
      </c>
      <c r="C925" s="1">
        <f t="shared" si="1"/>
        <v>0.33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IFERROR(__xludf.DUMMYFUNCTION("""COMPUTED_VALUE"""),114.87)</f>
        <v>114.87</v>
      </c>
      <c r="C926" s="1">
        <f t="shared" si="1"/>
        <v>-0.68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IFERROR(__xludf.DUMMYFUNCTION("""COMPUTED_VALUE"""),115.04)</f>
        <v>115.04</v>
      </c>
      <c r="C927" s="1">
        <f t="shared" si="1"/>
        <v>-0.83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IFERROR(__xludf.DUMMYFUNCTION("""COMPUTED_VALUE"""),116.74)</f>
        <v>116.74</v>
      </c>
      <c r="C928" s="1">
        <f t="shared" si="1"/>
        <v>0.7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IFERROR(__xludf.DUMMYFUNCTION("""COMPUTED_VALUE"""),117.59)</f>
        <v>117.59</v>
      </c>
      <c r="C929" s="1">
        <f t="shared" si="1"/>
        <v>-0.15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IFERROR(__xludf.DUMMYFUNCTION("""COMPUTED_VALUE"""),118.71)</f>
        <v>118.71</v>
      </c>
      <c r="C930" s="1">
        <f t="shared" si="1"/>
        <v>0.12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IFERROR(__xludf.DUMMYFUNCTION("""COMPUTED_VALUE"""),118.2)</f>
        <v>118.2</v>
      </c>
      <c r="C931" s="1">
        <f t="shared" si="1"/>
        <v>-1.51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IFERROR(__xludf.DUMMYFUNCTION("""COMPUTED_VALUE"""),118.6)</f>
        <v>118.6</v>
      </c>
      <c r="C932" s="1">
        <f t="shared" si="1"/>
        <v>-0.6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IFERROR(__xludf.DUMMYFUNCTION("""COMPUTED_VALUE"""),119.23)</f>
        <v>119.23</v>
      </c>
      <c r="C933" s="1">
        <f t="shared" si="1"/>
        <v>-0.37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IFERROR(__xludf.DUMMYFUNCTION("""COMPUTED_VALUE"""),119.93)</f>
        <v>119.93</v>
      </c>
      <c r="C934" s="1">
        <f t="shared" si="1"/>
        <v>-0.3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IFERROR(__xludf.DUMMYFUNCTION("""COMPUTED_VALUE"""),121.29)</f>
        <v>121.29</v>
      </c>
      <c r="C935" s="1">
        <f t="shared" si="1"/>
        <v>0.36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IFERROR(__xludf.DUMMYFUNCTION("""COMPUTED_VALUE"""),121.57)</f>
        <v>121.57</v>
      </c>
      <c r="C936" s="1">
        <f t="shared" si="1"/>
        <v>-0.72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IFERROR(__xludf.DUMMYFUNCTION("""COMPUTED_VALUE"""),120.01)</f>
        <v>120.01</v>
      </c>
      <c r="C937" s="1">
        <f t="shared" si="1"/>
        <v>-2.56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IFERROR(__xludf.DUMMYFUNCTION("""COMPUTED_VALUE"""),121.11)</f>
        <v>121.11</v>
      </c>
      <c r="C938" s="1">
        <f t="shared" si="1"/>
        <v>0.1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IFERROR(__xludf.DUMMYFUNCTION("""COMPUTED_VALUE"""),120.8)</f>
        <v>120.8</v>
      </c>
      <c r="C939" s="1">
        <f t="shared" si="1"/>
        <v>-1.31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IFERROR(__xludf.DUMMYFUNCTION("""COMPUTED_VALUE"""),120.2)</f>
        <v>120.2</v>
      </c>
      <c r="C940" s="1">
        <f t="shared" si="1"/>
        <v>-1.6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IFERROR(__xludf.DUMMYFUNCTION("""COMPUTED_VALUE"""),120.66)</f>
        <v>120.66</v>
      </c>
      <c r="C941" s="1">
        <f t="shared" si="1"/>
        <v>-0.54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IFERROR(__xludf.DUMMYFUNCTION("""COMPUTED_VALUE"""),120.22)</f>
        <v>120.22</v>
      </c>
      <c r="C942" s="1">
        <f t="shared" si="1"/>
        <v>-1.44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IFERROR(__xludf.DUMMYFUNCTION("""COMPUTED_VALUE"""),119.41)</f>
        <v>119.41</v>
      </c>
      <c r="C943" s="1">
        <f t="shared" si="1"/>
        <v>-1.81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IFERROR(__xludf.DUMMYFUNCTION("""COMPUTED_VALUE"""),119.62)</f>
        <v>119.62</v>
      </c>
      <c r="C944" s="1">
        <f t="shared" si="1"/>
        <v>-0.79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IFERROR(__xludf.DUMMYFUNCTION("""COMPUTED_VALUE"""),119.2)</f>
        <v>119.2</v>
      </c>
      <c r="C945" s="1">
        <f t="shared" si="1"/>
        <v>-1.42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IFERROR(__xludf.DUMMYFUNCTION("""COMPUTED_VALUE"""),118.55)</f>
        <v>118.55</v>
      </c>
      <c r="C946" s="1">
        <f t="shared" si="1"/>
        <v>-1.65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IFERROR(__xludf.DUMMYFUNCTION("""COMPUTED_VALUE"""),119.4)</f>
        <v>119.4</v>
      </c>
      <c r="C947" s="1">
        <f t="shared" si="1"/>
        <v>-0.15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IFERROR(__xludf.DUMMYFUNCTION("""COMPUTED_VALUE"""),118.69)</f>
        <v>118.69</v>
      </c>
      <c r="C948" s="1">
        <f t="shared" si="1"/>
        <v>-1.71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IFERROR(__xludf.DUMMYFUNCTION("""COMPUTED_VALUE"""),117.16)</f>
        <v>117.16</v>
      </c>
      <c r="C949" s="1">
        <f t="shared" si="1"/>
        <v>-2.53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IFERROR(__xludf.DUMMYFUNCTION("""COMPUTED_VALUE"""),117.57)</f>
        <v>117.57</v>
      </c>
      <c r="C950" s="1">
        <f t="shared" si="1"/>
        <v>-0.59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IFERROR(__xludf.DUMMYFUNCTION("""COMPUTED_VALUE"""),119.34)</f>
        <v>119.34</v>
      </c>
      <c r="C951" s="1">
        <f t="shared" si="1"/>
        <v>0.77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IFERROR(__xludf.DUMMYFUNCTION("""COMPUTED_VALUE"""),120.72)</f>
        <v>120.72</v>
      </c>
      <c r="C952" s="1">
        <f t="shared" si="1"/>
        <v>0.38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IFERROR(__xludf.DUMMYFUNCTION("""COMPUTED_VALUE"""),121.4)</f>
        <v>121.4</v>
      </c>
      <c r="C953" s="1">
        <f t="shared" si="1"/>
        <v>-0.32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IFERROR(__xludf.DUMMYFUNCTION("""COMPUTED_VALUE"""),119.82)</f>
        <v>119.82</v>
      </c>
      <c r="C954" s="1">
        <f t="shared" si="1"/>
        <v>-2.58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IFERROR(__xludf.DUMMYFUNCTION("""COMPUTED_VALUE"""),120.94)</f>
        <v>120.94</v>
      </c>
      <c r="C955" s="1">
        <f t="shared" si="1"/>
        <v>0.12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IFERROR(__xludf.DUMMYFUNCTION("""COMPUTED_VALUE"""),122.62)</f>
        <v>122.62</v>
      </c>
      <c r="C956" s="1">
        <f t="shared" si="1"/>
        <v>0.68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IFERROR(__xludf.DUMMYFUNCTION("""COMPUTED_VALUE"""),122.84)</f>
        <v>122.84</v>
      </c>
      <c r="C957" s="1">
        <f t="shared" si="1"/>
        <v>-0.78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IFERROR(__xludf.DUMMYFUNCTION("""COMPUTED_VALUE"""),123.25)</f>
        <v>123.25</v>
      </c>
      <c r="C958" s="1">
        <f t="shared" si="1"/>
        <v>-0.59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IFERROR(__xludf.DUMMYFUNCTION("""COMPUTED_VALUE"""),123.8)</f>
        <v>123.8</v>
      </c>
      <c r="C959" s="1">
        <f t="shared" si="1"/>
        <v>-0.45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IFERROR(__xludf.DUMMYFUNCTION("""COMPUTED_VALUE"""),123.2)</f>
        <v>123.2</v>
      </c>
      <c r="C960" s="1">
        <f t="shared" si="1"/>
        <v>-1.6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IFERROR(__xludf.DUMMYFUNCTION("""COMPUTED_VALUE"""),123.49)</f>
        <v>123.49</v>
      </c>
      <c r="C961" s="1">
        <f t="shared" si="1"/>
        <v>-0.71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IFERROR(__xludf.DUMMYFUNCTION("""COMPUTED_VALUE"""),124.42)</f>
        <v>124.42</v>
      </c>
      <c r="C962" s="1">
        <f t="shared" si="1"/>
        <v>-0.07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IFERROR(__xludf.DUMMYFUNCTION("""COMPUTED_VALUE"""),124.92)</f>
        <v>124.92</v>
      </c>
      <c r="C963" s="1">
        <f t="shared" si="1"/>
        <v>-0.5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IFERROR(__xludf.DUMMYFUNCTION("""COMPUTED_VALUE"""),125.28)</f>
        <v>125.28</v>
      </c>
      <c r="C964" s="1">
        <f t="shared" si="1"/>
        <v>-0.64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IFERROR(__xludf.DUMMYFUNCTION("""COMPUTED_VALUE"""),124.79)</f>
        <v>124.79</v>
      </c>
      <c r="C965" s="1">
        <f t="shared" si="1"/>
        <v>-1.49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IFERROR(__xludf.DUMMYFUNCTION("""COMPUTED_VALUE"""),125.85)</f>
        <v>125.85</v>
      </c>
      <c r="C966" s="1">
        <f t="shared" si="1"/>
        <v>0.06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IFERROR(__xludf.DUMMYFUNCTION("""COMPUTED_VALUE"""),125.9)</f>
        <v>125.9</v>
      </c>
      <c r="C967" s="1">
        <f t="shared" si="1"/>
        <v>-0.95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IFERROR(__xludf.DUMMYFUNCTION("""COMPUTED_VALUE"""),126.32)</f>
        <v>126.32</v>
      </c>
      <c r="C968" s="1">
        <f t="shared" si="1"/>
        <v>-0.58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IFERROR(__xludf.DUMMYFUNCTION("""COMPUTED_VALUE"""),126.12)</f>
        <v>126.12</v>
      </c>
      <c r="C969" s="1">
        <f t="shared" si="1"/>
        <v>-1.2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IFERROR(__xludf.DUMMYFUNCTION("""COMPUTED_VALUE"""),127.13)</f>
        <v>127.13</v>
      </c>
      <c r="C970" s="1">
        <f t="shared" si="1"/>
        <v>0.01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IFERROR(__xludf.DUMMYFUNCTION("""COMPUTED_VALUE"""),126.41)</f>
        <v>126.41</v>
      </c>
      <c r="C971" s="1">
        <f t="shared" si="1"/>
        <v>-1.72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IFERROR(__xludf.DUMMYFUNCTION("""COMPUTED_VALUE"""),127.99)</f>
        <v>127.99</v>
      </c>
      <c r="C972" s="1">
        <f t="shared" si="1"/>
        <v>0.58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IFERROR(__xludf.DUMMYFUNCTION("""COMPUTED_VALUE"""),127.95)</f>
        <v>127.95</v>
      </c>
      <c r="C973" s="1">
        <f t="shared" si="1"/>
        <v>-1.04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IFERROR(__xludf.DUMMYFUNCTION("""COMPUTED_VALUE"""),128.36)</f>
        <v>128.36</v>
      </c>
      <c r="C974" s="1">
        <f t="shared" si="1"/>
        <v>-0.59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IFERROR(__xludf.DUMMYFUNCTION("""COMPUTED_VALUE"""),128.59)</f>
        <v>128.59</v>
      </c>
      <c r="C975" s="1">
        <f t="shared" si="1"/>
        <v>-0.77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IFERROR(__xludf.DUMMYFUNCTION("""COMPUTED_VALUE"""),129.79)</f>
        <v>129.79</v>
      </c>
      <c r="C976" s="1">
        <f t="shared" si="1"/>
        <v>0.2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IFERROR(__xludf.DUMMYFUNCTION("""COMPUTED_VALUE"""),129.85)</f>
        <v>129.85</v>
      </c>
      <c r="C977" s="1">
        <f t="shared" si="1"/>
        <v>-0.94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IFERROR(__xludf.DUMMYFUNCTION("""COMPUTED_VALUE"""),130.13)</f>
        <v>130.13</v>
      </c>
      <c r="C978" s="1">
        <f t="shared" si="1"/>
        <v>-0.72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IFERROR(__xludf.DUMMYFUNCTION("""COMPUTED_VALUE"""),130.05)</f>
        <v>130.05</v>
      </c>
      <c r="C979" s="1">
        <f t="shared" si="1"/>
        <v>-1.08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IFERROR(__xludf.DUMMYFUNCTION("""COMPUTED_VALUE"""),129.18)</f>
        <v>129.18</v>
      </c>
      <c r="C980" s="1">
        <f t="shared" si="1"/>
        <v>-1.87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IFERROR(__xludf.DUMMYFUNCTION("""COMPUTED_VALUE"""),130.35)</f>
        <v>130.35</v>
      </c>
      <c r="C981" s="1">
        <f t="shared" si="1"/>
        <v>0.17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IFERROR(__xludf.DUMMYFUNCTION("""COMPUTED_VALUE"""),131.02)</f>
        <v>131.02</v>
      </c>
      <c r="C982" s="1">
        <f t="shared" si="1"/>
        <v>-0.33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IFERROR(__xludf.DUMMYFUNCTION("""COMPUTED_VALUE"""),131.23)</f>
        <v>131.23</v>
      </c>
      <c r="C983" s="1">
        <f t="shared" si="1"/>
        <v>-0.79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IFERROR(__xludf.DUMMYFUNCTION("""COMPUTED_VALUE"""),132.15)</f>
        <v>132.15</v>
      </c>
      <c r="C984" s="1">
        <f t="shared" si="1"/>
        <v>-0.08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IFERROR(__xludf.DUMMYFUNCTION("""COMPUTED_VALUE"""),133.5)</f>
        <v>133.5</v>
      </c>
      <c r="C985" s="1">
        <f t="shared" si="1"/>
        <v>0.35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IFERROR(__xludf.DUMMYFUNCTION("""COMPUTED_VALUE"""),133.51)</f>
        <v>133.51</v>
      </c>
      <c r="C986" s="1">
        <f t="shared" si="1"/>
        <v>-0.99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IFERROR(__xludf.DUMMYFUNCTION("""COMPUTED_VALUE"""),127.68)</f>
        <v>127.68</v>
      </c>
      <c r="C987" s="1">
        <f t="shared" si="1"/>
        <v>-6.83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IFERROR(__xludf.DUMMYFUNCTION("""COMPUTED_VALUE"""),126.6)</f>
        <v>126.6</v>
      </c>
      <c r="C988" s="1">
        <f t="shared" si="1"/>
        <v>-2.08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IFERROR(__xludf.DUMMYFUNCTION("""COMPUTED_VALUE"""),126.46)</f>
        <v>126.46</v>
      </c>
      <c r="C989" s="1">
        <f t="shared" si="1"/>
        <v>-1.14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IFERROR(__xludf.DUMMYFUNCTION("""COMPUTED_VALUE"""),126.83)</f>
        <v>126.83</v>
      </c>
      <c r="C990" s="1">
        <f t="shared" si="1"/>
        <v>-0.63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IFERROR(__xludf.DUMMYFUNCTION("""COMPUTED_VALUE"""),128.61)</f>
        <v>128.61</v>
      </c>
      <c r="C991" s="1">
        <f t="shared" si="1"/>
        <v>0.78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IFERROR(__xludf.DUMMYFUNCTION("""COMPUTED_VALUE"""),128.57)</f>
        <v>128.57</v>
      </c>
      <c r="C992" s="1">
        <f t="shared" si="1"/>
        <v>-1.04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IFERROR(__xludf.DUMMYFUNCTION("""COMPUTED_VALUE"""),127.55)</f>
        <v>127.55</v>
      </c>
      <c r="C993" s="1">
        <f t="shared" si="1"/>
        <v>-2.02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IFERROR(__xludf.DUMMYFUNCTION("""COMPUTED_VALUE"""),126.77)</f>
        <v>126.77</v>
      </c>
      <c r="C994" s="1">
        <f t="shared" si="1"/>
        <v>-1.78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IFERROR(__xludf.DUMMYFUNCTION("""COMPUTED_VALUE"""),126.58)</f>
        <v>126.58</v>
      </c>
      <c r="C995" s="1">
        <f t="shared" si="1"/>
        <v>-1.19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IFERROR(__xludf.DUMMYFUNCTION("""COMPUTED_VALUE"""),126.43)</f>
        <v>126.43</v>
      </c>
      <c r="C996" s="1">
        <f t="shared" si="1"/>
        <v>-1.15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IFERROR(__xludf.DUMMYFUNCTION("""COMPUTED_VALUE"""),127.66)</f>
        <v>127.66</v>
      </c>
      <c r="C997" s="1">
        <f t="shared" si="1"/>
        <v>0.23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IFERROR(__xludf.DUMMYFUNCTION("""COMPUTED_VALUE"""),131.39)</f>
        <v>131.39</v>
      </c>
      <c r="C998" s="1">
        <f t="shared" si="1"/>
        <v>2.73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IFERROR(__xludf.DUMMYFUNCTION("""COMPUTED_VALUE"""),135.8)</f>
        <v>135.8</v>
      </c>
      <c r="C999" s="1">
        <f t="shared" si="1"/>
        <v>3.41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IFERROR(__xludf.DUMMYFUNCTION("""COMPUTED_VALUE"""),136.41)</f>
        <v>136.41</v>
      </c>
      <c r="C1000" s="1">
        <f t="shared" si="1"/>
        <v>-0.39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IFERROR(__xludf.DUMMYFUNCTION("""COMPUTED_VALUE"""),136.72)</f>
        <v>136.72</v>
      </c>
      <c r="C1001" s="1">
        <f t="shared" si="1"/>
        <v>-0.69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IFERROR(__xludf.DUMMYFUNCTION("""COMPUTED_VALUE"""),136.8)</f>
        <v>136.8</v>
      </c>
      <c r="C1002" s="1">
        <f t="shared" si="1"/>
        <v>-0.92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IFERROR(__xludf.DUMMYFUNCTION("""COMPUTED_VALUE"""),136.99)</f>
        <v>136.99</v>
      </c>
      <c r="C1003" s="1">
        <f t="shared" si="1"/>
        <v>-0.81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IFERROR(__xludf.DUMMYFUNCTION("""COMPUTED_VALUE"""),138.29)</f>
        <v>138.29</v>
      </c>
      <c r="C1004" s="1">
        <f t="shared" si="1"/>
        <v>0.3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IFERROR(__xludf.DUMMYFUNCTION("""COMPUTED_VALUE"""),139.35)</f>
        <v>139.35</v>
      </c>
      <c r="C1005" s="1">
        <f t="shared" si="1"/>
        <v>0.06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IFERROR(__xludf.DUMMYFUNCTION("""COMPUTED_VALUE"""),139.42)</f>
        <v>139.42</v>
      </c>
      <c r="C1006" s="1">
        <f t="shared" si="1"/>
        <v>-0.93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IFERROR(__xludf.DUMMYFUNCTION("""COMPUTED_VALUE"""),140.25)</f>
        <v>140.25</v>
      </c>
      <c r="C1007" s="1">
        <f t="shared" si="1"/>
        <v>-0.17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IFERROR(__xludf.DUMMYFUNCTION("""COMPUTED_VALUE"""),138.13)</f>
        <v>138.13</v>
      </c>
      <c r="C1008" s="1">
        <f t="shared" si="1"/>
        <v>-3.12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IFERROR(__xludf.DUMMYFUNCTION("""COMPUTED_VALUE"""),138.45)</f>
        <v>138.45</v>
      </c>
      <c r="C1009" s="1">
        <f t="shared" si="1"/>
        <v>-0.68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IFERROR(__xludf.DUMMYFUNCTION("""COMPUTED_VALUE"""),137.63)</f>
        <v>137.63</v>
      </c>
      <c r="C1010" s="1">
        <f t="shared" si="1"/>
        <v>-1.82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IFERROR(__xludf.DUMMYFUNCTION("""COMPUTED_VALUE"""),137.65)</f>
        <v>137.65</v>
      </c>
      <c r="C1011" s="1">
        <f t="shared" si="1"/>
        <v>-0.98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IFERROR(__xludf.DUMMYFUNCTION("""COMPUTED_VALUE"""),136.63)</f>
        <v>136.63</v>
      </c>
      <c r="C1012" s="1">
        <f t="shared" si="1"/>
        <v>-2.02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IFERROR(__xludf.DUMMYFUNCTION("""COMPUTED_VALUE"""),136.45)</f>
        <v>136.45</v>
      </c>
      <c r="C1013" s="1">
        <f t="shared" si="1"/>
        <v>-1.18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IFERROR(__xludf.DUMMYFUNCTION("""COMPUTED_VALUE"""),136.18)</f>
        <v>136.18</v>
      </c>
      <c r="C1014" s="1">
        <f t="shared" si="1"/>
        <v>-1.27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IFERROR(__xludf.DUMMYFUNCTION("""COMPUTED_VALUE"""),134.68)</f>
        <v>134.68</v>
      </c>
      <c r="C1015" s="1">
        <f t="shared" si="1"/>
        <v>-2.5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IFERROR(__xludf.DUMMYFUNCTION("""COMPUTED_VALUE"""),137.41)</f>
        <v>137.41</v>
      </c>
      <c r="C1016" s="1">
        <f t="shared" si="1"/>
        <v>1.73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IFERROR(__xludf.DUMMYFUNCTION("""COMPUTED_VALUE"""),138.44)</f>
        <v>138.44</v>
      </c>
      <c r="C1017" s="1">
        <f t="shared" si="1"/>
        <v>0.03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IFERROR(__xludf.DUMMYFUNCTION("""COMPUTED_VALUE"""),138.16)</f>
        <v>138.16</v>
      </c>
      <c r="C1018" s="1">
        <f t="shared" si="1"/>
        <v>-1.28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IFERROR(__xludf.DUMMYFUNCTION("""COMPUTED_VALUE"""),137.31)</f>
        <v>137.31</v>
      </c>
      <c r="C1019" s="1">
        <f t="shared" si="1"/>
        <v>-1.85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IFERROR(__xludf.DUMMYFUNCTION("""COMPUTED_VALUE"""),136.99)</f>
        <v>136.99</v>
      </c>
      <c r="C1020" s="1">
        <f t="shared" si="1"/>
        <v>-1.32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IFERROR(__xludf.DUMMYFUNCTION("""COMPUTED_VALUE"""),136.48)</f>
        <v>136.48</v>
      </c>
      <c r="C1021" s="1">
        <f t="shared" si="1"/>
        <v>-1.51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IFERROR(__xludf.DUMMYFUNCTION("""COMPUTED_VALUE"""),134.71)</f>
        <v>134.71</v>
      </c>
      <c r="C1022" s="1">
        <f t="shared" si="1"/>
        <v>-2.77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IFERROR(__xludf.DUMMYFUNCTION("""COMPUTED_VALUE"""),130.22)</f>
        <v>130.22</v>
      </c>
      <c r="C1023" s="1">
        <f t="shared" si="1"/>
        <v>-5.49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IFERROR(__xludf.DUMMYFUNCTION("""COMPUTED_VALUE"""),128.96)</f>
        <v>128.96</v>
      </c>
      <c r="C1024" s="1">
        <f t="shared" si="1"/>
        <v>-2.26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IFERROR(__xludf.DUMMYFUNCTION("""COMPUTED_VALUE"""),129.81)</f>
        <v>129.81</v>
      </c>
      <c r="C1025" s="1">
        <f t="shared" si="1"/>
        <v>-0.15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IFERROR(__xludf.DUMMYFUNCTION("""COMPUTED_VALUE"""),130.25)</f>
        <v>130.25</v>
      </c>
      <c r="C1026" s="1">
        <f t="shared" si="1"/>
        <v>-0.56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IFERROR(__xludf.DUMMYFUNCTION("""COMPUTED_VALUE"""),128.05)</f>
        <v>128.05</v>
      </c>
      <c r="C1027" s="1">
        <f t="shared" si="1"/>
        <v>-3.2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IFERROR(__xludf.DUMMYFUNCTION("""COMPUTED_VALUE"""),128.19)</f>
        <v>128.19</v>
      </c>
      <c r="C1028" s="1">
        <f t="shared" si="1"/>
        <v>-0.86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IFERROR(__xludf.DUMMYFUNCTION("""COMPUTED_VALUE"""),123.9)</f>
        <v>123.9</v>
      </c>
      <c r="C1029" s="1">
        <f t="shared" si="1"/>
        <v>-5.29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IFERROR(__xludf.DUMMYFUNCTION("""COMPUTED_VALUE"""),126.72)</f>
        <v>126.72</v>
      </c>
      <c r="C1030" s="1">
        <f t="shared" si="1"/>
        <v>1.82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IFERROR(__xludf.DUMMYFUNCTION("""COMPUTED_VALUE"""),127.36)</f>
        <v>127.36</v>
      </c>
      <c r="C1031" s="1">
        <f t="shared" si="1"/>
        <v>-0.36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IFERROR(__xludf.DUMMYFUNCTION("""COMPUTED_VALUE"""),128.9)</f>
        <v>128.9</v>
      </c>
      <c r="C1032" s="1">
        <f t="shared" si="1"/>
        <v>0.54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IFERROR(__xludf.DUMMYFUNCTION("""COMPUTED_VALUE"""),130.33)</f>
        <v>130.33</v>
      </c>
      <c r="C1033" s="1">
        <f t="shared" si="1"/>
        <v>0.43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IFERROR(__xludf.DUMMYFUNCTION("""COMPUTED_VALUE"""),129.7)</f>
        <v>129.7</v>
      </c>
      <c r="C1034" s="1">
        <f t="shared" si="1"/>
        <v>-1.63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IFERROR(__xludf.DUMMYFUNCTION("""COMPUTED_VALUE"""),130.98)</f>
        <v>130.98</v>
      </c>
      <c r="C1035" s="1">
        <f t="shared" si="1"/>
        <v>0.28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IFERROR(__xludf.DUMMYFUNCTION("""COMPUTED_VALUE"""),130.44)</f>
        <v>130.44</v>
      </c>
      <c r="C1036" s="1">
        <f t="shared" si="1"/>
        <v>-1.54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IFERROR(__xludf.DUMMYFUNCTION("""COMPUTED_VALUE"""),130.14)</f>
        <v>130.14</v>
      </c>
      <c r="C1037" s="1">
        <f t="shared" si="1"/>
        <v>-1.3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IFERROR(__xludf.DUMMYFUNCTION("""COMPUTED_VALUE"""),132.12)</f>
        <v>132.12</v>
      </c>
      <c r="C1038" s="1">
        <f t="shared" si="1"/>
        <v>0.98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IFERROR(__xludf.DUMMYFUNCTION("""COMPUTED_VALUE"""),131.8)</f>
        <v>131.8</v>
      </c>
      <c r="C1039" s="1">
        <f t="shared" si="1"/>
        <v>-1.32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IFERROR(__xludf.DUMMYFUNCTION("""COMPUTED_VALUE"""),130.56)</f>
        <v>130.56</v>
      </c>
      <c r="C1040" s="1">
        <f t="shared" si="1"/>
        <v>-2.24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IFERROR(__xludf.DUMMYFUNCTION("""COMPUTED_VALUE"""),131.56)</f>
        <v>131.56</v>
      </c>
      <c r="C1041" s="1">
        <f t="shared" si="1"/>
        <v>0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IFERROR(__xludf.DUMMYFUNCTION("""COMPUTED_VALUE"""),131.57)</f>
        <v>131.57</v>
      </c>
      <c r="C1042" s="1">
        <f t="shared" si="1"/>
        <v>-0.99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IFERROR(__xludf.DUMMYFUNCTION("""COMPUTED_VALUE"""),132.2)</f>
        <v>132.2</v>
      </c>
      <c r="C1043" s="1">
        <f t="shared" si="1"/>
        <v>-0.37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IFERROR(__xludf.DUMMYFUNCTION("""COMPUTED_VALUE"""),132.93)</f>
        <v>132.93</v>
      </c>
      <c r="C1044" s="1">
        <f t="shared" si="1"/>
        <v>-0.27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IFERROR(__xludf.DUMMYFUNCTION("""COMPUTED_VALUE"""),132.86)</f>
        <v>132.86</v>
      </c>
      <c r="C1045" s="1">
        <f t="shared" si="1"/>
        <v>-1.07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IFERROR(__xludf.DUMMYFUNCTION("""COMPUTED_VALUE"""),134.34)</f>
        <v>134.34</v>
      </c>
      <c r="C1046" s="1">
        <f t="shared" si="1"/>
        <v>0.48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IFERROR(__xludf.DUMMYFUNCTION("""COMPUTED_VALUE"""),134.73)</f>
        <v>134.73</v>
      </c>
      <c r="C1047" s="1">
        <f t="shared" si="1"/>
        <v>-0.61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IFERROR(__xludf.DUMMYFUNCTION("""COMPUTED_VALUE"""),132.21)</f>
        <v>132.21</v>
      </c>
      <c r="C1048" s="1">
        <f t="shared" si="1"/>
        <v>-3.52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IFERROR(__xludf.DUMMYFUNCTION("""COMPUTED_VALUE"""),132.68)</f>
        <v>132.68</v>
      </c>
      <c r="C1049" s="1">
        <f t="shared" si="1"/>
        <v>-0.53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IFERROR(__xludf.DUMMYFUNCTION("""COMPUTED_VALUE"""),133.85)</f>
        <v>133.85</v>
      </c>
      <c r="C1050" s="1">
        <f t="shared" si="1"/>
        <v>0.17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IFERROR(__xludf.DUMMYFUNCTION("""COMPUTED_VALUE"""),134.08)</f>
        <v>134.08</v>
      </c>
      <c r="C1051" s="1">
        <f t="shared" si="1"/>
        <v>-0.77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IFERROR(__xludf.DUMMYFUNCTION("""COMPUTED_VALUE"""),134.11)</f>
        <v>134.11</v>
      </c>
      <c r="C1052" s="1">
        <f t="shared" si="1"/>
        <v>-0.97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IFERROR(__xludf.DUMMYFUNCTION("""COMPUTED_VALUE"""),133.56)</f>
        <v>133.56</v>
      </c>
      <c r="C1053" s="1">
        <f t="shared" si="1"/>
        <v>-1.55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IFERROR(__xludf.DUMMYFUNCTION("""COMPUTED_VALUE"""),132.51)</f>
        <v>132.51</v>
      </c>
      <c r="C1054" s="1">
        <f t="shared" si="1"/>
        <v>-2.05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IFERROR(__xludf.DUMMYFUNCTION("""COMPUTED_VALUE"""),132.57)</f>
        <v>132.57</v>
      </c>
      <c r="C1055" s="1">
        <f t="shared" si="1"/>
        <v>-0.94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IFERROR(__xludf.DUMMYFUNCTION("""COMPUTED_VALUE"""),130.81)</f>
        <v>130.81</v>
      </c>
      <c r="C1056" s="1">
        <f t="shared" si="1"/>
        <v>-2.76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IFERROR(__xludf.DUMMYFUNCTION("""COMPUTED_VALUE"""),129.83)</f>
        <v>129.83</v>
      </c>
      <c r="C1057" s="1">
        <f t="shared" si="1"/>
        <v>-1.98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IFERROR(__xludf.DUMMYFUNCTION("""COMPUTED_VALUE"""),132.27)</f>
        <v>132.27</v>
      </c>
      <c r="C1058" s="1">
        <f t="shared" si="1"/>
        <v>1.44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IFERROR(__xludf.DUMMYFUNCTION("""COMPUTED_VALUE"""),132.74)</f>
        <v>132.74</v>
      </c>
      <c r="C1059" s="1">
        <f t="shared" si="1"/>
        <v>-0.53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IFERROR(__xludf.DUMMYFUNCTION("""COMPUTED_VALUE"""),131.23)</f>
        <v>131.23</v>
      </c>
      <c r="C1060" s="1">
        <f t="shared" si="1"/>
        <v>-2.51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IFERROR(__xludf.DUMMYFUNCTION("""COMPUTED_VALUE"""),132.43)</f>
        <v>132.43</v>
      </c>
      <c r="C1061" s="1">
        <f t="shared" si="1"/>
        <v>0.2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IFERROR(__xludf.DUMMYFUNCTION("""COMPUTED_VALUE"""),133.12)</f>
        <v>133.12</v>
      </c>
      <c r="C1062" s="1">
        <f t="shared" si="1"/>
        <v>-0.31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IFERROR(__xludf.DUMMYFUNCTION("""COMPUTED_VALUE"""),132.42)</f>
        <v>132.42</v>
      </c>
      <c r="C1063" s="1">
        <f t="shared" si="1"/>
        <v>-1.7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IFERROR(__xludf.DUMMYFUNCTION("""COMPUTED_VALUE"""),134.06)</f>
        <v>134.06</v>
      </c>
      <c r="C1064" s="1">
        <f t="shared" si="1"/>
        <v>0.64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IFERROR(__xludf.DUMMYFUNCTION("""COMPUTED_VALUE"""),133.09)</f>
        <v>133.09</v>
      </c>
      <c r="C1065" s="1">
        <f t="shared" si="1"/>
        <v>-1.97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IFERROR(__xludf.DUMMYFUNCTION("""COMPUTED_VALUE"""),132.84)</f>
        <v>132.84</v>
      </c>
      <c r="C1066" s="1">
        <f t="shared" si="1"/>
        <v>-1.25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IFERROR(__xludf.DUMMYFUNCTION("""COMPUTED_VALUE"""),134.2)</f>
        <v>134.2</v>
      </c>
      <c r="C1067" s="1">
        <f t="shared" si="1"/>
        <v>0.36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IFERROR(__xludf.DUMMYFUNCTION("""COMPUTED_VALUE"""),135.66)</f>
        <v>135.66</v>
      </c>
      <c r="C1068" s="1">
        <f t="shared" si="1"/>
        <v>0.46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IFERROR(__xludf.DUMMYFUNCTION("""COMPUTED_VALUE"""),136.53)</f>
        <v>136.53</v>
      </c>
      <c r="C1069" s="1">
        <f t="shared" si="1"/>
        <v>-0.13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IFERROR(__xludf.DUMMYFUNCTION("""COMPUTED_VALUE"""),136.0)</f>
        <v>136</v>
      </c>
      <c r="C1070" s="1">
        <f t="shared" si="1"/>
        <v>-1.53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IFERROR(__xludf.DUMMYFUNCTION("""COMPUTED_VALUE"""),136.14)</f>
        <v>136.14</v>
      </c>
      <c r="C1071" s="1">
        <f t="shared" si="1"/>
        <v>-0.86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IFERROR(__xludf.DUMMYFUNCTION("""COMPUTED_VALUE"""),135.86)</f>
        <v>135.86</v>
      </c>
      <c r="C1072" s="1">
        <f t="shared" si="1"/>
        <v>-1.28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IFERROR(__xludf.DUMMYFUNCTION("""COMPUTED_VALUE"""),134.4)</f>
        <v>134.4</v>
      </c>
      <c r="C1073" s="1">
        <f t="shared" si="1"/>
        <v>-2.46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IFERROR(__xludf.DUMMYFUNCTION("""COMPUTED_VALUE"""),134.84)</f>
        <v>134.84</v>
      </c>
      <c r="C1074" s="1">
        <f t="shared" si="1"/>
        <v>-0.56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IFERROR(__xludf.DUMMYFUNCTION("""COMPUTED_VALUE"""),135.84)</f>
        <v>135.84</v>
      </c>
      <c r="C1075" s="1">
        <f t="shared" si="1"/>
        <v>0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IFERROR(__xludf.DUMMYFUNCTION("""COMPUTED_VALUE"""),133.97)</f>
        <v>133.97</v>
      </c>
      <c r="C1076" s="1">
        <f t="shared" si="1"/>
        <v>-2.87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IFERROR(__xludf.DUMMYFUNCTION("""COMPUTED_VALUE"""),132.39)</f>
        <v>132.39</v>
      </c>
      <c r="C1077" s="1">
        <f t="shared" si="1"/>
        <v>-2.58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IFERROR(__xludf.DUMMYFUNCTION("""COMPUTED_VALUE"""),133.15)</f>
        <v>133.15</v>
      </c>
      <c r="C1078" s="1">
        <f t="shared" si="1"/>
        <v>-0.24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IFERROR(__xludf.DUMMYFUNCTION("""COMPUTED_VALUE"""),134.09)</f>
        <v>134.09</v>
      </c>
      <c r="C1079" s="1">
        <f t="shared" si="1"/>
        <v>-0.06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IFERROR(__xludf.DUMMYFUNCTION("""COMPUTED_VALUE"""),136.77)</f>
        <v>136.77</v>
      </c>
      <c r="C1080" s="1">
        <f t="shared" si="1"/>
        <v>1.68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IFERROR(__xludf.DUMMYFUNCTION("""COMPUTED_VALUE"""),137.73)</f>
        <v>137.73</v>
      </c>
      <c r="C1081" s="1">
        <f t="shared" si="1"/>
        <v>-0.04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IFERROR(__xludf.DUMMYFUNCTION("""COMPUTED_VALUE"""),138.62)</f>
        <v>138.62</v>
      </c>
      <c r="C1082" s="1">
        <f t="shared" si="1"/>
        <v>-0.11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IFERROR(__xludf.DUMMYFUNCTION("""COMPUTED_VALUE"""),138.89)</f>
        <v>138.89</v>
      </c>
      <c r="C1083" s="1">
        <f t="shared" si="1"/>
        <v>-0.73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IFERROR(__xludf.DUMMYFUNCTION("""COMPUTED_VALUE"""),137.99)</f>
        <v>137.99</v>
      </c>
      <c r="C1084" s="1">
        <f t="shared" si="1"/>
        <v>-1.9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IFERROR(__xludf.DUMMYFUNCTION("""COMPUTED_VALUE"""),136.65)</f>
        <v>136.65</v>
      </c>
      <c r="C1085" s="1">
        <f t="shared" si="1"/>
        <v>-2.34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IFERROR(__xludf.DUMMYFUNCTION("""COMPUTED_VALUE"""),136.56)</f>
        <v>136.56</v>
      </c>
      <c r="C1086" s="1">
        <f t="shared" si="1"/>
        <v>-1.09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IFERROR(__xludf.DUMMYFUNCTION("""COMPUTED_VALUE"""),137.23)</f>
        <v>137.23</v>
      </c>
      <c r="C1087" s="1">
        <f t="shared" si="1"/>
        <v>-0.33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IFERROR(__xludf.DUMMYFUNCTION("""COMPUTED_VALUE"""),137.55)</f>
        <v>137.55</v>
      </c>
      <c r="C1088" s="1">
        <f t="shared" si="1"/>
        <v>-0.68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IFERROR(__xludf.DUMMYFUNCTION("""COMPUTED_VALUE"""),139.09)</f>
        <v>139.09</v>
      </c>
      <c r="C1089" s="1">
        <f t="shared" si="1"/>
        <v>0.54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IFERROR(__xludf.DUMMYFUNCTION("""COMPUTED_VALUE"""),140.81)</f>
        <v>140.81</v>
      </c>
      <c r="C1090" s="1">
        <f t="shared" si="1"/>
        <v>0.72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IFERROR(__xludf.DUMMYFUNCTION("""COMPUTED_VALUE"""),140.12)</f>
        <v>140.12</v>
      </c>
      <c r="C1091" s="1">
        <f t="shared" si="1"/>
        <v>-1.69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IFERROR(__xludf.DUMMYFUNCTION("""COMPUTED_VALUE"""),140.61)</f>
        <v>140.61</v>
      </c>
      <c r="C1092" s="1">
        <f t="shared" si="1"/>
        <v>-0.51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IFERROR(__xludf.DUMMYFUNCTION("""COMPUTED_VALUE"""),139.29)</f>
        <v>139.29</v>
      </c>
      <c r="C1093" s="1">
        <f t="shared" si="1"/>
        <v>-2.32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IFERROR(__xludf.DUMMYFUNCTION("""COMPUTED_VALUE"""),141.14)</f>
        <v>141.14</v>
      </c>
      <c r="C1094" s="1">
        <f t="shared" si="1"/>
        <v>0.85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IFERROR(__xludf.DUMMYFUNCTION("""COMPUTED_VALUE"""),140.83)</f>
        <v>140.83</v>
      </c>
      <c r="C1095" s="1">
        <f t="shared" si="1"/>
        <v>-1.31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IFERROR(__xludf.DUMMYFUNCTION("""COMPUTED_VALUE"""),141.34)</f>
        <v>141.34</v>
      </c>
      <c r="C1096" s="1">
        <f t="shared" si="1"/>
        <v>-0.49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IFERROR(__xludf.DUMMYFUNCTION("""COMPUTED_VALUE"""),142.82)</f>
        <v>142.82</v>
      </c>
      <c r="C1097" s="1">
        <f t="shared" si="1"/>
        <v>0.48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IFERROR(__xludf.DUMMYFUNCTION("""COMPUTED_VALUE"""),142.43)</f>
        <v>142.43</v>
      </c>
      <c r="C1098" s="1">
        <f t="shared" si="1"/>
        <v>-1.39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IFERROR(__xludf.DUMMYFUNCTION("""COMPUTED_VALUE"""),141.6)</f>
        <v>141.6</v>
      </c>
      <c r="C1099" s="1">
        <f t="shared" si="1"/>
        <v>-1.83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IFERROR(__xludf.DUMMYFUNCTION("""COMPUTED_VALUE"""),140.98)</f>
        <v>140.98</v>
      </c>
      <c r="C1100" s="1">
        <f t="shared" si="1"/>
        <v>-1.62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IFERROR(__xludf.DUMMYFUNCTION("""COMPUTED_VALUE"""),141.13)</f>
        <v>141.13</v>
      </c>
      <c r="C1101" s="1">
        <f t="shared" si="1"/>
        <v>-0.85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IFERROR(__xludf.DUMMYFUNCTION("""COMPUTED_VALUE"""),141.67)</f>
        <v>141.67</v>
      </c>
      <c r="C1102" s="1">
        <f t="shared" si="1"/>
        <v>-0.46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IFERROR(__xludf.DUMMYFUNCTION("""COMPUTED_VALUE"""),140.23)</f>
        <v>140.23</v>
      </c>
      <c r="C1103" s="1">
        <f t="shared" si="1"/>
        <v>-2.44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IFERROR(__xludf.DUMMYFUNCTION("""COMPUTED_VALUE"""),140.66)</f>
        <v>140.66</v>
      </c>
      <c r="C1104" s="1">
        <f t="shared" si="1"/>
        <v>-0.57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IFERROR(__xludf.DUMMYFUNCTION("""COMPUTED_VALUE"""),140.31)</f>
        <v>140.31</v>
      </c>
      <c r="C1105" s="1">
        <f t="shared" si="1"/>
        <v>-1.35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IFERROR(__xludf.DUMMYFUNCTION("""COMPUTED_VALUE"""),141.14)</f>
        <v>141.14</v>
      </c>
      <c r="C1106" s="1">
        <f t="shared" si="1"/>
        <v>-0.17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IFERROR(__xludf.DUMMYFUNCTION("""COMPUTED_VALUE"""),141.44)</f>
        <v>141.44</v>
      </c>
      <c r="C1107" s="1">
        <f t="shared" si="1"/>
        <v>-0.7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IFERROR(__xludf.DUMMYFUNCTION("""COMPUTED_VALUE"""),141.43)</f>
        <v>141.43</v>
      </c>
      <c r="C1108" s="1">
        <f t="shared" si="1"/>
        <v>-1.01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IFERROR(__xludf.DUMMYFUNCTION("""COMPUTED_VALUE"""),142.39)</f>
        <v>142.39</v>
      </c>
      <c r="C1109" s="1">
        <f t="shared" si="1"/>
        <v>-0.04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IFERROR(__xludf.DUMMYFUNCTION("""COMPUTED_VALUE"""),142.55)</f>
        <v>142.55</v>
      </c>
      <c r="C1110" s="1">
        <f t="shared" si="1"/>
        <v>-0.84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IFERROR(__xludf.DUMMYFUNCTION("""COMPUTED_VALUE"""),142.32)</f>
        <v>142.32</v>
      </c>
      <c r="C1111" s="1">
        <f t="shared" si="1"/>
        <v>-1.23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IFERROR(__xludf.DUMMYFUNCTION("""COMPUTED_VALUE"""),142.89)</f>
        <v>142.89</v>
      </c>
      <c r="C1112" s="1">
        <f t="shared" si="1"/>
        <v>-0.43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IFERROR(__xludf.DUMMYFUNCTION("""COMPUTED_VALUE"""),142.26)</f>
        <v>142.26</v>
      </c>
      <c r="C1113" s="1">
        <f t="shared" si="1"/>
        <v>-1.63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IFERROR(__xludf.DUMMYFUNCTION("""COMPUTED_VALUE"""),143.71)</f>
        <v>143.71</v>
      </c>
      <c r="C1114" s="1">
        <f t="shared" si="1"/>
        <v>0.45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IFERROR(__xludf.DUMMYFUNCTION("""COMPUTED_VALUE"""),144.64)</f>
        <v>144.64</v>
      </c>
      <c r="C1115" s="1">
        <f t="shared" si="1"/>
        <v>-0.07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IFERROR(__xludf.DUMMYFUNCTION("""COMPUTED_VALUE"""),145.32)</f>
        <v>145.32</v>
      </c>
      <c r="C1116" s="1">
        <f t="shared" si="1"/>
        <v>-0.32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IFERROR(__xludf.DUMMYFUNCTION("""COMPUTED_VALUE"""),144.97)</f>
        <v>144.97</v>
      </c>
      <c r="C1117" s="1">
        <f t="shared" si="1"/>
        <v>-1.35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IFERROR(__xludf.DUMMYFUNCTION("""COMPUTED_VALUE"""),144.41)</f>
        <v>144.41</v>
      </c>
      <c r="C1118" s="1">
        <f t="shared" si="1"/>
        <v>-1.56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IFERROR(__xludf.DUMMYFUNCTION("""COMPUTED_VALUE"""),143.07)</f>
        <v>143.07</v>
      </c>
      <c r="C1119" s="1">
        <f t="shared" si="1"/>
        <v>-2.34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IFERROR(__xludf.DUMMYFUNCTION("""COMPUTED_VALUE"""),143.36)</f>
        <v>143.36</v>
      </c>
      <c r="C1120" s="1">
        <f t="shared" si="1"/>
        <v>-0.71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IFERROR(__xludf.DUMMYFUNCTION("""COMPUTED_VALUE"""),143.32)</f>
        <v>143.32</v>
      </c>
      <c r="C1121" s="1">
        <f t="shared" si="1"/>
        <v>-1.04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IFERROR(__xludf.DUMMYFUNCTION("""COMPUTED_VALUE"""),143.69)</f>
        <v>143.69</v>
      </c>
      <c r="C1122" s="1">
        <f t="shared" si="1"/>
        <v>-0.63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IFERROR(__xludf.DUMMYFUNCTION("""COMPUTED_VALUE"""),144.33)</f>
        <v>144.33</v>
      </c>
      <c r="C1123" s="1">
        <f t="shared" si="1"/>
        <v>-0.36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IFERROR(__xludf.DUMMYFUNCTION("""COMPUTED_VALUE"""),144.49)</f>
        <v>144.49</v>
      </c>
      <c r="C1124" s="1">
        <f t="shared" si="1"/>
        <v>-0.84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IFERROR(__xludf.DUMMYFUNCTION("""COMPUTED_VALUE"""),145.16)</f>
        <v>145.16</v>
      </c>
      <c r="C1125" s="1">
        <f t="shared" si="1"/>
        <v>-0.33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IFERROR(__xludf.DUMMYFUNCTION("""COMPUTED_VALUE"""),144.09)</f>
        <v>144.09</v>
      </c>
      <c r="C1126" s="1">
        <f t="shared" si="1"/>
        <v>-2.07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IFERROR(__xludf.DUMMYFUNCTION("""COMPUTED_VALUE"""),143.09)</f>
        <v>143.09</v>
      </c>
      <c r="C1127" s="1">
        <f t="shared" si="1"/>
        <v>-2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IFERROR(__xludf.DUMMYFUNCTION("""COMPUTED_VALUE"""),143.65)</f>
        <v>143.65</v>
      </c>
      <c r="C1128" s="1">
        <f t="shared" si="1"/>
        <v>-0.44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IFERROR(__xludf.DUMMYFUNCTION("""COMPUTED_VALUE"""),143.73)</f>
        <v>143.73</v>
      </c>
      <c r="C1129" s="1">
        <f t="shared" si="1"/>
        <v>-0.92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IFERROR(__xludf.DUMMYFUNCTION("""COMPUTED_VALUE"""),143.69)</f>
        <v>143.69</v>
      </c>
      <c r="C1130" s="1">
        <f t="shared" si="1"/>
        <v>-1.04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IFERROR(__xludf.DUMMYFUNCTION("""COMPUTED_VALUE"""),143.24)</f>
        <v>143.24</v>
      </c>
      <c r="C1131" s="1">
        <f t="shared" si="1"/>
        <v>-1.45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IFERROR(__xludf.DUMMYFUNCTION("""COMPUTED_VALUE"""),144.56)</f>
        <v>144.56</v>
      </c>
      <c r="C1132" s="1">
        <f t="shared" si="1"/>
        <v>0.32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IFERROR(__xludf.DUMMYFUNCTION("""COMPUTED_VALUE"""),145.23)</f>
        <v>145.23</v>
      </c>
      <c r="C1133" s="1">
        <f t="shared" si="1"/>
        <v>-0.33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IFERROR(__xludf.DUMMYFUNCTION("""COMPUTED_VALUE"""),145.41)</f>
        <v>145.41</v>
      </c>
      <c r="C1134" s="1">
        <f t="shared" si="1"/>
        <v>-0.82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IFERROR(__xludf.DUMMYFUNCTION("""COMPUTED_VALUE"""),144.91)</f>
        <v>144.91</v>
      </c>
      <c r="C1135" s="1">
        <f t="shared" si="1"/>
        <v>-1.5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IFERROR(__xludf.DUMMYFUNCTION("""COMPUTED_VALUE"""),144.56)</f>
        <v>144.56</v>
      </c>
      <c r="C1136" s="1">
        <f t="shared" si="1"/>
        <v>-1.35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IFERROR(__xludf.DUMMYFUNCTION("""COMPUTED_VALUE"""),144.68)</f>
        <v>144.68</v>
      </c>
      <c r="C1137" s="1">
        <f t="shared" si="1"/>
        <v>-0.88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IFERROR(__xludf.DUMMYFUNCTION("""COMPUTED_VALUE"""),143.89)</f>
        <v>143.89</v>
      </c>
      <c r="C1138" s="1">
        <f t="shared" si="1"/>
        <v>-1.79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IFERROR(__xludf.DUMMYFUNCTION("""COMPUTED_VALUE"""),144.31)</f>
        <v>144.31</v>
      </c>
      <c r="C1139" s="1">
        <f t="shared" si="1"/>
        <v>-0.58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IFERROR(__xludf.DUMMYFUNCTION("""COMPUTED_VALUE"""),145.0)</f>
        <v>145</v>
      </c>
      <c r="C1140" s="1">
        <f t="shared" si="1"/>
        <v>-0.31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IFERROR(__xludf.DUMMYFUNCTION("""COMPUTED_VALUE"""),145.06)</f>
        <v>145.06</v>
      </c>
      <c r="C1141" s="1">
        <f t="shared" si="1"/>
        <v>-0.94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IFERROR(__xludf.DUMMYFUNCTION("""COMPUTED_VALUE"""),146.17)</f>
        <v>146.17</v>
      </c>
      <c r="C1142" s="1">
        <f t="shared" si="1"/>
        <v>0.11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IFERROR(__xludf.DUMMYFUNCTION("""COMPUTED_VALUE"""),143.54)</f>
        <v>143.54</v>
      </c>
      <c r="C1143" s="1">
        <f t="shared" si="1"/>
        <v>-3.63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IFERROR(__xludf.DUMMYFUNCTION("""COMPUTED_VALUE"""),144.83)</f>
        <v>144.83</v>
      </c>
      <c r="C1144" s="1">
        <f t="shared" si="1"/>
        <v>0.29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IFERROR(__xludf.DUMMYFUNCTION("""COMPUTED_VALUE"""),144.3)</f>
        <v>144.3</v>
      </c>
      <c r="C1145" s="1">
        <f t="shared" si="1"/>
        <v>-1.53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IFERROR(__xludf.DUMMYFUNCTION("""COMPUTED_VALUE"""),145.12)</f>
        <v>145.12</v>
      </c>
      <c r="C1146" s="1">
        <f t="shared" si="1"/>
        <v>-0.18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IFERROR(__xludf.DUMMYFUNCTION("""COMPUTED_VALUE"""),144.68)</f>
        <v>144.68</v>
      </c>
      <c r="C1147" s="1">
        <f t="shared" si="1"/>
        <v>-1.44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IFERROR(__xludf.DUMMYFUNCTION("""COMPUTED_VALUE"""),145.13)</f>
        <v>145.13</v>
      </c>
      <c r="C1148" s="1">
        <f t="shared" si="1"/>
        <v>-0.55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IFERROR(__xludf.DUMMYFUNCTION("""COMPUTED_VALUE"""),145.12)</f>
        <v>145.12</v>
      </c>
      <c r="C1149" s="1">
        <f t="shared" si="1"/>
        <v>-1.01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IFERROR(__xludf.DUMMYFUNCTION("""COMPUTED_VALUE"""),145.53)</f>
        <v>145.53</v>
      </c>
      <c r="C1150" s="1">
        <f t="shared" si="1"/>
        <v>-0.59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IFERROR(__xludf.DUMMYFUNCTION("""COMPUTED_VALUE"""),144.02)</f>
        <v>144.02</v>
      </c>
      <c r="C1151" s="1">
        <f t="shared" si="1"/>
        <v>-2.51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IFERROR(__xludf.DUMMYFUNCTION("""COMPUTED_VALUE"""),143.74)</f>
        <v>143.74</v>
      </c>
      <c r="C1152" s="1">
        <f t="shared" si="1"/>
        <v>-1.28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IFERROR(__xludf.DUMMYFUNCTION("""COMPUTED_VALUE"""),140.89)</f>
        <v>140.89</v>
      </c>
      <c r="C1153" s="1">
        <f t="shared" si="1"/>
        <v>-3.85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IFERROR(__xludf.DUMMYFUNCTION("""COMPUTED_VALUE"""),140.11)</f>
        <v>140.11</v>
      </c>
      <c r="C1154" s="1">
        <f t="shared" si="1"/>
        <v>-1.78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IFERROR(__xludf.DUMMYFUNCTION("""COMPUTED_VALUE"""),140.75)</f>
        <v>140.75</v>
      </c>
      <c r="C1155" s="1">
        <f t="shared" si="1"/>
        <v>-0.36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IFERROR(__xludf.DUMMYFUNCTION("""COMPUTED_VALUE"""),139.78)</f>
        <v>139.78</v>
      </c>
      <c r="C1156" s="1">
        <f t="shared" si="1"/>
        <v>-1.97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IFERROR(__xludf.DUMMYFUNCTION("""COMPUTED_VALUE"""),139.55)</f>
        <v>139.55</v>
      </c>
      <c r="C1157" s="1">
        <f t="shared" si="1"/>
        <v>-1.23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IFERROR(__xludf.DUMMYFUNCTION("""COMPUTED_VALUE"""),139.13)</f>
        <v>139.13</v>
      </c>
      <c r="C1158" s="1">
        <f t="shared" si="1"/>
        <v>-1.42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IFERROR(__xludf.DUMMYFUNCTION("""COMPUTED_VALUE"""),140.85)</f>
        <v>140.85</v>
      </c>
      <c r="C1159" s="1">
        <f t="shared" si="1"/>
        <v>0.72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IFERROR(__xludf.DUMMYFUNCTION("""COMPUTED_VALUE"""),140.58)</f>
        <v>140.58</v>
      </c>
      <c r="C1160" s="1">
        <f t="shared" si="1"/>
        <v>-1.27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IFERROR(__xludf.DUMMYFUNCTION("""COMPUTED_VALUE"""),140.88)</f>
        <v>140.88</v>
      </c>
      <c r="C1161" s="1">
        <f t="shared" si="1"/>
        <v>-0.7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IFERROR(__xludf.DUMMYFUNCTION("""COMPUTED_VALUE"""),141.8)</f>
        <v>141.8</v>
      </c>
      <c r="C1162" s="1">
        <f t="shared" si="1"/>
        <v>-0.08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IFERROR(__xludf.DUMMYFUNCTION("""COMPUTED_VALUE"""),142.34)</f>
        <v>142.34</v>
      </c>
      <c r="C1163" s="1">
        <f t="shared" si="1"/>
        <v>-0.46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IFERROR(__xludf.DUMMYFUNCTION("""COMPUTED_VALUE"""),141.92)</f>
        <v>141.92</v>
      </c>
      <c r="C1164" s="1">
        <f t="shared" si="1"/>
        <v>-1.42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IFERROR(__xludf.DUMMYFUNCTION("""COMPUTED_VALUE"""),144.12)</f>
        <v>144.12</v>
      </c>
      <c r="C1165" s="1">
        <f t="shared" si="1"/>
        <v>1.2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IFERROR(__xludf.DUMMYFUNCTION("""COMPUTED_VALUE"""),144.25)</f>
        <v>144.25</v>
      </c>
      <c r="C1166" s="1">
        <f t="shared" si="1"/>
        <v>-0.87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IFERROR(__xludf.DUMMYFUNCTION("""COMPUTED_VALUE"""),144.6)</f>
        <v>144.6</v>
      </c>
      <c r="C1167" s="1">
        <f t="shared" si="1"/>
        <v>-0.65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IFERROR(__xludf.DUMMYFUNCTION("""COMPUTED_VALUE"""),144.5)</f>
        <v>144.5</v>
      </c>
      <c r="C1168" s="1">
        <f t="shared" si="1"/>
        <v>-1.1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IFERROR(__xludf.DUMMYFUNCTION("""COMPUTED_VALUE"""),144.13)</f>
        <v>144.13</v>
      </c>
      <c r="C1169" s="1">
        <f t="shared" si="1"/>
        <v>-1.37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IFERROR(__xludf.DUMMYFUNCTION("""COMPUTED_VALUE"""),144.7)</f>
        <v>144.7</v>
      </c>
      <c r="C1170" s="1">
        <f t="shared" si="1"/>
        <v>-0.43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IFERROR(__xludf.DUMMYFUNCTION("""COMPUTED_VALUE"""),144.6)</f>
        <v>144.6</v>
      </c>
      <c r="C1171" s="1">
        <f t="shared" si="1"/>
        <v>-1.1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IFERROR(__xludf.DUMMYFUNCTION("""COMPUTED_VALUE"""),143.94)</f>
        <v>143.94</v>
      </c>
      <c r="C1172" s="1">
        <f t="shared" si="1"/>
        <v>-1.66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IFERROR(__xludf.DUMMYFUNCTION("""COMPUTED_VALUE"""),143.98)</f>
        <v>143.98</v>
      </c>
      <c r="C1173" s="1">
        <f t="shared" si="1"/>
        <v>-0.96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IFERROR(__xludf.DUMMYFUNCTION("""COMPUTED_VALUE"""),144.0)</f>
        <v>144</v>
      </c>
      <c r="C1174" s="1">
        <f t="shared" si="1"/>
        <v>-0.98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IFERROR(__xludf.DUMMYFUNCTION("""COMPUTED_VALUE"""),144.22)</f>
        <v>144.22</v>
      </c>
      <c r="C1175" s="1">
        <f t="shared" si="1"/>
        <v>-0.78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IFERROR(__xludf.DUMMYFUNCTION("""COMPUTED_VALUE"""),143.82)</f>
        <v>143.82</v>
      </c>
      <c r="C1176" s="1">
        <f t="shared" si="1"/>
        <v>-1.4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IFERROR(__xludf.DUMMYFUNCTION("""COMPUTED_VALUE"""),143.61)</f>
        <v>143.61</v>
      </c>
      <c r="C1177" s="1">
        <f t="shared" si="1"/>
        <v>-1.21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IFERROR(__xludf.DUMMYFUNCTION("""COMPUTED_VALUE"""),144.2)</f>
        <v>144.2</v>
      </c>
      <c r="C1178" s="1">
        <f t="shared" si="1"/>
        <v>-0.41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IFERROR(__xludf.DUMMYFUNCTION("""COMPUTED_VALUE"""),144.89)</f>
        <v>144.89</v>
      </c>
      <c r="C1179" s="1">
        <f t="shared" si="1"/>
        <v>-0.31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IFERROR(__xludf.DUMMYFUNCTION("""COMPUTED_VALUE"""),144.46)</f>
        <v>144.46</v>
      </c>
      <c r="C1180" s="1">
        <f t="shared" si="1"/>
        <v>-1.43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IFERROR(__xludf.DUMMYFUNCTION("""COMPUTED_VALUE"""),144.64)</f>
        <v>144.64</v>
      </c>
      <c r="C1181" s="1">
        <f t="shared" si="1"/>
        <v>-0.82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IFERROR(__xludf.DUMMYFUNCTION("""COMPUTED_VALUE"""),144.35)</f>
        <v>144.35</v>
      </c>
      <c r="C1182" s="1">
        <f t="shared" si="1"/>
        <v>-1.29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IFERROR(__xludf.DUMMYFUNCTION("""COMPUTED_VALUE"""),143.94)</f>
        <v>143.94</v>
      </c>
      <c r="C1183" s="1">
        <f t="shared" si="1"/>
        <v>-1.41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IFERROR(__xludf.DUMMYFUNCTION("""COMPUTED_VALUE"""),144.48)</f>
        <v>144.48</v>
      </c>
      <c r="C1184" s="1">
        <f t="shared" si="1"/>
        <v>-0.46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IFERROR(__xludf.DUMMYFUNCTION("""COMPUTED_VALUE"""),144.85)</f>
        <v>144.85</v>
      </c>
      <c r="C1185" s="1">
        <f t="shared" si="1"/>
        <v>-0.63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IFERROR(__xludf.DUMMYFUNCTION("""COMPUTED_VALUE"""),145.37)</f>
        <v>145.37</v>
      </c>
      <c r="C1186" s="1">
        <f t="shared" si="1"/>
        <v>-0.48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IFERROR(__xludf.DUMMYFUNCTION("""COMPUTED_VALUE"""),146.84)</f>
        <v>146.84</v>
      </c>
      <c r="C1187" s="1">
        <f t="shared" si="1"/>
        <v>0.47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IFERROR(__xludf.DUMMYFUNCTION("""COMPUTED_VALUE"""),146.69)</f>
        <v>146.69</v>
      </c>
      <c r="C1188" s="1">
        <f t="shared" si="1"/>
        <v>-1.15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IFERROR(__xludf.DUMMYFUNCTION("""COMPUTED_VALUE"""),145.71)</f>
        <v>145.71</v>
      </c>
      <c r="C1189" s="1">
        <f t="shared" si="1"/>
        <v>-1.98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IFERROR(__xludf.DUMMYFUNCTION("""COMPUTED_VALUE"""),144.37)</f>
        <v>144.37</v>
      </c>
      <c r="C1190" s="1">
        <f t="shared" si="1"/>
        <v>-2.34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IFERROR(__xludf.DUMMYFUNCTION("""COMPUTED_VALUE"""),144.88)</f>
        <v>144.88</v>
      </c>
      <c r="C1191" s="1">
        <f t="shared" si="1"/>
        <v>-0.49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IFERROR(__xludf.DUMMYFUNCTION("""COMPUTED_VALUE"""),142.48)</f>
        <v>142.48</v>
      </c>
      <c r="C1192" s="1">
        <f t="shared" si="1"/>
        <v>-3.4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IFERROR(__xludf.DUMMYFUNCTION("""COMPUTED_VALUE"""),142.42)</f>
        <v>142.42</v>
      </c>
      <c r="C1193" s="1">
        <f t="shared" si="1"/>
        <v>-1.06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IFERROR(__xludf.DUMMYFUNCTION("""COMPUTED_VALUE"""),142.19)</f>
        <v>142.19</v>
      </c>
      <c r="C1194" s="1">
        <f t="shared" si="1"/>
        <v>-1.23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IFERROR(__xludf.DUMMYFUNCTION("""COMPUTED_VALUE"""),141.68)</f>
        <v>141.68</v>
      </c>
      <c r="C1195" s="1">
        <f t="shared" si="1"/>
        <v>-1.51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IFERROR(__xludf.DUMMYFUNCTION("""COMPUTED_VALUE"""),139.18)</f>
        <v>139.18</v>
      </c>
      <c r="C1196" s="1">
        <f t="shared" si="1"/>
        <v>-3.5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IFERROR(__xludf.DUMMYFUNCTION("""COMPUTED_VALUE"""),138.67)</f>
        <v>138.67</v>
      </c>
      <c r="C1197" s="1">
        <f t="shared" si="1"/>
        <v>-1.51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IFERROR(__xludf.DUMMYFUNCTION("""COMPUTED_VALUE"""),140.17)</f>
        <v>140.17</v>
      </c>
      <c r="C1198" s="1">
        <f t="shared" si="1"/>
        <v>0.5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IFERROR(__xludf.DUMMYFUNCTION("""COMPUTED_VALUE"""),140.34)</f>
        <v>140.34</v>
      </c>
      <c r="C1199" s="1">
        <f t="shared" si="1"/>
        <v>-0.83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IFERROR(__xludf.DUMMYFUNCTION("""COMPUTED_VALUE"""),137.68)</f>
        <v>137.68</v>
      </c>
      <c r="C1200" s="1">
        <f t="shared" si="1"/>
        <v>-3.66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IFERROR(__xludf.DUMMYFUNCTION("""COMPUTED_VALUE"""),141.41)</f>
        <v>141.41</v>
      </c>
      <c r="C1201" s="1">
        <f t="shared" si="1"/>
        <v>2.73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IFERROR(__xludf.DUMMYFUNCTION("""COMPUTED_VALUE"""),138.64)</f>
        <v>138.64</v>
      </c>
      <c r="C1202" s="1">
        <f t="shared" si="1"/>
        <v>-3.77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IFERROR(__xludf.DUMMYFUNCTION("""COMPUTED_VALUE"""),133.83)</f>
        <v>133.83</v>
      </c>
      <c r="C1203" s="1">
        <f t="shared" si="1"/>
        <v>-5.81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IFERROR(__xludf.DUMMYFUNCTION("""COMPUTED_VALUE"""),132.9)</f>
        <v>132.9</v>
      </c>
      <c r="C1204" s="1">
        <f t="shared" si="1"/>
        <v>-1.93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IFERROR(__xludf.DUMMYFUNCTION("""COMPUTED_VALUE"""),134.18)</f>
        <v>134.18</v>
      </c>
      <c r="C1205" s="1">
        <f t="shared" si="1"/>
        <v>0.28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IFERROR(__xludf.DUMMYFUNCTION("""COMPUTED_VALUE"""),134.22)</f>
        <v>134.22</v>
      </c>
      <c r="C1206" s="1">
        <f t="shared" si="1"/>
        <v>-0.96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IFERROR(__xludf.DUMMYFUNCTION("""COMPUTED_VALUE"""),135.05)</f>
        <v>135.05</v>
      </c>
      <c r="C1207" s="1">
        <f t="shared" si="1"/>
        <v>-0.17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IFERROR(__xludf.DUMMYFUNCTION("""COMPUTED_VALUE"""),137.4)</f>
        <v>137.4</v>
      </c>
      <c r="C1208" s="1">
        <f t="shared" si="1"/>
        <v>1.35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IFERROR(__xludf.DUMMYFUNCTION("""COMPUTED_VALUE"""),137.6)</f>
        <v>137.6</v>
      </c>
      <c r="C1209" s="1">
        <f t="shared" si="1"/>
        <v>-0.8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IFERROR(__xludf.DUMMYFUNCTION("""COMPUTED_VALUE"""),140.93)</f>
        <v>140.93</v>
      </c>
      <c r="C1210" s="1">
        <f t="shared" si="1"/>
        <v>2.33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IFERROR(__xludf.DUMMYFUNCTION("""COMPUTED_VALUE"""),138.95)</f>
        <v>138.95</v>
      </c>
      <c r="C1211" s="1">
        <f t="shared" si="1"/>
        <v>-2.98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IFERROR(__xludf.DUMMYFUNCTION("""COMPUTED_VALUE"""),145.05)</f>
        <v>145.05</v>
      </c>
      <c r="C1212" s="1">
        <f t="shared" si="1"/>
        <v>5.1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IFERROR(__xludf.DUMMYFUNCTION("""COMPUTED_VALUE"""),148.59)</f>
        <v>148.59</v>
      </c>
      <c r="C1213" s="1">
        <f t="shared" si="1"/>
        <v>2.54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IFERROR(__xludf.DUMMYFUNCTION("""COMPUTED_VALUE"""),149.56)</f>
        <v>149.56</v>
      </c>
      <c r="C1214" s="1">
        <f t="shared" si="1"/>
        <v>-0.03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IFERROR(__xludf.DUMMYFUNCTION("""COMPUTED_VALUE"""),151.06)</f>
        <v>151.06</v>
      </c>
      <c r="C1215" s="1">
        <f t="shared" si="1"/>
        <v>0.5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IFERROR(__xludf.DUMMYFUNCTION("""COMPUTED_VALUE"""),151.01)</f>
        <v>151.01</v>
      </c>
      <c r="C1216" s="1">
        <f t="shared" si="1"/>
        <v>-1.05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IFERROR(__xludf.DUMMYFUNCTION("""COMPUTED_VALUE"""),152.1)</f>
        <v>152.1</v>
      </c>
      <c r="C1217" s="1">
        <f t="shared" si="1"/>
        <v>0.09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IFERROR(__xludf.DUMMYFUNCTION("""COMPUTED_VALUE"""),153.77)</f>
        <v>153.77</v>
      </c>
      <c r="C1218" s="1">
        <f t="shared" si="1"/>
        <v>0.67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IFERROR(__xludf.DUMMYFUNCTION("""COMPUTED_VALUE"""),153.3)</f>
        <v>153.3</v>
      </c>
      <c r="C1219" s="1">
        <f t="shared" si="1"/>
        <v>-1.47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IFERROR(__xludf.DUMMYFUNCTION("""COMPUTED_VALUE"""),155.05)</f>
        <v>155.05</v>
      </c>
      <c r="C1220" s="1">
        <f t="shared" si="1"/>
        <v>0.75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IFERROR(__xludf.DUMMYFUNCTION("""COMPUTED_VALUE"""),155.69)</f>
        <v>155.69</v>
      </c>
      <c r="C1221" s="1">
        <f t="shared" si="1"/>
        <v>-0.36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IFERROR(__xludf.DUMMYFUNCTION("""COMPUTED_VALUE"""),156.05)</f>
        <v>156.05</v>
      </c>
      <c r="C1222" s="1">
        <f t="shared" si="1"/>
        <v>-0.64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IFERROR(__xludf.DUMMYFUNCTION("""COMPUTED_VALUE"""),156.55)</f>
        <v>156.55</v>
      </c>
      <c r="C1223" s="1">
        <f t="shared" si="1"/>
        <v>-0.5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IFERROR(__xludf.DUMMYFUNCTION("""COMPUTED_VALUE"""),157.66)</f>
        <v>157.66</v>
      </c>
      <c r="C1224" s="1">
        <f t="shared" si="1"/>
        <v>0.11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IFERROR(__xludf.DUMMYFUNCTION("""COMPUTED_VALUE"""),157.11)</f>
        <v>157.11</v>
      </c>
      <c r="C1225" s="1">
        <f t="shared" si="1"/>
        <v>-1.55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IFERROR(__xludf.DUMMYFUNCTION("""COMPUTED_VALUE"""),157.68)</f>
        <v>157.68</v>
      </c>
      <c r="C1226" s="1">
        <f t="shared" si="1"/>
        <v>-0.43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IFERROR(__xludf.DUMMYFUNCTION("""COMPUTED_VALUE"""),158.35)</f>
        <v>158.35</v>
      </c>
      <c r="C1227" s="1">
        <f t="shared" si="1"/>
        <v>-0.33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IFERROR(__xludf.DUMMYFUNCTION("""COMPUTED_VALUE"""),158.85)</f>
        <v>158.85</v>
      </c>
      <c r="C1228" s="1">
        <f t="shared" si="1"/>
        <v>-0.5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IFERROR(__xludf.DUMMYFUNCTION("""COMPUTED_VALUE"""),158.69)</f>
        <v>158.69</v>
      </c>
      <c r="C1229" s="1">
        <f t="shared" si="1"/>
        <v>-1.16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IFERROR(__xludf.DUMMYFUNCTION("""COMPUTED_VALUE"""),160.15)</f>
        <v>160.15</v>
      </c>
      <c r="C1230" s="1">
        <f t="shared" si="1"/>
        <v>0.46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IFERROR(__xludf.DUMMYFUNCTION("""COMPUTED_VALUE"""),158.83)</f>
        <v>158.83</v>
      </c>
      <c r="C1231" s="1">
        <f t="shared" si="1"/>
        <v>-2.32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IFERROR(__xludf.DUMMYFUNCTION("""COMPUTED_VALUE"""),159.36)</f>
        <v>159.36</v>
      </c>
      <c r="C1232" s="1">
        <f t="shared" si="1"/>
        <v>-0.47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IFERROR(__xludf.DUMMYFUNCTION("""COMPUTED_VALUE"""),160.16)</f>
        <v>160.16</v>
      </c>
      <c r="C1233" s="1">
        <f t="shared" si="1"/>
        <v>-0.2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IFERROR(__xludf.DUMMYFUNCTION("""COMPUTED_VALUE"""),159.88)</f>
        <v>159.88</v>
      </c>
      <c r="C1234" s="1">
        <f t="shared" si="1"/>
        <v>-1.28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IFERROR(__xludf.DUMMYFUNCTION("""COMPUTED_VALUE"""),158.06)</f>
        <v>158.06</v>
      </c>
      <c r="C1235" s="1">
        <f t="shared" si="1"/>
        <v>-2.82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IFERROR(__xludf.DUMMYFUNCTION("""COMPUTED_VALUE"""),158.31)</f>
        <v>158.31</v>
      </c>
      <c r="C1236" s="1">
        <f t="shared" si="1"/>
        <v>-0.75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IFERROR(__xludf.DUMMYFUNCTION("""COMPUTED_VALUE"""),160.09)</f>
        <v>160.09</v>
      </c>
      <c r="C1237" s="1">
        <f t="shared" si="1"/>
        <v>0.78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IFERROR(__xludf.DUMMYFUNCTION("""COMPUTED_VALUE"""),158.16)</f>
        <v>158.16</v>
      </c>
      <c r="C1238" s="1">
        <f t="shared" si="1"/>
        <v>-2.93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IFERROR(__xludf.DUMMYFUNCTION("""COMPUTED_VALUE"""),160.6)</f>
        <v>160.6</v>
      </c>
      <c r="C1239" s="1">
        <f t="shared" si="1"/>
        <v>1.44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IFERROR(__xludf.DUMMYFUNCTION("""COMPUTED_VALUE"""),162.26)</f>
        <v>162.26</v>
      </c>
      <c r="C1240" s="1">
        <f t="shared" si="1"/>
        <v>0.66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IFERROR(__xludf.DUMMYFUNCTION("""COMPUTED_VALUE"""),162.26)</f>
        <v>162.26</v>
      </c>
      <c r="C1241" s="1">
        <f t="shared" si="1"/>
        <v>-1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IFERROR(__xludf.DUMMYFUNCTION("""COMPUTED_VALUE"""),162.27)</f>
        <v>162.27</v>
      </c>
      <c r="C1242" s="1">
        <f t="shared" si="1"/>
        <v>-0.99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IFERROR(__xludf.DUMMYFUNCTION("""COMPUTED_VALUE"""),160.93)</f>
        <v>160.93</v>
      </c>
      <c r="C1243" s="1">
        <f t="shared" si="1"/>
        <v>-2.34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IFERROR(__xludf.DUMMYFUNCTION("""COMPUTED_VALUE"""),160.83)</f>
        <v>160.83</v>
      </c>
      <c r="C1244" s="1">
        <f t="shared" si="1"/>
        <v>-1.1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IFERROR(__xludf.DUMMYFUNCTION("""COMPUTED_VALUE"""),158.24)</f>
        <v>158.24</v>
      </c>
      <c r="C1245" s="1">
        <f t="shared" si="1"/>
        <v>-3.59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IFERROR(__xludf.DUMMYFUNCTION("""COMPUTED_VALUE"""),159.15)</f>
        <v>159.15</v>
      </c>
      <c r="C1246" s="1">
        <f t="shared" si="1"/>
        <v>-0.09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IFERROR(__xludf.DUMMYFUNCTION("""COMPUTED_VALUE"""),157.12)</f>
        <v>157.12</v>
      </c>
      <c r="C1247" s="1">
        <f t="shared" si="1"/>
        <v>-3.03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IFERROR(__xludf.DUMMYFUNCTION("""COMPUTED_VALUE"""),156.85)</f>
        <v>156.85</v>
      </c>
      <c r="C1248" s="1">
        <f t="shared" si="1"/>
        <v>-1.27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IFERROR(__xludf.DUMMYFUNCTION("""COMPUTED_VALUE"""),159.05)</f>
        <v>159.05</v>
      </c>
      <c r="C1249" s="1">
        <f t="shared" si="1"/>
        <v>1.2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IFERROR(__xludf.DUMMYFUNCTION("""COMPUTED_VALUE"""),160.6)</f>
        <v>160.6</v>
      </c>
      <c r="C1250" s="1">
        <f t="shared" si="1"/>
        <v>0.55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IFERROR(__xludf.DUMMYFUNCTION("""COMPUTED_VALUE"""),165.3)</f>
        <v>165.3</v>
      </c>
      <c r="C1251" s="1">
        <f t="shared" si="1"/>
        <v>3.7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IFERROR(__xludf.DUMMYFUNCTION("""COMPUTED_VALUE"""),165.48)</f>
        <v>165.48</v>
      </c>
      <c r="C1252" s="1">
        <f t="shared" si="1"/>
        <v>-0.82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IFERROR(__xludf.DUMMYFUNCTION("""COMPUTED_VALUE"""),167.27)</f>
        <v>167.27</v>
      </c>
      <c r="C1253" s="1">
        <f t="shared" si="1"/>
        <v>0.79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IFERROR(__xludf.DUMMYFUNCTION("""COMPUTED_VALUE"""),166.87)</f>
        <v>166.87</v>
      </c>
      <c r="C1254" s="1">
        <f t="shared" si="1"/>
        <v>-1.4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IFERROR(__xludf.DUMMYFUNCTION("""COMPUTED_VALUE"""),166.96)</f>
        <v>166.96</v>
      </c>
      <c r="C1255" s="1">
        <f t="shared" si="1"/>
        <v>-0.91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IFERROR(__xludf.DUMMYFUNCTION("""COMPUTED_VALUE"""),166.26)</f>
        <v>166.26</v>
      </c>
      <c r="C1256" s="1">
        <f t="shared" si="1"/>
        <v>-1.7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IFERROR(__xludf.DUMMYFUNCTION("""COMPUTED_VALUE"""),166.71)</f>
        <v>166.71</v>
      </c>
      <c r="C1257" s="1">
        <f t="shared" si="1"/>
        <v>-0.55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IFERROR(__xludf.DUMMYFUNCTION("""COMPUTED_VALUE"""),165.84)</f>
        <v>165.84</v>
      </c>
      <c r="C1258" s="1">
        <f t="shared" si="1"/>
        <v>-1.87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IFERROR(__xludf.DUMMYFUNCTION("""COMPUTED_VALUE"""),164.32)</f>
        <v>164.32</v>
      </c>
      <c r="C1259" s="1">
        <f t="shared" si="1"/>
        <v>-2.52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IFERROR(__xludf.DUMMYFUNCTION("""COMPUTED_VALUE"""),164.06)</f>
        <v>164.06</v>
      </c>
      <c r="C1260" s="1">
        <f t="shared" si="1"/>
        <v>-1.26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IFERROR(__xludf.DUMMYFUNCTION("""COMPUTED_VALUE"""),160.36)</f>
        <v>160.36</v>
      </c>
      <c r="C1261" s="1">
        <f t="shared" si="1"/>
        <v>-4.7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IFERROR(__xludf.DUMMYFUNCTION("""COMPUTED_VALUE"""),158.65)</f>
        <v>158.65</v>
      </c>
      <c r="C1262" s="1">
        <f t="shared" si="1"/>
        <v>-2.71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IFERROR(__xludf.DUMMYFUNCTION("""COMPUTED_VALUE"""),159.8)</f>
        <v>159.8</v>
      </c>
      <c r="C1263" s="1">
        <f t="shared" si="1"/>
        <v>0.15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IFERROR(__xludf.DUMMYFUNCTION("""COMPUTED_VALUE"""),163.63)</f>
        <v>163.63</v>
      </c>
      <c r="C1264" s="1">
        <f t="shared" si="1"/>
        <v>2.83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IFERROR(__xludf.DUMMYFUNCTION("""COMPUTED_VALUE"""),161.62)</f>
        <v>161.62</v>
      </c>
      <c r="C1265" s="1">
        <f t="shared" si="1"/>
        <v>-3.01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IFERROR(__xludf.DUMMYFUNCTION("""COMPUTED_VALUE"""),160.74)</f>
        <v>160.74</v>
      </c>
      <c r="C1266" s="1">
        <f t="shared" si="1"/>
        <v>-1.88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IFERROR(__xludf.DUMMYFUNCTION("""COMPUTED_VALUE"""),160.62)</f>
        <v>160.62</v>
      </c>
      <c r="C1267" s="1">
        <f t="shared" si="1"/>
        <v>-1.12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IFERROR(__xludf.DUMMYFUNCTION("""COMPUTED_VALUE"""),159.84)</f>
        <v>159.84</v>
      </c>
      <c r="C1268" s="1">
        <f t="shared" si="1"/>
        <v>-1.78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IFERROR(__xludf.DUMMYFUNCTION("""COMPUTED_VALUE"""),159.66)</f>
        <v>159.66</v>
      </c>
      <c r="C1269" s="1">
        <f t="shared" si="1"/>
        <v>-1.18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IFERROR(__xludf.DUMMYFUNCTION("""COMPUTED_VALUE"""),162.0)</f>
        <v>162</v>
      </c>
      <c r="C1270" s="1">
        <f t="shared" si="1"/>
        <v>1.34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IFERROR(__xludf.DUMMYFUNCTION("""COMPUTED_VALUE"""),161.94)</f>
        <v>161.94</v>
      </c>
      <c r="C1271" s="1">
        <f t="shared" si="1"/>
        <v>-1.06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IFERROR(__xludf.DUMMYFUNCTION("""COMPUTED_VALUE"""),162.54)</f>
        <v>162.54</v>
      </c>
      <c r="C1272" s="1">
        <f t="shared" si="1"/>
        <v>-0.4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IFERROR(__xludf.DUMMYFUNCTION("""COMPUTED_VALUE"""),165.89)</f>
        <v>165.89</v>
      </c>
      <c r="C1273" s="1">
        <f t="shared" si="1"/>
        <v>2.35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IFERROR(__xludf.DUMMYFUNCTION("""COMPUTED_VALUE"""),164.02)</f>
        <v>164.02</v>
      </c>
      <c r="C1274" s="1">
        <f t="shared" si="1"/>
        <v>-2.87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IFERROR(__xludf.DUMMYFUNCTION("""COMPUTED_VALUE"""),164.24)</f>
        <v>164.24</v>
      </c>
      <c r="C1275" s="1">
        <f t="shared" si="1"/>
        <v>-0.78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IFERROR(__xludf.DUMMYFUNCTION("""COMPUTED_VALUE"""),163.63)</f>
        <v>163.63</v>
      </c>
      <c r="C1276" s="1">
        <f t="shared" si="1"/>
        <v>-1.61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IFERROR(__xludf.DUMMYFUNCTION("""COMPUTED_VALUE"""),163.94)</f>
        <v>163.94</v>
      </c>
      <c r="C1277" s="1">
        <f t="shared" si="1"/>
        <v>-0.69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IFERROR(__xludf.DUMMYFUNCTION("""COMPUTED_VALUE"""),166.13)</f>
        <v>166.13</v>
      </c>
      <c r="C1278" s="1">
        <f t="shared" si="1"/>
        <v>1.19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IFERROR(__xludf.DUMMYFUNCTION("""COMPUTED_VALUE"""),162.3)</f>
        <v>162.3</v>
      </c>
      <c r="C1279" s="1">
        <f t="shared" si="1"/>
        <v>-4.83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IFERROR(__xludf.DUMMYFUNCTION("""COMPUTED_VALUE"""),164.42)</f>
        <v>164.42</v>
      </c>
      <c r="C1280" s="1">
        <f t="shared" si="1"/>
        <v>1.12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IFERROR(__xludf.DUMMYFUNCTION("""COMPUTED_VALUE"""),165.94)</f>
        <v>165.94</v>
      </c>
      <c r="C1281" s="1">
        <f t="shared" si="1"/>
        <v>0.52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IFERROR(__xludf.DUMMYFUNCTION("""COMPUTED_VALUE"""),164.81)</f>
        <v>164.81</v>
      </c>
      <c r="C1282" s="1">
        <f t="shared" si="1"/>
        <v>-2.13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IFERROR(__xludf.DUMMYFUNCTION("""COMPUTED_VALUE"""),166.55)</f>
        <v>166.55</v>
      </c>
      <c r="C1283" s="1">
        <f t="shared" si="1"/>
        <v>0.74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IFERROR(__xludf.DUMMYFUNCTION("""COMPUTED_VALUE"""),166.07)</f>
        <v>166.07</v>
      </c>
      <c r="C1284" s="1">
        <f t="shared" si="1"/>
        <v>-1.48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IFERROR(__xludf.DUMMYFUNCTION("""COMPUTED_VALUE"""),164.84)</f>
        <v>164.84</v>
      </c>
      <c r="C1285" s="1">
        <f t="shared" si="1"/>
        <v>-2.23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IFERROR(__xludf.DUMMYFUNCTION("""COMPUTED_VALUE"""),165.82)</f>
        <v>165.82</v>
      </c>
      <c r="C1286" s="1">
        <f t="shared" si="1"/>
        <v>-0.02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IFERROR(__xludf.DUMMYFUNCTION("""COMPUTED_VALUE"""),164.48)</f>
        <v>164.48</v>
      </c>
      <c r="C1287" s="1">
        <f t="shared" si="1"/>
        <v>-2.34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IFERROR(__xludf.DUMMYFUNCTION("""COMPUTED_VALUE"""),165.91)</f>
        <v>165.91</v>
      </c>
      <c r="C1288" s="1">
        <f t="shared" si="1"/>
        <v>0.43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IFERROR(__xludf.DUMMYFUNCTION("""COMPUTED_VALUE"""),165.94)</f>
        <v>165.94</v>
      </c>
      <c r="C1289" s="1">
        <f t="shared" si="1"/>
        <v>-0.97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IFERROR(__xludf.DUMMYFUNCTION("""COMPUTED_VALUE"""),166.92)</f>
        <v>166.92</v>
      </c>
      <c r="C1290" s="1">
        <f t="shared" si="1"/>
        <v>-0.02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IFERROR(__xludf.DUMMYFUNCTION("""COMPUTED_VALUE"""),167.4)</f>
        <v>167.4</v>
      </c>
      <c r="C1291" s="1">
        <f t="shared" si="1"/>
        <v>-0.52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IFERROR(__xludf.DUMMYFUNCTION("""COMPUTED_VALUE"""),167.09)</f>
        <v>167.09</v>
      </c>
      <c r="C1292" s="1">
        <f t="shared" si="1"/>
        <v>-1.31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IFERROR(__xludf.DUMMYFUNCTION("""COMPUTED_VALUE"""),168.12)</f>
        <v>168.12</v>
      </c>
      <c r="C1293" s="1">
        <f t="shared" si="1"/>
        <v>0.03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IFERROR(__xludf.DUMMYFUNCTION("""COMPUTED_VALUE"""),168.81)</f>
        <v>168.81</v>
      </c>
      <c r="C1294" s="1">
        <f t="shared" si="1"/>
        <v>-0.31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IFERROR(__xludf.DUMMYFUNCTION("""COMPUTED_VALUE"""),169.12)</f>
        <v>169.12</v>
      </c>
      <c r="C1295" s="1">
        <f t="shared" si="1"/>
        <v>-0.69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IFERROR(__xludf.DUMMYFUNCTION("""COMPUTED_VALUE"""),168.89)</f>
        <v>168.89</v>
      </c>
      <c r="C1296" s="1">
        <f t="shared" si="1"/>
        <v>-1.23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IFERROR(__xludf.DUMMYFUNCTION("""COMPUTED_VALUE"""),169.61)</f>
        <v>169.61</v>
      </c>
      <c r="C1297" s="1">
        <f t="shared" si="1"/>
        <v>-0.28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IFERROR(__xludf.DUMMYFUNCTION("""COMPUTED_VALUE"""),168.65)</f>
        <v>168.65</v>
      </c>
      <c r="C1298" s="1">
        <f t="shared" si="1"/>
        <v>-1.96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IFERROR(__xludf.DUMMYFUNCTION("""COMPUTED_VALUE"""),170.5)</f>
        <v>170.5</v>
      </c>
      <c r="C1299" s="1">
        <f t="shared" si="1"/>
        <v>0.85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IFERROR(__xludf.DUMMYFUNCTION("""COMPUTED_VALUE"""),168.27)</f>
        <v>168.27</v>
      </c>
      <c r="C1300" s="1">
        <f t="shared" si="1"/>
        <v>-3.23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IFERROR(__xludf.DUMMYFUNCTION("""COMPUTED_VALUE"""),167.16)</f>
        <v>167.16</v>
      </c>
      <c r="C1301" s="1">
        <f t="shared" si="1"/>
        <v>-2.11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IFERROR(__xludf.DUMMYFUNCTION("""COMPUTED_VALUE"""),167.57)</f>
        <v>167.57</v>
      </c>
      <c r="C1302" s="1">
        <f t="shared" si="1"/>
        <v>-0.59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IFERROR(__xludf.DUMMYFUNCTION("""COMPUTED_VALUE"""),164.36)</f>
        <v>164.36</v>
      </c>
      <c r="C1303" s="1">
        <f t="shared" si="1"/>
        <v>-4.21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IFERROR(__xludf.DUMMYFUNCTION("""COMPUTED_VALUE"""),166.37)</f>
        <v>166.37</v>
      </c>
      <c r="C1304" s="1">
        <f t="shared" si="1"/>
        <v>1.01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IFERROR(__xludf.DUMMYFUNCTION("""COMPUTED_VALUE"""),162.26)</f>
        <v>162.26</v>
      </c>
      <c r="C1305" s="1">
        <f t="shared" si="1"/>
        <v>-5.11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IFERROR(__xludf.DUMMYFUNCTION("""COMPUTED_VALUE"""),161.73)</f>
        <v>161.73</v>
      </c>
      <c r="C1306" s="1">
        <f t="shared" si="1"/>
        <v>-1.53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IFERROR(__xludf.DUMMYFUNCTION("""COMPUTED_VALUE"""),164.47)</f>
        <v>164.47</v>
      </c>
      <c r="C1307" s="1">
        <f t="shared" si="1"/>
        <v>1.74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IFERROR(__xludf.DUMMYFUNCTION("""COMPUTED_VALUE"""),162.74)</f>
        <v>162.74</v>
      </c>
      <c r="C1308" s="1">
        <f t="shared" si="1"/>
        <v>-2.73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IFERROR(__xludf.DUMMYFUNCTION("""COMPUTED_VALUE"""),166.21)</f>
        <v>166.21</v>
      </c>
      <c r="C1309" s="1">
        <f t="shared" si="1"/>
        <v>2.47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IFERROR(__xludf.DUMMYFUNCTION("""COMPUTED_VALUE"""),164.23)</f>
        <v>164.23</v>
      </c>
      <c r="C1310" s="1">
        <f t="shared" si="1"/>
        <v>-2.98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IFERROR(__xludf.DUMMYFUNCTION("""COMPUTED_VALUE"""),166.47)</f>
        <v>166.47</v>
      </c>
      <c r="C1311" s="1">
        <f t="shared" si="1"/>
        <v>1.24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IFERROR(__xludf.DUMMYFUNCTION("""COMPUTED_VALUE"""),165.66)</f>
        <v>165.66</v>
      </c>
      <c r="C1312" s="1">
        <f t="shared" si="1"/>
        <v>-1.81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IFERROR(__xludf.DUMMYFUNCTION("""COMPUTED_VALUE"""),166.49)</f>
        <v>166.49</v>
      </c>
      <c r="C1313" s="1">
        <f t="shared" si="1"/>
        <v>-0.17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IFERROR(__xludf.DUMMYFUNCTION("""COMPUTED_VALUE"""),166.13)</f>
        <v>166.13</v>
      </c>
      <c r="C1314" s="1">
        <f t="shared" si="1"/>
        <v>-1.36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IFERROR(__xludf.DUMMYFUNCTION("""COMPUTED_VALUE"""),166.32)</f>
        <v>166.32</v>
      </c>
      <c r="C1315" s="1">
        <f t="shared" si="1"/>
        <v>-0.81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IFERROR(__xludf.DUMMYFUNCTION("""COMPUTED_VALUE"""),162.7)</f>
        <v>162.7</v>
      </c>
      <c r="C1316" s="1">
        <f t="shared" si="1"/>
        <v>-4.62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IFERROR(__xludf.DUMMYFUNCTION("""COMPUTED_VALUE"""),162.59)</f>
        <v>162.59</v>
      </c>
      <c r="C1317" s="1">
        <f t="shared" si="1"/>
        <v>-1.11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IFERROR(__xludf.DUMMYFUNCTION("""COMPUTED_VALUE"""),163.5)</f>
        <v>163.5</v>
      </c>
      <c r="C1318" s="1">
        <f t="shared" si="1"/>
        <v>-0.09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IFERROR(__xludf.DUMMYFUNCTION("""COMPUTED_VALUE"""),166.05)</f>
        <v>166.05</v>
      </c>
      <c r="C1319" s="1">
        <f t="shared" si="1"/>
        <v>1.55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IFERROR(__xludf.DUMMYFUNCTION("""COMPUTED_VALUE"""),164.95)</f>
        <v>164.95</v>
      </c>
      <c r="C1320" s="1">
        <f t="shared" si="1"/>
        <v>-2.1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IFERROR(__xludf.DUMMYFUNCTION("""COMPUTED_VALUE"""),162.52)</f>
        <v>162.52</v>
      </c>
      <c r="C1321" s="1">
        <f t="shared" si="1"/>
        <v>-3.43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IFERROR(__xludf.DUMMYFUNCTION("""COMPUTED_VALUE"""),162.8)</f>
        <v>162.8</v>
      </c>
      <c r="C1322" s="1">
        <f t="shared" si="1"/>
        <v>-0.72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IFERROR(__xludf.DUMMYFUNCTION("""COMPUTED_VALUE"""),165.48)</f>
        <v>165.48</v>
      </c>
      <c r="C1323" s="1">
        <f t="shared" si="1"/>
        <v>1.68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IFERROR(__xludf.DUMMYFUNCTION("""COMPUTED_VALUE"""),166.21)</f>
        <v>166.21</v>
      </c>
      <c r="C1324" s="1">
        <f t="shared" si="1"/>
        <v>-0.27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IFERROR(__xludf.DUMMYFUNCTION("""COMPUTED_VALUE"""),166.27)</f>
        <v>166.27</v>
      </c>
      <c r="C1325" s="1">
        <f t="shared" si="1"/>
        <v>-0.94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IFERROR(__xludf.DUMMYFUNCTION("""COMPUTED_VALUE"""),166.79)</f>
        <v>166.79</v>
      </c>
      <c r="C1326" s="1">
        <f t="shared" si="1"/>
        <v>-0.48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IFERROR(__xludf.DUMMYFUNCTION("""COMPUTED_VALUE"""),167.07)</f>
        <v>167.07</v>
      </c>
      <c r="C1327" s="1">
        <f t="shared" si="1"/>
        <v>-0.72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IFERROR(__xludf.DUMMYFUNCTION("""COMPUTED_VALUE"""),165.84)</f>
        <v>165.84</v>
      </c>
      <c r="C1328" s="1">
        <f t="shared" si="1"/>
        <v>-2.23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IFERROR(__xludf.DUMMYFUNCTION("""COMPUTED_VALUE"""),165.99)</f>
        <v>165.99</v>
      </c>
      <c r="C1329" s="1">
        <f t="shared" si="1"/>
        <v>-0.85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IFERROR(__xludf.DUMMYFUNCTION("""COMPUTED_VALUE"""),166.44)</f>
        <v>166.44</v>
      </c>
      <c r="C1330" s="1">
        <f t="shared" si="1"/>
        <v>-0.55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IFERROR(__xludf.DUMMYFUNCTION("""COMPUTED_VALUE"""),165.89)</f>
        <v>165.89</v>
      </c>
      <c r="C1331" s="1">
        <f t="shared" si="1"/>
        <v>-1.55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IFERROR(__xludf.DUMMYFUNCTION("""COMPUTED_VALUE"""),161.71)</f>
        <v>161.71</v>
      </c>
      <c r="C1332" s="1">
        <f t="shared" si="1"/>
        <v>-5.18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IFERROR(__xludf.DUMMYFUNCTION("""COMPUTED_VALUE"""),164.51)</f>
        <v>164.51</v>
      </c>
      <c r="C1333" s="1">
        <f t="shared" si="1"/>
        <v>1.8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IFERROR(__xludf.DUMMYFUNCTION("""COMPUTED_VALUE"""),164.0)</f>
        <v>164</v>
      </c>
      <c r="C1334" s="1">
        <f t="shared" si="1"/>
        <v>-1.51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IFERROR(__xludf.DUMMYFUNCTION("""COMPUTED_VALUE"""),164.67)</f>
        <v>164.67</v>
      </c>
      <c r="C1335" s="1">
        <f t="shared" si="1"/>
        <v>-0.33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IFERROR(__xludf.DUMMYFUNCTION("""COMPUTED_VALUE"""),159.66)</f>
        <v>159.66</v>
      </c>
      <c r="C1336" s="1">
        <f t="shared" si="1"/>
        <v>-6.01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IFERROR(__xludf.DUMMYFUNCTION("""COMPUTED_VALUE"""),158.99)</f>
        <v>158.99</v>
      </c>
      <c r="C1337" s="1">
        <f t="shared" si="1"/>
        <v>-1.67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IFERROR(__xludf.DUMMYFUNCTION("""COMPUTED_VALUE"""),157.98)</f>
        <v>157.98</v>
      </c>
      <c r="C1338" s="1">
        <f t="shared" si="1"/>
        <v>-2.01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IFERROR(__xludf.DUMMYFUNCTION("""COMPUTED_VALUE"""),158.33)</f>
        <v>158.33</v>
      </c>
      <c r="C1339" s="1">
        <f t="shared" si="1"/>
        <v>-0.65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IFERROR(__xludf.DUMMYFUNCTION("""COMPUTED_VALUE"""),156.97)</f>
        <v>156.97</v>
      </c>
      <c r="C1340" s="1">
        <f t="shared" si="1"/>
        <v>-2.36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IFERROR(__xludf.DUMMYFUNCTION("""COMPUTED_VALUE"""),156.39)</f>
        <v>156.39</v>
      </c>
      <c r="C1341" s="1">
        <f t="shared" si="1"/>
        <v>-1.58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IFERROR(__xludf.DUMMYFUNCTION("""COMPUTED_VALUE"""),157.68)</f>
        <v>157.68</v>
      </c>
      <c r="C1342" s="1">
        <f t="shared" si="1"/>
        <v>0.29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IFERROR(__xludf.DUMMYFUNCTION("""COMPUTED_VALUE"""),159.02)</f>
        <v>159.02</v>
      </c>
      <c r="C1343" s="1">
        <f t="shared" si="1"/>
        <v>0.34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IFERROR(__xludf.DUMMYFUNCTION("""COMPUTED_VALUE"""),157.91)</f>
        <v>157.91</v>
      </c>
      <c r="C1344" s="1">
        <f t="shared" si="1"/>
        <v>-2.11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IFERROR(__xludf.DUMMYFUNCTION("""COMPUTED_VALUE"""),157.64)</f>
        <v>157.64</v>
      </c>
      <c r="C1345" s="1">
        <f t="shared" si="1"/>
        <v>-1.27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IFERROR(__xludf.DUMMYFUNCTION("""COMPUTED_VALUE"""),158.61)</f>
        <v>158.61</v>
      </c>
      <c r="C1346" s="1">
        <f t="shared" si="1"/>
        <v>-0.03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IFERROR(__xludf.DUMMYFUNCTION("""COMPUTED_VALUE"""),160.6)</f>
        <v>160.6</v>
      </c>
      <c r="C1347" s="1">
        <f t="shared" si="1"/>
        <v>0.99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IFERROR(__xludf.DUMMYFUNCTION("""COMPUTED_VALUE"""),159.9)</f>
        <v>159.9</v>
      </c>
      <c r="C1348" s="1">
        <f t="shared" si="1"/>
        <v>-1.7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IFERROR(__xludf.DUMMYFUNCTION("""COMPUTED_VALUE"""),160.07)</f>
        <v>160.07</v>
      </c>
      <c r="C1349" s="1">
        <f t="shared" si="1"/>
        <v>-0.83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IFERROR(__xludf.DUMMYFUNCTION("""COMPUTED_VALUE"""),161.31)</f>
        <v>161.31</v>
      </c>
      <c r="C1350" s="1">
        <f t="shared" si="1"/>
        <v>0.24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IFERROR(__xludf.DUMMYFUNCTION("""COMPUTED_VALUE"""),163.15)</f>
        <v>163.15</v>
      </c>
      <c r="C1351" s="1">
        <f t="shared" si="1"/>
        <v>0.84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IFERROR(__xludf.DUMMYFUNCTION("""COMPUTED_VALUE"""),163.3)</f>
        <v>163.3</v>
      </c>
      <c r="C1352" s="1">
        <f t="shared" si="1"/>
        <v>-0.85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IFERROR(__xludf.DUMMYFUNCTION("""COMPUTED_VALUE"""),162.87)</f>
        <v>162.87</v>
      </c>
      <c r="C1353" s="1">
        <f t="shared" si="1"/>
        <v>-1.43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IFERROR(__xludf.DUMMYFUNCTION("""COMPUTED_VALUE"""),163.12)</f>
        <v>163.12</v>
      </c>
      <c r="C1354" s="1">
        <f t="shared" si="1"/>
        <v>-0.75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IFERROR(__xludf.DUMMYFUNCTION("""COMPUTED_VALUE"""),161.9)</f>
        <v>161.9</v>
      </c>
      <c r="C1355" s="1">
        <f t="shared" si="1"/>
        <v>-2.22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IFERROR(__xludf.DUMMYFUNCTION("""COMPUTED_VALUE"""),162.06)</f>
        <v>162.06</v>
      </c>
      <c r="C1356" s="1">
        <f t="shared" si="1"/>
        <v>-0.84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IFERROR(__xludf.DUMMYFUNCTION("""COMPUTED_VALUE"""),160.98)</f>
        <v>160.98</v>
      </c>
      <c r="C1357" s="1">
        <f t="shared" si="1"/>
        <v>-2.08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IFERROR(__xludf.DUMMYFUNCTION("""COMPUTED_VALUE"""),159.59)</f>
        <v>159.59</v>
      </c>
      <c r="C1358" s="1">
        <f t="shared" si="1"/>
        <v>-2.39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IFERROR(__xludf.DUMMYFUNCTION("""COMPUTED_VALUE"""),161.02)</f>
        <v>161.02</v>
      </c>
      <c r="C1359" s="1">
        <f t="shared" si="1"/>
        <v>0.43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IFERROR(__xludf.DUMMYFUNCTION("""COMPUTED_VALUE"""),160.87)</f>
        <v>160.87</v>
      </c>
      <c r="C1360" s="1">
        <f t="shared" si="1"/>
        <v>-1.15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IFERROR(__xludf.DUMMYFUNCTION("""COMPUTED_VALUE"""),159.08)</f>
        <v>159.08</v>
      </c>
      <c r="C1361" s="1">
        <f t="shared" si="1"/>
        <v>-2.79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IFERROR(__xludf.DUMMYFUNCTION("""COMPUTED_VALUE"""),158.98)</f>
        <v>158.98</v>
      </c>
      <c r="C1362" s="1">
        <f t="shared" si="1"/>
        <v>-1.1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IFERROR(__xludf.DUMMYFUNCTION("""COMPUTED_VALUE"""),159.08)</f>
        <v>159.08</v>
      </c>
      <c r="C1363" s="1">
        <f t="shared" si="1"/>
        <v>-0.9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IFERROR(__xludf.DUMMYFUNCTION("""COMPUTED_VALUE"""),160.16)</f>
        <v>160.16</v>
      </c>
      <c r="C1364" s="1">
        <f t="shared" si="1"/>
        <v>0.08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IFERROR(__xludf.DUMMYFUNCTION("""COMPUTED_VALUE"""),158.35)</f>
        <v>158.35</v>
      </c>
      <c r="C1365" s="1">
        <f t="shared" si="1"/>
        <v>-2.81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IFERROR(__xludf.DUMMYFUNCTION("""COMPUTED_VALUE"""),157.08)</f>
        <v>157.08</v>
      </c>
      <c r="C1366" s="1">
        <f t="shared" si="1"/>
        <v>-2.27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IFERROR(__xludf.DUMMYFUNCTION("""COMPUTED_VALUE"""),156.59)</f>
        <v>156.59</v>
      </c>
      <c r="C1367" s="1">
        <f t="shared" si="1"/>
        <v>-1.49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IFERROR(__xludf.DUMMYFUNCTION("""COMPUTED_VALUE"""),156.98)</f>
        <v>156.98</v>
      </c>
      <c r="C1368" s="1">
        <f t="shared" si="1"/>
        <v>-0.61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IFERROR(__xludf.DUMMYFUNCTION("""COMPUTED_VALUE"""),159.04)</f>
        <v>159.04</v>
      </c>
      <c r="C1369" s="1">
        <f t="shared" si="1"/>
        <v>1.06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IFERROR(__xludf.DUMMYFUNCTION("""COMPUTED_VALUE"""),159.86)</f>
        <v>159.86</v>
      </c>
      <c r="C1370" s="1">
        <f t="shared" si="1"/>
        <v>-0.18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IFERROR(__xludf.DUMMYFUNCTION("""COMPUTED_VALUE"""),158.04)</f>
        <v>158.04</v>
      </c>
      <c r="C1371" s="1">
        <f t="shared" si="1"/>
        <v>-2.82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IFERROR(__xludf.DUMMYFUNCTION("""COMPUTED_VALUE"""),155.87)</f>
        <v>155.87</v>
      </c>
      <c r="C1372" s="1">
        <f t="shared" si="1"/>
        <v>-3.17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IFERROR(__xludf.DUMMYFUNCTION("""COMPUTED_VALUE"""),156.49)</f>
        <v>156.49</v>
      </c>
      <c r="C1373" s="1">
        <f t="shared" si="1"/>
        <v>-0.38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IFERROR(__xludf.DUMMYFUNCTION("""COMPUTED_VALUE"""),156.95)</f>
        <v>156.95</v>
      </c>
      <c r="C1374" s="1">
        <f t="shared" si="1"/>
        <v>-0.54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IFERROR(__xludf.DUMMYFUNCTION("""COMPUTED_VALUE"""),159.62)</f>
        <v>159.62</v>
      </c>
      <c r="C1375" s="1">
        <f t="shared" si="1"/>
        <v>1.67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IFERROR(__xludf.DUMMYFUNCTION("""COMPUTED_VALUE"""),158.95)</f>
        <v>158.95</v>
      </c>
      <c r="C1376" s="1">
        <f t="shared" si="1"/>
        <v>-1.67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IFERROR(__xludf.DUMMYFUNCTION("""COMPUTED_VALUE"""),159.68)</f>
        <v>159.68</v>
      </c>
      <c r="C1377" s="1">
        <f t="shared" si="1"/>
        <v>-0.27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IFERROR(__xludf.DUMMYFUNCTION("""COMPUTED_VALUE"""),159.84)</f>
        <v>159.84</v>
      </c>
      <c r="C1378" s="1">
        <f t="shared" si="1"/>
        <v>-0.84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IFERROR(__xludf.DUMMYFUNCTION("""COMPUTED_VALUE"""),157.54)</f>
        <v>157.54</v>
      </c>
      <c r="C1379" s="1">
        <f t="shared" si="1"/>
        <v>-3.3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IFERROR(__xludf.DUMMYFUNCTION("""COMPUTED_VALUE"""),155.92)</f>
        <v>155.92</v>
      </c>
      <c r="C1380" s="1">
        <f t="shared" si="1"/>
        <v>-2.62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IFERROR(__xludf.DUMMYFUNCTION("""COMPUTED_VALUE"""),157.09)</f>
        <v>157.09</v>
      </c>
      <c r="C1381" s="1">
        <f t="shared" si="1"/>
        <v>0.17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IFERROR(__xludf.DUMMYFUNCTION("""COMPUTED_VALUE"""),153.95)</f>
        <v>153.95</v>
      </c>
      <c r="C1382" s="1">
        <f t="shared" si="1"/>
        <v>-4.14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IFERROR(__xludf.DUMMYFUNCTION("""COMPUTED_VALUE"""),154.3)</f>
        <v>154.3</v>
      </c>
      <c r="C1383" s="1">
        <f t="shared" si="1"/>
        <v>-0.65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IFERROR(__xludf.DUMMYFUNCTION("""COMPUTED_VALUE"""),155.65)</f>
        <v>155.65</v>
      </c>
      <c r="C1384" s="1">
        <f t="shared" si="1"/>
        <v>0.35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IFERROR(__xludf.DUMMYFUNCTION("""COMPUTED_VALUE"""),155.38)</f>
        <v>155.38</v>
      </c>
      <c r="C1385" s="1">
        <f t="shared" si="1"/>
        <v>-1.27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IFERROR(__xludf.DUMMYFUNCTION("""COMPUTED_VALUE"""),155.08)</f>
        <v>155.08</v>
      </c>
      <c r="C1386" s="1">
        <f t="shared" si="1"/>
        <v>-1.3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IFERROR(__xludf.DUMMYFUNCTION("""COMPUTED_VALUE"""),155.43)</f>
        <v>155.43</v>
      </c>
      <c r="C1387" s="1">
        <f t="shared" si="1"/>
        <v>-0.65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IFERROR(__xludf.DUMMYFUNCTION("""COMPUTED_VALUE"""),152.71)</f>
        <v>152.71</v>
      </c>
      <c r="C1388" s="1">
        <f t="shared" si="1"/>
        <v>-3.72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IFERROR(__xludf.DUMMYFUNCTION("""COMPUTED_VALUE"""),153.75)</f>
        <v>153.75</v>
      </c>
      <c r="C1389" s="1">
        <f t="shared" si="1"/>
        <v>0.04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IFERROR(__xludf.DUMMYFUNCTION("""COMPUTED_VALUE"""),154.95)</f>
        <v>154.95</v>
      </c>
      <c r="C1390" s="1">
        <f t="shared" si="1"/>
        <v>0.2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IFERROR(__xludf.DUMMYFUNCTION("""COMPUTED_VALUE"""),156.47)</f>
        <v>156.47</v>
      </c>
      <c r="C1391" s="1">
        <f t="shared" si="1"/>
        <v>0.52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IFERROR(__xludf.DUMMYFUNCTION("""COMPUTED_VALUE"""),156.78)</f>
        <v>156.78</v>
      </c>
      <c r="C1392" s="1">
        <f t="shared" si="1"/>
        <v>-0.69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IFERROR(__xludf.DUMMYFUNCTION("""COMPUTED_VALUE"""),156.0)</f>
        <v>156</v>
      </c>
      <c r="C1393" s="1">
        <f t="shared" si="1"/>
        <v>-1.78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IFERROR(__xludf.DUMMYFUNCTION("""COMPUTED_VALUE"""),157.17)</f>
        <v>157.17</v>
      </c>
      <c r="C1394" s="1">
        <f t="shared" si="1"/>
        <v>0.17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IFERROR(__xludf.DUMMYFUNCTION("""COMPUTED_VALUE"""),156.69)</f>
        <v>156.69</v>
      </c>
      <c r="C1395" s="1">
        <f t="shared" si="1"/>
        <v>-1.48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IFERROR(__xludf.DUMMYFUNCTION("""COMPUTED_VALUE"""),157.12)</f>
        <v>157.12</v>
      </c>
      <c r="C1396" s="1">
        <f t="shared" si="1"/>
        <v>-0.57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IFERROR(__xludf.DUMMYFUNCTION("""COMPUTED_VALUE"""),155.76)</f>
        <v>155.76</v>
      </c>
      <c r="C1397" s="1">
        <f t="shared" si="1"/>
        <v>-2.36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IFERROR(__xludf.DUMMYFUNCTION("""COMPUTED_VALUE"""),155.41)</f>
        <v>155.41</v>
      </c>
      <c r="C1398" s="1">
        <f t="shared" si="1"/>
        <v>-1.35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IFERROR(__xludf.DUMMYFUNCTION("""COMPUTED_VALUE"""),149.5)</f>
        <v>149.5</v>
      </c>
      <c r="C1399" s="1">
        <f t="shared" si="1"/>
        <v>-6.91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IFERROR(__xludf.DUMMYFUNCTION("""COMPUTED_VALUE"""),149.33)</f>
        <v>149.33</v>
      </c>
      <c r="C1400" s="1">
        <f t="shared" si="1"/>
        <v>-1.17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IFERROR(__xludf.DUMMYFUNCTION("""COMPUTED_VALUE"""),148.71)</f>
        <v>148.71</v>
      </c>
      <c r="C1401" s="1">
        <f t="shared" si="1"/>
        <v>-1.62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IFERROR(__xludf.DUMMYFUNCTION("""COMPUTED_VALUE"""),151.11)</f>
        <v>151.11</v>
      </c>
      <c r="C1402" s="1">
        <f t="shared" si="1"/>
        <v>1.4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IFERROR(__xludf.DUMMYFUNCTION("""COMPUTED_VALUE"""),151.45)</f>
        <v>151.45</v>
      </c>
      <c r="C1403" s="1">
        <f t="shared" si="1"/>
        <v>-0.66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IFERROR(__xludf.DUMMYFUNCTION("""COMPUTED_VALUE"""),151.57)</f>
        <v>151.57</v>
      </c>
      <c r="C1404" s="1">
        <f t="shared" si="1"/>
        <v>-0.88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IFERROR(__xludf.DUMMYFUNCTION("""COMPUTED_VALUE"""),151.34)</f>
        <v>151.34</v>
      </c>
      <c r="C1405" s="1">
        <f t="shared" si="1"/>
        <v>-1.23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IFERROR(__xludf.DUMMYFUNCTION("""COMPUTED_VALUE"""),150.12)</f>
        <v>150.12</v>
      </c>
      <c r="C1406" s="1">
        <f t="shared" si="1"/>
        <v>-2.22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IFERROR(__xludf.DUMMYFUNCTION("""COMPUTED_VALUE"""),150.4)</f>
        <v>150.4</v>
      </c>
      <c r="C1407" s="1">
        <f t="shared" si="1"/>
        <v>-0.72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IFERROR(__xludf.DUMMYFUNCTION("""COMPUTED_VALUE"""),151.01)</f>
        <v>151.01</v>
      </c>
      <c r="C1408" s="1">
        <f t="shared" si="1"/>
        <v>-0.39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IFERROR(__xludf.DUMMYFUNCTION("""COMPUTED_VALUE"""),149.26)</f>
        <v>149.26</v>
      </c>
      <c r="C1409" s="1">
        <f t="shared" si="1"/>
        <v>-2.75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IFERROR(__xludf.DUMMYFUNCTION("""COMPUTED_VALUE"""),148.89)</f>
        <v>148.89</v>
      </c>
      <c r="C1410" s="1">
        <f t="shared" si="1"/>
        <v>-1.37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IFERROR(__xludf.DUMMYFUNCTION("""COMPUTED_VALUE"""),151.24)</f>
        <v>151.24</v>
      </c>
      <c r="C1411" s="1">
        <f t="shared" si="1"/>
        <v>1.35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IFERROR(__xludf.DUMMYFUNCTION("""COMPUTED_VALUE"""),148.48)</f>
        <v>148.48</v>
      </c>
      <c r="C1412" s="1">
        <f t="shared" si="1"/>
        <v>-3.76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IFERROR(__xludf.DUMMYFUNCTION("""COMPUTED_VALUE"""),148.52)</f>
        <v>148.52</v>
      </c>
      <c r="C1413" s="1">
        <f t="shared" si="1"/>
        <v>-0.96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IFERROR(__xludf.DUMMYFUNCTION("""COMPUTED_VALUE"""),147.4)</f>
        <v>147.4</v>
      </c>
      <c r="C1414" s="1">
        <f t="shared" si="1"/>
        <v>-2.12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IFERROR(__xludf.DUMMYFUNCTION("""COMPUTED_VALUE"""),148.28)</f>
        <v>148.28</v>
      </c>
      <c r="C1415" s="1">
        <f t="shared" si="1"/>
        <v>-0.12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IFERROR(__xludf.DUMMYFUNCTION("""COMPUTED_VALUE"""),149.24)</f>
        <v>149.24</v>
      </c>
      <c r="C1416" s="1">
        <f t="shared" si="1"/>
        <v>-0.04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IFERROR(__xludf.DUMMYFUNCTION("""COMPUTED_VALUE"""),148.31)</f>
        <v>148.31</v>
      </c>
      <c r="C1417" s="1">
        <f t="shared" si="1"/>
        <v>-1.93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IFERROR(__xludf.DUMMYFUNCTION("""COMPUTED_VALUE"""),145.87)</f>
        <v>145.87</v>
      </c>
      <c r="C1418" s="1">
        <f t="shared" si="1"/>
        <v>-3.44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IFERROR(__xludf.DUMMYFUNCTION("""COMPUTED_VALUE"""),143.35)</f>
        <v>143.35</v>
      </c>
      <c r="C1419" s="1">
        <f t="shared" si="1"/>
        <v>-3.52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IFERROR(__xludf.DUMMYFUNCTION("""COMPUTED_VALUE"""),142.09)</f>
        <v>142.09</v>
      </c>
      <c r="C1420" s="1">
        <f t="shared" si="1"/>
        <v>-2.26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IFERROR(__xludf.DUMMYFUNCTION("""COMPUTED_VALUE"""),138.58)</f>
        <v>138.58</v>
      </c>
      <c r="C1421" s="1">
        <f t="shared" si="1"/>
        <v>-4.51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IFERROR(__xludf.DUMMYFUNCTION("""COMPUTED_VALUE"""),137.64)</f>
        <v>137.64</v>
      </c>
      <c r="C1422" s="1">
        <f t="shared" si="1"/>
        <v>-1.94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IFERROR(__xludf.DUMMYFUNCTION("""COMPUTED_VALUE"""),142.72)</f>
        <v>142.72</v>
      </c>
      <c r="C1423" s="1">
        <f t="shared" si="1"/>
        <v>4.08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IFERROR(__xludf.DUMMYFUNCTION("""COMPUTED_VALUE"""),143.9)</f>
        <v>143.9</v>
      </c>
      <c r="C1424" s="1">
        <f t="shared" si="1"/>
        <v>0.18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IFERROR(__xludf.DUMMYFUNCTION("""COMPUTED_VALUE"""),144.21)</f>
        <v>144.21</v>
      </c>
      <c r="C1425" s="1">
        <f t="shared" si="1"/>
        <v>-0.69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IFERROR(__xludf.DUMMYFUNCTION("""COMPUTED_VALUE"""),142.14)</f>
        <v>142.14</v>
      </c>
      <c r="C1426" s="1">
        <f t="shared" si="1"/>
        <v>-3.07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IFERROR(__xludf.DUMMYFUNCTION("""COMPUTED_VALUE"""),138.5)</f>
        <v>138.5</v>
      </c>
      <c r="C1427" s="1">
        <f t="shared" si="1"/>
        <v>-4.64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IFERROR(__xludf.DUMMYFUNCTION("""COMPUTED_VALUE"""),141.24)</f>
        <v>141.24</v>
      </c>
      <c r="C1428" s="1">
        <f t="shared" si="1"/>
        <v>1.74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IFERROR(__xludf.DUMMYFUNCTION("""COMPUTED_VALUE"""),141.74)</f>
        <v>141.74</v>
      </c>
      <c r="C1429" s="1">
        <f t="shared" si="1"/>
        <v>-0.5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IFERROR(__xludf.DUMMYFUNCTION("""COMPUTED_VALUE"""),139.84)</f>
        <v>139.84</v>
      </c>
      <c r="C1430" s="1">
        <f t="shared" si="1"/>
        <v>-2.9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IFERROR(__xludf.DUMMYFUNCTION("""COMPUTED_VALUE"""),143.43)</f>
        <v>143.43</v>
      </c>
      <c r="C1431" s="1">
        <f t="shared" si="1"/>
        <v>2.59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IFERROR(__xludf.DUMMYFUNCTION("""COMPUTED_VALUE"""),140.86)</f>
        <v>140.86</v>
      </c>
      <c r="C1432" s="1">
        <f t="shared" si="1"/>
        <v>-3.57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IFERROR(__xludf.DUMMYFUNCTION("""COMPUTED_VALUE"""),140.78)</f>
        <v>140.78</v>
      </c>
      <c r="C1433" s="1">
        <f t="shared" si="1"/>
        <v>-1.08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IFERROR(__xludf.DUMMYFUNCTION("""COMPUTED_VALUE"""),141.26)</f>
        <v>141.26</v>
      </c>
      <c r="C1434" s="1">
        <f t="shared" si="1"/>
        <v>-0.52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IFERROR(__xludf.DUMMYFUNCTION("""COMPUTED_VALUE"""),140.81)</f>
        <v>140.81</v>
      </c>
      <c r="C1435" s="1">
        <f t="shared" si="1"/>
        <v>-1.45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IFERROR(__xludf.DUMMYFUNCTION("""COMPUTED_VALUE"""),143.6)</f>
        <v>143.6</v>
      </c>
      <c r="C1436" s="1">
        <f t="shared" si="1"/>
        <v>1.79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IFERROR(__xludf.DUMMYFUNCTION("""COMPUTED_VALUE"""),144.2)</f>
        <v>144.2</v>
      </c>
      <c r="C1437" s="1">
        <f t="shared" si="1"/>
        <v>-0.4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IFERROR(__xludf.DUMMYFUNCTION("""COMPUTED_VALUE"""),142.95)</f>
        <v>142.95</v>
      </c>
      <c r="C1438" s="1">
        <f t="shared" si="1"/>
        <v>-2.25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IFERROR(__xludf.DUMMYFUNCTION("""COMPUTED_VALUE"""),139.62)</f>
        <v>139.62</v>
      </c>
      <c r="C1439" s="1">
        <f t="shared" si="1"/>
        <v>-4.33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IFERROR(__xludf.DUMMYFUNCTION("""COMPUTED_VALUE"""),140.04)</f>
        <v>140.04</v>
      </c>
      <c r="C1440" s="1">
        <f t="shared" si="1"/>
        <v>-0.58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IFERROR(__xludf.DUMMYFUNCTION("""COMPUTED_VALUE"""),138.02)</f>
        <v>138.02</v>
      </c>
      <c r="C1441" s="1">
        <f t="shared" si="1"/>
        <v>-3.02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IFERROR(__xludf.DUMMYFUNCTION("""COMPUTED_VALUE"""),137.66)</f>
        <v>137.66</v>
      </c>
      <c r="C1442" s="1">
        <f t="shared" si="1"/>
        <v>-1.36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IFERROR(__xludf.DUMMYFUNCTION("""COMPUTED_VALUE"""),137.58)</f>
        <v>137.58</v>
      </c>
      <c r="C1443" s="1">
        <f t="shared" si="1"/>
        <v>-1.08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IFERROR(__xludf.DUMMYFUNCTION("""COMPUTED_VALUE"""),139.56)</f>
        <v>139.56</v>
      </c>
      <c r="C1444" s="1">
        <f t="shared" si="1"/>
        <v>0.98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IFERROR(__xludf.DUMMYFUNCTION("""COMPUTED_VALUE"""),138.38)</f>
        <v>138.38</v>
      </c>
      <c r="C1445" s="1">
        <f t="shared" si="1"/>
        <v>-2.18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IFERROR(__xludf.DUMMYFUNCTION("""COMPUTED_VALUE"""),141.55)</f>
        <v>141.55</v>
      </c>
      <c r="C1446" s="1">
        <f t="shared" si="1"/>
        <v>2.17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IFERROR(__xludf.DUMMYFUNCTION("""COMPUTED_VALUE"""),141.77)</f>
        <v>141.77</v>
      </c>
      <c r="C1447" s="1">
        <f t="shared" si="1"/>
        <v>-0.78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IFERROR(__xludf.DUMMYFUNCTION("""COMPUTED_VALUE"""),140.8)</f>
        <v>140.8</v>
      </c>
      <c r="C1448" s="1">
        <f t="shared" si="1"/>
        <v>-1.97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IFERROR(__xludf.DUMMYFUNCTION("""COMPUTED_VALUE"""),143.2)</f>
        <v>143.2</v>
      </c>
      <c r="C1449" s="1">
        <f t="shared" si="1"/>
        <v>1.4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IFERROR(__xludf.DUMMYFUNCTION("""COMPUTED_VALUE"""),146.32)</f>
        <v>146.32</v>
      </c>
      <c r="C1450" s="1">
        <f t="shared" si="1"/>
        <v>2.12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IFERROR(__xludf.DUMMYFUNCTION("""COMPUTED_VALUE"""),145.79)</f>
        <v>145.79</v>
      </c>
      <c r="C1451" s="1">
        <f t="shared" si="1"/>
        <v>-1.53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IFERROR(__xludf.DUMMYFUNCTION("""COMPUTED_VALUE"""),147.54)</f>
        <v>147.54</v>
      </c>
      <c r="C1452" s="1">
        <f t="shared" si="1"/>
        <v>0.75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IFERROR(__xludf.DUMMYFUNCTION("""COMPUTED_VALUE"""),149.48)</f>
        <v>149.48</v>
      </c>
      <c r="C1453" s="1">
        <f t="shared" si="1"/>
        <v>0.94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IFERROR(__xludf.DUMMYFUNCTION("""COMPUTED_VALUE"""),149.9)</f>
        <v>149.9</v>
      </c>
      <c r="C1454" s="1">
        <f t="shared" si="1"/>
        <v>-0.58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IFERROR(__xludf.DUMMYFUNCTION("""COMPUTED_VALUE"""),150.06)</f>
        <v>150.06</v>
      </c>
      <c r="C1455" s="1">
        <f t="shared" si="1"/>
        <v>-0.84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IFERROR(__xludf.DUMMYFUNCTION("""COMPUTED_VALUE"""),149.11)</f>
        <v>149.11</v>
      </c>
      <c r="C1456" s="1">
        <f t="shared" si="1"/>
        <v>-1.95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IFERROR(__xludf.DUMMYFUNCTION("""COMPUTED_VALUE"""),148.32)</f>
        <v>148.32</v>
      </c>
      <c r="C1457" s="1">
        <f t="shared" si="1"/>
        <v>-1.79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IFERROR(__xludf.DUMMYFUNCTION("""COMPUTED_VALUE"""),149.19)</f>
        <v>149.19</v>
      </c>
      <c r="C1458" s="1">
        <f t="shared" si="1"/>
        <v>-0.13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IFERROR(__xludf.DUMMYFUNCTION("""COMPUTED_VALUE"""),148.7)</f>
        <v>148.7</v>
      </c>
      <c r="C1459" s="1">
        <f t="shared" si="1"/>
        <v>-1.49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IFERROR(__xludf.DUMMYFUNCTION("""COMPUTED_VALUE"""),148.0)</f>
        <v>148</v>
      </c>
      <c r="C1460" s="1">
        <f t="shared" si="1"/>
        <v>-1.7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IFERROR(__xludf.DUMMYFUNCTION("""COMPUTED_VALUE"""),149.11)</f>
        <v>149.11</v>
      </c>
      <c r="C1461" s="1">
        <f t="shared" si="1"/>
        <v>0.11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IFERROR(__xludf.DUMMYFUNCTION("""COMPUTED_VALUE"""),149.82)</f>
        <v>149.82</v>
      </c>
      <c r="C1462" s="1">
        <f t="shared" si="1"/>
        <v>-0.29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IFERROR(__xludf.DUMMYFUNCTION("""COMPUTED_VALUE"""),156.0)</f>
        <v>156</v>
      </c>
      <c r="C1463" s="1">
        <f t="shared" si="1"/>
        <v>5.18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IFERROR(__xludf.DUMMYFUNCTION("""COMPUTED_VALUE"""),155.79)</f>
        <v>155.79</v>
      </c>
      <c r="C1464" s="1">
        <f t="shared" si="1"/>
        <v>-1.21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IFERROR(__xludf.DUMMYFUNCTION("""COMPUTED_VALUE"""),156.54)</f>
        <v>156.54</v>
      </c>
      <c r="C1465" s="1">
        <f t="shared" si="1"/>
        <v>-0.25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IFERROR(__xludf.DUMMYFUNCTION("""COMPUTED_VALUE"""),156.73)</f>
        <v>156.73</v>
      </c>
      <c r="C1466" s="1">
        <f t="shared" si="1"/>
        <v>-0.81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IFERROR(__xludf.DUMMYFUNCTION("""COMPUTED_VALUE"""),158.08)</f>
        <v>158.08</v>
      </c>
      <c r="C1467" s="1">
        <f t="shared" si="1"/>
        <v>0.35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IFERROR(__xludf.DUMMYFUNCTION("""COMPUTED_VALUE"""),157.61)</f>
        <v>157.61</v>
      </c>
      <c r="C1468" s="1">
        <f t="shared" si="1"/>
        <v>-1.47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IFERROR(__xludf.DUMMYFUNCTION("""COMPUTED_VALUE"""),157.21)</f>
        <v>157.21</v>
      </c>
      <c r="C1469" s="1">
        <f t="shared" si="1"/>
        <v>-1.4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IFERROR(__xludf.DUMMYFUNCTION("""COMPUTED_VALUE"""),159.92)</f>
        <v>159.92</v>
      </c>
      <c r="C1470" s="1">
        <f t="shared" si="1"/>
        <v>1.71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IFERROR(__xludf.DUMMYFUNCTION("""COMPUTED_VALUE"""),158.75)</f>
        <v>158.75</v>
      </c>
      <c r="C1471" s="1">
        <f t="shared" si="1"/>
        <v>-2.17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IFERROR(__xludf.DUMMYFUNCTION("""COMPUTED_VALUE"""),158.91)</f>
        <v>158.91</v>
      </c>
      <c r="C1472" s="1">
        <f t="shared" si="1"/>
        <v>-0.84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IFERROR(__xludf.DUMMYFUNCTION("""COMPUTED_VALUE"""),158.99)</f>
        <v>158.99</v>
      </c>
      <c r="C1473" s="1">
        <f t="shared" si="1"/>
        <v>-0.92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IFERROR(__xludf.DUMMYFUNCTION("""COMPUTED_VALUE"""),159.26)</f>
        <v>159.26</v>
      </c>
      <c r="C1474" s="1">
        <f t="shared" si="1"/>
        <v>-0.73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IFERROR(__xludf.DUMMYFUNCTION("""COMPUTED_VALUE"""),157.47)</f>
        <v>157.47</v>
      </c>
      <c r="C1475" s="1">
        <f t="shared" si="1"/>
        <v>-2.79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IFERROR(__xludf.DUMMYFUNCTION("""COMPUTED_VALUE"""),157.59)</f>
        <v>157.59</v>
      </c>
      <c r="C1476" s="1">
        <f t="shared" si="1"/>
        <v>-0.88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IFERROR(__xludf.DUMMYFUNCTION("""COMPUTED_VALUE"""),159.05)</f>
        <v>159.05</v>
      </c>
      <c r="C1477" s="1">
        <f t="shared" si="1"/>
        <v>0.46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IFERROR(__xludf.DUMMYFUNCTION("""COMPUTED_VALUE"""),156.3)</f>
        <v>156.3</v>
      </c>
      <c r="C1478" s="1">
        <f t="shared" si="1"/>
        <v>-3.75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IFERROR(__xludf.DUMMYFUNCTION("""COMPUTED_VALUE"""),155.65)</f>
        <v>155.65</v>
      </c>
      <c r="C1479" s="1">
        <f t="shared" si="1"/>
        <v>-1.65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IFERROR(__xludf.DUMMYFUNCTION("""COMPUTED_VALUE"""),158.21)</f>
        <v>158.21</v>
      </c>
      <c r="C1480" s="1">
        <f t="shared" si="1"/>
        <v>1.56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IFERROR(__xludf.DUMMYFUNCTION("""COMPUTED_VALUE"""),157.03)</f>
        <v>157.03</v>
      </c>
      <c r="C1481" s="1">
        <f t="shared" si="1"/>
        <v>-2.18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IFERROR(__xludf.DUMMYFUNCTION("""COMPUTED_VALUE"""),157.39)</f>
        <v>157.39</v>
      </c>
      <c r="C1482" s="1">
        <f t="shared" si="1"/>
        <v>-0.64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IFERROR(__xludf.DUMMYFUNCTION("""COMPUTED_VALUE"""),158.38)</f>
        <v>158.38</v>
      </c>
      <c r="C1483" s="1">
        <f t="shared" si="1"/>
        <v>-0.01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IFERROR(__xludf.DUMMYFUNCTION("""COMPUTED_VALUE"""),158.95)</f>
        <v>158.95</v>
      </c>
      <c r="C1484" s="1">
        <f t="shared" si="1"/>
        <v>-0.43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IFERROR(__xludf.DUMMYFUNCTION("""COMPUTED_VALUE"""),158.65)</f>
        <v>158.65</v>
      </c>
      <c r="C1485" s="1">
        <f t="shared" si="1"/>
        <v>-1.3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IFERROR(__xludf.DUMMYFUNCTION("""COMPUTED_VALUE"""),157.75)</f>
        <v>157.75</v>
      </c>
      <c r="C1486" s="1">
        <f t="shared" si="1"/>
        <v>-1.9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IFERROR(__xludf.DUMMYFUNCTION("""COMPUTED_VALUE"""),157.63)</f>
        <v>157.63</v>
      </c>
      <c r="C1487" s="1">
        <f t="shared" si="1"/>
        <v>-1.12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IFERROR(__xludf.DUMMYFUNCTION("""COMPUTED_VALUE"""),157.99)</f>
        <v>157.99</v>
      </c>
      <c r="C1488" s="1">
        <f t="shared" si="1"/>
        <v>-0.64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IFERROR(__xludf.DUMMYFUNCTION("""COMPUTED_VALUE"""),156.58)</f>
        <v>156.58</v>
      </c>
      <c r="C1489" s="1">
        <f t="shared" si="1"/>
        <v>-2.41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IFERROR(__xludf.DUMMYFUNCTION("""COMPUTED_VALUE"""),156.9)</f>
        <v>156.9</v>
      </c>
      <c r="C1490" s="1">
        <f t="shared" si="1"/>
        <v>-0.68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IFERROR(__xludf.DUMMYFUNCTION("""COMPUTED_VALUE"""),155.7)</f>
        <v>155.7</v>
      </c>
      <c r="C1491" s="1">
        <f t="shared" si="1"/>
        <v>-2.2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IFERROR(__xludf.DUMMYFUNCTION("""COMPUTED_VALUE"""),154.38)</f>
        <v>154.38</v>
      </c>
      <c r="C1492" s="1">
        <f t="shared" si="1"/>
        <v>-2.32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IFERROR(__xludf.DUMMYFUNCTION("""COMPUTED_VALUE"""),158.22)</f>
        <v>158.22</v>
      </c>
      <c r="C1493" s="1">
        <f t="shared" si="1"/>
        <v>2.84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IFERROR(__xludf.DUMMYFUNCTION("""COMPUTED_VALUE"""),157.75)</f>
        <v>157.75</v>
      </c>
      <c r="C1494" s="1">
        <f t="shared" si="1"/>
        <v>-1.47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IFERROR(__xludf.DUMMYFUNCTION("""COMPUTED_VALUE"""),156.79)</f>
        <v>156.79</v>
      </c>
      <c r="C1495" s="1">
        <f t="shared" si="1"/>
        <v>-1.96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IFERROR(__xludf.DUMMYFUNCTION("""COMPUTED_VALUE"""),156.05)</f>
        <v>156.05</v>
      </c>
      <c r="C1496" s="1">
        <f t="shared" si="1"/>
        <v>-1.74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IFERROR(__xludf.DUMMYFUNCTION("""COMPUTED_VALUE"""),157.52)</f>
        <v>157.52</v>
      </c>
      <c r="C1497" s="1">
        <f t="shared" si="1"/>
        <v>0.47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IFERROR(__xludf.DUMMYFUNCTION("""COMPUTED_VALUE"""),154.83)</f>
        <v>154.83</v>
      </c>
      <c r="C1498" s="1">
        <f t="shared" si="1"/>
        <v>-3.69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IFERROR(__xludf.DUMMYFUNCTION("""COMPUTED_VALUE"""),157.63)</f>
        <v>157.63</v>
      </c>
      <c r="C1499" s="1">
        <f t="shared" si="1"/>
        <v>1.8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IFERROR(__xludf.DUMMYFUNCTION("""COMPUTED_VALUE"""),148.13)</f>
        <v>148.13</v>
      </c>
      <c r="C1500" s="1">
        <f t="shared" si="1"/>
        <v>-10.5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IFERROR(__xludf.DUMMYFUNCTION("""COMPUTED_VALUE"""),149.95)</f>
        <v>149.95</v>
      </c>
      <c r="C1501" s="1">
        <f t="shared" si="1"/>
        <v>0.82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IFERROR(__xludf.DUMMYFUNCTION("""COMPUTED_VALUE"""),148.85)</f>
        <v>148.85</v>
      </c>
      <c r="C1502" s="1">
        <f t="shared" si="1"/>
        <v>-2.1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IFERROR(__xludf.DUMMYFUNCTION("""COMPUTED_VALUE"""),146.92)</f>
        <v>146.92</v>
      </c>
      <c r="C1503" s="1">
        <f t="shared" si="1"/>
        <v>-2.93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IFERROR(__xludf.DUMMYFUNCTION("""COMPUTED_VALUE"""),147.48)</f>
        <v>147.48</v>
      </c>
      <c r="C1504" s="1">
        <f t="shared" si="1"/>
        <v>-0.44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IFERROR(__xludf.DUMMYFUNCTION("""COMPUTED_VALUE"""),148.97)</f>
        <v>148.97</v>
      </c>
      <c r="C1505" s="1">
        <f t="shared" si="1"/>
        <v>0.49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IFERROR(__xludf.DUMMYFUNCTION("""COMPUTED_VALUE"""),151.16)</f>
        <v>151.16</v>
      </c>
      <c r="C1506" s="1">
        <f t="shared" si="1"/>
        <v>1.19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IFERROR(__xludf.DUMMYFUNCTION("""COMPUTED_VALUE"""),151.19)</f>
        <v>151.19</v>
      </c>
      <c r="C1507" s="1">
        <f t="shared" si="1"/>
        <v>-0.97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IFERROR(__xludf.DUMMYFUNCTION("""COMPUTED_VALUE"""),151.22)</f>
        <v>151.22</v>
      </c>
      <c r="C1508" s="1">
        <f t="shared" si="1"/>
        <v>-0.97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IFERROR(__xludf.DUMMYFUNCTION("""COMPUTED_VALUE"""),152.89)</f>
        <v>152.89</v>
      </c>
      <c r="C1509" s="1">
        <f t="shared" si="1"/>
        <v>0.67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IFERROR(__xludf.DUMMYFUNCTION("""COMPUTED_VALUE"""),151.91)</f>
        <v>151.91</v>
      </c>
      <c r="C1510" s="1">
        <f t="shared" si="1"/>
        <v>-1.98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IFERROR(__xludf.DUMMYFUNCTION("""COMPUTED_VALUE"""),150.64)</f>
        <v>150.64</v>
      </c>
      <c r="C1511" s="1">
        <f t="shared" si="1"/>
        <v>-2.27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IFERROR(__xludf.DUMMYFUNCTION("""COMPUTED_VALUE"""),146.82)</f>
        <v>146.82</v>
      </c>
      <c r="C1512" s="1">
        <f t="shared" si="1"/>
        <v>-4.82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IFERROR(__xludf.DUMMYFUNCTION("""COMPUTED_VALUE"""),147.46)</f>
        <v>147.46</v>
      </c>
      <c r="C1513" s="1">
        <f t="shared" si="1"/>
        <v>-0.36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IFERROR(__xludf.DUMMYFUNCTION("""COMPUTED_VALUE"""),144.49)</f>
        <v>144.49</v>
      </c>
      <c r="C1514" s="1">
        <f t="shared" si="1"/>
        <v>-3.97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IFERROR(__xludf.DUMMYFUNCTION("""COMPUTED_VALUE"""),140.97)</f>
        <v>140.97</v>
      </c>
      <c r="C1515" s="1">
        <f t="shared" si="1"/>
        <v>-4.52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IFERROR(__xludf.DUMMYFUNCTION("""COMPUTED_VALUE"""),140.49)</f>
        <v>140.49</v>
      </c>
      <c r="C1516" s="1">
        <f t="shared" si="1"/>
        <v>-1.48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IFERROR(__xludf.DUMMYFUNCTION("""COMPUTED_VALUE"""),140.46)</f>
        <v>140.46</v>
      </c>
      <c r="C1517" s="1">
        <f t="shared" si="1"/>
        <v>-1.03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IFERROR(__xludf.DUMMYFUNCTION("""COMPUTED_VALUE"""),140.86)</f>
        <v>140.86</v>
      </c>
      <c r="C1518" s="1">
        <f t="shared" si="1"/>
        <v>-0.6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IFERROR(__xludf.DUMMYFUNCTION("""COMPUTED_VALUE"""),138.72)</f>
        <v>138.72</v>
      </c>
      <c r="C1519" s="1">
        <f t="shared" si="1"/>
        <v>-3.14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IFERROR(__xludf.DUMMYFUNCTION("""COMPUTED_VALUE"""),141.18)</f>
        <v>141.18</v>
      </c>
      <c r="C1520" s="1">
        <f t="shared" si="1"/>
        <v>1.46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IFERROR(__xludf.DUMMYFUNCTION("""COMPUTED_VALUE"""),138.69)</f>
        <v>138.69</v>
      </c>
      <c r="C1521" s="1">
        <f t="shared" si="1"/>
        <v>-3.49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IFERROR(__xludf.DUMMYFUNCTION("""COMPUTED_VALUE"""),138.39)</f>
        <v>138.39</v>
      </c>
      <c r="C1522" s="1">
        <f t="shared" si="1"/>
        <v>-1.3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IFERROR(__xludf.DUMMYFUNCTION("""COMPUTED_VALUE"""),136.96)</f>
        <v>136.96</v>
      </c>
      <c r="C1523" s="1">
        <f t="shared" si="1"/>
        <v>-2.43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IFERROR(__xludf.DUMMYFUNCTION("""COMPUTED_VALUE"""),137.76)</f>
        <v>137.76</v>
      </c>
      <c r="C1524" s="1">
        <f t="shared" si="1"/>
        <v>-0.2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IFERROR(__xludf.DUMMYFUNCTION("""COMPUTED_VALUE"""),139.52)</f>
        <v>139.52</v>
      </c>
      <c r="C1525" s="1">
        <f t="shared" si="1"/>
        <v>0.76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IFERROR(__xludf.DUMMYFUNCTION("""COMPUTED_VALUE"""),137.57)</f>
        <v>137.57</v>
      </c>
      <c r="C1526" s="1">
        <f t="shared" si="1"/>
        <v>-2.95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IFERROR(__xludf.DUMMYFUNCTION("""COMPUTED_VALUE"""),144.78)</f>
        <v>144.78</v>
      </c>
      <c r="C1527" s="1">
        <f t="shared" si="1"/>
        <v>6.21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IFERROR(__xludf.DUMMYFUNCTION("""COMPUTED_VALUE"""),145.55)</f>
        <v>145.55</v>
      </c>
      <c r="C1528" s="1">
        <f t="shared" si="1"/>
        <v>-0.23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IFERROR(__xludf.DUMMYFUNCTION("""COMPUTED_VALUE"""),147.32)</f>
        <v>147.32</v>
      </c>
      <c r="C1529" s="1">
        <f t="shared" si="1"/>
        <v>0.77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IFERROR(__xludf.DUMMYFUNCTION("""COMPUTED_VALUE"""),151.0)</f>
        <v>151</v>
      </c>
      <c r="C1530" s="1">
        <f t="shared" si="1"/>
        <v>2.68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IFERROR(__xludf.DUMMYFUNCTION("""COMPUTED_VALUE"""),148.73)</f>
        <v>148.73</v>
      </c>
      <c r="C1531" s="1">
        <f t="shared" si="1"/>
        <v>-3.27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IFERROR(__xludf.DUMMYFUNCTION("""COMPUTED_VALUE"""),147.87)</f>
        <v>147.87</v>
      </c>
      <c r="C1532" s="1">
        <f t="shared" si="1"/>
        <v>-1.86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IFERROR(__xludf.DUMMYFUNCTION("""COMPUTED_VALUE"""),152.52)</f>
        <v>152.52</v>
      </c>
      <c r="C1533" s="1">
        <f t="shared" si="1"/>
        <v>3.65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IFERROR(__xludf.DUMMYFUNCTION("""COMPUTED_VALUE"""),153.44)</f>
        <v>153.44</v>
      </c>
      <c r="C1534" s="1">
        <f t="shared" si="1"/>
        <v>-0.08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IFERROR(__xludf.DUMMYFUNCTION("""COMPUTED_VALUE"""),153.47)</f>
        <v>153.47</v>
      </c>
      <c r="C1535" s="1">
        <f t="shared" si="1"/>
        <v>-0.97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IFERROR(__xludf.DUMMYFUNCTION("""COMPUTED_VALUE"""),153.9)</f>
        <v>153.9</v>
      </c>
      <c r="C1536" s="1">
        <f t="shared" si="1"/>
        <v>-0.57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IFERROR(__xludf.DUMMYFUNCTION("""COMPUTED_VALUE"""),154.74)</f>
        <v>154.74</v>
      </c>
      <c r="C1537" s="1">
        <f t="shared" si="1"/>
        <v>-0.16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IFERROR(__xludf.DUMMYFUNCTION("""COMPUTED_VALUE"""),152.45)</f>
        <v>152.45</v>
      </c>
      <c r="C1538" s="1">
        <f t="shared" si="1"/>
        <v>-3.29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IFERROR(__xludf.DUMMYFUNCTION("""COMPUTED_VALUE"""),150.67)</f>
        <v>150.67</v>
      </c>
      <c r="C1539" s="1">
        <f t="shared" si="1"/>
        <v>-2.78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IFERROR(__xludf.DUMMYFUNCTION("""COMPUTED_VALUE"""),153.96)</f>
        <v>153.96</v>
      </c>
      <c r="C1540" s="1">
        <f t="shared" si="1"/>
        <v>2.29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IFERROR(__xludf.DUMMYFUNCTION("""COMPUTED_VALUE"""),155.53)</f>
        <v>155.53</v>
      </c>
      <c r="C1541" s="1">
        <f t="shared" si="1"/>
        <v>0.57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IFERROR(__xludf.DUMMYFUNCTION("""COMPUTED_VALUE"""),156.62)</f>
        <v>156.62</v>
      </c>
      <c r="C1542" s="1">
        <f t="shared" si="1"/>
        <v>0.09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IFERROR(__xludf.DUMMYFUNCTION("""COMPUTED_VALUE"""),156.78)</f>
        <v>156.78</v>
      </c>
      <c r="C1543" s="1">
        <f t="shared" si="1"/>
        <v>-0.84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IFERROR(__xludf.DUMMYFUNCTION("""COMPUTED_VALUE"""),156.45)</f>
        <v>156.45</v>
      </c>
      <c r="C1544" s="1">
        <f t="shared" si="1"/>
        <v>-1.33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IFERROR(__xludf.DUMMYFUNCTION("""COMPUTED_VALUE"""),157.7)</f>
        <v>157.7</v>
      </c>
      <c r="C1545" s="1">
        <f t="shared" si="1"/>
        <v>0.25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IFERROR(__xludf.DUMMYFUNCTION("""COMPUTED_VALUE"""),156.17)</f>
        <v>156.17</v>
      </c>
      <c r="C1546" s="1">
        <f t="shared" si="1"/>
        <v>-2.53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IFERROR(__xludf.DUMMYFUNCTION("""COMPUTED_VALUE"""),157.22)</f>
        <v>157.22</v>
      </c>
      <c r="C1547" s="1">
        <f t="shared" si="1"/>
        <v>0.05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IFERROR(__xludf.DUMMYFUNCTION("""COMPUTED_VALUE"""),158.99)</f>
        <v>158.99</v>
      </c>
      <c r="C1548" s="1">
        <f t="shared" si="1"/>
        <v>0.77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IFERROR(__xludf.DUMMYFUNCTION("""COMPUTED_VALUE"""),158.27)</f>
        <v>158.27</v>
      </c>
      <c r="C1549" s="1">
        <f t="shared" si="1"/>
        <v>-1.72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IFERROR(__xludf.DUMMYFUNCTION("""COMPUTED_VALUE"""),156.87)</f>
        <v>156.87</v>
      </c>
      <c r="C1550" s="1">
        <f t="shared" si="1"/>
        <v>-2.4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IFERROR(__xludf.DUMMYFUNCTION("""COMPUTED_VALUE"""),159.59)</f>
        <v>159.59</v>
      </c>
      <c r="C1551" s="1">
        <f t="shared" si="1"/>
        <v>1.72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IFERROR(__xludf.DUMMYFUNCTION("""COMPUTED_VALUE"""),159.41)</f>
        <v>159.41</v>
      </c>
      <c r="C1552" s="1">
        <f t="shared" si="1"/>
        <v>-1.18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IFERROR(__xludf.DUMMYFUNCTION("""COMPUTED_VALUE"""),159.38)</f>
        <v>159.38</v>
      </c>
      <c r="C1553" s="1">
        <f t="shared" si="1"/>
        <v>-1.03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IFERROR(__xludf.DUMMYFUNCTION("""COMPUTED_VALUE"""),160.07)</f>
        <v>160.07</v>
      </c>
      <c r="C1554" s="1">
        <f t="shared" si="1"/>
        <v>-0.31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IFERROR(__xludf.DUMMYFUNCTION("""COMPUTED_VALUE"""),160.57)</f>
        <v>160.57</v>
      </c>
      <c r="C1555" s="1">
        <f t="shared" si="1"/>
        <v>-0.5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IFERROR(__xludf.DUMMYFUNCTION("""COMPUTED_VALUE"""),160.2)</f>
        <v>160.2</v>
      </c>
      <c r="C1556" s="1">
        <f t="shared" si="1"/>
        <v>-1.37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IFERROR(__xludf.DUMMYFUNCTION("""COMPUTED_VALUE"""),160.09)</f>
        <v>160.09</v>
      </c>
      <c r="C1557" s="1">
        <f t="shared" si="1"/>
        <v>-1.11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IFERROR(__xludf.DUMMYFUNCTION("""COMPUTED_VALUE"""),159.89)</f>
        <v>159.89</v>
      </c>
      <c r="C1558" s="1">
        <f t="shared" si="1"/>
        <v>-1.2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IFERROR(__xludf.DUMMYFUNCTION("""COMPUTED_VALUE"""),161.88)</f>
        <v>161.88</v>
      </c>
      <c r="C1559" s="1">
        <f t="shared" si="1"/>
        <v>0.99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IFERROR(__xludf.DUMMYFUNCTION("""COMPUTED_VALUE"""),161.81)</f>
        <v>161.81</v>
      </c>
      <c r="C1560" s="1">
        <f t="shared" si="1"/>
        <v>-1.07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IFERROR(__xludf.DUMMYFUNCTION("""COMPUTED_VALUE"""),162.41)</f>
        <v>162.41</v>
      </c>
      <c r="C1561" s="1">
        <f t="shared" si="1"/>
        <v>-0.4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IFERROR(__xludf.DUMMYFUNCTION("""COMPUTED_VALUE"""),162.89)</f>
        <v>162.89</v>
      </c>
      <c r="C1562" s="1">
        <f t="shared" si="1"/>
        <v>-0.52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IFERROR(__xludf.DUMMYFUNCTION("""COMPUTED_VALUE"""),163.75)</f>
        <v>163.75</v>
      </c>
      <c r="C1563" s="1">
        <f t="shared" si="1"/>
        <v>-0.14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IFERROR(__xludf.DUMMYFUNCTION("""COMPUTED_VALUE"""),165.33)</f>
        <v>165.33</v>
      </c>
      <c r="C1564" s="1">
        <f t="shared" si="1"/>
        <v>0.58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IFERROR(__xludf.DUMMYFUNCTION("""COMPUTED_VALUE"""),164.84)</f>
        <v>164.84</v>
      </c>
      <c r="C1565" s="1">
        <f t="shared" si="1"/>
        <v>-1.49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IFERROR(__xludf.DUMMYFUNCTION("""COMPUTED_VALUE"""),164.91)</f>
        <v>164.91</v>
      </c>
      <c r="C1566" s="1">
        <f t="shared" si="1"/>
        <v>-0.93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IFERROR(__xludf.DUMMYFUNCTION("""COMPUTED_VALUE"""),164.27)</f>
        <v>164.27</v>
      </c>
      <c r="C1567" s="1">
        <f t="shared" si="1"/>
        <v>-1.64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IFERROR(__xludf.DUMMYFUNCTION("""COMPUTED_VALUE"""),164.46)</f>
        <v>164.46</v>
      </c>
      <c r="C1568" s="1">
        <f t="shared" si="1"/>
        <v>-0.81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IFERROR(__xludf.DUMMYFUNCTION("""COMPUTED_VALUE"""),166.28)</f>
        <v>166.28</v>
      </c>
      <c r="C1569" s="1">
        <f t="shared" si="1"/>
        <v>0.82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IFERROR(__xludf.DUMMYFUNCTION("""COMPUTED_VALUE"""),164.39)</f>
        <v>164.39</v>
      </c>
      <c r="C1570" s="1">
        <f t="shared" si="1"/>
        <v>-2.89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IFERROR(__xludf.DUMMYFUNCTION("""COMPUTED_VALUE"""),166.75)</f>
        <v>166.75</v>
      </c>
      <c r="C1571" s="1">
        <f t="shared" si="1"/>
        <v>1.36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IFERROR(__xludf.DUMMYFUNCTION("""COMPUTED_VALUE"""),166.63)</f>
        <v>166.63</v>
      </c>
      <c r="C1572" s="1">
        <f t="shared" si="1"/>
        <v>-1.12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IFERROR(__xludf.DUMMYFUNCTION("""COMPUTED_VALUE"""),167.53)</f>
        <v>167.53</v>
      </c>
      <c r="C1573" s="1">
        <f t="shared" si="1"/>
        <v>-0.1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IFERROR(__xludf.DUMMYFUNCTION("""COMPUTED_VALUE"""),166.4)</f>
        <v>166.4</v>
      </c>
      <c r="C1574" s="1">
        <f t="shared" si="1"/>
        <v>-2.13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IFERROR(__xludf.DUMMYFUNCTION("""COMPUTED_VALUE"""),165.81)</f>
        <v>165.81</v>
      </c>
      <c r="C1575" s="1">
        <f t="shared" si="1"/>
        <v>-1.59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IFERROR(__xludf.DUMMYFUNCTION("""COMPUTED_VALUE"""),166.81)</f>
        <v>166.81</v>
      </c>
      <c r="C1576" s="1">
        <f t="shared" si="1"/>
        <v>0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IFERROR(__xludf.DUMMYFUNCTION("""COMPUTED_VALUE"""),167.16)</f>
        <v>167.16</v>
      </c>
      <c r="C1577" s="1">
        <f t="shared" si="1"/>
        <v>-0.65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IFERROR(__xludf.DUMMYFUNCTION("""COMPUTED_VALUE"""),166.63)</f>
        <v>166.63</v>
      </c>
      <c r="C1578" s="1">
        <f t="shared" si="1"/>
        <v>-1.53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IFERROR(__xludf.DUMMYFUNCTION("""COMPUTED_VALUE"""),166.59)</f>
        <v>166.59</v>
      </c>
      <c r="C1579" s="1">
        <f t="shared" si="1"/>
        <v>-1.04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IFERROR(__xludf.DUMMYFUNCTION("""COMPUTED_VALUE"""),168.03)</f>
        <v>168.03</v>
      </c>
      <c r="C1580" s="1">
        <f t="shared" si="1"/>
        <v>0.44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IFERROR(__xludf.DUMMYFUNCTION("""COMPUTED_VALUE"""),168.59)</f>
        <v>168.59</v>
      </c>
      <c r="C1581" s="1">
        <f t="shared" si="1"/>
        <v>-0.44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IFERROR(__xludf.DUMMYFUNCTION("""COMPUTED_VALUE"""),168.16)</f>
        <v>168.16</v>
      </c>
      <c r="C1582" s="1">
        <f t="shared" si="1"/>
        <v>-1.43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IFERROR(__xludf.DUMMYFUNCTION("""COMPUTED_VALUE"""),168.78)</f>
        <v>168.78</v>
      </c>
      <c r="C1583" s="1">
        <f t="shared" si="1"/>
        <v>-0.38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IFERROR(__xludf.DUMMYFUNCTION("""COMPUTED_VALUE"""),169.55)</f>
        <v>169.55</v>
      </c>
      <c r="C1584" s="1">
        <f t="shared" si="1"/>
        <v>-0.23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IFERROR(__xludf.DUMMYFUNCTION("""COMPUTED_VALUE"""),169.65)</f>
        <v>169.65</v>
      </c>
      <c r="C1585" s="1">
        <f t="shared" si="1"/>
        <v>-0.9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IFERROR(__xludf.DUMMYFUNCTION("""COMPUTED_VALUE"""),168.94)</f>
        <v>168.94</v>
      </c>
      <c r="C1586" s="1">
        <f t="shared" si="1"/>
        <v>-1.71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IFERROR(__xludf.DUMMYFUNCTION("""COMPUTED_VALUE"""),168.66)</f>
        <v>168.66</v>
      </c>
      <c r="C1587" s="1">
        <f t="shared" si="1"/>
        <v>-1.28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IFERROR(__xludf.DUMMYFUNCTION("""COMPUTED_VALUE"""),168.66)</f>
        <v>168.66</v>
      </c>
      <c r="C1588" s="1">
        <f t="shared" si="1"/>
        <v>-1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IFERROR(__xludf.DUMMYFUNCTION("""COMPUTED_VALUE"""),168.38)</f>
        <v>168.38</v>
      </c>
      <c r="C1589" s="1">
        <f t="shared" si="1"/>
        <v>-1.28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IFERROR(__xludf.DUMMYFUNCTION("""COMPUTED_VALUE"""),166.18)</f>
        <v>166.18</v>
      </c>
      <c r="C1590" s="1">
        <f t="shared" si="1"/>
        <v>-3.2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IFERROR(__xludf.DUMMYFUNCTION("""COMPUTED_VALUE"""),167.76)</f>
        <v>167.76</v>
      </c>
      <c r="C1591" s="1">
        <f t="shared" si="1"/>
        <v>0.58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IFERROR(__xludf.DUMMYFUNCTION("""COMPUTED_VALUE"""),167.0)</f>
        <v>167</v>
      </c>
      <c r="C1592" s="1">
        <f t="shared" si="1"/>
        <v>-1.76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IFERROR(__xludf.DUMMYFUNCTION("""COMPUTED_VALUE"""),167.38)</f>
        <v>167.38</v>
      </c>
      <c r="C1593" s="1">
        <f t="shared" si="1"/>
        <v>-0.62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IFERROR(__xludf.DUMMYFUNCTION("""COMPUTED_VALUE"""),168.34)</f>
        <v>168.34</v>
      </c>
      <c r="C1594" s="1">
        <f t="shared" si="1"/>
        <v>-0.04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IFERROR(__xludf.DUMMYFUNCTION("""COMPUTED_VALUE"""),167.97)</f>
        <v>167.97</v>
      </c>
      <c r="C1595" s="1">
        <f t="shared" si="1"/>
        <v>-1.37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IFERROR(__xludf.DUMMYFUNCTION("""COMPUTED_VALUE"""),167.16)</f>
        <v>167.16</v>
      </c>
      <c r="C1596" s="1">
        <f t="shared" si="1"/>
        <v>-1.81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IFERROR(__xludf.DUMMYFUNCTION("""COMPUTED_VALUE"""),167.77)</f>
        <v>167.77</v>
      </c>
      <c r="C1597" s="1">
        <f t="shared" si="1"/>
        <v>-0.39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IFERROR(__xludf.DUMMYFUNCTION("""COMPUTED_VALUE"""),168.89)</f>
        <v>168.89</v>
      </c>
      <c r="C1598" s="1">
        <f t="shared" si="1"/>
        <v>0.12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IFERROR(__xludf.DUMMYFUNCTION("""COMPUTED_VALUE"""),168.52)</f>
        <v>168.52</v>
      </c>
      <c r="C1599" s="1">
        <f t="shared" si="1"/>
        <v>-1.37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IFERROR(__xludf.DUMMYFUNCTION("""COMPUTED_VALUE"""),170.26)</f>
        <v>170.26</v>
      </c>
      <c r="C1600" s="1">
        <f t="shared" si="1"/>
        <v>0.74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IFERROR(__xludf.DUMMYFUNCTION("""COMPUTED_VALUE"""),169.77)</f>
        <v>169.77</v>
      </c>
      <c r="C1601" s="1">
        <f t="shared" si="1"/>
        <v>-1.49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IFERROR(__xludf.DUMMYFUNCTION("""COMPUTED_VALUE"""),170.15)</f>
        <v>170.15</v>
      </c>
      <c r="C1602" s="1">
        <f t="shared" si="1"/>
        <v>-0.62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IFERROR(__xludf.DUMMYFUNCTION("""COMPUTED_VALUE"""),168.32)</f>
        <v>168.32</v>
      </c>
      <c r="C1603" s="1">
        <f t="shared" si="1"/>
        <v>-2.83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IFERROR(__xludf.DUMMYFUNCTION("""COMPUTED_VALUE"""),169.55)</f>
        <v>169.55</v>
      </c>
      <c r="C1604" s="1">
        <f t="shared" si="1"/>
        <v>0.23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IFERROR(__xludf.DUMMYFUNCTION("""COMPUTED_VALUE"""),167.81)</f>
        <v>167.81</v>
      </c>
      <c r="C1605" s="1">
        <f t="shared" si="1"/>
        <v>-2.74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IFERROR(__xludf.DUMMYFUNCTION("""COMPUTED_VALUE"""),166.82)</f>
        <v>166.82</v>
      </c>
      <c r="C1606" s="1">
        <f t="shared" si="1"/>
        <v>-1.99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IFERROR(__xludf.DUMMYFUNCTION("""COMPUTED_VALUE"""),165.11)</f>
        <v>165.11</v>
      </c>
      <c r="C1607" s="1">
        <f t="shared" si="1"/>
        <v>-2.71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IFERROR(__xludf.DUMMYFUNCTION("""COMPUTED_VALUE"""),165.01)</f>
        <v>165.01</v>
      </c>
      <c r="C1608" s="1">
        <f t="shared" si="1"/>
        <v>-1.1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IFERROR(__xludf.DUMMYFUNCTION("""COMPUTED_VALUE"""),166.11)</f>
        <v>166.11</v>
      </c>
      <c r="C1609" s="1">
        <f t="shared" si="1"/>
        <v>0.1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IFERROR(__xludf.DUMMYFUNCTION("""COMPUTED_VALUE"""),168.63)</f>
        <v>168.63</v>
      </c>
      <c r="C1610" s="1">
        <f t="shared" si="1"/>
        <v>1.52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IFERROR(__xludf.DUMMYFUNCTION("""COMPUTED_VALUE"""),169.99)</f>
        <v>169.99</v>
      </c>
      <c r="C1611" s="1">
        <f t="shared" si="1"/>
        <v>0.36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IFERROR(__xludf.DUMMYFUNCTION("""COMPUTED_VALUE"""),168.91)</f>
        <v>168.91</v>
      </c>
      <c r="C1612" s="1">
        <f t="shared" si="1"/>
        <v>-2.08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IFERROR(__xludf.DUMMYFUNCTION("""COMPUTED_VALUE"""),168.89)</f>
        <v>168.89</v>
      </c>
      <c r="C1613" s="1">
        <f t="shared" si="1"/>
        <v>-1.02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IFERROR(__xludf.DUMMYFUNCTION("""COMPUTED_VALUE"""),168.32)</f>
        <v>168.32</v>
      </c>
      <c r="C1614" s="1">
        <f t="shared" si="1"/>
        <v>-1.57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IFERROR(__xludf.DUMMYFUNCTION("""COMPUTED_VALUE"""),168.69)</f>
        <v>168.69</v>
      </c>
      <c r="C1615" s="1">
        <f t="shared" si="1"/>
        <v>-0.63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IFERROR(__xludf.DUMMYFUNCTION("""COMPUTED_VALUE"""),168.04)</f>
        <v>168.04</v>
      </c>
      <c r="C1616" s="1">
        <f t="shared" si="1"/>
        <v>-1.65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IFERROR(__xludf.DUMMYFUNCTION("""COMPUTED_VALUE"""),168.38)</f>
        <v>168.38</v>
      </c>
      <c r="C1617" s="1">
        <f t="shared" si="1"/>
        <v>-0.66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IFERROR(__xludf.DUMMYFUNCTION("""COMPUTED_VALUE"""),170.08)</f>
        <v>170.08</v>
      </c>
      <c r="C1618" s="1">
        <f t="shared" si="1"/>
        <v>0.7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IFERROR(__xludf.DUMMYFUNCTION("""COMPUTED_VALUE"""),170.91)</f>
        <v>170.91</v>
      </c>
      <c r="C1619" s="1">
        <f t="shared" si="1"/>
        <v>-0.17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IFERROR(__xludf.DUMMYFUNCTION("""COMPUTED_VALUE"""),171.42)</f>
        <v>171.42</v>
      </c>
      <c r="C1620" s="1">
        <f t="shared" si="1"/>
        <v>-0.49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IFERROR(__xludf.DUMMYFUNCTION("""COMPUTED_VALUE"""),170.13)</f>
        <v>170.13</v>
      </c>
      <c r="C1621" s="1">
        <f t="shared" si="1"/>
        <v>-2.29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IFERROR(__xludf.DUMMYFUNCTION("""COMPUTED_VALUE"""),168.56)</f>
        <v>168.56</v>
      </c>
      <c r="C1622" s="1">
        <f t="shared" si="1"/>
        <v>-2.57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IFERROR(__xludf.DUMMYFUNCTION("""COMPUTED_VALUE"""),167.13)</f>
        <v>167.13</v>
      </c>
      <c r="C1623" s="1">
        <f t="shared" si="1"/>
        <v>-2.43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IFERROR(__xludf.DUMMYFUNCTION("""COMPUTED_VALUE"""),167.61)</f>
        <v>167.61</v>
      </c>
      <c r="C1624" s="1">
        <f t="shared" si="1"/>
        <v>-0.52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IFERROR(__xludf.DUMMYFUNCTION("""COMPUTED_VALUE"""),167.8)</f>
        <v>167.8</v>
      </c>
      <c r="C1625" s="1">
        <f t="shared" si="1"/>
        <v>-0.81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IFERROR(__xludf.DUMMYFUNCTION("""COMPUTED_VALUE"""),169.93)</f>
        <v>169.93</v>
      </c>
      <c r="C1626" s="1">
        <f t="shared" si="1"/>
        <v>1.13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IFERROR(__xludf.DUMMYFUNCTION("""COMPUTED_VALUE"""),168.94)</f>
        <v>168.94</v>
      </c>
      <c r="C1627" s="1">
        <f t="shared" si="1"/>
        <v>-1.99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IFERROR(__xludf.DUMMYFUNCTION("""COMPUTED_VALUE"""),171.23)</f>
        <v>171.23</v>
      </c>
      <c r="C1628" s="1">
        <f t="shared" si="1"/>
        <v>1.29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IFERROR(__xludf.DUMMYFUNCTION("""COMPUTED_VALUE"""),171.37)</f>
        <v>171.37</v>
      </c>
      <c r="C1629" s="1">
        <f t="shared" si="1"/>
        <v>-0.86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IFERROR(__xludf.DUMMYFUNCTION("""COMPUTED_VALUE"""),171.23)</f>
        <v>171.23</v>
      </c>
      <c r="C1630" s="1">
        <f t="shared" si="1"/>
        <v>-1.14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IFERROR(__xludf.DUMMYFUNCTION("""COMPUTED_VALUE"""),174.11)</f>
        <v>174.11</v>
      </c>
      <c r="C1631" s="1">
        <f t="shared" si="1"/>
        <v>1.88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IFERROR(__xludf.DUMMYFUNCTION("""COMPUTED_VALUE"""),169.12)</f>
        <v>169.12</v>
      </c>
      <c r="C1632" s="1">
        <f t="shared" si="1"/>
        <v>-5.99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IFERROR(__xludf.DUMMYFUNCTION("""COMPUTED_VALUE"""),167.19)</f>
        <v>167.19</v>
      </c>
      <c r="C1633" s="1">
        <f t="shared" si="1"/>
        <v>-2.93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IFERROR(__xludf.DUMMYFUNCTION("""COMPUTED_VALUE"""),169.59)</f>
        <v>169.59</v>
      </c>
      <c r="C1634" s="1">
        <f t="shared" si="1"/>
        <v>1.4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IFERROR(__xludf.DUMMYFUNCTION("""COMPUTED_VALUE"""),171.52)</f>
        <v>171.52</v>
      </c>
      <c r="C1635" s="1">
        <f t="shared" si="1"/>
        <v>0.93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IFERROR(__xludf.DUMMYFUNCTION("""COMPUTED_VALUE"""),175.12)</f>
        <v>175.12</v>
      </c>
      <c r="C1636" s="1">
        <f t="shared" si="1"/>
        <v>2.6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IFERROR(__xludf.DUMMYFUNCTION("""COMPUTED_VALUE"""),175.54)</f>
        <v>175.54</v>
      </c>
      <c r="C1637" s="1">
        <f t="shared" si="1"/>
        <v>-0.58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IFERROR(__xludf.DUMMYFUNCTION("""COMPUTED_VALUE"""),175.63)</f>
        <v>175.63</v>
      </c>
      <c r="C1638" s="1">
        <f t="shared" si="1"/>
        <v>-0.91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IFERROR(__xludf.DUMMYFUNCTION("""COMPUTED_VALUE"""),175.16)</f>
        <v>175.16</v>
      </c>
      <c r="C1639" s="1">
        <f t="shared" si="1"/>
        <v>-1.47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IFERROR(__xludf.DUMMYFUNCTION("""COMPUTED_VALUE"""),174.87)</f>
        <v>174.87</v>
      </c>
      <c r="C1640" s="1">
        <f t="shared" si="1"/>
        <v>-1.29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IFERROR(__xludf.DUMMYFUNCTION("""COMPUTED_VALUE"""),177.12)</f>
        <v>177.12</v>
      </c>
      <c r="C1641" s="1">
        <f t="shared" si="1"/>
        <v>1.25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IFERROR(__xludf.DUMMYFUNCTION("""COMPUTED_VALUE"""),178.01)</f>
        <v>178.01</v>
      </c>
      <c r="C1642" s="1">
        <f t="shared" si="1"/>
        <v>-0.11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IFERROR(__xludf.DUMMYFUNCTION("""COMPUTED_VALUE"""),179.16)</f>
        <v>179.16</v>
      </c>
      <c r="C1643" s="1">
        <f t="shared" si="1"/>
        <v>0.15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IFERROR(__xludf.DUMMYFUNCTION("""COMPUTED_VALUE"""),179.21)</f>
        <v>179.21</v>
      </c>
      <c r="C1644" s="1">
        <f t="shared" si="1"/>
        <v>-0.95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IFERROR(__xludf.DUMMYFUNCTION("""COMPUTED_VALUE"""),180.9)</f>
        <v>180.9</v>
      </c>
      <c r="C1645" s="1">
        <f t="shared" si="1"/>
        <v>0.69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IFERROR(__xludf.DUMMYFUNCTION("""COMPUTED_VALUE"""),181.4)</f>
        <v>181.4</v>
      </c>
      <c r="C1646" s="1">
        <f t="shared" si="1"/>
        <v>-0.5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IFERROR(__xludf.DUMMYFUNCTION("""COMPUTED_VALUE"""),181.11)</f>
        <v>181.11</v>
      </c>
      <c r="C1647" s="1">
        <f t="shared" si="1"/>
        <v>-1.29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IFERROR(__xludf.DUMMYFUNCTION("""COMPUTED_VALUE"""),181.24)</f>
        <v>181.24</v>
      </c>
      <c r="C1648" s="1">
        <f t="shared" si="1"/>
        <v>-0.87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IFERROR(__xludf.DUMMYFUNCTION("""COMPUTED_VALUE"""),181.42)</f>
        <v>181.42</v>
      </c>
      <c r="C1649" s="1">
        <f t="shared" si="1"/>
        <v>-0.82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IFERROR(__xludf.DUMMYFUNCTION("""COMPUTED_VALUE"""),180.26)</f>
        <v>180.26</v>
      </c>
      <c r="C1650" s="1">
        <f t="shared" si="1"/>
        <v>-2.16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IFERROR(__xludf.DUMMYFUNCTION("""COMPUTED_VALUE"""),180.44)</f>
        <v>180.44</v>
      </c>
      <c r="C1651" s="1">
        <f t="shared" si="1"/>
        <v>-0.82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IFERROR(__xludf.DUMMYFUNCTION("""COMPUTED_VALUE"""),179.63)</f>
        <v>179.63</v>
      </c>
      <c r="C1652" s="1">
        <f t="shared" si="1"/>
        <v>-1.81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IFERROR(__xludf.DUMMYFUNCTION("""COMPUTED_VALUE"""),177.66)</f>
        <v>177.66</v>
      </c>
      <c r="C1653" s="1">
        <f t="shared" si="1"/>
        <v>-2.97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IFERROR(__xludf.DUMMYFUNCTION("""COMPUTED_VALUE"""),178.27)</f>
        <v>178.27</v>
      </c>
      <c r="C1654" s="1">
        <f t="shared" si="1"/>
        <v>-0.39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IFERROR(__xludf.DUMMYFUNCTION("""COMPUTED_VALUE"""),177.98)</f>
        <v>177.98</v>
      </c>
      <c r="C1655" s="1">
        <f t="shared" si="1"/>
        <v>-1.29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IFERROR(__xludf.DUMMYFUNCTION("""COMPUTED_VALUE"""),178.36)</f>
        <v>178.36</v>
      </c>
      <c r="C1656" s="1">
        <f t="shared" si="1"/>
        <v>-0.62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IFERROR(__xludf.DUMMYFUNCTION("""COMPUTED_VALUE"""),178.29)</f>
        <v>178.29</v>
      </c>
      <c r="C1657" s="1">
        <f t="shared" si="1"/>
        <v>-1.07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IFERROR(__xludf.DUMMYFUNCTION("""COMPUTED_VALUE"""),178.36)</f>
        <v>178.36</v>
      </c>
      <c r="C1658" s="1">
        <f t="shared" si="1"/>
        <v>-0.93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IFERROR(__xludf.DUMMYFUNCTION("""COMPUTED_VALUE"""),178.38)</f>
        <v>178.38</v>
      </c>
      <c r="C1659" s="1">
        <f t="shared" si="1"/>
        <v>-0.98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IFERROR(__xludf.DUMMYFUNCTION("""COMPUTED_VALUE"""),177.81)</f>
        <v>177.81</v>
      </c>
      <c r="C1660" s="1">
        <f t="shared" si="1"/>
        <v>-1.57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IFERROR(__xludf.DUMMYFUNCTION("""COMPUTED_VALUE"""),178.57)</f>
        <v>178.57</v>
      </c>
      <c r="C1661" s="1">
        <f t="shared" si="1"/>
        <v>-0.24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IFERROR(__xludf.DUMMYFUNCTION("""COMPUTED_VALUE"""),178.58)</f>
        <v>178.58</v>
      </c>
      <c r="C1662" s="1">
        <f t="shared" si="1"/>
        <v>-0.99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IFERROR(__xludf.DUMMYFUNCTION("""COMPUTED_VALUE"""),178.39)</f>
        <v>178.39</v>
      </c>
      <c r="C1663" s="1">
        <f t="shared" si="1"/>
        <v>-1.19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IFERROR(__xludf.DUMMYFUNCTION("""COMPUTED_VALUE"""),178.82)</f>
        <v>178.82</v>
      </c>
      <c r="C1664" s="1">
        <f t="shared" si="1"/>
        <v>-0.57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IFERROR(__xludf.DUMMYFUNCTION("""COMPUTED_VALUE"""),181.0)</f>
        <v>181</v>
      </c>
      <c r="C1665" s="1">
        <f t="shared" si="1"/>
        <v>1.18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IFERROR(__xludf.DUMMYFUNCTION("""COMPUTED_VALUE"""),180.27)</f>
        <v>180.27</v>
      </c>
      <c r="C1666" s="1">
        <f t="shared" si="1"/>
        <v>-1.73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IFERROR(__xludf.DUMMYFUNCTION("""COMPUTED_VALUE"""),180.56)</f>
        <v>180.56</v>
      </c>
      <c r="C1667" s="1">
        <f t="shared" si="1"/>
        <v>-0.71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IFERROR(__xludf.DUMMYFUNCTION("""COMPUTED_VALUE"""),179.25)</f>
        <v>179.25</v>
      </c>
      <c r="C1668" s="1">
        <f t="shared" si="1"/>
        <v>-2.31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IFERROR(__xludf.DUMMYFUNCTION("""COMPUTED_VALUE"""),179.87)</f>
        <v>179.87</v>
      </c>
      <c r="C1669" s="1">
        <f t="shared" si="1"/>
        <v>-0.38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IFERROR(__xludf.DUMMYFUNCTION("""COMPUTED_VALUE"""),179.18)</f>
        <v>179.18</v>
      </c>
      <c r="C1670" s="1">
        <f t="shared" si="1"/>
        <v>-1.69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IFERROR(__xludf.DUMMYFUNCTION("""COMPUTED_VALUE"""),179.61)</f>
        <v>179.61</v>
      </c>
      <c r="C1671" s="1">
        <f t="shared" si="1"/>
        <v>-0.57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IFERROR(__xludf.DUMMYFUNCTION("""COMPUTED_VALUE"""),179.07)</f>
        <v>179.07</v>
      </c>
      <c r="C1672" s="1">
        <f t="shared" si="1"/>
        <v>-1.54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IFERROR(__xludf.DUMMYFUNCTION("""COMPUTED_VALUE"""),179.77)</f>
        <v>179.77</v>
      </c>
      <c r="C1673" s="1">
        <f t="shared" si="1"/>
        <v>-0.3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IFERROR(__xludf.DUMMYFUNCTION("""COMPUTED_VALUE"""),179.41)</f>
        <v>179.41</v>
      </c>
      <c r="C1674" s="1">
        <f t="shared" si="1"/>
        <v>-1.36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IFERROR(__xludf.DUMMYFUNCTION("""COMPUTED_VALUE"""),179.58)</f>
        <v>179.58</v>
      </c>
      <c r="C1675" s="1">
        <f t="shared" si="1"/>
        <v>-0.83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IFERROR(__xludf.DUMMYFUNCTION("""COMPUTED_VALUE"""),179.41)</f>
        <v>179.41</v>
      </c>
      <c r="C1676" s="1">
        <f t="shared" si="1"/>
        <v>-1.17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IFERROR(__xludf.DUMMYFUNCTION("""COMPUTED_VALUE"""),180.5)</f>
        <v>180.5</v>
      </c>
      <c r="C1677" s="1">
        <f t="shared" si="1"/>
        <v>0.09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IFERROR(__xludf.DUMMYFUNCTION("""COMPUTED_VALUE"""),180.15)</f>
        <v>180.15</v>
      </c>
      <c r="C1678" s="1">
        <f t="shared" si="1"/>
        <v>-1.35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IFERROR(__xludf.DUMMYFUNCTION("""COMPUTED_VALUE"""),179.24)</f>
        <v>179.24</v>
      </c>
      <c r="C1679" s="1">
        <f t="shared" si="1"/>
        <v>-1.91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IFERROR(__xludf.DUMMYFUNCTION("""COMPUTED_VALUE"""),179.98)</f>
        <v>179.98</v>
      </c>
      <c r="C1680" s="1">
        <f t="shared" si="1"/>
        <v>-0.26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IFERROR(__xludf.DUMMYFUNCTION("""COMPUTED_VALUE"""),180.81)</f>
        <v>180.81</v>
      </c>
      <c r="C1681" s="1">
        <f t="shared" si="1"/>
        <v>-0.17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IFERROR(__xludf.DUMMYFUNCTION("""COMPUTED_VALUE"""),180.46)</f>
        <v>180.46</v>
      </c>
      <c r="C1682" s="1">
        <f t="shared" si="1"/>
        <v>-1.35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IFERROR(__xludf.DUMMYFUNCTION("""COMPUTED_VALUE"""),179.75)</f>
        <v>179.75</v>
      </c>
      <c r="C1683" s="1">
        <f t="shared" si="1"/>
        <v>-1.71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IFERROR(__xludf.DUMMYFUNCTION("""COMPUTED_VALUE"""),180.1)</f>
        <v>180.1</v>
      </c>
      <c r="C1684" s="1">
        <f t="shared" si="1"/>
        <v>-0.65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IFERROR(__xludf.DUMMYFUNCTION("""COMPUTED_VALUE"""),175.64)</f>
        <v>175.64</v>
      </c>
      <c r="C1685" s="1">
        <f t="shared" si="1"/>
        <v>-5.46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IFERROR(__xludf.DUMMYFUNCTION("""COMPUTED_VALUE"""),178.1)</f>
        <v>178.1</v>
      </c>
      <c r="C1686" s="1">
        <f t="shared" si="1"/>
        <v>1.46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IFERROR(__xludf.DUMMYFUNCTION("""COMPUTED_VALUE"""),176.07)</f>
        <v>176.07</v>
      </c>
      <c r="C1687" s="1">
        <f t="shared" si="1"/>
        <v>-3.03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IFERROR(__xludf.DUMMYFUNCTION("""COMPUTED_VALUE"""),175.62)</f>
        <v>175.62</v>
      </c>
      <c r="C1688" s="1">
        <f t="shared" si="1"/>
        <v>-1.45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IFERROR(__xludf.DUMMYFUNCTION("""COMPUTED_VALUE"""),176.59)</f>
        <v>176.59</v>
      </c>
      <c r="C1689" s="1">
        <f t="shared" si="1"/>
        <v>-0.03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IFERROR(__xludf.DUMMYFUNCTION("""COMPUTED_VALUE"""),175.06)</f>
        <v>175.06</v>
      </c>
      <c r="C1690" s="1">
        <f t="shared" si="1"/>
        <v>-2.53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IFERROR(__xludf.DUMMYFUNCTION("""COMPUTED_VALUE"""),176.72)</f>
        <v>176.72</v>
      </c>
      <c r="C1691" s="1">
        <f t="shared" si="1"/>
        <v>0.66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IFERROR(__xludf.DUMMYFUNCTION("""COMPUTED_VALUE"""),177.6)</f>
        <v>177.6</v>
      </c>
      <c r="C1692" s="1">
        <f t="shared" si="1"/>
        <v>-0.12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IFERROR(__xludf.DUMMYFUNCTION("""COMPUTED_VALUE"""),179.59)</f>
        <v>179.59</v>
      </c>
      <c r="C1693" s="1">
        <f t="shared" si="1"/>
        <v>0.99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IFERROR(__xludf.DUMMYFUNCTION("""COMPUTED_VALUE"""),179.85)</f>
        <v>179.85</v>
      </c>
      <c r="C1694" s="1">
        <f t="shared" si="1"/>
        <v>-0.74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IFERROR(__xludf.DUMMYFUNCTION("""COMPUTED_VALUE"""),177.39)</f>
        <v>177.39</v>
      </c>
      <c r="C1695" s="1">
        <f t="shared" si="1"/>
        <v>-3.46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IFERROR(__xludf.DUMMYFUNCTION("""COMPUTED_VALUE"""),175.95)</f>
        <v>175.95</v>
      </c>
      <c r="C1696" s="1">
        <f t="shared" si="1"/>
        <v>-2.44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IFERROR(__xludf.DUMMYFUNCTION("""COMPUTED_VALUE"""),176.3)</f>
        <v>176.3</v>
      </c>
      <c r="C1697" s="1">
        <f t="shared" si="1"/>
        <v>-0.65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IFERROR(__xludf.DUMMYFUNCTION("""COMPUTED_VALUE"""),177.59)</f>
        <v>177.59</v>
      </c>
      <c r="C1698" s="1">
        <f t="shared" si="1"/>
        <v>0.29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IFERROR(__xludf.DUMMYFUNCTION("""COMPUTED_VALUE"""),175.37)</f>
        <v>175.37</v>
      </c>
      <c r="C1699" s="1">
        <f t="shared" si="1"/>
        <v>-3.22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IFERROR(__xludf.DUMMYFUNCTION("""COMPUTED_VALUE"""),176.23)</f>
        <v>176.23</v>
      </c>
      <c r="C1700" s="1">
        <f t="shared" si="1"/>
        <v>-0.14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IFERROR(__xludf.DUMMYFUNCTION("""COMPUTED_VALUE"""),175.04)</f>
        <v>175.04</v>
      </c>
      <c r="C1701" s="1">
        <f t="shared" si="1"/>
        <v>-2.19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IFERROR(__xludf.DUMMYFUNCTION("""COMPUTED_VALUE"""),171.68)</f>
        <v>171.68</v>
      </c>
      <c r="C1702" s="1">
        <f t="shared" si="1"/>
        <v>-4.36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IFERROR(__xludf.DUMMYFUNCTION("""COMPUTED_VALUE"""),172.39)</f>
        <v>172.39</v>
      </c>
      <c r="C1703" s="1">
        <f t="shared" si="1"/>
        <v>-0.29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IFERROR(__xludf.DUMMYFUNCTION("""COMPUTED_VALUE"""),171.64)</f>
        <v>171.64</v>
      </c>
      <c r="C1704" s="1">
        <f t="shared" si="1"/>
        <v>-1.75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IFERROR(__xludf.DUMMYFUNCTION("""COMPUTED_VALUE"""),171.33)</f>
        <v>171.33</v>
      </c>
      <c r="C1705" s="1">
        <f t="shared" si="1"/>
        <v>-1.31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IFERROR(__xludf.DUMMYFUNCTION("""COMPUTED_VALUE"""),171.14)</f>
        <v>171.14</v>
      </c>
      <c r="C1706" s="1">
        <f t="shared" si="1"/>
        <v>-1.19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IFERROR(__xludf.DUMMYFUNCTION("""COMPUTED_VALUE"""),169.68)</f>
        <v>169.68</v>
      </c>
      <c r="C1707" s="1">
        <f t="shared" si="1"/>
        <v>-2.46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IFERROR(__xludf.DUMMYFUNCTION("""COMPUTED_VALUE"""),169.72)</f>
        <v>169.72</v>
      </c>
      <c r="C1708" s="1">
        <f t="shared" si="1"/>
        <v>-0.96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IFERROR(__xludf.DUMMYFUNCTION("""COMPUTED_VALUE"""),170.02)</f>
        <v>170.02</v>
      </c>
      <c r="C1709" s="1">
        <f t="shared" si="1"/>
        <v>-0.7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IFERROR(__xludf.DUMMYFUNCTION("""COMPUTED_VALUE"""),170.33)</f>
        <v>170.33</v>
      </c>
      <c r="C1710" s="1">
        <f t="shared" si="1"/>
        <v>-0.69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IFERROR(__xludf.DUMMYFUNCTION("""COMPUTED_VALUE"""),170.21)</f>
        <v>170.21</v>
      </c>
      <c r="C1711" s="1">
        <f t="shared" si="1"/>
        <v>-1.12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IFERROR(__xludf.DUMMYFUNCTION("""COMPUTED_VALUE"""),169.95)</f>
        <v>169.95</v>
      </c>
      <c r="C1712" s="1">
        <f t="shared" si="1"/>
        <v>-1.26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IFERROR(__xludf.DUMMYFUNCTION("""COMPUTED_VALUE"""),169.91)</f>
        <v>169.91</v>
      </c>
      <c r="C1713" s="1">
        <f t="shared" si="1"/>
        <v>-1.04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IFERROR(__xludf.DUMMYFUNCTION("""COMPUTED_VALUE"""),169.86)</f>
        <v>169.86</v>
      </c>
      <c r="C1714" s="1">
        <f t="shared" si="1"/>
        <v>-1.05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IFERROR(__xludf.DUMMYFUNCTION("""COMPUTED_VALUE"""),169.5)</f>
        <v>169.5</v>
      </c>
      <c r="C1715" s="1">
        <f t="shared" si="1"/>
        <v>-1.36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IFERROR(__xludf.DUMMYFUNCTION("""COMPUTED_VALUE"""),171.27)</f>
        <v>171.27</v>
      </c>
      <c r="C1716" s="1">
        <f t="shared" si="1"/>
        <v>0.77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IFERROR(__xludf.DUMMYFUNCTION("""COMPUTED_VALUE"""),166.23)</f>
        <v>166.23</v>
      </c>
      <c r="C1717" s="1">
        <f t="shared" si="1"/>
        <v>-6.04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IFERROR(__xludf.DUMMYFUNCTION("""COMPUTED_VALUE"""),166.51)</f>
        <v>166.51</v>
      </c>
      <c r="C1718" s="1">
        <f t="shared" si="1"/>
        <v>-0.72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IFERROR(__xludf.DUMMYFUNCTION("""COMPUTED_VALUE"""),165.76)</f>
        <v>165.76</v>
      </c>
      <c r="C1719" s="1">
        <f t="shared" si="1"/>
        <v>-1.75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IFERROR(__xludf.DUMMYFUNCTION("""COMPUTED_VALUE"""),165.77)</f>
        <v>165.77</v>
      </c>
      <c r="C1720" s="1">
        <f t="shared" si="1"/>
        <v>-0.99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IFERROR(__xludf.DUMMYFUNCTION("""COMPUTED_VALUE"""),165.3)</f>
        <v>165.3</v>
      </c>
      <c r="C1721" s="1">
        <f t="shared" si="1"/>
        <v>-1.47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IFERROR(__xludf.DUMMYFUNCTION("""COMPUTED_VALUE"""),164.25)</f>
        <v>164.25</v>
      </c>
      <c r="C1722" s="1">
        <f t="shared" si="1"/>
        <v>-2.05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IFERROR(__xludf.DUMMYFUNCTION("""COMPUTED_VALUE"""),165.73)</f>
        <v>165.73</v>
      </c>
      <c r="C1723" s="1">
        <f t="shared" si="1"/>
        <v>0.48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IFERROR(__xludf.DUMMYFUNCTION("""COMPUTED_VALUE"""),166.83)</f>
        <v>166.83</v>
      </c>
      <c r="C1724" s="1">
        <f t="shared" si="1"/>
        <v>0.1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IFERROR(__xludf.DUMMYFUNCTION("""COMPUTED_VALUE"""),166.48)</f>
        <v>166.48</v>
      </c>
      <c r="C1725" s="1">
        <f t="shared" si="1"/>
        <v>-1.35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IFERROR(__xludf.DUMMYFUNCTION("""COMPUTED_VALUE"""),169.74)</f>
        <v>169.74</v>
      </c>
      <c r="C1726" s="1">
        <f t="shared" si="1"/>
        <v>2.26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IFERROR(__xludf.DUMMYFUNCTION("""COMPUTED_VALUE"""),171.03)</f>
        <v>171.03</v>
      </c>
      <c r="C1727" s="1">
        <f t="shared" si="1"/>
        <v>0.29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IFERROR(__xludf.DUMMYFUNCTION("""COMPUTED_VALUE"""),170.39)</f>
        <v>170.39</v>
      </c>
      <c r="C1728" s="1">
        <f t="shared" si="1"/>
        <v>-1.64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IFERROR(__xludf.DUMMYFUNCTION("""COMPUTED_VALUE"""),174.28)</f>
        <v>174.28</v>
      </c>
      <c r="C1729" s="1">
        <f t="shared" si="1"/>
        <v>2.89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IFERROR(__xludf.DUMMYFUNCTION("""COMPUTED_VALUE"""),175.08)</f>
        <v>175.08</v>
      </c>
      <c r="C1730" s="1">
        <f t="shared" si="1"/>
        <v>-0.2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IFERROR(__xludf.DUMMYFUNCTION("""COMPUTED_VALUE"""),172.91)</f>
        <v>172.91</v>
      </c>
      <c r="C1731" s="1">
        <f t="shared" si="1"/>
        <v>-3.17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IFERROR(__xludf.DUMMYFUNCTION("""COMPUTED_VALUE"""),174.24)</f>
        <v>174.24</v>
      </c>
      <c r="C1732" s="1">
        <f t="shared" si="1"/>
        <v>0.33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IFERROR(__xludf.DUMMYFUNCTION("""COMPUTED_VALUE"""),172.01)</f>
        <v>172.01</v>
      </c>
      <c r="C1733" s="1">
        <f t="shared" si="1"/>
        <v>-3.23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IFERROR(__xludf.DUMMYFUNCTION("""COMPUTED_VALUE"""),172.77)</f>
        <v>172.77</v>
      </c>
      <c r="C1734" s="1">
        <f t="shared" si="1"/>
        <v>-0.24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IFERROR(__xludf.DUMMYFUNCTION("""COMPUTED_VALUE"""),172.96)</f>
        <v>172.96</v>
      </c>
      <c r="C1735" s="1">
        <f t="shared" si="1"/>
        <v>-0.81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IFERROR(__xludf.DUMMYFUNCTION("""COMPUTED_VALUE"""),171.52)</f>
        <v>171.52</v>
      </c>
      <c r="C1736" s="1">
        <f t="shared" si="1"/>
        <v>-2.44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IFERROR(__xludf.DUMMYFUNCTION("""COMPUTED_VALUE"""),171.91)</f>
        <v>171.91</v>
      </c>
      <c r="C1737" s="1">
        <f t="shared" si="1"/>
        <v>-0.61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IFERROR(__xludf.DUMMYFUNCTION("""COMPUTED_VALUE"""),172.25)</f>
        <v>172.25</v>
      </c>
      <c r="C1738" s="1">
        <f t="shared" si="1"/>
        <v>-0.66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IFERROR(__xludf.DUMMYFUNCTION("""COMPUTED_VALUE"""),173.49)</f>
        <v>173.49</v>
      </c>
      <c r="C1739" s="1">
        <f t="shared" si="1"/>
        <v>0.24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IFERROR(__xludf.DUMMYFUNCTION("""COMPUTED_VALUE"""),172.5)</f>
        <v>172.5</v>
      </c>
      <c r="C1740" s="1">
        <f t="shared" si="1"/>
        <v>-1.99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IFERROR(__xludf.DUMMYFUNCTION("""COMPUTED_VALUE"""),172.77)</f>
        <v>172.77</v>
      </c>
      <c r="C1741" s="1">
        <f t="shared" si="1"/>
        <v>-0.73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IFERROR(__xludf.DUMMYFUNCTION("""COMPUTED_VALUE"""),171.74)</f>
        <v>171.74</v>
      </c>
      <c r="C1742" s="1">
        <f t="shared" si="1"/>
        <v>-2.03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IFERROR(__xludf.DUMMYFUNCTION("""COMPUTED_VALUE"""),172.63)</f>
        <v>172.63</v>
      </c>
      <c r="C1743" s="1">
        <f t="shared" si="1"/>
        <v>-0.11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IFERROR(__xludf.DUMMYFUNCTION("""COMPUTED_VALUE"""),172.43)</f>
        <v>172.43</v>
      </c>
      <c r="C1744" s="1">
        <f t="shared" si="1"/>
        <v>-1.2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IFERROR(__xludf.DUMMYFUNCTION("""COMPUTED_VALUE"""),171.62)</f>
        <v>171.62</v>
      </c>
      <c r="C1745" s="1">
        <f t="shared" si="1"/>
        <v>-1.81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IFERROR(__xludf.DUMMYFUNCTION("""COMPUTED_VALUE"""),171.8)</f>
        <v>171.8</v>
      </c>
      <c r="C1746" s="1">
        <f t="shared" si="1"/>
        <v>-0.82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IFERROR(__xludf.DUMMYFUNCTION("""COMPUTED_VALUE"""),176.05)</f>
        <v>176.05</v>
      </c>
      <c r="C1747" s="1">
        <f t="shared" si="1"/>
        <v>3.25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IFERROR(__xludf.DUMMYFUNCTION("""COMPUTED_VALUE"""),175.88)</f>
        <v>175.88</v>
      </c>
      <c r="C1748" s="1">
        <f t="shared" si="1"/>
        <v>-1.17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IFERROR(__xludf.DUMMYFUNCTION("""COMPUTED_VALUE"""),178.49)</f>
        <v>178.49</v>
      </c>
      <c r="C1749" s="1">
        <f t="shared" si="1"/>
        <v>1.61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IFERROR(__xludf.DUMMYFUNCTION("""COMPUTED_VALUE"""),179.64)</f>
        <v>179.64</v>
      </c>
      <c r="C1750" s="1">
        <f t="shared" si="1"/>
        <v>0.15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tr">
        <f>IFERROR(__xludf.DUMMYFUNCTION("GOOGLEFINANCE(""DIS"",""price"",""2010-01-01"",""2016-12-13"",""DAILY"")"),"Date")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IFERROR(__xludf.DUMMYFUNCTION("""COMPUTED_VALUE"""),32.07)</f>
        <v>32.07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IFERROR(__xludf.DUMMYFUNCTION("""COMPUTED_VALUE"""),31.99)</f>
        <v>31.99</v>
      </c>
      <c r="C3" s="1">
        <f t="shared" ref="C3:C1750" si="1">(B3-B2)-1</f>
        <v>-1.08</v>
      </c>
    </row>
    <row r="4">
      <c r="A4" s="3">
        <f>IFERROR(__xludf.DUMMYFUNCTION("""COMPUTED_VALUE"""),40184.666666666664)</f>
        <v>40184.66667</v>
      </c>
      <c r="B4" s="1">
        <f>IFERROR(__xludf.DUMMYFUNCTION("""COMPUTED_VALUE"""),31.82)</f>
        <v>31.82</v>
      </c>
      <c r="C4" s="1">
        <f t="shared" si="1"/>
        <v>-1.17</v>
      </c>
    </row>
    <row r="5">
      <c r="A5" s="3">
        <f>IFERROR(__xludf.DUMMYFUNCTION("""COMPUTED_VALUE"""),40185.666666666664)</f>
        <v>40185.66667</v>
      </c>
      <c r="B5" s="1">
        <f>IFERROR(__xludf.DUMMYFUNCTION("""COMPUTED_VALUE"""),31.83)</f>
        <v>31.83</v>
      </c>
      <c r="C5" s="1">
        <f t="shared" si="1"/>
        <v>-0.99</v>
      </c>
    </row>
    <row r="6">
      <c r="A6" s="3">
        <f>IFERROR(__xludf.DUMMYFUNCTION("""COMPUTED_VALUE"""),40186.666666666664)</f>
        <v>40186.66667</v>
      </c>
      <c r="B6" s="1">
        <f>IFERROR(__xludf.DUMMYFUNCTION("""COMPUTED_VALUE"""),31.88)</f>
        <v>31.88</v>
      </c>
      <c r="C6" s="1">
        <f t="shared" si="1"/>
        <v>-0.95</v>
      </c>
    </row>
    <row r="7">
      <c r="A7" s="3">
        <f>IFERROR(__xludf.DUMMYFUNCTION("""COMPUTED_VALUE"""),40189.666666666664)</f>
        <v>40189.66667</v>
      </c>
      <c r="B7" s="1">
        <f>IFERROR(__xludf.DUMMYFUNCTION("""COMPUTED_VALUE"""),31.36)</f>
        <v>31.36</v>
      </c>
      <c r="C7" s="1">
        <f t="shared" si="1"/>
        <v>-1.52</v>
      </c>
    </row>
    <row r="8">
      <c r="A8" s="3">
        <f>IFERROR(__xludf.DUMMYFUNCTION("""COMPUTED_VALUE"""),40190.666666666664)</f>
        <v>40190.66667</v>
      </c>
      <c r="B8" s="1">
        <f>IFERROR(__xludf.DUMMYFUNCTION("""COMPUTED_VALUE"""),30.82)</f>
        <v>30.82</v>
      </c>
      <c r="C8" s="1">
        <f t="shared" si="1"/>
        <v>-1.54</v>
      </c>
    </row>
    <row r="9">
      <c r="A9" s="3">
        <f>IFERROR(__xludf.DUMMYFUNCTION("""COMPUTED_VALUE"""),40191.666666666664)</f>
        <v>40191.66667</v>
      </c>
      <c r="B9" s="1">
        <f>IFERROR(__xludf.DUMMYFUNCTION("""COMPUTED_VALUE"""),31.29)</f>
        <v>31.29</v>
      </c>
      <c r="C9" s="1">
        <f t="shared" si="1"/>
        <v>-0.53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IFERROR(__xludf.DUMMYFUNCTION("""COMPUTED_VALUE"""),31.02)</f>
        <v>31.02</v>
      </c>
      <c r="C10" s="1">
        <f t="shared" si="1"/>
        <v>-1.27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IFERROR(__xludf.DUMMYFUNCTION("""COMPUTED_VALUE"""),30.6)</f>
        <v>30.6</v>
      </c>
      <c r="C11" s="1">
        <f t="shared" si="1"/>
        <v>-1.42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IFERROR(__xludf.DUMMYFUNCTION("""COMPUTED_VALUE"""),31.01)</f>
        <v>31.01</v>
      </c>
      <c r="C12" s="1">
        <f t="shared" si="1"/>
        <v>-0.59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IFERROR(__xludf.DUMMYFUNCTION("""COMPUTED_VALUE"""),31.19)</f>
        <v>31.19</v>
      </c>
      <c r="C13" s="1">
        <f t="shared" si="1"/>
        <v>-0.82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IFERROR(__xludf.DUMMYFUNCTION("""COMPUTED_VALUE"""),30.61)</f>
        <v>30.61</v>
      </c>
      <c r="C14" s="1">
        <f t="shared" si="1"/>
        <v>-1.58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IFERROR(__xludf.DUMMYFUNCTION("""COMPUTED_VALUE"""),29.98)</f>
        <v>29.98</v>
      </c>
      <c r="C15" s="1">
        <f t="shared" si="1"/>
        <v>-1.63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IFERROR(__xludf.DUMMYFUNCTION("""COMPUTED_VALUE"""),29.92)</f>
        <v>29.92</v>
      </c>
      <c r="C16" s="1">
        <f t="shared" si="1"/>
        <v>-1.06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IFERROR(__xludf.DUMMYFUNCTION("""COMPUTED_VALUE"""),29.66)</f>
        <v>29.66</v>
      </c>
      <c r="C17" s="1">
        <f t="shared" si="1"/>
        <v>-1.26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IFERROR(__xludf.DUMMYFUNCTION("""COMPUTED_VALUE"""),29.32)</f>
        <v>29.32</v>
      </c>
      <c r="C18" s="1">
        <f t="shared" si="1"/>
        <v>-1.34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IFERROR(__xludf.DUMMYFUNCTION("""COMPUTED_VALUE"""),29.35)</f>
        <v>29.35</v>
      </c>
      <c r="C19" s="1">
        <f t="shared" si="1"/>
        <v>-0.97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IFERROR(__xludf.DUMMYFUNCTION("""COMPUTED_VALUE"""),29.55)</f>
        <v>29.55</v>
      </c>
      <c r="C20" s="1">
        <f t="shared" si="1"/>
        <v>-0.8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IFERROR(__xludf.DUMMYFUNCTION("""COMPUTED_VALUE"""),29.52)</f>
        <v>29.52</v>
      </c>
      <c r="C21" s="1">
        <f t="shared" si="1"/>
        <v>-1.03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IFERROR(__xludf.DUMMYFUNCTION("""COMPUTED_VALUE"""),29.98)</f>
        <v>29.98</v>
      </c>
      <c r="C22" s="1">
        <f t="shared" si="1"/>
        <v>-0.54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IFERROR(__xludf.DUMMYFUNCTION("""COMPUTED_VALUE"""),30.75)</f>
        <v>30.75</v>
      </c>
      <c r="C23" s="1">
        <f t="shared" si="1"/>
        <v>-0.23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IFERROR(__xludf.DUMMYFUNCTION("""COMPUTED_VALUE"""),29.67)</f>
        <v>29.67</v>
      </c>
      <c r="C24" s="1">
        <f t="shared" si="1"/>
        <v>-2.08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IFERROR(__xludf.DUMMYFUNCTION("""COMPUTED_VALUE"""),29.54)</f>
        <v>29.54</v>
      </c>
      <c r="C25" s="1">
        <f t="shared" si="1"/>
        <v>-1.13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IFERROR(__xludf.DUMMYFUNCTION("""COMPUTED_VALUE"""),29.48)</f>
        <v>29.48</v>
      </c>
      <c r="C26" s="1">
        <f t="shared" si="1"/>
        <v>-1.06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IFERROR(__xludf.DUMMYFUNCTION("""COMPUTED_VALUE"""),29.84)</f>
        <v>29.84</v>
      </c>
      <c r="C27" s="1">
        <f t="shared" si="1"/>
        <v>-0.64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IFERROR(__xludf.DUMMYFUNCTION("""COMPUTED_VALUE"""),30.03)</f>
        <v>30.03</v>
      </c>
      <c r="C28" s="1">
        <f t="shared" si="1"/>
        <v>-0.81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IFERROR(__xludf.DUMMYFUNCTION("""COMPUTED_VALUE"""),30.16)</f>
        <v>30.16</v>
      </c>
      <c r="C29" s="1">
        <f t="shared" si="1"/>
        <v>-0.87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IFERROR(__xludf.DUMMYFUNCTION("""COMPUTED_VALUE"""),30.07)</f>
        <v>30.07</v>
      </c>
      <c r="C30" s="1">
        <f t="shared" si="1"/>
        <v>-1.09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IFERROR(__xludf.DUMMYFUNCTION("""COMPUTED_VALUE"""),30.47)</f>
        <v>30.47</v>
      </c>
      <c r="C31" s="1">
        <f t="shared" si="1"/>
        <v>-0.6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IFERROR(__xludf.DUMMYFUNCTION("""COMPUTED_VALUE"""),30.86)</f>
        <v>30.86</v>
      </c>
      <c r="C32" s="1">
        <f t="shared" si="1"/>
        <v>-0.61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IFERROR(__xludf.DUMMYFUNCTION("""COMPUTED_VALUE"""),31.02)</f>
        <v>31.02</v>
      </c>
      <c r="C33" s="1">
        <f t="shared" si="1"/>
        <v>-0.84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IFERROR(__xludf.DUMMYFUNCTION("""COMPUTED_VALUE"""),31.23)</f>
        <v>31.23</v>
      </c>
      <c r="C34" s="1">
        <f t="shared" si="1"/>
        <v>-0.79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IFERROR(__xludf.DUMMYFUNCTION("""COMPUTED_VALUE"""),31.12)</f>
        <v>31.12</v>
      </c>
      <c r="C35" s="1">
        <f t="shared" si="1"/>
        <v>-1.11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IFERROR(__xludf.DUMMYFUNCTION("""COMPUTED_VALUE"""),30.92)</f>
        <v>30.92</v>
      </c>
      <c r="C36" s="1">
        <f t="shared" si="1"/>
        <v>-1.2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IFERROR(__xludf.DUMMYFUNCTION("""COMPUTED_VALUE"""),31.39)</f>
        <v>31.39</v>
      </c>
      <c r="C37" s="1">
        <f t="shared" si="1"/>
        <v>-0.53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IFERROR(__xludf.DUMMYFUNCTION("""COMPUTED_VALUE"""),31.36)</f>
        <v>31.36</v>
      </c>
      <c r="C38" s="1">
        <f t="shared" si="1"/>
        <v>-1.03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IFERROR(__xludf.DUMMYFUNCTION("""COMPUTED_VALUE"""),31.24)</f>
        <v>31.24</v>
      </c>
      <c r="C39" s="1">
        <f t="shared" si="1"/>
        <v>-1.12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IFERROR(__xludf.DUMMYFUNCTION("""COMPUTED_VALUE"""),31.54)</f>
        <v>31.54</v>
      </c>
      <c r="C40" s="1">
        <f t="shared" si="1"/>
        <v>-0.7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IFERROR(__xludf.DUMMYFUNCTION("""COMPUTED_VALUE"""),31.88)</f>
        <v>31.88</v>
      </c>
      <c r="C41" s="1">
        <f t="shared" si="1"/>
        <v>-0.66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IFERROR(__xludf.DUMMYFUNCTION("""COMPUTED_VALUE"""),31.64)</f>
        <v>31.64</v>
      </c>
      <c r="C42" s="1">
        <f t="shared" si="1"/>
        <v>-1.24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IFERROR(__xludf.DUMMYFUNCTION("""COMPUTED_VALUE"""),32.57)</f>
        <v>32.57</v>
      </c>
      <c r="C43" s="1">
        <f t="shared" si="1"/>
        <v>-0.07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IFERROR(__xludf.DUMMYFUNCTION("""COMPUTED_VALUE"""),33.22)</f>
        <v>33.22</v>
      </c>
      <c r="C44" s="1">
        <f t="shared" si="1"/>
        <v>-0.35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IFERROR(__xludf.DUMMYFUNCTION("""COMPUTED_VALUE"""),33.19)</f>
        <v>33.19</v>
      </c>
      <c r="C45" s="1">
        <f t="shared" si="1"/>
        <v>-1.03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IFERROR(__xludf.DUMMYFUNCTION("""COMPUTED_VALUE"""),33.31)</f>
        <v>33.31</v>
      </c>
      <c r="C46" s="1">
        <f t="shared" si="1"/>
        <v>-0.88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IFERROR(__xludf.DUMMYFUNCTION("""COMPUTED_VALUE"""),33.33)</f>
        <v>33.33</v>
      </c>
      <c r="C47" s="1">
        <f t="shared" si="1"/>
        <v>-0.98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IFERROR(__xludf.DUMMYFUNCTION("""COMPUTED_VALUE"""),33.81)</f>
        <v>33.81</v>
      </c>
      <c r="C48" s="1">
        <f t="shared" si="1"/>
        <v>-0.52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IFERROR(__xludf.DUMMYFUNCTION("""COMPUTED_VALUE"""),33.69)</f>
        <v>33.69</v>
      </c>
      <c r="C49" s="1">
        <f t="shared" si="1"/>
        <v>-1.12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IFERROR(__xludf.DUMMYFUNCTION("""COMPUTED_VALUE"""),33.72)</f>
        <v>33.72</v>
      </c>
      <c r="C50" s="1">
        <f t="shared" si="1"/>
        <v>-0.97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IFERROR(__xludf.DUMMYFUNCTION("""COMPUTED_VALUE"""),33.75)</f>
        <v>33.75</v>
      </c>
      <c r="C51" s="1">
        <f t="shared" si="1"/>
        <v>-0.97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IFERROR(__xludf.DUMMYFUNCTION("""COMPUTED_VALUE"""),33.75)</f>
        <v>33.75</v>
      </c>
      <c r="C52" s="1">
        <f t="shared" si="1"/>
        <v>-1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IFERROR(__xludf.DUMMYFUNCTION("""COMPUTED_VALUE"""),33.78)</f>
        <v>33.78</v>
      </c>
      <c r="C53" s="1">
        <f t="shared" si="1"/>
        <v>-0.97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IFERROR(__xludf.DUMMYFUNCTION("""COMPUTED_VALUE"""),33.64)</f>
        <v>33.64</v>
      </c>
      <c r="C54" s="1">
        <f t="shared" si="1"/>
        <v>-1.14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IFERROR(__xludf.DUMMYFUNCTION("""COMPUTED_VALUE"""),33.95)</f>
        <v>33.95</v>
      </c>
      <c r="C55" s="1">
        <f t="shared" si="1"/>
        <v>-0.69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IFERROR(__xludf.DUMMYFUNCTION("""COMPUTED_VALUE"""),34.01)</f>
        <v>34.01</v>
      </c>
      <c r="C56" s="1">
        <f t="shared" si="1"/>
        <v>-0.94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IFERROR(__xludf.DUMMYFUNCTION("""COMPUTED_VALUE"""),34.39)</f>
        <v>34.39</v>
      </c>
      <c r="C57" s="1">
        <f t="shared" si="1"/>
        <v>-0.62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IFERROR(__xludf.DUMMYFUNCTION("""COMPUTED_VALUE"""),35.09)</f>
        <v>35.09</v>
      </c>
      <c r="C58" s="1">
        <f t="shared" si="1"/>
        <v>-0.3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IFERROR(__xludf.DUMMYFUNCTION("""COMPUTED_VALUE"""),35.31)</f>
        <v>35.31</v>
      </c>
      <c r="C59" s="1">
        <f t="shared" si="1"/>
        <v>-0.78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IFERROR(__xludf.DUMMYFUNCTION("""COMPUTED_VALUE"""),35.16)</f>
        <v>35.16</v>
      </c>
      <c r="C60" s="1">
        <f t="shared" si="1"/>
        <v>-1.15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IFERROR(__xludf.DUMMYFUNCTION("""COMPUTED_VALUE"""),35.1)</f>
        <v>35.1</v>
      </c>
      <c r="C61" s="1">
        <f t="shared" si="1"/>
        <v>-1.06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IFERROR(__xludf.DUMMYFUNCTION("""COMPUTED_VALUE"""),34.91)</f>
        <v>34.91</v>
      </c>
      <c r="C62" s="1">
        <f t="shared" si="1"/>
        <v>-1.19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IFERROR(__xludf.DUMMYFUNCTION("""COMPUTED_VALUE"""),35.55)</f>
        <v>35.55</v>
      </c>
      <c r="C63" s="1">
        <f t="shared" si="1"/>
        <v>-0.36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IFERROR(__xludf.DUMMYFUNCTION("""COMPUTED_VALUE"""),35.22)</f>
        <v>35.22</v>
      </c>
      <c r="C64" s="1">
        <f t="shared" si="1"/>
        <v>-1.33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IFERROR(__xludf.DUMMYFUNCTION("""COMPUTED_VALUE"""),35.47)</f>
        <v>35.47</v>
      </c>
      <c r="C65" s="1">
        <f t="shared" si="1"/>
        <v>-0.75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IFERROR(__xludf.DUMMYFUNCTION("""COMPUTED_VALUE"""),35.32)</f>
        <v>35.32</v>
      </c>
      <c r="C66" s="1">
        <f t="shared" si="1"/>
        <v>-1.15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IFERROR(__xludf.DUMMYFUNCTION("""COMPUTED_VALUE"""),35.67)</f>
        <v>35.67</v>
      </c>
      <c r="C67" s="1">
        <f t="shared" si="1"/>
        <v>-0.65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IFERROR(__xludf.DUMMYFUNCTION("""COMPUTED_VALUE"""),36.22)</f>
        <v>36.22</v>
      </c>
      <c r="C68" s="1">
        <f t="shared" si="1"/>
        <v>-0.45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IFERROR(__xludf.DUMMYFUNCTION("""COMPUTED_VALUE"""),35.89)</f>
        <v>35.89</v>
      </c>
      <c r="C69" s="1">
        <f t="shared" si="1"/>
        <v>-1.33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IFERROR(__xludf.DUMMYFUNCTION("""COMPUTED_VALUE"""),35.84)</f>
        <v>35.84</v>
      </c>
      <c r="C70" s="1">
        <f t="shared" si="1"/>
        <v>-1.05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IFERROR(__xludf.DUMMYFUNCTION("""COMPUTED_VALUE"""),36.2)</f>
        <v>36.2</v>
      </c>
      <c r="C71" s="1">
        <f t="shared" si="1"/>
        <v>-0.64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IFERROR(__xludf.DUMMYFUNCTION("""COMPUTED_VALUE"""),36.4)</f>
        <v>36.4</v>
      </c>
      <c r="C72" s="1">
        <f t="shared" si="1"/>
        <v>-0.8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IFERROR(__xludf.DUMMYFUNCTION("""COMPUTED_VALUE"""),35.83)</f>
        <v>35.83</v>
      </c>
      <c r="C73" s="1">
        <f t="shared" si="1"/>
        <v>-1.57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IFERROR(__xludf.DUMMYFUNCTION("""COMPUTED_VALUE"""),36.17)</f>
        <v>36.17</v>
      </c>
      <c r="C74" s="1">
        <f t="shared" si="1"/>
        <v>-0.66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IFERROR(__xludf.DUMMYFUNCTION("""COMPUTED_VALUE"""),36.54)</f>
        <v>36.54</v>
      </c>
      <c r="C75" s="1">
        <f t="shared" si="1"/>
        <v>-0.63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IFERROR(__xludf.DUMMYFUNCTION("""COMPUTED_VALUE"""),36.56)</f>
        <v>36.56</v>
      </c>
      <c r="C76" s="1">
        <f t="shared" si="1"/>
        <v>-0.98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IFERROR(__xludf.DUMMYFUNCTION("""COMPUTED_VALUE"""),36.78)</f>
        <v>36.78</v>
      </c>
      <c r="C77" s="1">
        <f t="shared" si="1"/>
        <v>-0.78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IFERROR(__xludf.DUMMYFUNCTION("""COMPUTED_VALUE"""),36.79)</f>
        <v>36.79</v>
      </c>
      <c r="C78" s="1">
        <f t="shared" si="1"/>
        <v>-0.99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IFERROR(__xludf.DUMMYFUNCTION("""COMPUTED_VALUE"""),37.04)</f>
        <v>37.04</v>
      </c>
      <c r="C79" s="1">
        <f t="shared" si="1"/>
        <v>-0.75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IFERROR(__xludf.DUMMYFUNCTION("""COMPUTED_VALUE"""),36.32)</f>
        <v>36.32</v>
      </c>
      <c r="C80" s="1">
        <f t="shared" si="1"/>
        <v>-1.72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IFERROR(__xludf.DUMMYFUNCTION("""COMPUTED_VALUE"""),36.29)</f>
        <v>36.29</v>
      </c>
      <c r="C81" s="1">
        <f t="shared" si="1"/>
        <v>-1.03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IFERROR(__xludf.DUMMYFUNCTION("""COMPUTED_VALUE"""),37.22)</f>
        <v>37.22</v>
      </c>
      <c r="C82" s="1">
        <f t="shared" si="1"/>
        <v>-0.07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IFERROR(__xludf.DUMMYFUNCTION("""COMPUTED_VALUE"""),36.84)</f>
        <v>36.84</v>
      </c>
      <c r="C83" s="1">
        <f t="shared" si="1"/>
        <v>-1.38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IFERROR(__xludf.DUMMYFUNCTION("""COMPUTED_VALUE"""),37.56)</f>
        <v>37.56</v>
      </c>
      <c r="C84" s="1">
        <f t="shared" si="1"/>
        <v>-0.28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IFERROR(__xludf.DUMMYFUNCTION("""COMPUTED_VALUE"""),36.59)</f>
        <v>36.59</v>
      </c>
      <c r="C85" s="1">
        <f t="shared" si="1"/>
        <v>-1.97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IFERROR(__xludf.DUMMYFUNCTION("""COMPUTED_VALUE"""),35.34)</f>
        <v>35.34</v>
      </c>
      <c r="C86" s="1">
        <f t="shared" si="1"/>
        <v>-2.25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IFERROR(__xludf.DUMMYFUNCTION("""COMPUTED_VALUE"""),34.01)</f>
        <v>34.01</v>
      </c>
      <c r="C87" s="1">
        <f t="shared" si="1"/>
        <v>-2.33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IFERROR(__xludf.DUMMYFUNCTION("""COMPUTED_VALUE"""),33.41)</f>
        <v>33.41</v>
      </c>
      <c r="C88" s="1">
        <f t="shared" si="1"/>
        <v>-1.6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IFERROR(__xludf.DUMMYFUNCTION("""COMPUTED_VALUE"""),35.29)</f>
        <v>35.29</v>
      </c>
      <c r="C89" s="1">
        <f t="shared" si="1"/>
        <v>0.88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IFERROR(__xludf.DUMMYFUNCTION("""COMPUTED_VALUE"""),35.76)</f>
        <v>35.76</v>
      </c>
      <c r="C90" s="1">
        <f t="shared" si="1"/>
        <v>-0.53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IFERROR(__xludf.DUMMYFUNCTION("""COMPUTED_VALUE"""),35.13)</f>
        <v>35.13</v>
      </c>
      <c r="C91" s="1">
        <f t="shared" si="1"/>
        <v>-1.63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IFERROR(__xludf.DUMMYFUNCTION("""COMPUTED_VALUE"""),34.75)</f>
        <v>34.75</v>
      </c>
      <c r="C92" s="1">
        <f t="shared" si="1"/>
        <v>-1.38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IFERROR(__xludf.DUMMYFUNCTION("""COMPUTED_VALUE"""),34.06)</f>
        <v>34.06</v>
      </c>
      <c r="C93" s="1">
        <f t="shared" si="1"/>
        <v>-1.69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IFERROR(__xludf.DUMMYFUNCTION("""COMPUTED_VALUE"""),34.2)</f>
        <v>34.2</v>
      </c>
      <c r="C94" s="1">
        <f t="shared" si="1"/>
        <v>-0.86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IFERROR(__xludf.DUMMYFUNCTION("""COMPUTED_VALUE"""),33.73)</f>
        <v>33.73</v>
      </c>
      <c r="C95" s="1">
        <f t="shared" si="1"/>
        <v>-1.47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IFERROR(__xludf.DUMMYFUNCTION("""COMPUTED_VALUE"""),33.39)</f>
        <v>33.39</v>
      </c>
      <c r="C96" s="1">
        <f t="shared" si="1"/>
        <v>-1.34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IFERROR(__xludf.DUMMYFUNCTION("""COMPUTED_VALUE"""),31.99)</f>
        <v>31.99</v>
      </c>
      <c r="C97" s="1">
        <f t="shared" si="1"/>
        <v>-2.4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IFERROR(__xludf.DUMMYFUNCTION("""COMPUTED_VALUE"""),32.87)</f>
        <v>32.87</v>
      </c>
      <c r="C98" s="1">
        <f t="shared" si="1"/>
        <v>-0.12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IFERROR(__xludf.DUMMYFUNCTION("""COMPUTED_VALUE"""),32.48)</f>
        <v>32.48</v>
      </c>
      <c r="C99" s="1">
        <f t="shared" si="1"/>
        <v>-1.39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IFERROR(__xludf.DUMMYFUNCTION("""COMPUTED_VALUE"""),32.32)</f>
        <v>32.32</v>
      </c>
      <c r="C100" s="1">
        <f t="shared" si="1"/>
        <v>-1.16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IFERROR(__xludf.DUMMYFUNCTION("""COMPUTED_VALUE"""),33.07)</f>
        <v>33.07</v>
      </c>
      <c r="C101" s="1">
        <f t="shared" si="1"/>
        <v>-0.25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IFERROR(__xludf.DUMMYFUNCTION("""COMPUTED_VALUE"""),34.37)</f>
        <v>34.37</v>
      </c>
      <c r="C102" s="1">
        <f t="shared" si="1"/>
        <v>0.3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IFERROR(__xludf.DUMMYFUNCTION("""COMPUTED_VALUE"""),33.42)</f>
        <v>33.42</v>
      </c>
      <c r="C103" s="1">
        <f t="shared" si="1"/>
        <v>-1.95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IFERROR(__xludf.DUMMYFUNCTION("""COMPUTED_VALUE"""),33.33)</f>
        <v>33.33</v>
      </c>
      <c r="C104" s="1">
        <f t="shared" si="1"/>
        <v>-1.09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IFERROR(__xludf.DUMMYFUNCTION("""COMPUTED_VALUE"""),34.74)</f>
        <v>34.74</v>
      </c>
      <c r="C105" s="1">
        <f t="shared" si="1"/>
        <v>0.41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IFERROR(__xludf.DUMMYFUNCTION("""COMPUTED_VALUE"""),34.71)</f>
        <v>34.71</v>
      </c>
      <c r="C106" s="1">
        <f t="shared" si="1"/>
        <v>-1.03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IFERROR(__xludf.DUMMYFUNCTION("""COMPUTED_VALUE"""),33.69)</f>
        <v>33.69</v>
      </c>
      <c r="C107" s="1">
        <f t="shared" si="1"/>
        <v>-2.02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IFERROR(__xludf.DUMMYFUNCTION("""COMPUTED_VALUE"""),33.04)</f>
        <v>33.04</v>
      </c>
      <c r="C108" s="1">
        <f t="shared" si="1"/>
        <v>-1.65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IFERROR(__xludf.DUMMYFUNCTION("""COMPUTED_VALUE"""),33.15)</f>
        <v>33.15</v>
      </c>
      <c r="C109" s="1">
        <f t="shared" si="1"/>
        <v>-0.89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IFERROR(__xludf.DUMMYFUNCTION("""COMPUTED_VALUE"""),32.94)</f>
        <v>32.94</v>
      </c>
      <c r="C110" s="1">
        <f t="shared" si="1"/>
        <v>-1.21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IFERROR(__xludf.DUMMYFUNCTION("""COMPUTED_VALUE"""),34.11)</f>
        <v>34.11</v>
      </c>
      <c r="C111" s="1">
        <f t="shared" si="1"/>
        <v>0.17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IFERROR(__xludf.DUMMYFUNCTION("""COMPUTED_VALUE"""),34.24)</f>
        <v>34.24</v>
      </c>
      <c r="C112" s="1">
        <f t="shared" si="1"/>
        <v>-0.87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IFERROR(__xludf.DUMMYFUNCTION("""COMPUTED_VALUE"""),33.93)</f>
        <v>33.93</v>
      </c>
      <c r="C113" s="1">
        <f t="shared" si="1"/>
        <v>-1.31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IFERROR(__xludf.DUMMYFUNCTION("""COMPUTED_VALUE"""),34.99)</f>
        <v>34.99</v>
      </c>
      <c r="C114" s="1">
        <f t="shared" si="1"/>
        <v>0.06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IFERROR(__xludf.DUMMYFUNCTION("""COMPUTED_VALUE"""),34.79)</f>
        <v>34.79</v>
      </c>
      <c r="C115" s="1">
        <f t="shared" si="1"/>
        <v>-1.2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IFERROR(__xludf.DUMMYFUNCTION("""COMPUTED_VALUE"""),35.07)</f>
        <v>35.07</v>
      </c>
      <c r="C116" s="1">
        <f t="shared" si="1"/>
        <v>-0.72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IFERROR(__xludf.DUMMYFUNCTION("""COMPUTED_VALUE"""),35.15)</f>
        <v>35.15</v>
      </c>
      <c r="C117" s="1">
        <f t="shared" si="1"/>
        <v>-0.92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IFERROR(__xludf.DUMMYFUNCTION("""COMPUTED_VALUE"""),35.06)</f>
        <v>35.06</v>
      </c>
      <c r="C118" s="1">
        <f t="shared" si="1"/>
        <v>-1.09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IFERROR(__xludf.DUMMYFUNCTION("""COMPUTED_VALUE"""),34.35)</f>
        <v>34.35</v>
      </c>
      <c r="C119" s="1">
        <f t="shared" si="1"/>
        <v>-1.71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IFERROR(__xludf.DUMMYFUNCTION("""COMPUTED_VALUE"""),34.34)</f>
        <v>34.34</v>
      </c>
      <c r="C120" s="1">
        <f t="shared" si="1"/>
        <v>-1.01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IFERROR(__xludf.DUMMYFUNCTION("""COMPUTED_VALUE"""),33.6)</f>
        <v>33.6</v>
      </c>
      <c r="C121" s="1">
        <f t="shared" si="1"/>
        <v>-1.74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IFERROR(__xludf.DUMMYFUNCTION("""COMPUTED_VALUE"""),33.48)</f>
        <v>33.48</v>
      </c>
      <c r="C122" s="1">
        <f t="shared" si="1"/>
        <v>-1.12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IFERROR(__xludf.DUMMYFUNCTION("""COMPUTED_VALUE"""),33.22)</f>
        <v>33.22</v>
      </c>
      <c r="C123" s="1">
        <f t="shared" si="1"/>
        <v>-1.26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IFERROR(__xludf.DUMMYFUNCTION("""COMPUTED_VALUE"""),32.3)</f>
        <v>32.3</v>
      </c>
      <c r="C124" s="1">
        <f t="shared" si="1"/>
        <v>-1.92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IFERROR(__xludf.DUMMYFUNCTION("""COMPUTED_VALUE"""),31.5)</f>
        <v>31.5</v>
      </c>
      <c r="C125" s="1">
        <f t="shared" si="1"/>
        <v>-1.8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IFERROR(__xludf.DUMMYFUNCTION("""COMPUTED_VALUE"""),31.49)</f>
        <v>31.49</v>
      </c>
      <c r="C126" s="1">
        <f t="shared" si="1"/>
        <v>-1.01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IFERROR(__xludf.DUMMYFUNCTION("""COMPUTED_VALUE"""),31.38)</f>
        <v>31.38</v>
      </c>
      <c r="C127" s="1">
        <f t="shared" si="1"/>
        <v>-1.11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IFERROR(__xludf.DUMMYFUNCTION("""COMPUTED_VALUE"""),31.72)</f>
        <v>31.72</v>
      </c>
      <c r="C128" s="1">
        <f t="shared" si="1"/>
        <v>-0.66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IFERROR(__xludf.DUMMYFUNCTION("""COMPUTED_VALUE"""),33.14)</f>
        <v>33.14</v>
      </c>
      <c r="C129" s="1">
        <f t="shared" si="1"/>
        <v>0.42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IFERROR(__xludf.DUMMYFUNCTION("""COMPUTED_VALUE"""),33.34)</f>
        <v>33.34</v>
      </c>
      <c r="C130" s="1">
        <f t="shared" si="1"/>
        <v>-0.8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IFERROR(__xludf.DUMMYFUNCTION("""COMPUTED_VALUE"""),33.75)</f>
        <v>33.75</v>
      </c>
      <c r="C131" s="1">
        <f t="shared" si="1"/>
        <v>-0.59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IFERROR(__xludf.DUMMYFUNCTION("""COMPUTED_VALUE"""),33.77)</f>
        <v>33.77</v>
      </c>
      <c r="C132" s="1">
        <f t="shared" si="1"/>
        <v>-0.98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IFERROR(__xludf.DUMMYFUNCTION("""COMPUTED_VALUE"""),34.45)</f>
        <v>34.45</v>
      </c>
      <c r="C133" s="1">
        <f t="shared" si="1"/>
        <v>-0.32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IFERROR(__xludf.DUMMYFUNCTION("""COMPUTED_VALUE"""),34.24)</f>
        <v>34.24</v>
      </c>
      <c r="C134" s="1">
        <f t="shared" si="1"/>
        <v>-1.21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IFERROR(__xludf.DUMMYFUNCTION("""COMPUTED_VALUE"""),34.05)</f>
        <v>34.05</v>
      </c>
      <c r="C135" s="1">
        <f t="shared" si="1"/>
        <v>-1.19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IFERROR(__xludf.DUMMYFUNCTION("""COMPUTED_VALUE"""),33.03)</f>
        <v>33.03</v>
      </c>
      <c r="C136" s="1">
        <f t="shared" si="1"/>
        <v>-2.02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IFERROR(__xludf.DUMMYFUNCTION("""COMPUTED_VALUE"""),33.31)</f>
        <v>33.31</v>
      </c>
      <c r="C137" s="1">
        <f t="shared" si="1"/>
        <v>-0.72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IFERROR(__xludf.DUMMYFUNCTION("""COMPUTED_VALUE"""),33.4)</f>
        <v>33.4</v>
      </c>
      <c r="C138" s="1">
        <f t="shared" si="1"/>
        <v>-0.91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IFERROR(__xludf.DUMMYFUNCTION("""COMPUTED_VALUE"""),32.81)</f>
        <v>32.81</v>
      </c>
      <c r="C139" s="1">
        <f t="shared" si="1"/>
        <v>-1.59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IFERROR(__xludf.DUMMYFUNCTION("""COMPUTED_VALUE"""),33.59)</f>
        <v>33.59</v>
      </c>
      <c r="C140" s="1">
        <f t="shared" si="1"/>
        <v>-0.22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IFERROR(__xludf.DUMMYFUNCTION("""COMPUTED_VALUE"""),34.13)</f>
        <v>34.13</v>
      </c>
      <c r="C141" s="1">
        <f t="shared" si="1"/>
        <v>-0.46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IFERROR(__xludf.DUMMYFUNCTION("""COMPUTED_VALUE"""),34.4)</f>
        <v>34.4</v>
      </c>
      <c r="C142" s="1">
        <f t="shared" si="1"/>
        <v>-0.73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IFERROR(__xludf.DUMMYFUNCTION("""COMPUTED_VALUE"""),34.28)</f>
        <v>34.28</v>
      </c>
      <c r="C143" s="1">
        <f t="shared" si="1"/>
        <v>-1.12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IFERROR(__xludf.DUMMYFUNCTION("""COMPUTED_VALUE"""),34.04)</f>
        <v>34.04</v>
      </c>
      <c r="C144" s="1">
        <f t="shared" si="1"/>
        <v>-1.24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IFERROR(__xludf.DUMMYFUNCTION("""COMPUTED_VALUE"""),33.71)</f>
        <v>33.71</v>
      </c>
      <c r="C145" s="1">
        <f t="shared" si="1"/>
        <v>-1.33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IFERROR(__xludf.DUMMYFUNCTION("""COMPUTED_VALUE"""),33.69)</f>
        <v>33.69</v>
      </c>
      <c r="C146" s="1">
        <f t="shared" si="1"/>
        <v>-1.02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IFERROR(__xludf.DUMMYFUNCTION("""COMPUTED_VALUE"""),34.48)</f>
        <v>34.48</v>
      </c>
      <c r="C147" s="1">
        <f t="shared" si="1"/>
        <v>-0.21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IFERROR(__xludf.DUMMYFUNCTION("""COMPUTED_VALUE"""),34.21)</f>
        <v>34.21</v>
      </c>
      <c r="C148" s="1">
        <f t="shared" si="1"/>
        <v>-1.27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IFERROR(__xludf.DUMMYFUNCTION("""COMPUTED_VALUE"""),34.83)</f>
        <v>34.83</v>
      </c>
      <c r="C149" s="1">
        <f t="shared" si="1"/>
        <v>-0.38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IFERROR(__xludf.DUMMYFUNCTION("""COMPUTED_VALUE"""),34.98)</f>
        <v>34.98</v>
      </c>
      <c r="C150" s="1">
        <f t="shared" si="1"/>
        <v>-0.85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IFERROR(__xludf.DUMMYFUNCTION("""COMPUTED_VALUE"""),35.0)</f>
        <v>35</v>
      </c>
      <c r="C151" s="1">
        <f t="shared" si="1"/>
        <v>-0.98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IFERROR(__xludf.DUMMYFUNCTION("""COMPUTED_VALUE"""),35.16)</f>
        <v>35.16</v>
      </c>
      <c r="C152" s="1">
        <f t="shared" si="1"/>
        <v>-0.84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IFERROR(__xludf.DUMMYFUNCTION("""COMPUTED_VALUE"""),35.29)</f>
        <v>35.29</v>
      </c>
      <c r="C153" s="1">
        <f t="shared" si="1"/>
        <v>-0.87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IFERROR(__xludf.DUMMYFUNCTION("""COMPUTED_VALUE"""),34.22)</f>
        <v>34.22</v>
      </c>
      <c r="C154" s="1">
        <f t="shared" si="1"/>
        <v>-2.07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IFERROR(__xludf.DUMMYFUNCTION("""COMPUTED_VALUE"""),33.99)</f>
        <v>33.99</v>
      </c>
      <c r="C155" s="1">
        <f t="shared" si="1"/>
        <v>-1.23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IFERROR(__xludf.DUMMYFUNCTION("""COMPUTED_VALUE"""),33.68)</f>
        <v>33.68</v>
      </c>
      <c r="C156" s="1">
        <f t="shared" si="1"/>
        <v>-1.31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IFERROR(__xludf.DUMMYFUNCTION("""COMPUTED_VALUE"""),33.66)</f>
        <v>33.66</v>
      </c>
      <c r="C157" s="1">
        <f t="shared" si="1"/>
        <v>-1.02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IFERROR(__xludf.DUMMYFUNCTION("""COMPUTED_VALUE"""),33.76)</f>
        <v>33.76</v>
      </c>
      <c r="C158" s="1">
        <f t="shared" si="1"/>
        <v>-0.9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IFERROR(__xludf.DUMMYFUNCTION("""COMPUTED_VALUE"""),33.91)</f>
        <v>33.91</v>
      </c>
      <c r="C159" s="1">
        <f t="shared" si="1"/>
        <v>-0.85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IFERROR(__xludf.DUMMYFUNCTION("""COMPUTED_VALUE"""),33.19)</f>
        <v>33.19</v>
      </c>
      <c r="C160" s="1">
        <f t="shared" si="1"/>
        <v>-1.72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IFERROR(__xludf.DUMMYFUNCTION("""COMPUTED_VALUE"""),33.05)</f>
        <v>33.05</v>
      </c>
      <c r="C161" s="1">
        <f t="shared" si="1"/>
        <v>-1.14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IFERROR(__xludf.DUMMYFUNCTION("""COMPUTED_VALUE"""),32.93)</f>
        <v>32.93</v>
      </c>
      <c r="C162" s="1">
        <f t="shared" si="1"/>
        <v>-1.12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IFERROR(__xludf.DUMMYFUNCTION("""COMPUTED_VALUE"""),32.14)</f>
        <v>32.14</v>
      </c>
      <c r="C163" s="1">
        <f t="shared" si="1"/>
        <v>-1.79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IFERROR(__xludf.DUMMYFUNCTION("""COMPUTED_VALUE"""),32.11)</f>
        <v>32.11</v>
      </c>
      <c r="C164" s="1">
        <f t="shared" si="1"/>
        <v>-1.03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IFERROR(__xludf.DUMMYFUNCTION("""COMPUTED_VALUE"""),31.94)</f>
        <v>31.94</v>
      </c>
      <c r="C165" s="1">
        <f t="shared" si="1"/>
        <v>-1.17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IFERROR(__xludf.DUMMYFUNCTION("""COMPUTED_VALUE"""),32.78)</f>
        <v>32.78</v>
      </c>
      <c r="C166" s="1">
        <f t="shared" si="1"/>
        <v>-0.16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IFERROR(__xludf.DUMMYFUNCTION("""COMPUTED_VALUE"""),32.35)</f>
        <v>32.35</v>
      </c>
      <c r="C167" s="1">
        <f t="shared" si="1"/>
        <v>-1.43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IFERROR(__xludf.DUMMYFUNCTION("""COMPUTED_VALUE"""),32.54)</f>
        <v>32.54</v>
      </c>
      <c r="C168" s="1">
        <f t="shared" si="1"/>
        <v>-0.81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IFERROR(__xludf.DUMMYFUNCTION("""COMPUTED_VALUE"""),33.51)</f>
        <v>33.51</v>
      </c>
      <c r="C169" s="1">
        <f t="shared" si="1"/>
        <v>-0.03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IFERROR(__xludf.DUMMYFUNCTION("""COMPUTED_VALUE"""),33.91)</f>
        <v>33.91</v>
      </c>
      <c r="C170" s="1">
        <f t="shared" si="1"/>
        <v>-0.6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IFERROR(__xludf.DUMMYFUNCTION("""COMPUTED_VALUE"""),34.67)</f>
        <v>34.67</v>
      </c>
      <c r="C171" s="1">
        <f t="shared" si="1"/>
        <v>-0.24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IFERROR(__xludf.DUMMYFUNCTION("""COMPUTED_VALUE"""),33.84)</f>
        <v>33.84</v>
      </c>
      <c r="C172" s="1">
        <f t="shared" si="1"/>
        <v>-1.83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IFERROR(__xludf.DUMMYFUNCTION("""COMPUTED_VALUE"""),33.84)</f>
        <v>33.84</v>
      </c>
      <c r="C173" s="1">
        <f t="shared" si="1"/>
        <v>-1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IFERROR(__xludf.DUMMYFUNCTION("""COMPUTED_VALUE"""),34.08)</f>
        <v>34.08</v>
      </c>
      <c r="C174" s="1">
        <f t="shared" si="1"/>
        <v>-0.76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IFERROR(__xludf.DUMMYFUNCTION("""COMPUTED_VALUE"""),34.15)</f>
        <v>34.15</v>
      </c>
      <c r="C175" s="1">
        <f t="shared" si="1"/>
        <v>-0.93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IFERROR(__xludf.DUMMYFUNCTION("""COMPUTED_VALUE"""),34.27)</f>
        <v>34.27</v>
      </c>
      <c r="C176" s="1">
        <f t="shared" si="1"/>
        <v>-0.88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IFERROR(__xludf.DUMMYFUNCTION("""COMPUTED_VALUE"""),34.05)</f>
        <v>34.05</v>
      </c>
      <c r="C177" s="1">
        <f t="shared" si="1"/>
        <v>-1.22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IFERROR(__xludf.DUMMYFUNCTION("""COMPUTED_VALUE"""),34.21)</f>
        <v>34.21</v>
      </c>
      <c r="C178" s="1">
        <f t="shared" si="1"/>
        <v>-0.84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IFERROR(__xludf.DUMMYFUNCTION("""COMPUTED_VALUE"""),34.17)</f>
        <v>34.17</v>
      </c>
      <c r="C179" s="1">
        <f t="shared" si="1"/>
        <v>-1.04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IFERROR(__xludf.DUMMYFUNCTION("""COMPUTED_VALUE"""),34.56)</f>
        <v>34.56</v>
      </c>
      <c r="C180" s="1">
        <f t="shared" si="1"/>
        <v>-0.61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IFERROR(__xludf.DUMMYFUNCTION("""COMPUTED_VALUE"""),34.9)</f>
        <v>34.9</v>
      </c>
      <c r="C181" s="1">
        <f t="shared" si="1"/>
        <v>-0.66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IFERROR(__xludf.DUMMYFUNCTION("""COMPUTED_VALUE"""),34.5)</f>
        <v>34.5</v>
      </c>
      <c r="C182" s="1">
        <f t="shared" si="1"/>
        <v>-1.4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IFERROR(__xludf.DUMMYFUNCTION("""COMPUTED_VALUE"""),33.99)</f>
        <v>33.99</v>
      </c>
      <c r="C183" s="1">
        <f t="shared" si="1"/>
        <v>-1.51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IFERROR(__xludf.DUMMYFUNCTION("""COMPUTED_VALUE"""),33.12)</f>
        <v>33.12</v>
      </c>
      <c r="C184" s="1">
        <f t="shared" si="1"/>
        <v>-1.87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IFERROR(__xludf.DUMMYFUNCTION("""COMPUTED_VALUE"""),33.58)</f>
        <v>33.58</v>
      </c>
      <c r="C185" s="1">
        <f t="shared" si="1"/>
        <v>-0.54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IFERROR(__xludf.DUMMYFUNCTION("""COMPUTED_VALUE"""),33.29)</f>
        <v>33.29</v>
      </c>
      <c r="C186" s="1">
        <f t="shared" si="1"/>
        <v>-1.29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IFERROR(__xludf.DUMMYFUNCTION("""COMPUTED_VALUE"""),33.22)</f>
        <v>33.22</v>
      </c>
      <c r="C187" s="1">
        <f t="shared" si="1"/>
        <v>-1.07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IFERROR(__xludf.DUMMYFUNCTION("""COMPUTED_VALUE"""),33.01)</f>
        <v>33.01</v>
      </c>
      <c r="C188" s="1">
        <f t="shared" si="1"/>
        <v>-1.21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IFERROR(__xludf.DUMMYFUNCTION("""COMPUTED_VALUE"""),33.1)</f>
        <v>33.1</v>
      </c>
      <c r="C189" s="1">
        <f t="shared" si="1"/>
        <v>-0.91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IFERROR(__xludf.DUMMYFUNCTION("""COMPUTED_VALUE"""),33.34)</f>
        <v>33.34</v>
      </c>
      <c r="C190" s="1">
        <f t="shared" si="1"/>
        <v>-0.76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IFERROR(__xludf.DUMMYFUNCTION("""COMPUTED_VALUE"""),33.14)</f>
        <v>33.14</v>
      </c>
      <c r="C191" s="1">
        <f t="shared" si="1"/>
        <v>-1.2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IFERROR(__xludf.DUMMYFUNCTION("""COMPUTED_VALUE"""),33.83)</f>
        <v>33.83</v>
      </c>
      <c r="C192" s="1">
        <f t="shared" si="1"/>
        <v>-0.31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IFERROR(__xludf.DUMMYFUNCTION("""COMPUTED_VALUE"""),33.55)</f>
        <v>33.55</v>
      </c>
      <c r="C193" s="1">
        <f t="shared" si="1"/>
        <v>-1.28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IFERROR(__xludf.DUMMYFUNCTION("""COMPUTED_VALUE"""),33.91)</f>
        <v>33.91</v>
      </c>
      <c r="C194" s="1">
        <f t="shared" si="1"/>
        <v>-0.64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IFERROR(__xludf.DUMMYFUNCTION("""COMPUTED_VALUE"""),34.51)</f>
        <v>34.51</v>
      </c>
      <c r="C195" s="1">
        <f t="shared" si="1"/>
        <v>-0.4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IFERROR(__xludf.DUMMYFUNCTION("""COMPUTED_VALUE"""),34.57)</f>
        <v>34.57</v>
      </c>
      <c r="C196" s="1">
        <f t="shared" si="1"/>
        <v>-0.94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IFERROR(__xludf.DUMMYFUNCTION("""COMPUTED_VALUE"""),34.48)</f>
        <v>34.48</v>
      </c>
      <c r="C197" s="1">
        <f t="shared" si="1"/>
        <v>-1.09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IFERROR(__xludf.DUMMYFUNCTION("""COMPUTED_VALUE"""),34.91)</f>
        <v>34.91</v>
      </c>
      <c r="C198" s="1">
        <f t="shared" si="1"/>
        <v>-0.57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IFERROR(__xludf.DUMMYFUNCTION("""COMPUTED_VALUE"""),34.85)</f>
        <v>34.85</v>
      </c>
      <c r="C199" s="1">
        <f t="shared" si="1"/>
        <v>-1.06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IFERROR(__xludf.DUMMYFUNCTION("""COMPUTED_VALUE"""),34.88)</f>
        <v>34.88</v>
      </c>
      <c r="C200" s="1">
        <f t="shared" si="1"/>
        <v>-0.97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IFERROR(__xludf.DUMMYFUNCTION("""COMPUTED_VALUE"""),34.75)</f>
        <v>34.75</v>
      </c>
      <c r="C201" s="1">
        <f t="shared" si="1"/>
        <v>-1.13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IFERROR(__xludf.DUMMYFUNCTION("""COMPUTED_VALUE"""),34.24)</f>
        <v>34.24</v>
      </c>
      <c r="C202" s="1">
        <f t="shared" si="1"/>
        <v>-1.51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IFERROR(__xludf.DUMMYFUNCTION("""COMPUTED_VALUE"""),34.62)</f>
        <v>34.62</v>
      </c>
      <c r="C203" s="1">
        <f t="shared" si="1"/>
        <v>-0.62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IFERROR(__xludf.DUMMYFUNCTION("""COMPUTED_VALUE"""),34.68)</f>
        <v>34.68</v>
      </c>
      <c r="C204" s="1">
        <f t="shared" si="1"/>
        <v>-0.94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IFERROR(__xludf.DUMMYFUNCTION("""COMPUTED_VALUE"""),34.97)</f>
        <v>34.97</v>
      </c>
      <c r="C205" s="1">
        <f t="shared" si="1"/>
        <v>-0.71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IFERROR(__xludf.DUMMYFUNCTION("""COMPUTED_VALUE"""),35.46)</f>
        <v>35.46</v>
      </c>
      <c r="C206" s="1">
        <f t="shared" si="1"/>
        <v>-0.51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IFERROR(__xludf.DUMMYFUNCTION("""COMPUTED_VALUE"""),35.96)</f>
        <v>35.96</v>
      </c>
      <c r="C207" s="1">
        <f t="shared" si="1"/>
        <v>-0.5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IFERROR(__xludf.DUMMYFUNCTION("""COMPUTED_VALUE"""),35.92)</f>
        <v>35.92</v>
      </c>
      <c r="C208" s="1">
        <f t="shared" si="1"/>
        <v>-1.04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IFERROR(__xludf.DUMMYFUNCTION("""COMPUTED_VALUE"""),36.51)</f>
        <v>36.51</v>
      </c>
      <c r="C209" s="1">
        <f t="shared" si="1"/>
        <v>-0.41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IFERROR(__xludf.DUMMYFUNCTION("""COMPUTED_VALUE"""),36.13)</f>
        <v>36.13</v>
      </c>
      <c r="C210" s="1">
        <f t="shared" si="1"/>
        <v>-1.38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IFERROR(__xludf.DUMMYFUNCTION("""COMPUTED_VALUE"""),36.03)</f>
        <v>36.03</v>
      </c>
      <c r="C211" s="1">
        <f t="shared" si="1"/>
        <v>-1.1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IFERROR(__xludf.DUMMYFUNCTION("""COMPUTED_VALUE"""),36.11)</f>
        <v>36.11</v>
      </c>
      <c r="C212" s="1">
        <f t="shared" si="1"/>
        <v>-0.92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IFERROR(__xludf.DUMMYFUNCTION("""COMPUTED_VALUE"""),36.29)</f>
        <v>36.29</v>
      </c>
      <c r="C213" s="1">
        <f t="shared" si="1"/>
        <v>-0.82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IFERROR(__xludf.DUMMYFUNCTION("""COMPUTED_VALUE"""),37.03)</f>
        <v>37.03</v>
      </c>
      <c r="C214" s="1">
        <f t="shared" si="1"/>
        <v>-0.26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IFERROR(__xludf.DUMMYFUNCTION("""COMPUTED_VALUE"""),37.2)</f>
        <v>37.2</v>
      </c>
      <c r="C215" s="1">
        <f t="shared" si="1"/>
        <v>-0.83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IFERROR(__xludf.DUMMYFUNCTION("""COMPUTED_VALUE"""),37.06)</f>
        <v>37.06</v>
      </c>
      <c r="C216" s="1">
        <f t="shared" si="1"/>
        <v>-1.14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IFERROR(__xludf.DUMMYFUNCTION("""COMPUTED_VALUE"""),36.86)</f>
        <v>36.86</v>
      </c>
      <c r="C217" s="1">
        <f t="shared" si="1"/>
        <v>-1.2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IFERROR(__xludf.DUMMYFUNCTION("""COMPUTED_VALUE"""),36.99)</f>
        <v>36.99</v>
      </c>
      <c r="C218" s="1">
        <f t="shared" si="1"/>
        <v>-0.87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IFERROR(__xludf.DUMMYFUNCTION("""COMPUTED_VALUE"""),35.93)</f>
        <v>35.93</v>
      </c>
      <c r="C219" s="1">
        <f t="shared" si="1"/>
        <v>-2.06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IFERROR(__xludf.DUMMYFUNCTION("""COMPUTED_VALUE"""),37.75)</f>
        <v>37.75</v>
      </c>
      <c r="C220" s="1">
        <f t="shared" si="1"/>
        <v>0.82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IFERROR(__xludf.DUMMYFUNCTION("""COMPUTED_VALUE"""),37.25)</f>
        <v>37.25</v>
      </c>
      <c r="C221" s="1">
        <f t="shared" si="1"/>
        <v>-1.5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IFERROR(__xludf.DUMMYFUNCTION("""COMPUTED_VALUE"""),36.92)</f>
        <v>36.92</v>
      </c>
      <c r="C222" s="1">
        <f t="shared" si="1"/>
        <v>-1.33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IFERROR(__xludf.DUMMYFUNCTION("""COMPUTED_VALUE"""),37.22)</f>
        <v>37.22</v>
      </c>
      <c r="C223" s="1">
        <f t="shared" si="1"/>
        <v>-0.7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IFERROR(__xludf.DUMMYFUNCTION("""COMPUTED_VALUE"""),37.58)</f>
        <v>37.58</v>
      </c>
      <c r="C224" s="1">
        <f t="shared" si="1"/>
        <v>-0.64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IFERROR(__xludf.DUMMYFUNCTION("""COMPUTED_VALUE"""),37.01)</f>
        <v>37.01</v>
      </c>
      <c r="C225" s="1">
        <f t="shared" si="1"/>
        <v>-1.57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IFERROR(__xludf.DUMMYFUNCTION("""COMPUTED_VALUE"""),36.95)</f>
        <v>36.95</v>
      </c>
      <c r="C226" s="1">
        <f t="shared" si="1"/>
        <v>-1.06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IFERROR(__xludf.DUMMYFUNCTION("""COMPUTED_VALUE"""),36.12)</f>
        <v>36.12</v>
      </c>
      <c r="C227" s="1">
        <f t="shared" si="1"/>
        <v>-1.83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IFERROR(__xludf.DUMMYFUNCTION("""COMPUTED_VALUE"""),36.87)</f>
        <v>36.87</v>
      </c>
      <c r="C228" s="1">
        <f t="shared" si="1"/>
        <v>-0.25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IFERROR(__xludf.DUMMYFUNCTION("""COMPUTED_VALUE"""),36.7)</f>
        <v>36.7</v>
      </c>
      <c r="C229" s="1">
        <f t="shared" si="1"/>
        <v>-1.17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IFERROR(__xludf.DUMMYFUNCTION("""COMPUTED_VALUE"""),36.42)</f>
        <v>36.42</v>
      </c>
      <c r="C230" s="1">
        <f t="shared" si="1"/>
        <v>-1.28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IFERROR(__xludf.DUMMYFUNCTION("""COMPUTED_VALUE"""),36.51)</f>
        <v>36.51</v>
      </c>
      <c r="C231" s="1">
        <f t="shared" si="1"/>
        <v>-0.91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IFERROR(__xludf.DUMMYFUNCTION("""COMPUTED_VALUE"""),37.12)</f>
        <v>37.12</v>
      </c>
      <c r="C232" s="1">
        <f t="shared" si="1"/>
        <v>-0.39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IFERROR(__xludf.DUMMYFUNCTION("""COMPUTED_VALUE"""),37.34)</f>
        <v>37.34</v>
      </c>
      <c r="C233" s="1">
        <f t="shared" si="1"/>
        <v>-0.78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IFERROR(__xludf.DUMMYFUNCTION("""COMPUTED_VALUE"""),37.59)</f>
        <v>37.59</v>
      </c>
      <c r="C234" s="1">
        <f t="shared" si="1"/>
        <v>-0.75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IFERROR(__xludf.DUMMYFUNCTION("""COMPUTED_VALUE"""),37.56)</f>
        <v>37.56</v>
      </c>
      <c r="C235" s="1">
        <f t="shared" si="1"/>
        <v>-1.03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IFERROR(__xludf.DUMMYFUNCTION("""COMPUTED_VALUE"""),37.33)</f>
        <v>37.33</v>
      </c>
      <c r="C236" s="1">
        <f t="shared" si="1"/>
        <v>-1.23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IFERROR(__xludf.DUMMYFUNCTION("""COMPUTED_VALUE"""),36.97)</f>
        <v>36.97</v>
      </c>
      <c r="C237" s="1">
        <f t="shared" si="1"/>
        <v>-1.36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IFERROR(__xludf.DUMMYFUNCTION("""COMPUTED_VALUE"""),36.74)</f>
        <v>36.74</v>
      </c>
      <c r="C238" s="1">
        <f t="shared" si="1"/>
        <v>-1.23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IFERROR(__xludf.DUMMYFUNCTION("""COMPUTED_VALUE"""),36.66)</f>
        <v>36.66</v>
      </c>
      <c r="C239" s="1">
        <f t="shared" si="1"/>
        <v>-1.08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IFERROR(__xludf.DUMMYFUNCTION("""COMPUTED_VALUE"""),37.13)</f>
        <v>37.13</v>
      </c>
      <c r="C240" s="1">
        <f t="shared" si="1"/>
        <v>-0.53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IFERROR(__xludf.DUMMYFUNCTION("""COMPUTED_VALUE"""),37.24)</f>
        <v>37.24</v>
      </c>
      <c r="C241" s="1">
        <f t="shared" si="1"/>
        <v>-0.89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IFERROR(__xludf.DUMMYFUNCTION("""COMPUTED_VALUE"""),36.95)</f>
        <v>36.95</v>
      </c>
      <c r="C242" s="1">
        <f t="shared" si="1"/>
        <v>-1.29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IFERROR(__xludf.DUMMYFUNCTION("""COMPUTED_VALUE"""),37.01)</f>
        <v>37.01</v>
      </c>
      <c r="C243" s="1">
        <f t="shared" si="1"/>
        <v>-0.94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IFERROR(__xludf.DUMMYFUNCTION("""COMPUTED_VALUE"""),37.05)</f>
        <v>37.05</v>
      </c>
      <c r="C244" s="1">
        <f t="shared" si="1"/>
        <v>-0.96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IFERROR(__xludf.DUMMYFUNCTION("""COMPUTED_VALUE"""),37.06)</f>
        <v>37.06</v>
      </c>
      <c r="C245" s="1">
        <f t="shared" si="1"/>
        <v>-0.99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IFERROR(__xludf.DUMMYFUNCTION("""COMPUTED_VALUE"""),37.33)</f>
        <v>37.33</v>
      </c>
      <c r="C246" s="1">
        <f t="shared" si="1"/>
        <v>-0.73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IFERROR(__xludf.DUMMYFUNCTION("""COMPUTED_VALUE"""),37.95)</f>
        <v>37.95</v>
      </c>
      <c r="C247" s="1">
        <f t="shared" si="1"/>
        <v>-0.38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IFERROR(__xludf.DUMMYFUNCTION("""COMPUTED_VALUE"""),37.7)</f>
        <v>37.7</v>
      </c>
      <c r="C248" s="1">
        <f t="shared" si="1"/>
        <v>-1.25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IFERROR(__xludf.DUMMYFUNCTION("""COMPUTED_VALUE"""),37.48)</f>
        <v>37.48</v>
      </c>
      <c r="C249" s="1">
        <f t="shared" si="1"/>
        <v>-1.22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IFERROR(__xludf.DUMMYFUNCTION("""COMPUTED_VALUE"""),37.36)</f>
        <v>37.36</v>
      </c>
      <c r="C250" s="1">
        <f t="shared" si="1"/>
        <v>-1.12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IFERROR(__xludf.DUMMYFUNCTION("""COMPUTED_VALUE"""),37.6)</f>
        <v>37.6</v>
      </c>
      <c r="C251" s="1">
        <f t="shared" si="1"/>
        <v>-0.76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IFERROR(__xludf.DUMMYFUNCTION("""COMPUTED_VALUE"""),37.48)</f>
        <v>37.48</v>
      </c>
      <c r="C252" s="1">
        <f t="shared" si="1"/>
        <v>-1.12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IFERROR(__xludf.DUMMYFUNCTION("""COMPUTED_VALUE"""),37.51)</f>
        <v>37.51</v>
      </c>
      <c r="C253" s="1">
        <f t="shared" si="1"/>
        <v>-0.97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IFERROR(__xludf.DUMMYFUNCTION("""COMPUTED_VALUE"""),37.82)</f>
        <v>37.82</v>
      </c>
      <c r="C254" s="1">
        <f t="shared" si="1"/>
        <v>-0.69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IFERROR(__xludf.DUMMYFUNCTION("""COMPUTED_VALUE"""),38.99)</f>
        <v>38.99</v>
      </c>
      <c r="C255" s="1">
        <f t="shared" si="1"/>
        <v>0.17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IFERROR(__xludf.DUMMYFUNCTION("""COMPUTED_VALUE"""),39.96)</f>
        <v>39.96</v>
      </c>
      <c r="C256" s="1">
        <f t="shared" si="1"/>
        <v>-0.03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IFERROR(__xludf.DUMMYFUNCTION("""COMPUTED_VALUE"""),39.65)</f>
        <v>39.65</v>
      </c>
      <c r="C257" s="1">
        <f t="shared" si="1"/>
        <v>-1.31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IFERROR(__xludf.DUMMYFUNCTION("""COMPUTED_VALUE"""),39.45)</f>
        <v>39.45</v>
      </c>
      <c r="C258" s="1">
        <f t="shared" si="1"/>
        <v>-1.2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IFERROR(__xludf.DUMMYFUNCTION("""COMPUTED_VALUE"""),39.5)</f>
        <v>39.5</v>
      </c>
      <c r="C259" s="1">
        <f t="shared" si="1"/>
        <v>-0.95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IFERROR(__xludf.DUMMYFUNCTION("""COMPUTED_VALUE"""),39.4)</f>
        <v>39.4</v>
      </c>
      <c r="C260" s="1">
        <f t="shared" si="1"/>
        <v>-1.1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IFERROR(__xludf.DUMMYFUNCTION("""COMPUTED_VALUE"""),39.17)</f>
        <v>39.17</v>
      </c>
      <c r="C261" s="1">
        <f t="shared" si="1"/>
        <v>-1.23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IFERROR(__xludf.DUMMYFUNCTION("""COMPUTED_VALUE"""),39.26)</f>
        <v>39.26</v>
      </c>
      <c r="C262" s="1">
        <f t="shared" si="1"/>
        <v>-0.91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IFERROR(__xludf.DUMMYFUNCTION("""COMPUTED_VALUE"""),39.29)</f>
        <v>39.29</v>
      </c>
      <c r="C263" s="1">
        <f t="shared" si="1"/>
        <v>-0.97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IFERROR(__xludf.DUMMYFUNCTION("""COMPUTED_VALUE"""),39.39)</f>
        <v>39.39</v>
      </c>
      <c r="C264" s="1">
        <f t="shared" si="1"/>
        <v>-0.9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IFERROR(__xludf.DUMMYFUNCTION("""COMPUTED_VALUE"""),39.09)</f>
        <v>39.09</v>
      </c>
      <c r="C265" s="1">
        <f t="shared" si="1"/>
        <v>-1.3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IFERROR(__xludf.DUMMYFUNCTION("""COMPUTED_VALUE"""),39.17)</f>
        <v>39.17</v>
      </c>
      <c r="C266" s="1">
        <f t="shared" si="1"/>
        <v>-0.92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IFERROR(__xludf.DUMMYFUNCTION("""COMPUTED_VALUE"""),39.74)</f>
        <v>39.74</v>
      </c>
      <c r="C267" s="1">
        <f t="shared" si="1"/>
        <v>-0.43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IFERROR(__xludf.DUMMYFUNCTION("""COMPUTED_VALUE"""),39.94)</f>
        <v>39.94</v>
      </c>
      <c r="C268" s="1">
        <f t="shared" si="1"/>
        <v>-0.8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IFERROR(__xludf.DUMMYFUNCTION("""COMPUTED_VALUE"""),39.86)</f>
        <v>39.86</v>
      </c>
      <c r="C269" s="1">
        <f t="shared" si="1"/>
        <v>-1.08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IFERROR(__xludf.DUMMYFUNCTION("""COMPUTED_VALUE"""),39.44)</f>
        <v>39.44</v>
      </c>
      <c r="C270" s="1">
        <f t="shared" si="1"/>
        <v>-1.42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IFERROR(__xludf.DUMMYFUNCTION("""COMPUTED_VALUE"""),39.46)</f>
        <v>39.46</v>
      </c>
      <c r="C271" s="1">
        <f t="shared" si="1"/>
        <v>-0.98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IFERROR(__xludf.DUMMYFUNCTION("""COMPUTED_VALUE"""),38.85)</f>
        <v>38.85</v>
      </c>
      <c r="C272" s="1">
        <f t="shared" si="1"/>
        <v>-1.61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IFERROR(__xludf.DUMMYFUNCTION("""COMPUTED_VALUE"""),38.87)</f>
        <v>38.87</v>
      </c>
      <c r="C273" s="1">
        <f t="shared" si="1"/>
        <v>-0.98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IFERROR(__xludf.DUMMYFUNCTION("""COMPUTED_VALUE"""),39.88)</f>
        <v>39.88</v>
      </c>
      <c r="C274" s="1">
        <f t="shared" si="1"/>
        <v>0.01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IFERROR(__xludf.DUMMYFUNCTION("""COMPUTED_VALUE"""),40.49)</f>
        <v>40.49</v>
      </c>
      <c r="C275" s="1">
        <f t="shared" si="1"/>
        <v>-0.39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IFERROR(__xludf.DUMMYFUNCTION("""COMPUTED_VALUE"""),40.5)</f>
        <v>40.5</v>
      </c>
      <c r="C276" s="1">
        <f t="shared" si="1"/>
        <v>-0.99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IFERROR(__xludf.DUMMYFUNCTION("""COMPUTED_VALUE"""),40.71)</f>
        <v>40.71</v>
      </c>
      <c r="C277" s="1">
        <f t="shared" si="1"/>
        <v>-0.79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IFERROR(__xludf.DUMMYFUNCTION("""COMPUTED_VALUE"""),40.94)</f>
        <v>40.94</v>
      </c>
      <c r="C278" s="1">
        <f t="shared" si="1"/>
        <v>-0.77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IFERROR(__xludf.DUMMYFUNCTION("""COMPUTED_VALUE"""),41.18)</f>
        <v>41.18</v>
      </c>
      <c r="C279" s="1">
        <f t="shared" si="1"/>
        <v>-0.76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IFERROR(__xludf.DUMMYFUNCTION("""COMPUTED_VALUE"""),43.36)</f>
        <v>43.36</v>
      </c>
      <c r="C280" s="1">
        <f t="shared" si="1"/>
        <v>1.18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IFERROR(__xludf.DUMMYFUNCTION("""COMPUTED_VALUE"""),43.31)</f>
        <v>43.31</v>
      </c>
      <c r="C281" s="1">
        <f t="shared" si="1"/>
        <v>-1.05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IFERROR(__xludf.DUMMYFUNCTION("""COMPUTED_VALUE"""),43.41)</f>
        <v>43.41</v>
      </c>
      <c r="C282" s="1">
        <f t="shared" si="1"/>
        <v>-0.9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IFERROR(__xludf.DUMMYFUNCTION("""COMPUTED_VALUE"""),43.24)</f>
        <v>43.24</v>
      </c>
      <c r="C283" s="1">
        <f t="shared" si="1"/>
        <v>-1.17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IFERROR(__xludf.DUMMYFUNCTION("""COMPUTED_VALUE"""),43.09)</f>
        <v>43.09</v>
      </c>
      <c r="C284" s="1">
        <f t="shared" si="1"/>
        <v>-1.15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IFERROR(__xludf.DUMMYFUNCTION("""COMPUTED_VALUE"""),43.7)</f>
        <v>43.7</v>
      </c>
      <c r="C285" s="1">
        <f t="shared" si="1"/>
        <v>-0.39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IFERROR(__xludf.DUMMYFUNCTION("""COMPUTED_VALUE"""),43.7)</f>
        <v>43.7</v>
      </c>
      <c r="C286" s="1">
        <f t="shared" si="1"/>
        <v>-1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IFERROR(__xludf.DUMMYFUNCTION("""COMPUTED_VALUE"""),43.56)</f>
        <v>43.56</v>
      </c>
      <c r="C287" s="1">
        <f t="shared" si="1"/>
        <v>-1.14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IFERROR(__xludf.DUMMYFUNCTION("""COMPUTED_VALUE"""),42.65)</f>
        <v>42.65</v>
      </c>
      <c r="C288" s="1">
        <f t="shared" si="1"/>
        <v>-1.91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IFERROR(__xludf.DUMMYFUNCTION("""COMPUTED_VALUE"""),42.13)</f>
        <v>42.13</v>
      </c>
      <c r="C289" s="1">
        <f t="shared" si="1"/>
        <v>-1.52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IFERROR(__xludf.DUMMYFUNCTION("""COMPUTED_VALUE"""),42.42)</f>
        <v>42.42</v>
      </c>
      <c r="C290" s="1">
        <f t="shared" si="1"/>
        <v>-0.71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IFERROR(__xludf.DUMMYFUNCTION("""COMPUTED_VALUE"""),42.95)</f>
        <v>42.95</v>
      </c>
      <c r="C291" s="1">
        <f t="shared" si="1"/>
        <v>-0.47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IFERROR(__xludf.DUMMYFUNCTION("""COMPUTED_VALUE"""),43.74)</f>
        <v>43.74</v>
      </c>
      <c r="C292" s="1">
        <f t="shared" si="1"/>
        <v>-0.21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IFERROR(__xludf.DUMMYFUNCTION("""COMPUTED_VALUE"""),42.99)</f>
        <v>42.99</v>
      </c>
      <c r="C293" s="1">
        <f t="shared" si="1"/>
        <v>-1.75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IFERROR(__xludf.DUMMYFUNCTION("""COMPUTED_VALUE"""),43.29)</f>
        <v>43.29</v>
      </c>
      <c r="C294" s="1">
        <f t="shared" si="1"/>
        <v>-0.7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IFERROR(__xludf.DUMMYFUNCTION("""COMPUTED_VALUE"""),44.07)</f>
        <v>44.07</v>
      </c>
      <c r="C295" s="1">
        <f t="shared" si="1"/>
        <v>-0.22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IFERROR(__xludf.DUMMYFUNCTION("""COMPUTED_VALUE"""),43.55)</f>
        <v>43.55</v>
      </c>
      <c r="C296" s="1">
        <f t="shared" si="1"/>
        <v>-1.52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IFERROR(__xludf.DUMMYFUNCTION("""COMPUTED_VALUE"""),43.02)</f>
        <v>43.02</v>
      </c>
      <c r="C297" s="1">
        <f t="shared" si="1"/>
        <v>-1.53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IFERROR(__xludf.DUMMYFUNCTION("""COMPUTED_VALUE"""),43.2)</f>
        <v>43.2</v>
      </c>
      <c r="C298" s="1">
        <f t="shared" si="1"/>
        <v>-0.82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IFERROR(__xludf.DUMMYFUNCTION("""COMPUTED_VALUE"""),43.12)</f>
        <v>43.12</v>
      </c>
      <c r="C299" s="1">
        <f t="shared" si="1"/>
        <v>-1.08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IFERROR(__xludf.DUMMYFUNCTION("""COMPUTED_VALUE"""),42.47)</f>
        <v>42.47</v>
      </c>
      <c r="C300" s="1">
        <f t="shared" si="1"/>
        <v>-1.65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IFERROR(__xludf.DUMMYFUNCTION("""COMPUTED_VALUE"""),42.93)</f>
        <v>42.93</v>
      </c>
      <c r="C301" s="1">
        <f t="shared" si="1"/>
        <v>-0.54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IFERROR(__xludf.DUMMYFUNCTION("""COMPUTED_VALUE"""),42.24)</f>
        <v>42.24</v>
      </c>
      <c r="C302" s="1">
        <f t="shared" si="1"/>
        <v>-1.69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IFERROR(__xludf.DUMMYFUNCTION("""COMPUTED_VALUE"""),41.62)</f>
        <v>41.62</v>
      </c>
      <c r="C303" s="1">
        <f t="shared" si="1"/>
        <v>-1.62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IFERROR(__xludf.DUMMYFUNCTION("""COMPUTED_VALUE"""),40.6)</f>
        <v>40.6</v>
      </c>
      <c r="C304" s="1">
        <f t="shared" si="1"/>
        <v>-2.02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IFERROR(__xludf.DUMMYFUNCTION("""COMPUTED_VALUE"""),40.76)</f>
        <v>40.76</v>
      </c>
      <c r="C305" s="1">
        <f t="shared" si="1"/>
        <v>-0.84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IFERROR(__xludf.DUMMYFUNCTION("""COMPUTED_VALUE"""),41.23)</f>
        <v>41.23</v>
      </c>
      <c r="C306" s="1">
        <f t="shared" si="1"/>
        <v>-0.53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IFERROR(__xludf.DUMMYFUNCTION("""COMPUTED_VALUE"""),41.82)</f>
        <v>41.82</v>
      </c>
      <c r="C307" s="1">
        <f t="shared" si="1"/>
        <v>-0.41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IFERROR(__xludf.DUMMYFUNCTION("""COMPUTED_VALUE"""),41.44)</f>
        <v>41.44</v>
      </c>
      <c r="C308" s="1">
        <f t="shared" si="1"/>
        <v>-1.38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IFERROR(__xludf.DUMMYFUNCTION("""COMPUTED_VALUE"""),42.24)</f>
        <v>42.24</v>
      </c>
      <c r="C309" s="1">
        <f t="shared" si="1"/>
        <v>-0.2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IFERROR(__xludf.DUMMYFUNCTION("""COMPUTED_VALUE"""),42.86)</f>
        <v>42.86</v>
      </c>
      <c r="C310" s="1">
        <f t="shared" si="1"/>
        <v>-0.38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IFERROR(__xludf.DUMMYFUNCTION("""COMPUTED_VALUE"""),42.97)</f>
        <v>42.97</v>
      </c>
      <c r="C311" s="1">
        <f t="shared" si="1"/>
        <v>-0.89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IFERROR(__xludf.DUMMYFUNCTION("""COMPUTED_VALUE"""),42.52)</f>
        <v>42.52</v>
      </c>
      <c r="C312" s="1">
        <f t="shared" si="1"/>
        <v>-1.45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IFERROR(__xludf.DUMMYFUNCTION("""COMPUTED_VALUE"""),42.94)</f>
        <v>42.94</v>
      </c>
      <c r="C313" s="1">
        <f t="shared" si="1"/>
        <v>-0.58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IFERROR(__xludf.DUMMYFUNCTION("""COMPUTED_VALUE"""),43.35)</f>
        <v>43.35</v>
      </c>
      <c r="C314" s="1">
        <f t="shared" si="1"/>
        <v>-0.59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IFERROR(__xludf.DUMMYFUNCTION("""COMPUTED_VALUE"""),43.09)</f>
        <v>43.09</v>
      </c>
      <c r="C315" s="1">
        <f t="shared" si="1"/>
        <v>-1.26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IFERROR(__xludf.DUMMYFUNCTION("""COMPUTED_VALUE"""),42.85)</f>
        <v>42.85</v>
      </c>
      <c r="C316" s="1">
        <f t="shared" si="1"/>
        <v>-1.24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IFERROR(__xludf.DUMMYFUNCTION("""COMPUTED_VALUE"""),42.63)</f>
        <v>42.63</v>
      </c>
      <c r="C317" s="1">
        <f t="shared" si="1"/>
        <v>-1.22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IFERROR(__xludf.DUMMYFUNCTION("""COMPUTED_VALUE"""),42.43)</f>
        <v>42.43</v>
      </c>
      <c r="C318" s="1">
        <f t="shared" si="1"/>
        <v>-1.2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IFERROR(__xludf.DUMMYFUNCTION("""COMPUTED_VALUE"""),42.27)</f>
        <v>42.27</v>
      </c>
      <c r="C319" s="1">
        <f t="shared" si="1"/>
        <v>-1.16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IFERROR(__xludf.DUMMYFUNCTION("""COMPUTED_VALUE"""),42.04)</f>
        <v>42.04</v>
      </c>
      <c r="C320" s="1">
        <f t="shared" si="1"/>
        <v>-1.23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IFERROR(__xludf.DUMMYFUNCTION("""COMPUTED_VALUE"""),41.76)</f>
        <v>41.76</v>
      </c>
      <c r="C321" s="1">
        <f t="shared" si="1"/>
        <v>-1.28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IFERROR(__xludf.DUMMYFUNCTION("""COMPUTED_VALUE"""),41.89)</f>
        <v>41.89</v>
      </c>
      <c r="C322" s="1">
        <f t="shared" si="1"/>
        <v>-0.87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IFERROR(__xludf.DUMMYFUNCTION("""COMPUTED_VALUE"""),41.63)</f>
        <v>41.63</v>
      </c>
      <c r="C323" s="1">
        <f t="shared" si="1"/>
        <v>-1.26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IFERROR(__xludf.DUMMYFUNCTION("""COMPUTED_VALUE"""),41.7)</f>
        <v>41.7</v>
      </c>
      <c r="C324" s="1">
        <f t="shared" si="1"/>
        <v>-0.93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IFERROR(__xludf.DUMMYFUNCTION("""COMPUTED_VALUE"""),41.02)</f>
        <v>41.02</v>
      </c>
      <c r="C325" s="1">
        <f t="shared" si="1"/>
        <v>-1.68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IFERROR(__xludf.DUMMYFUNCTION("""COMPUTED_VALUE"""),41.52)</f>
        <v>41.52</v>
      </c>
      <c r="C326" s="1">
        <f t="shared" si="1"/>
        <v>-0.5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IFERROR(__xludf.DUMMYFUNCTION("""COMPUTED_VALUE"""),41.2)</f>
        <v>41.2</v>
      </c>
      <c r="C327" s="1">
        <f t="shared" si="1"/>
        <v>-1.32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IFERROR(__xludf.DUMMYFUNCTION("""COMPUTED_VALUE"""),41.35)</f>
        <v>41.35</v>
      </c>
      <c r="C328" s="1">
        <f t="shared" si="1"/>
        <v>-0.85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IFERROR(__xludf.DUMMYFUNCTION("""COMPUTED_VALUE"""),42.04)</f>
        <v>42.04</v>
      </c>
      <c r="C329" s="1">
        <f t="shared" si="1"/>
        <v>-0.31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IFERROR(__xludf.DUMMYFUNCTION("""COMPUTED_VALUE"""),42.27)</f>
        <v>42.27</v>
      </c>
      <c r="C330" s="1">
        <f t="shared" si="1"/>
        <v>-0.77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IFERROR(__xludf.DUMMYFUNCTION("""COMPUTED_VALUE"""),41.93)</f>
        <v>41.93</v>
      </c>
      <c r="C331" s="1">
        <f t="shared" si="1"/>
        <v>-1.34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IFERROR(__xludf.DUMMYFUNCTION("""COMPUTED_VALUE"""),42.33)</f>
        <v>42.33</v>
      </c>
      <c r="C332" s="1">
        <f t="shared" si="1"/>
        <v>-0.6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IFERROR(__xludf.DUMMYFUNCTION("""COMPUTED_VALUE"""),42.58)</f>
        <v>42.58</v>
      </c>
      <c r="C333" s="1">
        <f t="shared" si="1"/>
        <v>-0.75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IFERROR(__xludf.DUMMYFUNCTION("""COMPUTED_VALUE"""),43.02)</f>
        <v>43.02</v>
      </c>
      <c r="C334" s="1">
        <f t="shared" si="1"/>
        <v>-0.56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IFERROR(__xludf.DUMMYFUNCTION("""COMPUTED_VALUE"""),43.1)</f>
        <v>43.1</v>
      </c>
      <c r="C335" s="1">
        <f t="shared" si="1"/>
        <v>-0.92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IFERROR(__xludf.DUMMYFUNCTION("""COMPUTED_VALUE"""),43.27)</f>
        <v>43.27</v>
      </c>
      <c r="C336" s="1">
        <f t="shared" si="1"/>
        <v>-0.83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IFERROR(__xludf.DUMMYFUNCTION("""COMPUTED_VALUE"""),43.07)</f>
        <v>43.07</v>
      </c>
      <c r="C337" s="1">
        <f t="shared" si="1"/>
        <v>-1.2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IFERROR(__xludf.DUMMYFUNCTION("""COMPUTED_VALUE"""),42.62)</f>
        <v>42.62</v>
      </c>
      <c r="C338" s="1">
        <f t="shared" si="1"/>
        <v>-1.45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IFERROR(__xludf.DUMMYFUNCTION("""COMPUTED_VALUE"""),42.69)</f>
        <v>42.69</v>
      </c>
      <c r="C339" s="1">
        <f t="shared" si="1"/>
        <v>-0.93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IFERROR(__xludf.DUMMYFUNCTION("""COMPUTED_VALUE"""),43.06)</f>
        <v>43.06</v>
      </c>
      <c r="C340" s="1">
        <f t="shared" si="1"/>
        <v>-0.63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IFERROR(__xludf.DUMMYFUNCTION("""COMPUTED_VALUE"""),43.1)</f>
        <v>43.1</v>
      </c>
      <c r="C341" s="1">
        <f t="shared" si="1"/>
        <v>-0.96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IFERROR(__xludf.DUMMYFUNCTION("""COMPUTED_VALUE"""),43.91)</f>
        <v>43.91</v>
      </c>
      <c r="C342" s="1">
        <f t="shared" si="1"/>
        <v>-0.19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IFERROR(__xludf.DUMMYFUNCTION("""COMPUTED_VALUE"""),41.52)</f>
        <v>41.52</v>
      </c>
      <c r="C343" s="1">
        <f t="shared" si="1"/>
        <v>-3.39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IFERROR(__xludf.DUMMYFUNCTION("""COMPUTED_VALUE"""),41.58)</f>
        <v>41.58</v>
      </c>
      <c r="C344" s="1">
        <f t="shared" si="1"/>
        <v>-0.94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IFERROR(__xludf.DUMMYFUNCTION("""COMPUTED_VALUE"""),41.52)</f>
        <v>41.52</v>
      </c>
      <c r="C345" s="1">
        <f t="shared" si="1"/>
        <v>-1.06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IFERROR(__xludf.DUMMYFUNCTION("""COMPUTED_VALUE"""),40.93)</f>
        <v>40.93</v>
      </c>
      <c r="C346" s="1">
        <f t="shared" si="1"/>
        <v>-1.59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IFERROR(__xludf.DUMMYFUNCTION("""COMPUTED_VALUE"""),41.01)</f>
        <v>41.01</v>
      </c>
      <c r="C347" s="1">
        <f t="shared" si="1"/>
        <v>-0.92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IFERROR(__xludf.DUMMYFUNCTION("""COMPUTED_VALUE"""),41.42)</f>
        <v>41.42</v>
      </c>
      <c r="C348" s="1">
        <f t="shared" si="1"/>
        <v>-0.59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IFERROR(__xludf.DUMMYFUNCTION("""COMPUTED_VALUE"""),41.38)</f>
        <v>41.38</v>
      </c>
      <c r="C349" s="1">
        <f t="shared" si="1"/>
        <v>-1.04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IFERROR(__xludf.DUMMYFUNCTION("""COMPUTED_VALUE"""),41.5)</f>
        <v>41.5</v>
      </c>
      <c r="C350" s="1">
        <f t="shared" si="1"/>
        <v>-0.88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IFERROR(__xludf.DUMMYFUNCTION("""COMPUTED_VALUE"""),41.16)</f>
        <v>41.16</v>
      </c>
      <c r="C351" s="1">
        <f t="shared" si="1"/>
        <v>-1.34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IFERROR(__xludf.DUMMYFUNCTION("""COMPUTED_VALUE"""),41.09)</f>
        <v>41.09</v>
      </c>
      <c r="C352" s="1">
        <f t="shared" si="1"/>
        <v>-1.07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IFERROR(__xludf.DUMMYFUNCTION("""COMPUTED_VALUE"""),41.13)</f>
        <v>41.13</v>
      </c>
      <c r="C353" s="1">
        <f t="shared" si="1"/>
        <v>-0.96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IFERROR(__xludf.DUMMYFUNCTION("""COMPUTED_VALUE"""),40.99)</f>
        <v>40.99</v>
      </c>
      <c r="C354" s="1">
        <f t="shared" si="1"/>
        <v>-1.14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IFERROR(__xludf.DUMMYFUNCTION("""COMPUTED_VALUE"""),41.52)</f>
        <v>41.52</v>
      </c>
      <c r="C355" s="1">
        <f t="shared" si="1"/>
        <v>-0.47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IFERROR(__xludf.DUMMYFUNCTION("""COMPUTED_VALUE"""),41.63)</f>
        <v>41.63</v>
      </c>
      <c r="C356" s="1">
        <f t="shared" si="1"/>
        <v>-0.89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IFERROR(__xludf.DUMMYFUNCTION("""COMPUTED_VALUE"""),40.4)</f>
        <v>40.4</v>
      </c>
      <c r="C357" s="1">
        <f t="shared" si="1"/>
        <v>-2.23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IFERROR(__xludf.DUMMYFUNCTION("""COMPUTED_VALUE"""),40.06)</f>
        <v>40.06</v>
      </c>
      <c r="C358" s="1">
        <f t="shared" si="1"/>
        <v>-1.34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IFERROR(__xludf.DUMMYFUNCTION("""COMPUTED_VALUE"""),39.38)</f>
        <v>39.38</v>
      </c>
      <c r="C359" s="1">
        <f t="shared" si="1"/>
        <v>-1.68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IFERROR(__xludf.DUMMYFUNCTION("""COMPUTED_VALUE"""),39.4)</f>
        <v>39.4</v>
      </c>
      <c r="C360" s="1">
        <f t="shared" si="1"/>
        <v>-0.98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IFERROR(__xludf.DUMMYFUNCTION("""COMPUTED_VALUE"""),39.35)</f>
        <v>39.35</v>
      </c>
      <c r="C361" s="1">
        <f t="shared" si="1"/>
        <v>-1.05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IFERROR(__xludf.DUMMYFUNCTION("""COMPUTED_VALUE"""),39.23)</f>
        <v>39.23</v>
      </c>
      <c r="C362" s="1">
        <f t="shared" si="1"/>
        <v>-1.12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IFERROR(__xludf.DUMMYFUNCTION("""COMPUTED_VALUE"""),39.37)</f>
        <v>39.37</v>
      </c>
      <c r="C363" s="1">
        <f t="shared" si="1"/>
        <v>-0.86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IFERROR(__xludf.DUMMYFUNCTION("""COMPUTED_VALUE"""),38.5)</f>
        <v>38.5</v>
      </c>
      <c r="C364" s="1">
        <f t="shared" si="1"/>
        <v>-1.87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IFERROR(__xludf.DUMMYFUNCTION("""COMPUTED_VALUE"""),38.37)</f>
        <v>38.37</v>
      </c>
      <c r="C365" s="1">
        <f t="shared" si="1"/>
        <v>-1.13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IFERROR(__xludf.DUMMYFUNCTION("""COMPUTED_VALUE"""),38.59)</f>
        <v>38.59</v>
      </c>
      <c r="C366" s="1">
        <f t="shared" si="1"/>
        <v>-0.78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IFERROR(__xludf.DUMMYFUNCTION("""COMPUTED_VALUE"""),38.39)</f>
        <v>38.39</v>
      </c>
      <c r="C367" s="1">
        <f t="shared" si="1"/>
        <v>-1.2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IFERROR(__xludf.DUMMYFUNCTION("""COMPUTED_VALUE"""),38.01)</f>
        <v>38.01</v>
      </c>
      <c r="C368" s="1">
        <f t="shared" si="1"/>
        <v>-1.38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IFERROR(__xludf.DUMMYFUNCTION("""COMPUTED_VALUE"""),38.04)</f>
        <v>38.04</v>
      </c>
      <c r="C369" s="1">
        <f t="shared" si="1"/>
        <v>-0.97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IFERROR(__xludf.DUMMYFUNCTION("""COMPUTED_VALUE"""),38.23)</f>
        <v>38.23</v>
      </c>
      <c r="C370" s="1">
        <f t="shared" si="1"/>
        <v>-0.81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IFERROR(__xludf.DUMMYFUNCTION("""COMPUTED_VALUE"""),38.78)</f>
        <v>38.78</v>
      </c>
      <c r="C371" s="1">
        <f t="shared" si="1"/>
        <v>-0.45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IFERROR(__xludf.DUMMYFUNCTION("""COMPUTED_VALUE"""),38.31)</f>
        <v>38.31</v>
      </c>
      <c r="C372" s="1">
        <f t="shared" si="1"/>
        <v>-1.47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IFERROR(__xludf.DUMMYFUNCTION("""COMPUTED_VALUE"""),37.82)</f>
        <v>37.82</v>
      </c>
      <c r="C373" s="1">
        <f t="shared" si="1"/>
        <v>-1.49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IFERROR(__xludf.DUMMYFUNCTION("""COMPUTED_VALUE"""),37.58)</f>
        <v>37.58</v>
      </c>
      <c r="C374" s="1">
        <f t="shared" si="1"/>
        <v>-1.24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IFERROR(__xludf.DUMMYFUNCTION("""COMPUTED_VALUE"""),38.07)</f>
        <v>38.07</v>
      </c>
      <c r="C375" s="1">
        <f t="shared" si="1"/>
        <v>-0.51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IFERROR(__xludf.DUMMYFUNCTION("""COMPUTED_VALUE"""),37.92)</f>
        <v>37.92</v>
      </c>
      <c r="C376" s="1">
        <f t="shared" si="1"/>
        <v>-1.15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IFERROR(__xludf.DUMMYFUNCTION("""COMPUTED_VALUE"""),38.35)</f>
        <v>38.35</v>
      </c>
      <c r="C377" s="1">
        <f t="shared" si="1"/>
        <v>-0.57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IFERROR(__xludf.DUMMYFUNCTION("""COMPUTED_VALUE"""),39.04)</f>
        <v>39.04</v>
      </c>
      <c r="C378" s="1">
        <f t="shared" si="1"/>
        <v>-0.31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IFERROR(__xludf.DUMMYFUNCTION("""COMPUTED_VALUE"""),39.72)</f>
        <v>39.72</v>
      </c>
      <c r="C379" s="1">
        <f t="shared" si="1"/>
        <v>-0.32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IFERROR(__xludf.DUMMYFUNCTION("""COMPUTED_VALUE"""),39.97)</f>
        <v>39.97</v>
      </c>
      <c r="C380" s="1">
        <f t="shared" si="1"/>
        <v>-0.75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IFERROR(__xludf.DUMMYFUNCTION("""COMPUTED_VALUE"""),39.57)</f>
        <v>39.57</v>
      </c>
      <c r="C381" s="1">
        <f t="shared" si="1"/>
        <v>-1.4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IFERROR(__xludf.DUMMYFUNCTION("""COMPUTED_VALUE"""),39.74)</f>
        <v>39.74</v>
      </c>
      <c r="C382" s="1">
        <f t="shared" si="1"/>
        <v>-0.83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IFERROR(__xludf.DUMMYFUNCTION("""COMPUTED_VALUE"""),39.91)</f>
        <v>39.91</v>
      </c>
      <c r="C383" s="1">
        <f t="shared" si="1"/>
        <v>-0.83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IFERROR(__xludf.DUMMYFUNCTION("""COMPUTED_VALUE"""),39.22)</f>
        <v>39.22</v>
      </c>
      <c r="C384" s="1">
        <f t="shared" si="1"/>
        <v>-1.69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IFERROR(__xludf.DUMMYFUNCTION("""COMPUTED_VALUE"""),39.15)</f>
        <v>39.15</v>
      </c>
      <c r="C385" s="1">
        <f t="shared" si="1"/>
        <v>-1.07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IFERROR(__xludf.DUMMYFUNCTION("""COMPUTED_VALUE"""),39.56)</f>
        <v>39.56</v>
      </c>
      <c r="C386" s="1">
        <f t="shared" si="1"/>
        <v>-0.59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IFERROR(__xludf.DUMMYFUNCTION("""COMPUTED_VALUE"""),39.58)</f>
        <v>39.58</v>
      </c>
      <c r="C387" s="1">
        <f t="shared" si="1"/>
        <v>-0.98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IFERROR(__xludf.DUMMYFUNCTION("""COMPUTED_VALUE"""),39.27)</f>
        <v>39.27</v>
      </c>
      <c r="C388" s="1">
        <f t="shared" si="1"/>
        <v>-1.31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IFERROR(__xludf.DUMMYFUNCTION("""COMPUTED_VALUE"""),38.75)</f>
        <v>38.75</v>
      </c>
      <c r="C389" s="1">
        <f t="shared" si="1"/>
        <v>-1.52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IFERROR(__xludf.DUMMYFUNCTION("""COMPUTED_VALUE"""),39.54)</f>
        <v>39.54</v>
      </c>
      <c r="C390" s="1">
        <f t="shared" si="1"/>
        <v>-0.21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IFERROR(__xludf.DUMMYFUNCTION("""COMPUTED_VALUE"""),39.36)</f>
        <v>39.36</v>
      </c>
      <c r="C391" s="1">
        <f t="shared" si="1"/>
        <v>-1.18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IFERROR(__xludf.DUMMYFUNCTION("""COMPUTED_VALUE"""),40.74)</f>
        <v>40.74</v>
      </c>
      <c r="C392" s="1">
        <f t="shared" si="1"/>
        <v>0.38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IFERROR(__xludf.DUMMYFUNCTION("""COMPUTED_VALUE"""),40.65)</f>
        <v>40.65</v>
      </c>
      <c r="C393" s="1">
        <f t="shared" si="1"/>
        <v>-1.09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IFERROR(__xludf.DUMMYFUNCTION("""COMPUTED_VALUE"""),40.56)</f>
        <v>40.56</v>
      </c>
      <c r="C394" s="1">
        <f t="shared" si="1"/>
        <v>-1.09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IFERROR(__xludf.DUMMYFUNCTION("""COMPUTED_VALUE"""),40.51)</f>
        <v>40.51</v>
      </c>
      <c r="C395" s="1">
        <f t="shared" si="1"/>
        <v>-1.05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IFERROR(__xludf.DUMMYFUNCTION("""COMPUTED_VALUE"""),39.52)</f>
        <v>39.52</v>
      </c>
      <c r="C396" s="1">
        <f t="shared" si="1"/>
        <v>-1.99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IFERROR(__xludf.DUMMYFUNCTION("""COMPUTED_VALUE"""),39.4)</f>
        <v>39.4</v>
      </c>
      <c r="C397" s="1">
        <f t="shared" si="1"/>
        <v>-1.12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IFERROR(__xludf.DUMMYFUNCTION("""COMPUTED_VALUE"""),38.62)</f>
        <v>38.62</v>
      </c>
      <c r="C398" s="1">
        <f t="shared" si="1"/>
        <v>-1.78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IFERROR(__xludf.DUMMYFUNCTION("""COMPUTED_VALUE"""),38.44)</f>
        <v>38.44</v>
      </c>
      <c r="C399" s="1">
        <f t="shared" si="1"/>
        <v>-1.18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IFERROR(__xludf.DUMMYFUNCTION("""COMPUTED_VALUE"""),36.97)</f>
        <v>36.97</v>
      </c>
      <c r="C400" s="1">
        <f t="shared" si="1"/>
        <v>-2.47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IFERROR(__xludf.DUMMYFUNCTION("""COMPUTED_VALUE"""),37.43)</f>
        <v>37.43</v>
      </c>
      <c r="C401" s="1">
        <f t="shared" si="1"/>
        <v>-0.54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IFERROR(__xludf.DUMMYFUNCTION("""COMPUTED_VALUE"""),35.35)</f>
        <v>35.35</v>
      </c>
      <c r="C402" s="1">
        <f t="shared" si="1"/>
        <v>-3.08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IFERROR(__xludf.DUMMYFUNCTION("""COMPUTED_VALUE"""),35.18)</f>
        <v>35.18</v>
      </c>
      <c r="C403" s="1">
        <f t="shared" si="1"/>
        <v>-1.17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IFERROR(__xludf.DUMMYFUNCTION("""COMPUTED_VALUE"""),33.03)</f>
        <v>33.03</v>
      </c>
      <c r="C404" s="1">
        <f t="shared" si="1"/>
        <v>-3.15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IFERROR(__xludf.DUMMYFUNCTION("""COMPUTED_VALUE"""),34.7)</f>
        <v>34.7</v>
      </c>
      <c r="C405" s="1">
        <f t="shared" si="1"/>
        <v>0.67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IFERROR(__xludf.DUMMYFUNCTION("""COMPUTED_VALUE"""),31.54)</f>
        <v>31.54</v>
      </c>
      <c r="C406" s="1">
        <f t="shared" si="1"/>
        <v>-4.16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IFERROR(__xludf.DUMMYFUNCTION("""COMPUTED_VALUE"""),32.12)</f>
        <v>32.12</v>
      </c>
      <c r="C407" s="1">
        <f t="shared" si="1"/>
        <v>-0.42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IFERROR(__xludf.DUMMYFUNCTION("""COMPUTED_VALUE"""),33.09)</f>
        <v>33.09</v>
      </c>
      <c r="C408" s="1">
        <f t="shared" si="1"/>
        <v>-0.03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IFERROR(__xludf.DUMMYFUNCTION("""COMPUTED_VALUE"""),33.65)</f>
        <v>33.65</v>
      </c>
      <c r="C409" s="1">
        <f t="shared" si="1"/>
        <v>-0.44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IFERROR(__xludf.DUMMYFUNCTION("""COMPUTED_VALUE"""),33.42)</f>
        <v>33.42</v>
      </c>
      <c r="C410" s="1">
        <f t="shared" si="1"/>
        <v>-1.23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IFERROR(__xludf.DUMMYFUNCTION("""COMPUTED_VALUE"""),33.37)</f>
        <v>33.37</v>
      </c>
      <c r="C411" s="1">
        <f t="shared" si="1"/>
        <v>-1.05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IFERROR(__xludf.DUMMYFUNCTION("""COMPUTED_VALUE"""),32.55)</f>
        <v>32.55</v>
      </c>
      <c r="C412" s="1">
        <f t="shared" si="1"/>
        <v>-1.82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IFERROR(__xludf.DUMMYFUNCTION("""COMPUTED_VALUE"""),31.85)</f>
        <v>31.85</v>
      </c>
      <c r="C413" s="1">
        <f t="shared" si="1"/>
        <v>-1.7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IFERROR(__xludf.DUMMYFUNCTION("""COMPUTED_VALUE"""),32.02)</f>
        <v>32.02</v>
      </c>
      <c r="C414" s="1">
        <f t="shared" si="1"/>
        <v>-0.83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IFERROR(__xludf.DUMMYFUNCTION("""COMPUTED_VALUE"""),32.11)</f>
        <v>32.11</v>
      </c>
      <c r="C415" s="1">
        <f t="shared" si="1"/>
        <v>-0.91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IFERROR(__xludf.DUMMYFUNCTION("""COMPUTED_VALUE"""),32.51)</f>
        <v>32.51</v>
      </c>
      <c r="C416" s="1">
        <f t="shared" si="1"/>
        <v>-0.6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IFERROR(__xludf.DUMMYFUNCTION("""COMPUTED_VALUE"""),32.01)</f>
        <v>32.01</v>
      </c>
      <c r="C417" s="1">
        <f t="shared" si="1"/>
        <v>-1.5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IFERROR(__xludf.DUMMYFUNCTION("""COMPUTED_VALUE"""),32.4)</f>
        <v>32.4</v>
      </c>
      <c r="C418" s="1">
        <f t="shared" si="1"/>
        <v>-0.61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IFERROR(__xludf.DUMMYFUNCTION("""COMPUTED_VALUE"""),33.16)</f>
        <v>33.16</v>
      </c>
      <c r="C419" s="1">
        <f t="shared" si="1"/>
        <v>-0.24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IFERROR(__xludf.DUMMYFUNCTION("""COMPUTED_VALUE"""),33.58)</f>
        <v>33.58</v>
      </c>
      <c r="C420" s="1">
        <f t="shared" si="1"/>
        <v>-0.58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IFERROR(__xludf.DUMMYFUNCTION("""COMPUTED_VALUE"""),34.06)</f>
        <v>34.06</v>
      </c>
      <c r="C421" s="1">
        <f t="shared" si="1"/>
        <v>-0.52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IFERROR(__xludf.DUMMYFUNCTION("""COMPUTED_VALUE"""),33.38)</f>
        <v>33.38</v>
      </c>
      <c r="C422" s="1">
        <f t="shared" si="1"/>
        <v>-1.68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IFERROR(__xludf.DUMMYFUNCTION("""COMPUTED_VALUE"""),32.46)</f>
        <v>32.46</v>
      </c>
      <c r="C423" s="1">
        <f t="shared" si="1"/>
        <v>-1.92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IFERROR(__xludf.DUMMYFUNCTION("""COMPUTED_VALUE"""),31.76)</f>
        <v>31.76</v>
      </c>
      <c r="C424" s="1">
        <f t="shared" si="1"/>
        <v>-1.7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IFERROR(__xludf.DUMMYFUNCTION("""COMPUTED_VALUE"""),32.63)</f>
        <v>32.63</v>
      </c>
      <c r="C425" s="1">
        <f t="shared" si="1"/>
        <v>-0.13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IFERROR(__xludf.DUMMYFUNCTION("""COMPUTED_VALUE"""),31.95)</f>
        <v>31.95</v>
      </c>
      <c r="C426" s="1">
        <f t="shared" si="1"/>
        <v>-1.68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IFERROR(__xludf.DUMMYFUNCTION("""COMPUTED_VALUE"""),31.04)</f>
        <v>31.04</v>
      </c>
      <c r="C427" s="1">
        <f t="shared" si="1"/>
        <v>-1.91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IFERROR(__xludf.DUMMYFUNCTION("""COMPUTED_VALUE"""),31.29)</f>
        <v>31.29</v>
      </c>
      <c r="C428" s="1">
        <f t="shared" si="1"/>
        <v>-0.75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IFERROR(__xludf.DUMMYFUNCTION("""COMPUTED_VALUE"""),31.45)</f>
        <v>31.45</v>
      </c>
      <c r="C429" s="1">
        <f t="shared" si="1"/>
        <v>-0.84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IFERROR(__xludf.DUMMYFUNCTION("""COMPUTED_VALUE"""),32.29)</f>
        <v>32.29</v>
      </c>
      <c r="C430" s="1">
        <f t="shared" si="1"/>
        <v>-0.16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IFERROR(__xludf.DUMMYFUNCTION("""COMPUTED_VALUE"""),32.94)</f>
        <v>32.94</v>
      </c>
      <c r="C431" s="1">
        <f t="shared" si="1"/>
        <v>-0.35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IFERROR(__xludf.DUMMYFUNCTION("""COMPUTED_VALUE"""),32.91)</f>
        <v>32.91</v>
      </c>
      <c r="C432" s="1">
        <f t="shared" si="1"/>
        <v>-1.03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IFERROR(__xludf.DUMMYFUNCTION("""COMPUTED_VALUE"""),32.51)</f>
        <v>32.51</v>
      </c>
      <c r="C433" s="1">
        <f t="shared" si="1"/>
        <v>-1.4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IFERROR(__xludf.DUMMYFUNCTION("""COMPUTED_VALUE"""),32.31)</f>
        <v>32.31</v>
      </c>
      <c r="C434" s="1">
        <f t="shared" si="1"/>
        <v>-1.2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IFERROR(__xludf.DUMMYFUNCTION("""COMPUTED_VALUE"""),31.28)</f>
        <v>31.28</v>
      </c>
      <c r="C435" s="1">
        <f t="shared" si="1"/>
        <v>-2.03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IFERROR(__xludf.DUMMYFUNCTION("""COMPUTED_VALUE"""),29.55)</f>
        <v>29.55</v>
      </c>
      <c r="C436" s="1">
        <f t="shared" si="1"/>
        <v>-2.73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IFERROR(__xludf.DUMMYFUNCTION("""COMPUTED_VALUE"""),29.83)</f>
        <v>29.83</v>
      </c>
      <c r="C437" s="1">
        <f t="shared" si="1"/>
        <v>-0.72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IFERROR(__xludf.DUMMYFUNCTION("""COMPUTED_VALUE"""),30.3)</f>
        <v>30.3</v>
      </c>
      <c r="C438" s="1">
        <f t="shared" si="1"/>
        <v>-0.53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IFERROR(__xludf.DUMMYFUNCTION("""COMPUTED_VALUE"""),31.16)</f>
        <v>31.16</v>
      </c>
      <c r="C439" s="1">
        <f t="shared" si="1"/>
        <v>-0.14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IFERROR(__xludf.DUMMYFUNCTION("""COMPUTED_VALUE"""),30.48)</f>
        <v>30.48</v>
      </c>
      <c r="C440" s="1">
        <f t="shared" si="1"/>
        <v>-1.68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IFERROR(__xludf.DUMMYFUNCTION("""COMPUTED_VALUE"""),30.65)</f>
        <v>30.65</v>
      </c>
      <c r="C441" s="1">
        <f t="shared" si="1"/>
        <v>-0.83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IFERROR(__xludf.DUMMYFUNCTION("""COMPUTED_VALUE"""),30.16)</f>
        <v>30.16</v>
      </c>
      <c r="C442" s="1">
        <f t="shared" si="1"/>
        <v>-1.49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IFERROR(__xludf.DUMMYFUNCTION("""COMPUTED_VALUE"""),29.0)</f>
        <v>29</v>
      </c>
      <c r="C443" s="1">
        <f t="shared" si="1"/>
        <v>-2.16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IFERROR(__xludf.DUMMYFUNCTION("""COMPUTED_VALUE"""),29.86)</f>
        <v>29.86</v>
      </c>
      <c r="C444" s="1">
        <f t="shared" si="1"/>
        <v>-0.14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IFERROR(__xludf.DUMMYFUNCTION("""COMPUTED_VALUE"""),31.51)</f>
        <v>31.51</v>
      </c>
      <c r="C445" s="1">
        <f t="shared" si="1"/>
        <v>0.65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IFERROR(__xludf.DUMMYFUNCTION("""COMPUTED_VALUE"""),32.03)</f>
        <v>32.03</v>
      </c>
      <c r="C446" s="1">
        <f t="shared" si="1"/>
        <v>-0.48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IFERROR(__xludf.DUMMYFUNCTION("""COMPUTED_VALUE"""),31.7)</f>
        <v>31.7</v>
      </c>
      <c r="C447" s="1">
        <f t="shared" si="1"/>
        <v>-1.33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IFERROR(__xludf.DUMMYFUNCTION("""COMPUTED_VALUE"""),33.0)</f>
        <v>33</v>
      </c>
      <c r="C448" s="1">
        <f t="shared" si="1"/>
        <v>0.3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IFERROR(__xludf.DUMMYFUNCTION("""COMPUTED_VALUE"""),32.61)</f>
        <v>32.61</v>
      </c>
      <c r="C449" s="1">
        <f t="shared" si="1"/>
        <v>-1.39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IFERROR(__xludf.DUMMYFUNCTION("""COMPUTED_VALUE"""),33.76)</f>
        <v>33.76</v>
      </c>
      <c r="C450" s="1">
        <f t="shared" si="1"/>
        <v>0.15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IFERROR(__xludf.DUMMYFUNCTION("""COMPUTED_VALUE"""),33.55)</f>
        <v>33.55</v>
      </c>
      <c r="C451" s="1">
        <f t="shared" si="1"/>
        <v>-1.21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IFERROR(__xludf.DUMMYFUNCTION("""COMPUTED_VALUE"""),34.47)</f>
        <v>34.47</v>
      </c>
      <c r="C452" s="1">
        <f t="shared" si="1"/>
        <v>-0.08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IFERROR(__xludf.DUMMYFUNCTION("""COMPUTED_VALUE"""),33.39)</f>
        <v>33.39</v>
      </c>
      <c r="C453" s="1">
        <f t="shared" si="1"/>
        <v>-2.08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IFERROR(__xludf.DUMMYFUNCTION("""COMPUTED_VALUE"""),33.94)</f>
        <v>33.94</v>
      </c>
      <c r="C454" s="1">
        <f t="shared" si="1"/>
        <v>-0.45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IFERROR(__xludf.DUMMYFUNCTION("""COMPUTED_VALUE"""),33.61)</f>
        <v>33.61</v>
      </c>
      <c r="C455" s="1">
        <f t="shared" si="1"/>
        <v>-1.33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IFERROR(__xludf.DUMMYFUNCTION("""COMPUTED_VALUE"""),33.84)</f>
        <v>33.84</v>
      </c>
      <c r="C456" s="1">
        <f t="shared" si="1"/>
        <v>-0.77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IFERROR(__xludf.DUMMYFUNCTION("""COMPUTED_VALUE"""),35.16)</f>
        <v>35.16</v>
      </c>
      <c r="C457" s="1">
        <f t="shared" si="1"/>
        <v>0.32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IFERROR(__xludf.DUMMYFUNCTION("""COMPUTED_VALUE"""),35.37)</f>
        <v>35.37</v>
      </c>
      <c r="C458" s="1">
        <f t="shared" si="1"/>
        <v>-0.79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IFERROR(__xludf.DUMMYFUNCTION("""COMPUTED_VALUE"""),34.51)</f>
        <v>34.51</v>
      </c>
      <c r="C459" s="1">
        <f t="shared" si="1"/>
        <v>-1.86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IFERROR(__xludf.DUMMYFUNCTION("""COMPUTED_VALUE"""),35.05)</f>
        <v>35.05</v>
      </c>
      <c r="C460" s="1">
        <f t="shared" si="1"/>
        <v>-0.46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IFERROR(__xludf.DUMMYFUNCTION("""COMPUTED_VALUE"""),36.15)</f>
        <v>36.15</v>
      </c>
      <c r="C461" s="1">
        <f t="shared" si="1"/>
        <v>0.1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IFERROR(__xludf.DUMMYFUNCTION("""COMPUTED_VALUE"""),36.21)</f>
        <v>36.21</v>
      </c>
      <c r="C462" s="1">
        <f t="shared" si="1"/>
        <v>-0.94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IFERROR(__xludf.DUMMYFUNCTION("""COMPUTED_VALUE"""),34.88)</f>
        <v>34.88</v>
      </c>
      <c r="C463" s="1">
        <f t="shared" si="1"/>
        <v>-2.33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IFERROR(__xludf.DUMMYFUNCTION("""COMPUTED_VALUE"""),33.6)</f>
        <v>33.6</v>
      </c>
      <c r="C464" s="1">
        <f t="shared" si="1"/>
        <v>-2.28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IFERROR(__xludf.DUMMYFUNCTION("""COMPUTED_VALUE"""),34.07)</f>
        <v>34.07</v>
      </c>
      <c r="C465" s="1">
        <f t="shared" si="1"/>
        <v>-0.53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IFERROR(__xludf.DUMMYFUNCTION("""COMPUTED_VALUE"""),35.03)</f>
        <v>35.03</v>
      </c>
      <c r="C466" s="1">
        <f t="shared" si="1"/>
        <v>-0.04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IFERROR(__xludf.DUMMYFUNCTION("""COMPUTED_VALUE"""),34.76)</f>
        <v>34.76</v>
      </c>
      <c r="C467" s="1">
        <f t="shared" si="1"/>
        <v>-1.27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IFERROR(__xludf.DUMMYFUNCTION("""COMPUTED_VALUE"""),35.15)</f>
        <v>35.15</v>
      </c>
      <c r="C468" s="1">
        <f t="shared" si="1"/>
        <v>-0.61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IFERROR(__xludf.DUMMYFUNCTION("""COMPUTED_VALUE"""),35.29)</f>
        <v>35.29</v>
      </c>
      <c r="C469" s="1">
        <f t="shared" si="1"/>
        <v>-0.86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IFERROR(__xludf.DUMMYFUNCTION("""COMPUTED_VALUE"""),33.79)</f>
        <v>33.79</v>
      </c>
      <c r="C470" s="1">
        <f t="shared" si="1"/>
        <v>-2.5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IFERROR(__xludf.DUMMYFUNCTION("""COMPUTED_VALUE"""),34.64)</f>
        <v>34.64</v>
      </c>
      <c r="C471" s="1">
        <f t="shared" si="1"/>
        <v>-0.15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IFERROR(__xludf.DUMMYFUNCTION("""COMPUTED_VALUE"""),36.7)</f>
        <v>36.7</v>
      </c>
      <c r="C472" s="1">
        <f t="shared" si="1"/>
        <v>1.06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IFERROR(__xludf.DUMMYFUNCTION("""COMPUTED_VALUE"""),36.12)</f>
        <v>36.12</v>
      </c>
      <c r="C473" s="1">
        <f t="shared" si="1"/>
        <v>-1.58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IFERROR(__xludf.DUMMYFUNCTION("""COMPUTED_VALUE"""),36.45)</f>
        <v>36.45</v>
      </c>
      <c r="C474" s="1">
        <f t="shared" si="1"/>
        <v>-0.67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IFERROR(__xludf.DUMMYFUNCTION("""COMPUTED_VALUE"""),35.53)</f>
        <v>35.53</v>
      </c>
      <c r="C475" s="1">
        <f t="shared" si="1"/>
        <v>-1.92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IFERROR(__xludf.DUMMYFUNCTION("""COMPUTED_VALUE"""),35.15)</f>
        <v>35.15</v>
      </c>
      <c r="C476" s="1">
        <f t="shared" si="1"/>
        <v>-1.38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IFERROR(__xludf.DUMMYFUNCTION("""COMPUTED_VALUE"""),35.63)</f>
        <v>35.63</v>
      </c>
      <c r="C477" s="1">
        <f t="shared" si="1"/>
        <v>-0.52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IFERROR(__xludf.DUMMYFUNCTION("""COMPUTED_VALUE"""),34.33)</f>
        <v>34.33</v>
      </c>
      <c r="C478" s="1">
        <f t="shared" si="1"/>
        <v>-2.3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IFERROR(__xludf.DUMMYFUNCTION("""COMPUTED_VALUE"""),34.02)</f>
        <v>34.02</v>
      </c>
      <c r="C479" s="1">
        <f t="shared" si="1"/>
        <v>-1.31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IFERROR(__xludf.DUMMYFUNCTION("""COMPUTED_VALUE"""),33.4)</f>
        <v>33.4</v>
      </c>
      <c r="C480" s="1">
        <f t="shared" si="1"/>
        <v>-1.62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IFERROR(__xludf.DUMMYFUNCTION("""COMPUTED_VALUE"""),33.51)</f>
        <v>33.51</v>
      </c>
      <c r="C481" s="1">
        <f t="shared" si="1"/>
        <v>-0.89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IFERROR(__xludf.DUMMYFUNCTION("""COMPUTED_VALUE"""),34.07)</f>
        <v>34.07</v>
      </c>
      <c r="C482" s="1">
        <f t="shared" si="1"/>
        <v>-0.44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IFERROR(__xludf.DUMMYFUNCTION("""COMPUTED_VALUE"""),34.0)</f>
        <v>34</v>
      </c>
      <c r="C483" s="1">
        <f t="shared" si="1"/>
        <v>-1.07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IFERROR(__xludf.DUMMYFUNCTION("""COMPUTED_VALUE"""),35.85)</f>
        <v>35.85</v>
      </c>
      <c r="C484" s="1">
        <f t="shared" si="1"/>
        <v>0.85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IFERROR(__xludf.DUMMYFUNCTION("""COMPUTED_VALUE"""),35.99)</f>
        <v>35.99</v>
      </c>
      <c r="C485" s="1">
        <f t="shared" si="1"/>
        <v>-0.86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IFERROR(__xludf.DUMMYFUNCTION("""COMPUTED_VALUE"""),36.61)</f>
        <v>36.61</v>
      </c>
      <c r="C486" s="1">
        <f t="shared" si="1"/>
        <v>-0.38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IFERROR(__xludf.DUMMYFUNCTION("""COMPUTED_VALUE"""),36.94)</f>
        <v>36.94</v>
      </c>
      <c r="C487" s="1">
        <f t="shared" si="1"/>
        <v>-0.67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IFERROR(__xludf.DUMMYFUNCTION("""COMPUTED_VALUE"""),36.83)</f>
        <v>36.83</v>
      </c>
      <c r="C488" s="1">
        <f t="shared" si="1"/>
        <v>-1.11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IFERROR(__xludf.DUMMYFUNCTION("""COMPUTED_VALUE"""),37.1)</f>
        <v>37.1</v>
      </c>
      <c r="C489" s="1">
        <f t="shared" si="1"/>
        <v>-0.73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IFERROR(__xludf.DUMMYFUNCTION("""COMPUTED_VALUE"""),35.92)</f>
        <v>35.92</v>
      </c>
      <c r="C490" s="1">
        <f t="shared" si="1"/>
        <v>-2.18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IFERROR(__xludf.DUMMYFUNCTION("""COMPUTED_VALUE"""),36.56)</f>
        <v>36.56</v>
      </c>
      <c r="C491" s="1">
        <f t="shared" si="1"/>
        <v>-0.36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IFERROR(__xludf.DUMMYFUNCTION("""COMPUTED_VALUE"""),36.65)</f>
        <v>36.65</v>
      </c>
      <c r="C492" s="1">
        <f t="shared" si="1"/>
        <v>-0.91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IFERROR(__xludf.DUMMYFUNCTION("""COMPUTED_VALUE"""),36.33)</f>
        <v>36.33</v>
      </c>
      <c r="C493" s="1">
        <f t="shared" si="1"/>
        <v>-1.32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IFERROR(__xludf.DUMMYFUNCTION("""COMPUTED_VALUE"""),35.16)</f>
        <v>35.16</v>
      </c>
      <c r="C494" s="1">
        <f t="shared" si="1"/>
        <v>-2.17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IFERROR(__xludf.DUMMYFUNCTION("""COMPUTED_VALUE"""),35.19)</f>
        <v>35.19</v>
      </c>
      <c r="C495" s="1">
        <f t="shared" si="1"/>
        <v>-0.97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IFERROR(__xludf.DUMMYFUNCTION("""COMPUTED_VALUE"""),35.32)</f>
        <v>35.32</v>
      </c>
      <c r="C496" s="1">
        <f t="shared" si="1"/>
        <v>-0.87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IFERROR(__xludf.DUMMYFUNCTION("""COMPUTED_VALUE"""),34.75)</f>
        <v>34.75</v>
      </c>
      <c r="C497" s="1">
        <f t="shared" si="1"/>
        <v>-1.57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IFERROR(__xludf.DUMMYFUNCTION("""COMPUTED_VALUE"""),36.17)</f>
        <v>36.17</v>
      </c>
      <c r="C498" s="1">
        <f t="shared" si="1"/>
        <v>0.42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IFERROR(__xludf.DUMMYFUNCTION("""COMPUTED_VALUE"""),36.27)</f>
        <v>36.27</v>
      </c>
      <c r="C499" s="1">
        <f t="shared" si="1"/>
        <v>-0.9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IFERROR(__xludf.DUMMYFUNCTION("""COMPUTED_VALUE"""),36.95)</f>
        <v>36.95</v>
      </c>
      <c r="C500" s="1">
        <f t="shared" si="1"/>
        <v>-0.32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IFERROR(__xludf.DUMMYFUNCTION("""COMPUTED_VALUE"""),37.7)</f>
        <v>37.7</v>
      </c>
      <c r="C501" s="1">
        <f t="shared" si="1"/>
        <v>-0.25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IFERROR(__xludf.DUMMYFUNCTION("""COMPUTED_VALUE"""),37.61)</f>
        <v>37.61</v>
      </c>
      <c r="C502" s="1">
        <f t="shared" si="1"/>
        <v>-1.09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IFERROR(__xludf.DUMMYFUNCTION("""COMPUTED_VALUE"""),37.24)</f>
        <v>37.24</v>
      </c>
      <c r="C503" s="1">
        <f t="shared" si="1"/>
        <v>-1.37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IFERROR(__xludf.DUMMYFUNCTION("""COMPUTED_VALUE"""),37.71)</f>
        <v>37.71</v>
      </c>
      <c r="C504" s="1">
        <f t="shared" si="1"/>
        <v>-0.53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IFERROR(__xludf.DUMMYFUNCTION("""COMPUTED_VALUE"""),37.5)</f>
        <v>37.5</v>
      </c>
      <c r="C505" s="1">
        <f t="shared" si="1"/>
        <v>-1.21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IFERROR(__xludf.DUMMYFUNCTION("""COMPUTED_VALUE"""),38.31)</f>
        <v>38.31</v>
      </c>
      <c r="C506" s="1">
        <f t="shared" si="1"/>
        <v>-0.19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IFERROR(__xludf.DUMMYFUNCTION("""COMPUTED_VALUE"""),38.85)</f>
        <v>38.85</v>
      </c>
      <c r="C507" s="1">
        <f t="shared" si="1"/>
        <v>-0.46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IFERROR(__xludf.DUMMYFUNCTION("""COMPUTED_VALUE"""),39.5)</f>
        <v>39.5</v>
      </c>
      <c r="C508" s="1">
        <f t="shared" si="1"/>
        <v>-0.35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IFERROR(__xludf.DUMMYFUNCTION("""COMPUTED_VALUE"""),39.91)</f>
        <v>39.91</v>
      </c>
      <c r="C509" s="1">
        <f t="shared" si="1"/>
        <v>-0.59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IFERROR(__xludf.DUMMYFUNCTION("""COMPUTED_VALUE"""),39.75)</f>
        <v>39.75</v>
      </c>
      <c r="C510" s="1">
        <f t="shared" si="1"/>
        <v>-1.16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IFERROR(__xludf.DUMMYFUNCTION("""COMPUTED_VALUE"""),39.63)</f>
        <v>39.63</v>
      </c>
      <c r="C511" s="1">
        <f t="shared" si="1"/>
        <v>-1.12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IFERROR(__xludf.DUMMYFUNCTION("""COMPUTED_VALUE"""),38.7)</f>
        <v>38.7</v>
      </c>
      <c r="C512" s="1">
        <f t="shared" si="1"/>
        <v>-1.93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IFERROR(__xludf.DUMMYFUNCTION("""COMPUTED_VALUE"""),38.73)</f>
        <v>38.73</v>
      </c>
      <c r="C513" s="1">
        <f t="shared" si="1"/>
        <v>-0.97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IFERROR(__xludf.DUMMYFUNCTION("""COMPUTED_VALUE"""),38.4)</f>
        <v>38.4</v>
      </c>
      <c r="C514" s="1">
        <f t="shared" si="1"/>
        <v>-1.33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IFERROR(__xludf.DUMMYFUNCTION("""COMPUTED_VALUE"""),38.48)</f>
        <v>38.48</v>
      </c>
      <c r="C515" s="1">
        <f t="shared" si="1"/>
        <v>-0.92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IFERROR(__xludf.DUMMYFUNCTION("""COMPUTED_VALUE"""),39.02)</f>
        <v>39.02</v>
      </c>
      <c r="C516" s="1">
        <f t="shared" si="1"/>
        <v>-0.46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IFERROR(__xludf.DUMMYFUNCTION("""COMPUTED_VALUE"""),39.44)</f>
        <v>39.44</v>
      </c>
      <c r="C517" s="1">
        <f t="shared" si="1"/>
        <v>-0.58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IFERROR(__xludf.DUMMYFUNCTION("""COMPUTED_VALUE"""),39.31)</f>
        <v>39.31</v>
      </c>
      <c r="C518" s="1">
        <f t="shared" si="1"/>
        <v>-1.13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IFERROR(__xludf.DUMMYFUNCTION("""COMPUTED_VALUE"""),39.25)</f>
        <v>39.25</v>
      </c>
      <c r="C519" s="1">
        <f t="shared" si="1"/>
        <v>-1.06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IFERROR(__xludf.DUMMYFUNCTION("""COMPUTED_VALUE"""),39.25)</f>
        <v>39.25</v>
      </c>
      <c r="C520" s="1">
        <f t="shared" si="1"/>
        <v>-1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IFERROR(__xludf.DUMMYFUNCTION("""COMPUTED_VALUE"""),39.56)</f>
        <v>39.56</v>
      </c>
      <c r="C521" s="1">
        <f t="shared" si="1"/>
        <v>-0.69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IFERROR(__xludf.DUMMYFUNCTION("""COMPUTED_VALUE"""),39.35)</f>
        <v>39.35</v>
      </c>
      <c r="C522" s="1">
        <f t="shared" si="1"/>
        <v>-1.21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IFERROR(__xludf.DUMMYFUNCTION("""COMPUTED_VALUE"""),39.25)</f>
        <v>39.25</v>
      </c>
      <c r="C523" s="1">
        <f t="shared" si="1"/>
        <v>-1.1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IFERROR(__xludf.DUMMYFUNCTION("""COMPUTED_VALUE"""),38.99)</f>
        <v>38.99</v>
      </c>
      <c r="C524" s="1">
        <f t="shared" si="1"/>
        <v>-1.26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IFERROR(__xludf.DUMMYFUNCTION("""COMPUTED_VALUE"""),38.9)</f>
        <v>38.9</v>
      </c>
      <c r="C525" s="1">
        <f t="shared" si="1"/>
        <v>-1.09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IFERROR(__xludf.DUMMYFUNCTION("""COMPUTED_VALUE"""),39.33)</f>
        <v>39.33</v>
      </c>
      <c r="C526" s="1">
        <f t="shared" si="1"/>
        <v>-0.57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IFERROR(__xludf.DUMMYFUNCTION("""COMPUTED_VALUE"""),38.91)</f>
        <v>38.91</v>
      </c>
      <c r="C527" s="1">
        <f t="shared" si="1"/>
        <v>-1.42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IFERROR(__xludf.DUMMYFUNCTION("""COMPUTED_VALUE"""),40.0)</f>
        <v>40</v>
      </c>
      <c r="C528" s="1">
        <f t="shared" si="1"/>
        <v>0.09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IFERROR(__xludf.DUMMYFUNCTION("""COMPUTED_VALUE"""),40.46)</f>
        <v>40.46</v>
      </c>
      <c r="C529" s="1">
        <f t="shared" si="1"/>
        <v>-0.54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IFERROR(__xludf.DUMMYFUNCTION("""COMPUTED_VALUE"""),40.98)</f>
        <v>40.98</v>
      </c>
      <c r="C530" s="1">
        <f t="shared" si="1"/>
        <v>-0.48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IFERROR(__xludf.DUMMYFUNCTION("""COMPUTED_VALUE"""),41.27)</f>
        <v>41.27</v>
      </c>
      <c r="C531" s="1">
        <f t="shared" si="1"/>
        <v>-0.71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IFERROR(__xludf.DUMMYFUNCTION("""COMPUTED_VALUE"""),41.53)</f>
        <v>41.53</v>
      </c>
      <c r="C532" s="1">
        <f t="shared" si="1"/>
        <v>-0.74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IFERROR(__xludf.DUMMYFUNCTION("""COMPUTED_VALUE"""),41.45)</f>
        <v>41.45</v>
      </c>
      <c r="C533" s="1">
        <f t="shared" si="1"/>
        <v>-1.08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IFERROR(__xludf.DUMMYFUNCTION("""COMPUTED_VALUE"""),41.79)</f>
        <v>41.79</v>
      </c>
      <c r="C534" s="1">
        <f t="shared" si="1"/>
        <v>-0.66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IFERROR(__xludf.DUMMYFUNCTION("""COMPUTED_VALUE"""),41.6)</f>
        <v>41.6</v>
      </c>
      <c r="C535" s="1">
        <f t="shared" si="1"/>
        <v>-1.19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IFERROR(__xludf.DUMMYFUNCTION("""COMPUTED_VALUE"""),41.25)</f>
        <v>41.25</v>
      </c>
      <c r="C536" s="1">
        <f t="shared" si="1"/>
        <v>-1.35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IFERROR(__xludf.DUMMYFUNCTION("""COMPUTED_VALUE"""),41.54)</f>
        <v>41.54</v>
      </c>
      <c r="C537" s="1">
        <f t="shared" si="1"/>
        <v>-0.71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IFERROR(__xludf.DUMMYFUNCTION("""COMPUTED_VALUE"""),41.75)</f>
        <v>41.75</v>
      </c>
      <c r="C538" s="1">
        <f t="shared" si="1"/>
        <v>-0.79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IFERROR(__xludf.DUMMYFUNCTION("""COMPUTED_VALUE"""),41.57)</f>
        <v>41.57</v>
      </c>
      <c r="C539" s="1">
        <f t="shared" si="1"/>
        <v>-1.18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IFERROR(__xludf.DUMMYFUNCTION("""COMPUTED_VALUE"""),41.27)</f>
        <v>41.27</v>
      </c>
      <c r="C540" s="1">
        <f t="shared" si="1"/>
        <v>-1.3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IFERROR(__xludf.DUMMYFUNCTION("""COMPUTED_VALUE"""),41.48)</f>
        <v>41.48</v>
      </c>
      <c r="C541" s="1">
        <f t="shared" si="1"/>
        <v>-0.79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IFERROR(__xludf.DUMMYFUNCTION("""COMPUTED_VALUE"""),41.31)</f>
        <v>41.31</v>
      </c>
      <c r="C542" s="1">
        <f t="shared" si="1"/>
        <v>-1.17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IFERROR(__xludf.DUMMYFUNCTION("""COMPUTED_VALUE"""),41.64)</f>
        <v>41.64</v>
      </c>
      <c r="C543" s="1">
        <f t="shared" si="1"/>
        <v>-0.67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IFERROR(__xludf.DUMMYFUNCTION("""COMPUTED_VALUE"""),41.93)</f>
        <v>41.93</v>
      </c>
      <c r="C544" s="1">
        <f t="shared" si="1"/>
        <v>-0.71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IFERROR(__xludf.DUMMYFUNCTION("""COMPUTED_VALUE"""),41.99)</f>
        <v>41.99</v>
      </c>
      <c r="C545" s="1">
        <f t="shared" si="1"/>
        <v>-0.94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IFERROR(__xludf.DUMMYFUNCTION("""COMPUTED_VALUE"""),42.39)</f>
        <v>42.39</v>
      </c>
      <c r="C546" s="1">
        <f t="shared" si="1"/>
        <v>-0.6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IFERROR(__xludf.DUMMYFUNCTION("""COMPUTED_VALUE"""),42.36)</f>
        <v>42.36</v>
      </c>
      <c r="C547" s="1">
        <f t="shared" si="1"/>
        <v>-1.03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IFERROR(__xludf.DUMMYFUNCTION("""COMPUTED_VALUE"""),42.7)</f>
        <v>42.7</v>
      </c>
      <c r="C548" s="1">
        <f t="shared" si="1"/>
        <v>-0.66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IFERROR(__xludf.DUMMYFUNCTION("""COMPUTED_VALUE"""),42.0)</f>
        <v>42</v>
      </c>
      <c r="C549" s="1">
        <f t="shared" si="1"/>
        <v>-1.7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IFERROR(__xludf.DUMMYFUNCTION("""COMPUTED_VALUE"""),41.75)</f>
        <v>41.75</v>
      </c>
      <c r="C550" s="1">
        <f t="shared" si="1"/>
        <v>-1.25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IFERROR(__xludf.DUMMYFUNCTION("""COMPUTED_VALUE"""),42.02)</f>
        <v>42.02</v>
      </c>
      <c r="C551" s="1">
        <f t="shared" si="1"/>
        <v>-0.73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IFERROR(__xludf.DUMMYFUNCTION("""COMPUTED_VALUE"""),42.24)</f>
        <v>42.24</v>
      </c>
      <c r="C552" s="1">
        <f t="shared" si="1"/>
        <v>-0.78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IFERROR(__xludf.DUMMYFUNCTION("""COMPUTED_VALUE"""),42.34)</f>
        <v>42.34</v>
      </c>
      <c r="C553" s="1">
        <f t="shared" si="1"/>
        <v>-0.9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IFERROR(__xludf.DUMMYFUNCTION("""COMPUTED_VALUE"""),44.01)</f>
        <v>44.01</v>
      </c>
      <c r="C554" s="1">
        <f t="shared" si="1"/>
        <v>0.67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IFERROR(__xludf.DUMMYFUNCTION("""COMPUTED_VALUE"""),43.48)</f>
        <v>43.48</v>
      </c>
      <c r="C555" s="1">
        <f t="shared" si="1"/>
        <v>-1.53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IFERROR(__xludf.DUMMYFUNCTION("""COMPUTED_VALUE"""),43.47)</f>
        <v>43.47</v>
      </c>
      <c r="C556" s="1">
        <f t="shared" si="1"/>
        <v>-1.01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IFERROR(__xludf.DUMMYFUNCTION("""COMPUTED_VALUE"""),43.19)</f>
        <v>43.19</v>
      </c>
      <c r="C557" s="1">
        <f t="shared" si="1"/>
        <v>-1.28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IFERROR(__xludf.DUMMYFUNCTION("""COMPUTED_VALUE"""),43.44)</f>
        <v>43.44</v>
      </c>
      <c r="C558" s="1">
        <f t="shared" si="1"/>
        <v>-0.75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IFERROR(__xludf.DUMMYFUNCTION("""COMPUTED_VALUE"""),43.24)</f>
        <v>43.24</v>
      </c>
      <c r="C559" s="1">
        <f t="shared" si="1"/>
        <v>-1.2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IFERROR(__xludf.DUMMYFUNCTION("""COMPUTED_VALUE"""),43.27)</f>
        <v>43.27</v>
      </c>
      <c r="C560" s="1">
        <f t="shared" si="1"/>
        <v>-0.97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IFERROR(__xludf.DUMMYFUNCTION("""COMPUTED_VALUE"""),43.29)</f>
        <v>43.29</v>
      </c>
      <c r="C561" s="1">
        <f t="shared" si="1"/>
        <v>-0.98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IFERROR(__xludf.DUMMYFUNCTION("""COMPUTED_VALUE"""),43.65)</f>
        <v>43.65</v>
      </c>
      <c r="C562" s="1">
        <f t="shared" si="1"/>
        <v>-0.64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IFERROR(__xludf.DUMMYFUNCTION("""COMPUTED_VALUE"""),44.38)</f>
        <v>44.38</v>
      </c>
      <c r="C563" s="1">
        <f t="shared" si="1"/>
        <v>-0.27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IFERROR(__xludf.DUMMYFUNCTION("""COMPUTED_VALUE"""),44.15)</f>
        <v>44.15</v>
      </c>
      <c r="C564" s="1">
        <f t="shared" si="1"/>
        <v>-1.23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IFERROR(__xludf.DUMMYFUNCTION("""COMPUTED_VALUE"""),43.51)</f>
        <v>43.51</v>
      </c>
      <c r="C565" s="1">
        <f t="shared" si="1"/>
        <v>-1.64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IFERROR(__xludf.DUMMYFUNCTION("""COMPUTED_VALUE"""),43.01)</f>
        <v>43.01</v>
      </c>
      <c r="C566" s="1">
        <f t="shared" si="1"/>
        <v>-1.5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IFERROR(__xludf.DUMMYFUNCTION("""COMPUTED_VALUE"""),43.78)</f>
        <v>43.78</v>
      </c>
      <c r="C567" s="1">
        <f t="shared" si="1"/>
        <v>-0.23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IFERROR(__xludf.DUMMYFUNCTION("""COMPUTED_VALUE"""),43.84)</f>
        <v>43.84</v>
      </c>
      <c r="C568" s="1">
        <f t="shared" si="1"/>
        <v>-0.94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IFERROR(__xludf.DUMMYFUNCTION("""COMPUTED_VALUE"""),43.29)</f>
        <v>43.29</v>
      </c>
      <c r="C569" s="1">
        <f t="shared" si="1"/>
        <v>-1.55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IFERROR(__xludf.DUMMYFUNCTION("""COMPUTED_VALUE"""),42.93)</f>
        <v>42.93</v>
      </c>
      <c r="C570" s="1">
        <f t="shared" si="1"/>
        <v>-1.36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IFERROR(__xludf.DUMMYFUNCTION("""COMPUTED_VALUE"""),43.08)</f>
        <v>43.08</v>
      </c>
      <c r="C571" s="1">
        <f t="shared" si="1"/>
        <v>-0.85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IFERROR(__xludf.DUMMYFUNCTION("""COMPUTED_VALUE"""),42.11)</f>
        <v>42.11</v>
      </c>
      <c r="C572" s="1">
        <f t="shared" si="1"/>
        <v>-1.97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IFERROR(__xludf.DUMMYFUNCTION("""COMPUTED_VALUE"""),40.99)</f>
        <v>40.99</v>
      </c>
      <c r="C573" s="1">
        <f t="shared" si="1"/>
        <v>-2.12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IFERROR(__xludf.DUMMYFUNCTION("""COMPUTED_VALUE"""),41.37)</f>
        <v>41.37</v>
      </c>
      <c r="C574" s="1">
        <f t="shared" si="1"/>
        <v>-0.62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IFERROR(__xludf.DUMMYFUNCTION("""COMPUTED_VALUE"""),42.15)</f>
        <v>42.15</v>
      </c>
      <c r="C575" s="1">
        <f t="shared" si="1"/>
        <v>-0.22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IFERROR(__xludf.DUMMYFUNCTION("""COMPUTED_VALUE"""),41.85)</f>
        <v>41.85</v>
      </c>
      <c r="C576" s="1">
        <f t="shared" si="1"/>
        <v>-1.3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IFERROR(__xludf.DUMMYFUNCTION("""COMPUTED_VALUE"""),41.66)</f>
        <v>41.66</v>
      </c>
      <c r="C577" s="1">
        <f t="shared" si="1"/>
        <v>-1.19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IFERROR(__xludf.DUMMYFUNCTION("""COMPUTED_VALUE"""),42.68)</f>
        <v>42.68</v>
      </c>
      <c r="C578" s="1">
        <f t="shared" si="1"/>
        <v>0.02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IFERROR(__xludf.DUMMYFUNCTION("""COMPUTED_VALUE"""),42.49)</f>
        <v>42.49</v>
      </c>
      <c r="C579" s="1">
        <f t="shared" si="1"/>
        <v>-1.19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IFERROR(__xludf.DUMMYFUNCTION("""COMPUTED_VALUE"""),42.08)</f>
        <v>42.08</v>
      </c>
      <c r="C580" s="1">
        <f t="shared" si="1"/>
        <v>-1.41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IFERROR(__xludf.DUMMYFUNCTION("""COMPUTED_VALUE"""),42.35)</f>
        <v>42.35</v>
      </c>
      <c r="C581" s="1">
        <f t="shared" si="1"/>
        <v>-0.73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IFERROR(__xludf.DUMMYFUNCTION("""COMPUTED_VALUE"""),42.01)</f>
        <v>42.01</v>
      </c>
      <c r="C582" s="1">
        <f t="shared" si="1"/>
        <v>-1.34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IFERROR(__xludf.DUMMYFUNCTION("""COMPUTED_VALUE"""),42.18)</f>
        <v>42.18</v>
      </c>
      <c r="C583" s="1">
        <f t="shared" si="1"/>
        <v>-0.83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IFERROR(__xludf.DUMMYFUNCTION("""COMPUTED_VALUE"""),42.7)</f>
        <v>42.7</v>
      </c>
      <c r="C584" s="1">
        <f t="shared" si="1"/>
        <v>-0.48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IFERROR(__xludf.DUMMYFUNCTION("""COMPUTED_VALUE"""),43.36)</f>
        <v>43.36</v>
      </c>
      <c r="C585" s="1">
        <f t="shared" si="1"/>
        <v>-0.34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IFERROR(__xludf.DUMMYFUNCTION("""COMPUTED_VALUE"""),43.35)</f>
        <v>43.35</v>
      </c>
      <c r="C586" s="1">
        <f t="shared" si="1"/>
        <v>-1.01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IFERROR(__xludf.DUMMYFUNCTION("""COMPUTED_VALUE"""),43.11)</f>
        <v>43.11</v>
      </c>
      <c r="C587" s="1">
        <f t="shared" si="1"/>
        <v>-1.24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IFERROR(__xludf.DUMMYFUNCTION("""COMPUTED_VALUE"""),43.79)</f>
        <v>43.79</v>
      </c>
      <c r="C588" s="1">
        <f t="shared" si="1"/>
        <v>-0.32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IFERROR(__xludf.DUMMYFUNCTION("""COMPUTED_VALUE"""),43.54)</f>
        <v>43.54</v>
      </c>
      <c r="C589" s="1">
        <f t="shared" si="1"/>
        <v>-1.25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IFERROR(__xludf.DUMMYFUNCTION("""COMPUTED_VALUE"""),43.81)</f>
        <v>43.81</v>
      </c>
      <c r="C590" s="1">
        <f t="shared" si="1"/>
        <v>-0.73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IFERROR(__xludf.DUMMYFUNCTION("""COMPUTED_VALUE"""),42.93)</f>
        <v>42.93</v>
      </c>
      <c r="C591" s="1">
        <f t="shared" si="1"/>
        <v>-1.88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IFERROR(__xludf.DUMMYFUNCTION("""COMPUTED_VALUE"""),43.82)</f>
        <v>43.82</v>
      </c>
      <c r="C592" s="1">
        <f t="shared" si="1"/>
        <v>-0.11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IFERROR(__xludf.DUMMYFUNCTION("""COMPUTED_VALUE"""),44.3)</f>
        <v>44.3</v>
      </c>
      <c r="C593" s="1">
        <f t="shared" si="1"/>
        <v>-0.52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IFERROR(__xludf.DUMMYFUNCTION("""COMPUTED_VALUE"""),45.02)</f>
        <v>45.02</v>
      </c>
      <c r="C594" s="1">
        <f t="shared" si="1"/>
        <v>-0.28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IFERROR(__xludf.DUMMYFUNCTION("""COMPUTED_VALUE"""),45.28)</f>
        <v>45.28</v>
      </c>
      <c r="C595" s="1">
        <f t="shared" si="1"/>
        <v>-0.74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IFERROR(__xludf.DUMMYFUNCTION("""COMPUTED_VALUE"""),45.56)</f>
        <v>45.56</v>
      </c>
      <c r="C596" s="1">
        <f t="shared" si="1"/>
        <v>-0.72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IFERROR(__xludf.DUMMYFUNCTION("""COMPUTED_VALUE"""),45.17)</f>
        <v>45.17</v>
      </c>
      <c r="C597" s="1">
        <f t="shared" si="1"/>
        <v>-1.39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IFERROR(__xludf.DUMMYFUNCTION("""COMPUTED_VALUE"""),45.01)</f>
        <v>45.01</v>
      </c>
      <c r="C598" s="1">
        <f t="shared" si="1"/>
        <v>-1.16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IFERROR(__xludf.DUMMYFUNCTION("""COMPUTED_VALUE"""),45.08)</f>
        <v>45.08</v>
      </c>
      <c r="C599" s="1">
        <f t="shared" si="1"/>
        <v>-0.93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IFERROR(__xludf.DUMMYFUNCTION("""COMPUTED_VALUE"""),44.33)</f>
        <v>44.33</v>
      </c>
      <c r="C600" s="1">
        <f t="shared" si="1"/>
        <v>-1.75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IFERROR(__xludf.DUMMYFUNCTION("""COMPUTED_VALUE"""),43.81)</f>
        <v>43.81</v>
      </c>
      <c r="C601" s="1">
        <f t="shared" si="1"/>
        <v>-1.52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IFERROR(__xludf.DUMMYFUNCTION("""COMPUTED_VALUE"""),44.39)</f>
        <v>44.39</v>
      </c>
      <c r="C602" s="1">
        <f t="shared" si="1"/>
        <v>-0.42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IFERROR(__xludf.DUMMYFUNCTION("""COMPUTED_VALUE"""),44.39)</f>
        <v>44.39</v>
      </c>
      <c r="C603" s="1">
        <f t="shared" si="1"/>
        <v>-1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IFERROR(__xludf.DUMMYFUNCTION("""COMPUTED_VALUE"""),44.39)</f>
        <v>44.39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IFERROR(__xludf.DUMMYFUNCTION("""COMPUTED_VALUE"""),44.44)</f>
        <v>44.44</v>
      </c>
      <c r="C605" s="1">
        <f t="shared" si="1"/>
        <v>-0.95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IFERROR(__xludf.DUMMYFUNCTION("""COMPUTED_VALUE"""),44.5)</f>
        <v>44.5</v>
      </c>
      <c r="C606" s="1">
        <f t="shared" si="1"/>
        <v>-0.94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IFERROR(__xludf.DUMMYFUNCTION("""COMPUTED_VALUE"""),45.48)</f>
        <v>45.48</v>
      </c>
      <c r="C607" s="1">
        <f t="shared" si="1"/>
        <v>-0.02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IFERROR(__xludf.DUMMYFUNCTION("""COMPUTED_VALUE"""),45.2)</f>
        <v>45.2</v>
      </c>
      <c r="C608" s="1">
        <f t="shared" si="1"/>
        <v>-1.28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IFERROR(__xludf.DUMMYFUNCTION("""COMPUTED_VALUE"""),45.71)</f>
        <v>45.71</v>
      </c>
      <c r="C609" s="1">
        <f t="shared" si="1"/>
        <v>-0.49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IFERROR(__xludf.DUMMYFUNCTION("""COMPUTED_VALUE"""),44.4)</f>
        <v>44.4</v>
      </c>
      <c r="C610" s="1">
        <f t="shared" si="1"/>
        <v>-2.31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IFERROR(__xludf.DUMMYFUNCTION("""COMPUTED_VALUE"""),44.41)</f>
        <v>44.41</v>
      </c>
      <c r="C611" s="1">
        <f t="shared" si="1"/>
        <v>-0.99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IFERROR(__xludf.DUMMYFUNCTION("""COMPUTED_VALUE"""),44.84)</f>
        <v>44.84</v>
      </c>
      <c r="C612" s="1">
        <f t="shared" si="1"/>
        <v>-0.57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IFERROR(__xludf.DUMMYFUNCTION("""COMPUTED_VALUE"""),45.53)</f>
        <v>45.53</v>
      </c>
      <c r="C613" s="1">
        <f t="shared" si="1"/>
        <v>-0.31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IFERROR(__xludf.DUMMYFUNCTION("""COMPUTED_VALUE"""),45.63)</f>
        <v>45.63</v>
      </c>
      <c r="C614" s="1">
        <f t="shared" si="1"/>
        <v>-0.9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IFERROR(__xludf.DUMMYFUNCTION("""COMPUTED_VALUE"""),46.24)</f>
        <v>46.24</v>
      </c>
      <c r="C615" s="1">
        <f t="shared" si="1"/>
        <v>-0.39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IFERROR(__xludf.DUMMYFUNCTION("""COMPUTED_VALUE"""),45.8)</f>
        <v>45.8</v>
      </c>
      <c r="C616" s="1">
        <f t="shared" si="1"/>
        <v>-1.44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IFERROR(__xludf.DUMMYFUNCTION("""COMPUTED_VALUE"""),46.38)</f>
        <v>46.38</v>
      </c>
      <c r="C617" s="1">
        <f t="shared" si="1"/>
        <v>-0.42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IFERROR(__xludf.DUMMYFUNCTION("""COMPUTED_VALUE"""),46.23)</f>
        <v>46.23</v>
      </c>
      <c r="C618" s="1">
        <f t="shared" si="1"/>
        <v>-1.15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IFERROR(__xludf.DUMMYFUNCTION("""COMPUTED_VALUE"""),47.18)</f>
        <v>47.18</v>
      </c>
      <c r="C619" s="1">
        <f t="shared" si="1"/>
        <v>-0.05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IFERROR(__xludf.DUMMYFUNCTION("""COMPUTED_VALUE"""),47.09)</f>
        <v>47.09</v>
      </c>
      <c r="C620" s="1">
        <f t="shared" si="1"/>
        <v>-1.09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IFERROR(__xludf.DUMMYFUNCTION("""COMPUTED_VALUE"""),47.1)</f>
        <v>47.1</v>
      </c>
      <c r="C621" s="1">
        <f t="shared" si="1"/>
        <v>-0.99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IFERROR(__xludf.DUMMYFUNCTION("""COMPUTED_VALUE"""),47.51)</f>
        <v>47.51</v>
      </c>
      <c r="C622" s="1">
        <f t="shared" si="1"/>
        <v>-0.59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IFERROR(__xludf.DUMMYFUNCTION("""COMPUTED_VALUE"""),47.73)</f>
        <v>47.73</v>
      </c>
      <c r="C623" s="1">
        <f t="shared" si="1"/>
        <v>-0.78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IFERROR(__xludf.DUMMYFUNCTION("""COMPUTED_VALUE"""),47.4)</f>
        <v>47.4</v>
      </c>
      <c r="C624" s="1">
        <f t="shared" si="1"/>
        <v>-1.33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IFERROR(__xludf.DUMMYFUNCTION("""COMPUTED_VALUE"""),47.47)</f>
        <v>47.47</v>
      </c>
      <c r="C625" s="1">
        <f t="shared" si="1"/>
        <v>-0.93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IFERROR(__xludf.DUMMYFUNCTION("""COMPUTED_VALUE"""),46.7)</f>
        <v>46.7</v>
      </c>
      <c r="C626" s="1">
        <f t="shared" si="1"/>
        <v>-1.77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IFERROR(__xludf.DUMMYFUNCTION("""COMPUTED_VALUE"""),47.3)</f>
        <v>47.3</v>
      </c>
      <c r="C627" s="1">
        <f t="shared" si="1"/>
        <v>-0.4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IFERROR(__xludf.DUMMYFUNCTION("""COMPUTED_VALUE"""),47.87)</f>
        <v>47.87</v>
      </c>
      <c r="C628" s="1">
        <f t="shared" si="1"/>
        <v>-0.43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IFERROR(__xludf.DUMMYFUNCTION("""COMPUTED_VALUE"""),47.82)</f>
        <v>47.82</v>
      </c>
      <c r="C629" s="1">
        <f t="shared" si="1"/>
        <v>-1.05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IFERROR(__xludf.DUMMYFUNCTION("""COMPUTED_VALUE"""),48.5)</f>
        <v>48.5</v>
      </c>
      <c r="C630" s="1">
        <f t="shared" si="1"/>
        <v>-0.32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IFERROR(__xludf.DUMMYFUNCTION("""COMPUTED_VALUE"""),48.72)</f>
        <v>48.72</v>
      </c>
      <c r="C631" s="1">
        <f t="shared" si="1"/>
        <v>-0.78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IFERROR(__xludf.DUMMYFUNCTION("""COMPUTED_VALUE"""),48.59)</f>
        <v>48.59</v>
      </c>
      <c r="C632" s="1">
        <f t="shared" si="1"/>
        <v>-1.13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IFERROR(__xludf.DUMMYFUNCTION("""COMPUTED_VALUE"""),48.11)</f>
        <v>48.11</v>
      </c>
      <c r="C633" s="1">
        <f t="shared" si="1"/>
        <v>-1.48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IFERROR(__xludf.DUMMYFUNCTION("""COMPUTED_VALUE"""),48.04)</f>
        <v>48.04</v>
      </c>
      <c r="C634" s="1">
        <f t="shared" si="1"/>
        <v>-1.07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IFERROR(__xludf.DUMMYFUNCTION("""COMPUTED_VALUE"""),48.0)</f>
        <v>48</v>
      </c>
      <c r="C635" s="1">
        <f t="shared" si="1"/>
        <v>-1.04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IFERROR(__xludf.DUMMYFUNCTION("""COMPUTED_VALUE"""),47.36)</f>
        <v>47.36</v>
      </c>
      <c r="C636" s="1">
        <f t="shared" si="1"/>
        <v>-1.64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IFERROR(__xludf.DUMMYFUNCTION("""COMPUTED_VALUE"""),47.27)</f>
        <v>47.27</v>
      </c>
      <c r="C637" s="1">
        <f t="shared" si="1"/>
        <v>-1.09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IFERROR(__xludf.DUMMYFUNCTION("""COMPUTED_VALUE"""),47.41)</f>
        <v>47.41</v>
      </c>
      <c r="C638" s="1">
        <f t="shared" si="1"/>
        <v>-0.86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IFERROR(__xludf.DUMMYFUNCTION("""COMPUTED_VALUE"""),48.19)</f>
        <v>48.19</v>
      </c>
      <c r="C639" s="1">
        <f t="shared" si="1"/>
        <v>-0.22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IFERROR(__xludf.DUMMYFUNCTION("""COMPUTED_VALUE"""),47.86)</f>
        <v>47.86</v>
      </c>
      <c r="C640" s="1">
        <f t="shared" si="1"/>
        <v>-1.33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IFERROR(__xludf.DUMMYFUNCTION("""COMPUTED_VALUE"""),49.35)</f>
        <v>49.35</v>
      </c>
      <c r="C641" s="1">
        <f t="shared" si="1"/>
        <v>0.49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IFERROR(__xludf.DUMMYFUNCTION("""COMPUTED_VALUE"""),49.35)</f>
        <v>49.35</v>
      </c>
      <c r="C642" s="1">
        <f t="shared" si="1"/>
        <v>-1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IFERROR(__xludf.DUMMYFUNCTION("""COMPUTED_VALUE"""),48.99)</f>
        <v>48.99</v>
      </c>
      <c r="C643" s="1">
        <f t="shared" si="1"/>
        <v>-1.36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IFERROR(__xludf.DUMMYFUNCTION("""COMPUTED_VALUE"""),48.59)</f>
        <v>48.59</v>
      </c>
      <c r="C644" s="1">
        <f t="shared" si="1"/>
        <v>-1.4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IFERROR(__xludf.DUMMYFUNCTION("""COMPUTED_VALUE"""),47.98)</f>
        <v>47.98</v>
      </c>
      <c r="C645" s="1">
        <f t="shared" si="1"/>
        <v>-1.61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IFERROR(__xludf.DUMMYFUNCTION("""COMPUTED_VALUE"""),48.16)</f>
        <v>48.16</v>
      </c>
      <c r="C646" s="1">
        <f t="shared" si="1"/>
        <v>-0.82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IFERROR(__xludf.DUMMYFUNCTION("""COMPUTED_VALUE"""),48.3)</f>
        <v>48.3</v>
      </c>
      <c r="C647" s="1">
        <f t="shared" si="1"/>
        <v>-0.86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IFERROR(__xludf.DUMMYFUNCTION("""COMPUTED_VALUE"""),49.71)</f>
        <v>49.71</v>
      </c>
      <c r="C648" s="1">
        <f t="shared" si="1"/>
        <v>0.41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IFERROR(__xludf.DUMMYFUNCTION("""COMPUTED_VALUE"""),49.94)</f>
        <v>49.94</v>
      </c>
      <c r="C649" s="1">
        <f t="shared" si="1"/>
        <v>-0.77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IFERROR(__xludf.DUMMYFUNCTION("""COMPUTED_VALUE"""),49.8)</f>
        <v>49.8</v>
      </c>
      <c r="C650" s="1">
        <f t="shared" si="1"/>
        <v>-1.14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IFERROR(__xludf.DUMMYFUNCTION("""COMPUTED_VALUE"""),49.14)</f>
        <v>49.14</v>
      </c>
      <c r="C651" s="1">
        <f t="shared" si="1"/>
        <v>-1.66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IFERROR(__xludf.DUMMYFUNCTION("""COMPUTED_VALUE"""),49.14)</f>
        <v>49.14</v>
      </c>
      <c r="C652" s="1">
        <f t="shared" si="1"/>
        <v>-1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IFERROR(__xludf.DUMMYFUNCTION("""COMPUTED_VALUE"""),48.98)</f>
        <v>48.98</v>
      </c>
      <c r="C653" s="1">
        <f t="shared" si="1"/>
        <v>-1.16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IFERROR(__xludf.DUMMYFUNCTION("""COMPUTED_VALUE"""),49.77)</f>
        <v>49.77</v>
      </c>
      <c r="C654" s="1">
        <f t="shared" si="1"/>
        <v>-0.21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IFERROR(__xludf.DUMMYFUNCTION("""COMPUTED_VALUE"""),49.65)</f>
        <v>49.65</v>
      </c>
      <c r="C655" s="1">
        <f t="shared" si="1"/>
        <v>-1.12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IFERROR(__xludf.DUMMYFUNCTION("""COMPUTED_VALUE"""),49.81)</f>
        <v>49.81</v>
      </c>
      <c r="C656" s="1">
        <f t="shared" si="1"/>
        <v>-0.84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IFERROR(__xludf.DUMMYFUNCTION("""COMPUTED_VALUE"""),50.49)</f>
        <v>50.49</v>
      </c>
      <c r="C657" s="1">
        <f t="shared" si="1"/>
        <v>-0.32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IFERROR(__xludf.DUMMYFUNCTION("""COMPUTED_VALUE"""),49.96)</f>
        <v>49.96</v>
      </c>
      <c r="C658" s="1">
        <f t="shared" si="1"/>
        <v>-1.53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IFERROR(__xludf.DUMMYFUNCTION("""COMPUTED_VALUE"""),49.65)</f>
        <v>49.65</v>
      </c>
      <c r="C659" s="1">
        <f t="shared" si="1"/>
        <v>-1.31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IFERROR(__xludf.DUMMYFUNCTION("""COMPUTED_VALUE"""),49.86)</f>
        <v>49.86</v>
      </c>
      <c r="C660" s="1">
        <f t="shared" si="1"/>
        <v>-0.79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IFERROR(__xludf.DUMMYFUNCTION("""COMPUTED_VALUE"""),49.69)</f>
        <v>49.69</v>
      </c>
      <c r="C661" s="1">
        <f t="shared" si="1"/>
        <v>-1.17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IFERROR(__xludf.DUMMYFUNCTION("""COMPUTED_VALUE"""),49.89)</f>
        <v>49.89</v>
      </c>
      <c r="C662" s="1">
        <f t="shared" si="1"/>
        <v>-0.8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IFERROR(__xludf.DUMMYFUNCTION("""COMPUTED_VALUE"""),50.25)</f>
        <v>50.25</v>
      </c>
      <c r="C663" s="1">
        <f t="shared" si="1"/>
        <v>-0.64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IFERROR(__xludf.DUMMYFUNCTION("""COMPUTED_VALUE"""),50.46)</f>
        <v>50.46</v>
      </c>
      <c r="C664" s="1">
        <f t="shared" si="1"/>
        <v>-0.79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IFERROR(__xludf.DUMMYFUNCTION("""COMPUTED_VALUE"""),50.45)</f>
        <v>50.45</v>
      </c>
      <c r="C665" s="1">
        <f t="shared" si="1"/>
        <v>-1.01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IFERROR(__xludf.DUMMYFUNCTION("""COMPUTED_VALUE"""),49.64)</f>
        <v>49.64</v>
      </c>
      <c r="C666" s="1">
        <f t="shared" si="1"/>
        <v>-1.81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IFERROR(__xludf.DUMMYFUNCTION("""COMPUTED_VALUE"""),49.66)</f>
        <v>49.66</v>
      </c>
      <c r="C667" s="1">
        <f t="shared" si="1"/>
        <v>-0.98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IFERROR(__xludf.DUMMYFUNCTION("""COMPUTED_VALUE"""),49.17)</f>
        <v>49.17</v>
      </c>
      <c r="C668" s="1">
        <f t="shared" si="1"/>
        <v>-1.49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IFERROR(__xludf.DUMMYFUNCTION("""COMPUTED_VALUE"""),49.56)</f>
        <v>49.56</v>
      </c>
      <c r="C669" s="1">
        <f t="shared" si="1"/>
        <v>-0.61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IFERROR(__xludf.DUMMYFUNCTION("""COMPUTED_VALUE"""),49.63)</f>
        <v>49.63</v>
      </c>
      <c r="C670" s="1">
        <f t="shared" si="1"/>
        <v>-0.93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IFERROR(__xludf.DUMMYFUNCTION("""COMPUTED_VALUE"""),49.63)</f>
        <v>49.63</v>
      </c>
      <c r="C671" s="1">
        <f t="shared" si="1"/>
        <v>-1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IFERROR(__xludf.DUMMYFUNCTION("""COMPUTED_VALUE"""),50.04)</f>
        <v>50.04</v>
      </c>
      <c r="C672" s="1">
        <f t="shared" si="1"/>
        <v>-0.59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IFERROR(__xludf.DUMMYFUNCTION("""COMPUTED_VALUE"""),49.42)</f>
        <v>49.42</v>
      </c>
      <c r="C673" s="1">
        <f t="shared" si="1"/>
        <v>-1.62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IFERROR(__xludf.DUMMYFUNCTION("""COMPUTED_VALUE"""),49.47)</f>
        <v>49.47</v>
      </c>
      <c r="C674" s="1">
        <f t="shared" si="1"/>
        <v>-0.95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IFERROR(__xludf.DUMMYFUNCTION("""COMPUTED_VALUE"""),49.66)</f>
        <v>49.66</v>
      </c>
      <c r="C675" s="1">
        <f t="shared" si="1"/>
        <v>-0.81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IFERROR(__xludf.DUMMYFUNCTION("""COMPUTED_VALUE"""),50.79)</f>
        <v>50.79</v>
      </c>
      <c r="C676" s="1">
        <f t="shared" si="1"/>
        <v>0.13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IFERROR(__xludf.DUMMYFUNCTION("""COMPUTED_VALUE"""),51.86)</f>
        <v>51.86</v>
      </c>
      <c r="C677" s="1">
        <f t="shared" si="1"/>
        <v>0.07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IFERROR(__xludf.DUMMYFUNCTION("""COMPUTED_VALUE"""),51.74)</f>
        <v>51.74</v>
      </c>
      <c r="C678" s="1">
        <f t="shared" si="1"/>
        <v>-1.12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IFERROR(__xludf.DUMMYFUNCTION("""COMPUTED_VALUE"""),51.52)</f>
        <v>51.52</v>
      </c>
      <c r="C679" s="1">
        <f t="shared" si="1"/>
        <v>-1.22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IFERROR(__xludf.DUMMYFUNCTION("""COMPUTED_VALUE"""),51.56)</f>
        <v>51.56</v>
      </c>
      <c r="C680" s="1">
        <f t="shared" si="1"/>
        <v>-0.96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IFERROR(__xludf.DUMMYFUNCTION("""COMPUTED_VALUE"""),51.7)</f>
        <v>51.7</v>
      </c>
      <c r="C681" s="1">
        <f t="shared" si="1"/>
        <v>-0.86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IFERROR(__xludf.DUMMYFUNCTION("""COMPUTED_VALUE"""),52.6)</f>
        <v>52.6</v>
      </c>
      <c r="C682" s="1">
        <f t="shared" si="1"/>
        <v>-0.1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IFERROR(__xludf.DUMMYFUNCTION("""COMPUTED_VALUE"""),52.35)</f>
        <v>52.35</v>
      </c>
      <c r="C683" s="1">
        <f t="shared" si="1"/>
        <v>-1.25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IFERROR(__xludf.DUMMYFUNCTION("""COMPUTED_VALUE"""),52.15)</f>
        <v>52.15</v>
      </c>
      <c r="C684" s="1">
        <f t="shared" si="1"/>
        <v>-1.2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IFERROR(__xludf.DUMMYFUNCTION("""COMPUTED_VALUE"""),51.9)</f>
        <v>51.9</v>
      </c>
      <c r="C685" s="1">
        <f t="shared" si="1"/>
        <v>-1.25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IFERROR(__xludf.DUMMYFUNCTION("""COMPUTED_VALUE"""),52.7)</f>
        <v>52.7</v>
      </c>
      <c r="C686" s="1">
        <f t="shared" si="1"/>
        <v>-0.2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IFERROR(__xludf.DUMMYFUNCTION("""COMPUTED_VALUE"""),52.66)</f>
        <v>52.66</v>
      </c>
      <c r="C687" s="1">
        <f t="shared" si="1"/>
        <v>-1.04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IFERROR(__xludf.DUMMYFUNCTION("""COMPUTED_VALUE"""),52.74)</f>
        <v>52.74</v>
      </c>
      <c r="C688" s="1">
        <f t="shared" si="1"/>
        <v>-0.92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IFERROR(__xludf.DUMMYFUNCTION("""COMPUTED_VALUE"""),52.92)</f>
        <v>52.92</v>
      </c>
      <c r="C689" s="1">
        <f t="shared" si="1"/>
        <v>-0.82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IFERROR(__xludf.DUMMYFUNCTION("""COMPUTED_VALUE"""),52.54)</f>
        <v>52.54</v>
      </c>
      <c r="C690" s="1">
        <f t="shared" si="1"/>
        <v>-1.38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IFERROR(__xludf.DUMMYFUNCTION("""COMPUTED_VALUE"""),51.94)</f>
        <v>51.94</v>
      </c>
      <c r="C691" s="1">
        <f t="shared" si="1"/>
        <v>-1.6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IFERROR(__xludf.DUMMYFUNCTION("""COMPUTED_VALUE"""),52.58)</f>
        <v>52.58</v>
      </c>
      <c r="C692" s="1">
        <f t="shared" si="1"/>
        <v>-0.36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IFERROR(__xludf.DUMMYFUNCTION("""COMPUTED_VALUE"""),52.28)</f>
        <v>52.28</v>
      </c>
      <c r="C693" s="1">
        <f t="shared" si="1"/>
        <v>-1.3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IFERROR(__xludf.DUMMYFUNCTION("""COMPUTED_VALUE"""),52.07)</f>
        <v>52.07</v>
      </c>
      <c r="C694" s="1">
        <f t="shared" si="1"/>
        <v>-1.21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IFERROR(__xludf.DUMMYFUNCTION("""COMPUTED_VALUE"""),51.64)</f>
        <v>51.64</v>
      </c>
      <c r="C695" s="1">
        <f t="shared" si="1"/>
        <v>-1.43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IFERROR(__xludf.DUMMYFUNCTION("""COMPUTED_VALUE"""),52.47)</f>
        <v>52.47</v>
      </c>
      <c r="C696" s="1">
        <f t="shared" si="1"/>
        <v>-0.17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IFERROR(__xludf.DUMMYFUNCTION("""COMPUTED_VALUE"""),52.63)</f>
        <v>52.63</v>
      </c>
      <c r="C697" s="1">
        <f t="shared" si="1"/>
        <v>-0.84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IFERROR(__xludf.DUMMYFUNCTION("""COMPUTED_VALUE"""),52.97)</f>
        <v>52.97</v>
      </c>
      <c r="C698" s="1">
        <f t="shared" si="1"/>
        <v>-0.66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IFERROR(__xludf.DUMMYFUNCTION("""COMPUTED_VALUE"""),52.33)</f>
        <v>52.33</v>
      </c>
      <c r="C699" s="1">
        <f t="shared" si="1"/>
        <v>-1.64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IFERROR(__xludf.DUMMYFUNCTION("""COMPUTED_VALUE"""),51.51)</f>
        <v>51.51</v>
      </c>
      <c r="C700" s="1">
        <f t="shared" si="1"/>
        <v>-1.82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IFERROR(__xludf.DUMMYFUNCTION("""COMPUTED_VALUE"""),51.21)</f>
        <v>51.21</v>
      </c>
      <c r="C701" s="1">
        <f t="shared" si="1"/>
        <v>-1.3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IFERROR(__xludf.DUMMYFUNCTION("""COMPUTED_VALUE"""),50.34)</f>
        <v>50.34</v>
      </c>
      <c r="C702" s="1">
        <f t="shared" si="1"/>
        <v>-1.87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IFERROR(__xludf.DUMMYFUNCTION("""COMPUTED_VALUE"""),50.59)</f>
        <v>50.59</v>
      </c>
      <c r="C703" s="1">
        <f t="shared" si="1"/>
        <v>-0.75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IFERROR(__xludf.DUMMYFUNCTION("""COMPUTED_VALUE"""),50.79)</f>
        <v>50.79</v>
      </c>
      <c r="C704" s="1">
        <f t="shared" si="1"/>
        <v>-0.8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IFERROR(__xludf.DUMMYFUNCTION("""COMPUTED_VALUE"""),51.24)</f>
        <v>51.24</v>
      </c>
      <c r="C705" s="1">
        <f t="shared" si="1"/>
        <v>-0.55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IFERROR(__xludf.DUMMYFUNCTION("""COMPUTED_VALUE"""),52.29)</f>
        <v>52.29</v>
      </c>
      <c r="C706" s="1">
        <f t="shared" si="1"/>
        <v>0.05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IFERROR(__xludf.DUMMYFUNCTION("""COMPUTED_VALUE"""),52.42)</f>
        <v>52.42</v>
      </c>
      <c r="C707" s="1">
        <f t="shared" si="1"/>
        <v>-0.87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IFERROR(__xludf.DUMMYFUNCTION("""COMPUTED_VALUE"""),51.9)</f>
        <v>51.9</v>
      </c>
      <c r="C708" s="1">
        <f t="shared" si="1"/>
        <v>-1.52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IFERROR(__xludf.DUMMYFUNCTION("""COMPUTED_VALUE"""),51.79)</f>
        <v>51.79</v>
      </c>
      <c r="C709" s="1">
        <f t="shared" si="1"/>
        <v>-1.11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IFERROR(__xludf.DUMMYFUNCTION("""COMPUTED_VALUE"""),50.76)</f>
        <v>50.76</v>
      </c>
      <c r="C710" s="1">
        <f t="shared" si="1"/>
        <v>-2.03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IFERROR(__xludf.DUMMYFUNCTION("""COMPUTED_VALUE"""),50.65)</f>
        <v>50.65</v>
      </c>
      <c r="C711" s="1">
        <f t="shared" si="1"/>
        <v>-1.11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IFERROR(__xludf.DUMMYFUNCTION("""COMPUTED_VALUE"""),50.26)</f>
        <v>50.26</v>
      </c>
      <c r="C712" s="1">
        <f t="shared" si="1"/>
        <v>-1.39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IFERROR(__xludf.DUMMYFUNCTION("""COMPUTED_VALUE"""),50.08)</f>
        <v>50.08</v>
      </c>
      <c r="C713" s="1">
        <f t="shared" si="1"/>
        <v>-1.18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IFERROR(__xludf.DUMMYFUNCTION("""COMPUTED_VALUE"""),49.12)</f>
        <v>49.12</v>
      </c>
      <c r="C714" s="1">
        <f t="shared" si="1"/>
        <v>-1.96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IFERROR(__xludf.DUMMYFUNCTION("""COMPUTED_VALUE"""),49.78)</f>
        <v>49.78</v>
      </c>
      <c r="C715" s="1">
        <f t="shared" si="1"/>
        <v>-0.34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IFERROR(__xludf.DUMMYFUNCTION("""COMPUTED_VALUE"""),49.86)</f>
        <v>49.86</v>
      </c>
      <c r="C716" s="1">
        <f t="shared" si="1"/>
        <v>-0.92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IFERROR(__xludf.DUMMYFUNCTION("""COMPUTED_VALUE"""),50.32)</f>
        <v>50.32</v>
      </c>
      <c r="C717" s="1">
        <f t="shared" si="1"/>
        <v>-0.54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IFERROR(__xludf.DUMMYFUNCTION("""COMPUTED_VALUE"""),50.47)</f>
        <v>50.47</v>
      </c>
      <c r="C718" s="1">
        <f t="shared" si="1"/>
        <v>-0.85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IFERROR(__xludf.DUMMYFUNCTION("""COMPUTED_VALUE"""),50.08)</f>
        <v>50.08</v>
      </c>
      <c r="C719" s="1">
        <f t="shared" si="1"/>
        <v>-1.39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IFERROR(__xludf.DUMMYFUNCTION("""COMPUTED_VALUE"""),50.04)</f>
        <v>50.04</v>
      </c>
      <c r="C720" s="1">
        <f t="shared" si="1"/>
        <v>-1.04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IFERROR(__xludf.DUMMYFUNCTION("""COMPUTED_VALUE"""),47.06)</f>
        <v>47.06</v>
      </c>
      <c r="C721" s="1">
        <f t="shared" si="1"/>
        <v>-3.98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IFERROR(__xludf.DUMMYFUNCTION("""COMPUTED_VALUE"""),47.45)</f>
        <v>47.45</v>
      </c>
      <c r="C722" s="1">
        <f t="shared" si="1"/>
        <v>-0.61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IFERROR(__xludf.DUMMYFUNCTION("""COMPUTED_VALUE"""),47.96)</f>
        <v>47.96</v>
      </c>
      <c r="C723" s="1">
        <f t="shared" si="1"/>
        <v>-0.49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IFERROR(__xludf.DUMMYFUNCTION("""COMPUTED_VALUE"""),47.17)</f>
        <v>47.17</v>
      </c>
      <c r="C724" s="1">
        <f t="shared" si="1"/>
        <v>-1.79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IFERROR(__xludf.DUMMYFUNCTION("""COMPUTED_VALUE"""),47.47)</f>
        <v>47.47</v>
      </c>
      <c r="C725" s="1">
        <f t="shared" si="1"/>
        <v>-0.7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IFERROR(__xludf.DUMMYFUNCTION("""COMPUTED_VALUE"""),47.42)</f>
        <v>47.42</v>
      </c>
      <c r="C726" s="1">
        <f t="shared" si="1"/>
        <v>-1.05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IFERROR(__xludf.DUMMYFUNCTION("""COMPUTED_VALUE"""),47.91)</f>
        <v>47.91</v>
      </c>
      <c r="C727" s="1">
        <f t="shared" si="1"/>
        <v>-0.51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IFERROR(__xludf.DUMMYFUNCTION("""COMPUTED_VALUE"""),48.44)</f>
        <v>48.44</v>
      </c>
      <c r="C728" s="1">
        <f t="shared" si="1"/>
        <v>-0.47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IFERROR(__xludf.DUMMYFUNCTION("""COMPUTED_VALUE"""),48.68)</f>
        <v>48.68</v>
      </c>
      <c r="C729" s="1">
        <f t="shared" si="1"/>
        <v>-0.76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IFERROR(__xludf.DUMMYFUNCTION("""COMPUTED_VALUE"""),49.26)</f>
        <v>49.26</v>
      </c>
      <c r="C730" s="1">
        <f t="shared" si="1"/>
        <v>-0.42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IFERROR(__xludf.DUMMYFUNCTION("""COMPUTED_VALUE"""),49.03)</f>
        <v>49.03</v>
      </c>
      <c r="C731" s="1">
        <f t="shared" si="1"/>
        <v>-1.23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IFERROR(__xludf.DUMMYFUNCTION("""COMPUTED_VALUE"""),48.6)</f>
        <v>48.6</v>
      </c>
      <c r="C732" s="1">
        <f t="shared" si="1"/>
        <v>-1.43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IFERROR(__xludf.DUMMYFUNCTION("""COMPUTED_VALUE"""),49.2)</f>
        <v>49.2</v>
      </c>
      <c r="C733" s="1">
        <f t="shared" si="1"/>
        <v>-0.4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IFERROR(__xludf.DUMMYFUNCTION("""COMPUTED_VALUE"""),49.72)</f>
        <v>49.72</v>
      </c>
      <c r="C734" s="1">
        <f t="shared" si="1"/>
        <v>-0.48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IFERROR(__xludf.DUMMYFUNCTION("""COMPUTED_VALUE"""),49.66)</f>
        <v>49.66</v>
      </c>
      <c r="C735" s="1">
        <f t="shared" si="1"/>
        <v>-1.06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IFERROR(__xludf.DUMMYFUNCTION("""COMPUTED_VALUE"""),49.29)</f>
        <v>49.29</v>
      </c>
      <c r="C736" s="1">
        <f t="shared" si="1"/>
        <v>-1.37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IFERROR(__xludf.DUMMYFUNCTION("""COMPUTED_VALUE"""),49.3)</f>
        <v>49.3</v>
      </c>
      <c r="C737" s="1">
        <f t="shared" si="1"/>
        <v>-0.99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IFERROR(__xludf.DUMMYFUNCTION("""COMPUTED_VALUE"""),49.59)</f>
        <v>49.59</v>
      </c>
      <c r="C738" s="1">
        <f t="shared" si="1"/>
        <v>-0.71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IFERROR(__xludf.DUMMYFUNCTION("""COMPUTED_VALUE"""),49.06)</f>
        <v>49.06</v>
      </c>
      <c r="C739" s="1">
        <f t="shared" si="1"/>
        <v>-1.53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IFERROR(__xludf.DUMMYFUNCTION("""COMPUTED_VALUE"""),49.24)</f>
        <v>49.24</v>
      </c>
      <c r="C740" s="1">
        <f t="shared" si="1"/>
        <v>-0.82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IFERROR(__xludf.DUMMYFUNCTION("""COMPUTED_VALUE"""),49.3)</f>
        <v>49.3</v>
      </c>
      <c r="C741" s="1">
        <f t="shared" si="1"/>
        <v>-0.94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IFERROR(__xludf.DUMMYFUNCTION("""COMPUTED_VALUE"""),49.48)</f>
        <v>49.48</v>
      </c>
      <c r="C742" s="1">
        <f t="shared" si="1"/>
        <v>-0.82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IFERROR(__xludf.DUMMYFUNCTION("""COMPUTED_VALUE"""),49.64)</f>
        <v>49.64</v>
      </c>
      <c r="C743" s="1">
        <f t="shared" si="1"/>
        <v>-0.84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IFERROR(__xludf.DUMMYFUNCTION("""COMPUTED_VALUE"""),49.11)</f>
        <v>49.11</v>
      </c>
      <c r="C744" s="1">
        <f t="shared" si="1"/>
        <v>-1.53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IFERROR(__xludf.DUMMYFUNCTION("""COMPUTED_VALUE"""),48.67)</f>
        <v>48.67</v>
      </c>
      <c r="C745" s="1">
        <f t="shared" si="1"/>
        <v>-1.44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IFERROR(__xludf.DUMMYFUNCTION("""COMPUTED_VALUE"""),49.28)</f>
        <v>49.28</v>
      </c>
      <c r="C746" s="1">
        <f t="shared" si="1"/>
        <v>-0.39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IFERROR(__xludf.DUMMYFUNCTION("""COMPUTED_VALUE"""),50.22)</f>
        <v>50.22</v>
      </c>
      <c r="C747" s="1">
        <f t="shared" si="1"/>
        <v>-0.06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IFERROR(__xludf.DUMMYFUNCTION("""COMPUTED_VALUE"""),49.94)</f>
        <v>49.94</v>
      </c>
      <c r="C748" s="1">
        <f t="shared" si="1"/>
        <v>-1.28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IFERROR(__xludf.DUMMYFUNCTION("""COMPUTED_VALUE"""),50.93)</f>
        <v>50.93</v>
      </c>
      <c r="C749" s="1">
        <f t="shared" si="1"/>
        <v>-0.01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IFERROR(__xludf.DUMMYFUNCTION("""COMPUTED_VALUE"""),50.0)</f>
        <v>50</v>
      </c>
      <c r="C750" s="1">
        <f t="shared" si="1"/>
        <v>-1.93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IFERROR(__xludf.DUMMYFUNCTION("""COMPUTED_VALUE"""),49.88)</f>
        <v>49.88</v>
      </c>
      <c r="C751" s="1">
        <f t="shared" si="1"/>
        <v>-1.12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IFERROR(__xludf.DUMMYFUNCTION("""COMPUTED_VALUE"""),49.85)</f>
        <v>49.85</v>
      </c>
      <c r="C752" s="1">
        <f t="shared" si="1"/>
        <v>-1.03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IFERROR(__xludf.DUMMYFUNCTION("""COMPUTED_VALUE"""),49.53)</f>
        <v>49.53</v>
      </c>
      <c r="C753" s="1">
        <f t="shared" si="1"/>
        <v>-1.32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IFERROR(__xludf.DUMMYFUNCTION("""COMPUTED_VALUE"""),49.15)</f>
        <v>49.15</v>
      </c>
      <c r="C754" s="1">
        <f t="shared" si="1"/>
        <v>-1.38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IFERROR(__xludf.DUMMYFUNCTION("""COMPUTED_VALUE"""),49.79)</f>
        <v>49.79</v>
      </c>
      <c r="C755" s="1">
        <f t="shared" si="1"/>
        <v>-0.36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IFERROR(__xludf.DUMMYFUNCTION("""COMPUTED_VALUE"""),51.1)</f>
        <v>51.1</v>
      </c>
      <c r="C756" s="1">
        <f t="shared" si="1"/>
        <v>0.31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IFERROR(__xludf.DUMMYFUNCTION("""COMPUTED_VALUE"""),51.21)</f>
        <v>51.21</v>
      </c>
      <c r="C757" s="1">
        <f t="shared" si="1"/>
        <v>-0.89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IFERROR(__xludf.DUMMYFUNCTION("""COMPUTED_VALUE"""),52.19)</f>
        <v>52.19</v>
      </c>
      <c r="C758" s="1">
        <f t="shared" si="1"/>
        <v>-0.02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IFERROR(__xludf.DUMMYFUNCTION("""COMPUTED_VALUE"""),50.97)</f>
        <v>50.97</v>
      </c>
      <c r="C759" s="1">
        <f t="shared" si="1"/>
        <v>-2.22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IFERROR(__xludf.DUMMYFUNCTION("""COMPUTED_VALUE"""),50.76)</f>
        <v>50.76</v>
      </c>
      <c r="C760" s="1">
        <f t="shared" si="1"/>
        <v>-1.21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IFERROR(__xludf.DUMMYFUNCTION("""COMPUTED_VALUE"""),50.78)</f>
        <v>50.78</v>
      </c>
      <c r="C761" s="1">
        <f t="shared" si="1"/>
        <v>-0.98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IFERROR(__xludf.DUMMYFUNCTION("""COMPUTED_VALUE"""),50.79)</f>
        <v>50.79</v>
      </c>
      <c r="C762" s="1">
        <f t="shared" si="1"/>
        <v>-0.99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IFERROR(__xludf.DUMMYFUNCTION("""COMPUTED_VALUE"""),50.58)</f>
        <v>50.58</v>
      </c>
      <c r="C763" s="1">
        <f t="shared" si="1"/>
        <v>-1.21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IFERROR(__xludf.DUMMYFUNCTION("""COMPUTED_VALUE"""),50.59)</f>
        <v>50.59</v>
      </c>
      <c r="C764" s="1">
        <f t="shared" si="1"/>
        <v>-0.99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IFERROR(__xludf.DUMMYFUNCTION("""COMPUTED_VALUE"""),51.09)</f>
        <v>51.09</v>
      </c>
      <c r="C765" s="1">
        <f t="shared" si="1"/>
        <v>-0.5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IFERROR(__xludf.DUMMYFUNCTION("""COMPUTED_VALUE"""),51.53)</f>
        <v>51.53</v>
      </c>
      <c r="C766" s="1">
        <f t="shared" si="1"/>
        <v>-0.56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IFERROR(__xludf.DUMMYFUNCTION("""COMPUTED_VALUE"""),52.41)</f>
        <v>52.41</v>
      </c>
      <c r="C767" s="1">
        <f t="shared" si="1"/>
        <v>-0.12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IFERROR(__xludf.DUMMYFUNCTION("""COMPUTED_VALUE"""),52.34)</f>
        <v>52.34</v>
      </c>
      <c r="C768" s="1">
        <f t="shared" si="1"/>
        <v>-1.07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IFERROR(__xludf.DUMMYFUNCTION("""COMPUTED_VALUE"""),52.73)</f>
        <v>52.73</v>
      </c>
      <c r="C769" s="1">
        <f t="shared" si="1"/>
        <v>-0.61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IFERROR(__xludf.DUMMYFUNCTION("""COMPUTED_VALUE"""),53.95)</f>
        <v>53.95</v>
      </c>
      <c r="C770" s="1">
        <f t="shared" si="1"/>
        <v>0.22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IFERROR(__xludf.DUMMYFUNCTION("""COMPUTED_VALUE"""),53.95)</f>
        <v>53.95</v>
      </c>
      <c r="C771" s="1">
        <f t="shared" si="1"/>
        <v>-1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IFERROR(__xludf.DUMMYFUNCTION("""COMPUTED_VALUE"""),54.38)</f>
        <v>54.38</v>
      </c>
      <c r="C772" s="1">
        <f t="shared" si="1"/>
        <v>-0.57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IFERROR(__xludf.DUMMYFUNCTION("""COMPUTED_VALUE"""),54.36)</f>
        <v>54.36</v>
      </c>
      <c r="C773" s="1">
        <f t="shared" si="1"/>
        <v>-1.02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IFERROR(__xludf.DUMMYFUNCTION("""COMPUTED_VALUE"""),53.99)</f>
        <v>53.99</v>
      </c>
      <c r="C774" s="1">
        <f t="shared" si="1"/>
        <v>-1.37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IFERROR(__xludf.DUMMYFUNCTION("""COMPUTED_VALUE"""),53.79)</f>
        <v>53.79</v>
      </c>
      <c r="C775" s="1">
        <f t="shared" si="1"/>
        <v>-1.2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IFERROR(__xludf.DUMMYFUNCTION("""COMPUTED_VALUE"""),53.88)</f>
        <v>53.88</v>
      </c>
      <c r="C776" s="1">
        <f t="shared" si="1"/>
        <v>-0.91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IFERROR(__xludf.DUMMYFUNCTION("""COMPUTED_VALUE"""),54.59)</f>
        <v>54.59</v>
      </c>
      <c r="C777" s="1">
        <f t="shared" si="1"/>
        <v>-0.29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IFERROR(__xludf.DUMMYFUNCTION("""COMPUTED_VALUE"""),53.9)</f>
        <v>53.9</v>
      </c>
      <c r="C778" s="1">
        <f t="shared" si="1"/>
        <v>-1.69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IFERROR(__xludf.DUMMYFUNCTION("""COMPUTED_VALUE"""),54.29)</f>
        <v>54.29</v>
      </c>
      <c r="C779" s="1">
        <f t="shared" si="1"/>
        <v>-0.61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IFERROR(__xludf.DUMMYFUNCTION("""COMPUTED_VALUE"""),54.52)</f>
        <v>54.52</v>
      </c>
      <c r="C780" s="1">
        <f t="shared" si="1"/>
        <v>-0.77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IFERROR(__xludf.DUMMYFUNCTION("""COMPUTED_VALUE"""),54.36)</f>
        <v>54.36</v>
      </c>
      <c r="C781" s="1">
        <f t="shared" si="1"/>
        <v>-1.16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IFERROR(__xludf.DUMMYFUNCTION("""COMPUTED_VALUE"""),54.66)</f>
        <v>54.66</v>
      </c>
      <c r="C782" s="1">
        <f t="shared" si="1"/>
        <v>-0.7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IFERROR(__xludf.DUMMYFUNCTION("""COMPUTED_VALUE"""),54.75)</f>
        <v>54.75</v>
      </c>
      <c r="C783" s="1">
        <f t="shared" si="1"/>
        <v>-0.91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IFERROR(__xludf.DUMMYFUNCTION("""COMPUTED_VALUE"""),54.95)</f>
        <v>54.95</v>
      </c>
      <c r="C784" s="1">
        <f t="shared" si="1"/>
        <v>-0.8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IFERROR(__xludf.DUMMYFUNCTION("""COMPUTED_VALUE"""),54.96)</f>
        <v>54.96</v>
      </c>
      <c r="C785" s="1">
        <f t="shared" si="1"/>
        <v>-0.99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IFERROR(__xludf.DUMMYFUNCTION("""COMPUTED_VALUE"""),54.88)</f>
        <v>54.88</v>
      </c>
      <c r="C786" s="1">
        <f t="shared" si="1"/>
        <v>-1.08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IFERROR(__xludf.DUMMYFUNCTION("""COMPUTED_VALUE"""),55.61)</f>
        <v>55.61</v>
      </c>
      <c r="C787" s="1">
        <f t="shared" si="1"/>
        <v>-0.27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IFERROR(__xludf.DUMMYFUNCTION("""COMPUTED_VALUE"""),55.73)</f>
        <v>55.73</v>
      </c>
      <c r="C788" s="1">
        <f t="shared" si="1"/>
        <v>-0.88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IFERROR(__xludf.DUMMYFUNCTION("""COMPUTED_VALUE"""),54.6)</f>
        <v>54.6</v>
      </c>
      <c r="C789" s="1">
        <f t="shared" si="1"/>
        <v>-2.13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IFERROR(__xludf.DUMMYFUNCTION("""COMPUTED_VALUE"""),54.17)</f>
        <v>54.17</v>
      </c>
      <c r="C790" s="1">
        <f t="shared" si="1"/>
        <v>-1.43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IFERROR(__xludf.DUMMYFUNCTION("""COMPUTED_VALUE"""),54.25)</f>
        <v>54.25</v>
      </c>
      <c r="C791" s="1">
        <f t="shared" si="1"/>
        <v>-0.92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IFERROR(__xludf.DUMMYFUNCTION("""COMPUTED_VALUE"""),53.59)</f>
        <v>53.59</v>
      </c>
      <c r="C792" s="1">
        <f t="shared" si="1"/>
        <v>-1.66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IFERROR(__xludf.DUMMYFUNCTION("""COMPUTED_VALUE"""),53.9)</f>
        <v>53.9</v>
      </c>
      <c r="C793" s="1">
        <f t="shared" si="1"/>
        <v>-0.69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IFERROR(__xludf.DUMMYFUNCTION("""COMPUTED_VALUE"""),54.48)</f>
        <v>54.48</v>
      </c>
      <c r="C794" s="1">
        <f t="shared" si="1"/>
        <v>-0.42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IFERROR(__xludf.DUMMYFUNCTION("""COMPUTED_VALUE"""),54.59)</f>
        <v>54.59</v>
      </c>
      <c r="C795" s="1">
        <f t="shared" si="1"/>
        <v>-0.89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IFERROR(__xludf.DUMMYFUNCTION("""COMPUTED_VALUE"""),55.33)</f>
        <v>55.33</v>
      </c>
      <c r="C796" s="1">
        <f t="shared" si="1"/>
        <v>-0.26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IFERROR(__xludf.DUMMYFUNCTION("""COMPUTED_VALUE"""),55.8)</f>
        <v>55.8</v>
      </c>
      <c r="C797" s="1">
        <f t="shared" si="1"/>
        <v>-0.53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IFERROR(__xludf.DUMMYFUNCTION("""COMPUTED_VALUE"""),56.48)</f>
        <v>56.48</v>
      </c>
      <c r="C798" s="1">
        <f t="shared" si="1"/>
        <v>-0.32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IFERROR(__xludf.DUMMYFUNCTION("""COMPUTED_VALUE"""),56.36)</f>
        <v>56.36</v>
      </c>
      <c r="C799" s="1">
        <f t="shared" si="1"/>
        <v>-1.12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IFERROR(__xludf.DUMMYFUNCTION("""COMPUTED_VALUE"""),56.32)</f>
        <v>56.32</v>
      </c>
      <c r="C800" s="1">
        <f t="shared" si="1"/>
        <v>-1.04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IFERROR(__xludf.DUMMYFUNCTION("""COMPUTED_VALUE"""),57.39)</f>
        <v>57.39</v>
      </c>
      <c r="C801" s="1">
        <f t="shared" si="1"/>
        <v>0.07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IFERROR(__xludf.DUMMYFUNCTION("""COMPUTED_VALUE"""),57.66)</f>
        <v>57.66</v>
      </c>
      <c r="C802" s="1">
        <f t="shared" si="1"/>
        <v>-0.73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IFERROR(__xludf.DUMMYFUNCTION("""COMPUTED_VALUE"""),57.11)</f>
        <v>57.11</v>
      </c>
      <c r="C803" s="1">
        <f t="shared" si="1"/>
        <v>-1.55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IFERROR(__xludf.DUMMYFUNCTION("""COMPUTED_VALUE"""),57.34)</f>
        <v>57.34</v>
      </c>
      <c r="C804" s="1">
        <f t="shared" si="1"/>
        <v>-0.77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IFERROR(__xludf.DUMMYFUNCTION("""COMPUTED_VALUE"""),57.75)</f>
        <v>57.75</v>
      </c>
      <c r="C805" s="1">
        <f t="shared" si="1"/>
        <v>-0.59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IFERROR(__xludf.DUMMYFUNCTION("""COMPUTED_VALUE"""),57.58)</f>
        <v>57.58</v>
      </c>
      <c r="C806" s="1">
        <f t="shared" si="1"/>
        <v>-1.17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IFERROR(__xludf.DUMMYFUNCTION("""COMPUTED_VALUE"""),56.83)</f>
        <v>56.83</v>
      </c>
      <c r="C807" s="1">
        <f t="shared" si="1"/>
        <v>-1.75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IFERROR(__xludf.DUMMYFUNCTION("""COMPUTED_VALUE"""),56.31)</f>
        <v>56.31</v>
      </c>
      <c r="C808" s="1">
        <f t="shared" si="1"/>
        <v>-1.52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IFERROR(__xludf.DUMMYFUNCTION("""COMPUTED_VALUE"""),56.94)</f>
        <v>56.94</v>
      </c>
      <c r="C809" s="1">
        <f t="shared" si="1"/>
        <v>-0.37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IFERROR(__xludf.DUMMYFUNCTION("""COMPUTED_VALUE"""),56.31)</f>
        <v>56.31</v>
      </c>
      <c r="C810" s="1">
        <f t="shared" si="1"/>
        <v>-1.63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IFERROR(__xludf.DUMMYFUNCTION("""COMPUTED_VALUE"""),56.78)</f>
        <v>56.78</v>
      </c>
      <c r="C811" s="1">
        <f t="shared" si="1"/>
        <v>-0.53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IFERROR(__xludf.DUMMYFUNCTION("""COMPUTED_VALUE"""),56.21)</f>
        <v>56.21</v>
      </c>
      <c r="C812" s="1">
        <f t="shared" si="1"/>
        <v>-1.57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IFERROR(__xludf.DUMMYFUNCTION("""COMPUTED_VALUE"""),56.63)</f>
        <v>56.63</v>
      </c>
      <c r="C813" s="1">
        <f t="shared" si="1"/>
        <v>-0.58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IFERROR(__xludf.DUMMYFUNCTION("""COMPUTED_VALUE"""),56.47)</f>
        <v>56.47</v>
      </c>
      <c r="C814" s="1">
        <f t="shared" si="1"/>
        <v>-1.16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IFERROR(__xludf.DUMMYFUNCTION("""COMPUTED_VALUE"""),56.8)</f>
        <v>56.8</v>
      </c>
      <c r="C815" s="1">
        <f t="shared" si="1"/>
        <v>-0.67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IFERROR(__xludf.DUMMYFUNCTION("""COMPUTED_VALUE"""),56.69)</f>
        <v>56.69</v>
      </c>
      <c r="C816" s="1">
        <f t="shared" si="1"/>
        <v>-1.11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IFERROR(__xludf.DUMMYFUNCTION("""COMPUTED_VALUE"""),57.46)</f>
        <v>57.46</v>
      </c>
      <c r="C817" s="1">
        <f t="shared" si="1"/>
        <v>-0.23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IFERROR(__xludf.DUMMYFUNCTION("""COMPUTED_VALUE"""),57.25)</f>
        <v>57.25</v>
      </c>
      <c r="C818" s="1">
        <f t="shared" si="1"/>
        <v>-1.21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IFERROR(__xludf.DUMMYFUNCTION("""COMPUTED_VALUE"""),57.59)</f>
        <v>57.59</v>
      </c>
      <c r="C819" s="1">
        <f t="shared" si="1"/>
        <v>-0.66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IFERROR(__xludf.DUMMYFUNCTION("""COMPUTED_VALUE"""),57.7)</f>
        <v>57.7</v>
      </c>
      <c r="C820" s="1">
        <f t="shared" si="1"/>
        <v>-0.89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IFERROR(__xludf.DUMMYFUNCTION("""COMPUTED_VALUE"""),58.82)</f>
        <v>58.82</v>
      </c>
      <c r="C821" s="1">
        <f t="shared" si="1"/>
        <v>0.12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IFERROR(__xludf.DUMMYFUNCTION("""COMPUTED_VALUE"""),59.14)</f>
        <v>59.14</v>
      </c>
      <c r="C822" s="1">
        <f t="shared" si="1"/>
        <v>-0.68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IFERROR(__xludf.DUMMYFUNCTION("""COMPUTED_VALUE"""),60.11)</f>
        <v>60.11</v>
      </c>
      <c r="C823" s="1">
        <f t="shared" si="1"/>
        <v>-0.03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IFERROR(__xludf.DUMMYFUNCTION("""COMPUTED_VALUE"""),60.55)</f>
        <v>60.55</v>
      </c>
      <c r="C824" s="1">
        <f t="shared" si="1"/>
        <v>-0.56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IFERROR(__xludf.DUMMYFUNCTION("""COMPUTED_VALUE"""),60.55)</f>
        <v>60.55</v>
      </c>
      <c r="C825" s="1">
        <f t="shared" si="1"/>
        <v>-1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IFERROR(__xludf.DUMMYFUNCTION("""COMPUTED_VALUE"""),58.88)</f>
        <v>58.88</v>
      </c>
      <c r="C826" s="1">
        <f t="shared" si="1"/>
        <v>-2.67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IFERROR(__xludf.DUMMYFUNCTION("""COMPUTED_VALUE"""),60.75)</f>
        <v>60.75</v>
      </c>
      <c r="C827" s="1">
        <f t="shared" si="1"/>
        <v>0.87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IFERROR(__xludf.DUMMYFUNCTION("""COMPUTED_VALUE"""),60.68)</f>
        <v>60.68</v>
      </c>
      <c r="C828" s="1">
        <f t="shared" si="1"/>
        <v>-1.07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IFERROR(__xludf.DUMMYFUNCTION("""COMPUTED_VALUE"""),59.99)</f>
        <v>59.99</v>
      </c>
      <c r="C829" s="1">
        <f t="shared" si="1"/>
        <v>-1.69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IFERROR(__xludf.DUMMYFUNCTION("""COMPUTED_VALUE"""),61.56)</f>
        <v>61.56</v>
      </c>
      <c r="C830" s="1">
        <f t="shared" si="1"/>
        <v>0.57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IFERROR(__xludf.DUMMYFUNCTION("""COMPUTED_VALUE"""),62.01)</f>
        <v>62.01</v>
      </c>
      <c r="C831" s="1">
        <f t="shared" si="1"/>
        <v>-0.55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IFERROR(__xludf.DUMMYFUNCTION("""COMPUTED_VALUE"""),62.59)</f>
        <v>62.59</v>
      </c>
      <c r="C832" s="1">
        <f t="shared" si="1"/>
        <v>-0.42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IFERROR(__xludf.DUMMYFUNCTION("""COMPUTED_VALUE"""),61.94)</f>
        <v>61.94</v>
      </c>
      <c r="C833" s="1">
        <f t="shared" si="1"/>
        <v>-1.65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IFERROR(__xludf.DUMMYFUNCTION("""COMPUTED_VALUE"""),62.0)</f>
        <v>62</v>
      </c>
      <c r="C834" s="1">
        <f t="shared" si="1"/>
        <v>-0.94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IFERROR(__xludf.DUMMYFUNCTION("""COMPUTED_VALUE"""),61.87)</f>
        <v>61.87</v>
      </c>
      <c r="C835" s="1">
        <f t="shared" si="1"/>
        <v>-1.13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IFERROR(__xludf.DUMMYFUNCTION("""COMPUTED_VALUE"""),63.0)</f>
        <v>63</v>
      </c>
      <c r="C836" s="1">
        <f t="shared" si="1"/>
        <v>0.13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IFERROR(__xludf.DUMMYFUNCTION("""COMPUTED_VALUE"""),62.84)</f>
        <v>62.84</v>
      </c>
      <c r="C837" s="1">
        <f t="shared" si="1"/>
        <v>-1.16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IFERROR(__xludf.DUMMYFUNCTION("""COMPUTED_VALUE"""),63.21)</f>
        <v>63.21</v>
      </c>
      <c r="C838" s="1">
        <f t="shared" si="1"/>
        <v>-0.63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IFERROR(__xludf.DUMMYFUNCTION("""COMPUTED_VALUE"""),63.88)</f>
        <v>63.88</v>
      </c>
      <c r="C839" s="1">
        <f t="shared" si="1"/>
        <v>-0.33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IFERROR(__xludf.DUMMYFUNCTION("""COMPUTED_VALUE"""),64.8)</f>
        <v>64.8</v>
      </c>
      <c r="C840" s="1">
        <f t="shared" si="1"/>
        <v>-0.08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IFERROR(__xludf.DUMMYFUNCTION("""COMPUTED_VALUE"""),65.06)</f>
        <v>65.06</v>
      </c>
      <c r="C841" s="1">
        <f t="shared" si="1"/>
        <v>-0.74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IFERROR(__xludf.DUMMYFUNCTION("""COMPUTED_VALUE"""),66.07)</f>
        <v>66.07</v>
      </c>
      <c r="C842" s="1">
        <f t="shared" si="1"/>
        <v>0.01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IFERROR(__xludf.DUMMYFUNCTION("""COMPUTED_VALUE"""),65.99)</f>
        <v>65.99</v>
      </c>
      <c r="C843" s="1">
        <f t="shared" si="1"/>
        <v>-1.08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IFERROR(__xludf.DUMMYFUNCTION("""COMPUTED_VALUE"""),66.67)</f>
        <v>66.67</v>
      </c>
      <c r="C844" s="1">
        <f t="shared" si="1"/>
        <v>-0.32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IFERROR(__xludf.DUMMYFUNCTION("""COMPUTED_VALUE"""),67.2)</f>
        <v>67.2</v>
      </c>
      <c r="C845" s="1">
        <f t="shared" si="1"/>
        <v>-0.47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IFERROR(__xludf.DUMMYFUNCTION("""COMPUTED_VALUE"""),67.32)</f>
        <v>67.32</v>
      </c>
      <c r="C846" s="1">
        <f t="shared" si="1"/>
        <v>-0.88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IFERROR(__xludf.DUMMYFUNCTION("""COMPUTED_VALUE"""),67.47)</f>
        <v>67.47</v>
      </c>
      <c r="C847" s="1">
        <f t="shared" si="1"/>
        <v>-0.85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IFERROR(__xludf.DUMMYFUNCTION("""COMPUTED_VALUE"""),67.67)</f>
        <v>67.67</v>
      </c>
      <c r="C848" s="1">
        <f t="shared" si="1"/>
        <v>-0.8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IFERROR(__xludf.DUMMYFUNCTION("""COMPUTED_VALUE"""),66.47)</f>
        <v>66.47</v>
      </c>
      <c r="C849" s="1">
        <f t="shared" si="1"/>
        <v>-2.2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IFERROR(__xludf.DUMMYFUNCTION("""COMPUTED_VALUE"""),66.58)</f>
        <v>66.58</v>
      </c>
      <c r="C850" s="1">
        <f t="shared" si="1"/>
        <v>-0.89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IFERROR(__xludf.DUMMYFUNCTION("""COMPUTED_VALUE"""),66.12)</f>
        <v>66.12</v>
      </c>
      <c r="C851" s="1">
        <f t="shared" si="1"/>
        <v>-1.46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IFERROR(__xludf.DUMMYFUNCTION("""COMPUTED_VALUE"""),65.83)</f>
        <v>65.83</v>
      </c>
      <c r="C852" s="1">
        <f t="shared" si="1"/>
        <v>-1.29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IFERROR(__xludf.DUMMYFUNCTION("""COMPUTED_VALUE"""),65.57)</f>
        <v>65.57</v>
      </c>
      <c r="C853" s="1">
        <f t="shared" si="1"/>
        <v>-1.26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IFERROR(__xludf.DUMMYFUNCTION("""COMPUTED_VALUE"""),65.23)</f>
        <v>65.23</v>
      </c>
      <c r="C854" s="1">
        <f t="shared" si="1"/>
        <v>-1.34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IFERROR(__xludf.DUMMYFUNCTION("""COMPUTED_VALUE"""),65.49)</f>
        <v>65.49</v>
      </c>
      <c r="C855" s="1">
        <f t="shared" si="1"/>
        <v>-0.74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IFERROR(__xludf.DUMMYFUNCTION("""COMPUTED_VALUE"""),66.69)</f>
        <v>66.69</v>
      </c>
      <c r="C856" s="1">
        <f t="shared" si="1"/>
        <v>0.2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IFERROR(__xludf.DUMMYFUNCTION("""COMPUTED_VALUE"""),66.26)</f>
        <v>66.26</v>
      </c>
      <c r="C857" s="1">
        <f t="shared" si="1"/>
        <v>-1.43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IFERROR(__xludf.DUMMYFUNCTION("""COMPUTED_VALUE"""),64.65)</f>
        <v>64.65</v>
      </c>
      <c r="C858" s="1">
        <f t="shared" si="1"/>
        <v>-2.61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IFERROR(__xludf.DUMMYFUNCTION("""COMPUTED_VALUE"""),63.08)</f>
        <v>63.08</v>
      </c>
      <c r="C859" s="1">
        <f t="shared" si="1"/>
        <v>-2.57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IFERROR(__xludf.DUMMYFUNCTION("""COMPUTED_VALUE"""),63.8)</f>
        <v>63.8</v>
      </c>
      <c r="C860" s="1">
        <f t="shared" si="1"/>
        <v>-0.28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IFERROR(__xludf.DUMMYFUNCTION("""COMPUTED_VALUE"""),64.35)</f>
        <v>64.35</v>
      </c>
      <c r="C861" s="1">
        <f t="shared" si="1"/>
        <v>-0.45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IFERROR(__xludf.DUMMYFUNCTION("""COMPUTED_VALUE"""),63.12)</f>
        <v>63.12</v>
      </c>
      <c r="C862" s="1">
        <f t="shared" si="1"/>
        <v>-2.23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IFERROR(__xludf.DUMMYFUNCTION("""COMPUTED_VALUE"""),63.14)</f>
        <v>63.14</v>
      </c>
      <c r="C863" s="1">
        <f t="shared" si="1"/>
        <v>-0.98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IFERROR(__xludf.DUMMYFUNCTION("""COMPUTED_VALUE"""),64.85)</f>
        <v>64.85</v>
      </c>
      <c r="C864" s="1">
        <f t="shared" si="1"/>
        <v>0.71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IFERROR(__xludf.DUMMYFUNCTION("""COMPUTED_VALUE"""),63.83)</f>
        <v>63.83</v>
      </c>
      <c r="C865" s="1">
        <f t="shared" si="1"/>
        <v>-2.02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IFERROR(__xludf.DUMMYFUNCTION("""COMPUTED_VALUE"""),63.8)</f>
        <v>63.8</v>
      </c>
      <c r="C866" s="1">
        <f t="shared" si="1"/>
        <v>-1.03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IFERROR(__xludf.DUMMYFUNCTION("""COMPUTED_VALUE"""),62.99)</f>
        <v>62.99</v>
      </c>
      <c r="C867" s="1">
        <f t="shared" si="1"/>
        <v>-1.81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IFERROR(__xludf.DUMMYFUNCTION("""COMPUTED_VALUE"""),64.3)</f>
        <v>64.3</v>
      </c>
      <c r="C868" s="1">
        <f t="shared" si="1"/>
        <v>0.31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IFERROR(__xludf.DUMMYFUNCTION("""COMPUTED_VALUE"""),63.8)</f>
        <v>63.8</v>
      </c>
      <c r="C869" s="1">
        <f t="shared" si="1"/>
        <v>-1.5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IFERROR(__xludf.DUMMYFUNCTION("""COMPUTED_VALUE"""),64.49)</f>
        <v>64.49</v>
      </c>
      <c r="C870" s="1">
        <f t="shared" si="1"/>
        <v>-0.31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IFERROR(__xludf.DUMMYFUNCTION("""COMPUTED_VALUE"""),65.29)</f>
        <v>65.29</v>
      </c>
      <c r="C871" s="1">
        <f t="shared" si="1"/>
        <v>-0.2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IFERROR(__xludf.DUMMYFUNCTION("""COMPUTED_VALUE"""),64.33)</f>
        <v>64.33</v>
      </c>
      <c r="C872" s="1">
        <f t="shared" si="1"/>
        <v>-1.96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IFERROR(__xludf.DUMMYFUNCTION("""COMPUTED_VALUE"""),61.98)</f>
        <v>61.98</v>
      </c>
      <c r="C873" s="1">
        <f t="shared" si="1"/>
        <v>-3.35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IFERROR(__xludf.DUMMYFUNCTION("""COMPUTED_VALUE"""),62.73)</f>
        <v>62.73</v>
      </c>
      <c r="C874" s="1">
        <f t="shared" si="1"/>
        <v>-0.25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IFERROR(__xludf.DUMMYFUNCTION("""COMPUTED_VALUE"""),62.44)</f>
        <v>62.44</v>
      </c>
      <c r="C875" s="1">
        <f t="shared" si="1"/>
        <v>-1.29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IFERROR(__xludf.DUMMYFUNCTION("""COMPUTED_VALUE"""),62.57)</f>
        <v>62.57</v>
      </c>
      <c r="C876" s="1">
        <f t="shared" si="1"/>
        <v>-0.87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IFERROR(__xludf.DUMMYFUNCTION("""COMPUTED_VALUE"""),63.21)</f>
        <v>63.21</v>
      </c>
      <c r="C877" s="1">
        <f t="shared" si="1"/>
        <v>-0.36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IFERROR(__xludf.DUMMYFUNCTION("""COMPUTED_VALUE"""),63.72)</f>
        <v>63.72</v>
      </c>
      <c r="C878" s="1">
        <f t="shared" si="1"/>
        <v>-0.49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IFERROR(__xludf.DUMMYFUNCTION("""COMPUTED_VALUE"""),63.15)</f>
        <v>63.15</v>
      </c>
      <c r="C879" s="1">
        <f t="shared" si="1"/>
        <v>-1.57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IFERROR(__xludf.DUMMYFUNCTION("""COMPUTED_VALUE"""),63.93)</f>
        <v>63.93</v>
      </c>
      <c r="C880" s="1">
        <f t="shared" si="1"/>
        <v>-0.22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IFERROR(__xludf.DUMMYFUNCTION("""COMPUTED_VALUE"""),63.26)</f>
        <v>63.26</v>
      </c>
      <c r="C881" s="1">
        <f t="shared" si="1"/>
        <v>-1.67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IFERROR(__xludf.DUMMYFUNCTION("""COMPUTED_VALUE"""),63.61)</f>
        <v>63.61</v>
      </c>
      <c r="C882" s="1">
        <f t="shared" si="1"/>
        <v>-0.65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IFERROR(__xludf.DUMMYFUNCTION("""COMPUTED_VALUE"""),63.82)</f>
        <v>63.82</v>
      </c>
      <c r="C883" s="1">
        <f t="shared" si="1"/>
        <v>-0.79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IFERROR(__xludf.DUMMYFUNCTION("""COMPUTED_VALUE"""),64.71)</f>
        <v>64.71</v>
      </c>
      <c r="C884" s="1">
        <f t="shared" si="1"/>
        <v>-0.11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IFERROR(__xludf.DUMMYFUNCTION("""COMPUTED_VALUE"""),64.94)</f>
        <v>64.94</v>
      </c>
      <c r="C885" s="1">
        <f t="shared" si="1"/>
        <v>-0.77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IFERROR(__xludf.DUMMYFUNCTION("""COMPUTED_VALUE"""),64.91)</f>
        <v>64.91</v>
      </c>
      <c r="C886" s="1">
        <f t="shared" si="1"/>
        <v>-1.03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IFERROR(__xludf.DUMMYFUNCTION("""COMPUTED_VALUE"""),66.58)</f>
        <v>66.58</v>
      </c>
      <c r="C887" s="1">
        <f t="shared" si="1"/>
        <v>0.67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IFERROR(__xludf.DUMMYFUNCTION("""COMPUTED_VALUE"""),66.98)</f>
        <v>66.98</v>
      </c>
      <c r="C888" s="1">
        <f t="shared" si="1"/>
        <v>-0.6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IFERROR(__xludf.DUMMYFUNCTION("""COMPUTED_VALUE"""),65.93)</f>
        <v>65.93</v>
      </c>
      <c r="C889" s="1">
        <f t="shared" si="1"/>
        <v>-2.05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IFERROR(__xludf.DUMMYFUNCTION("""COMPUTED_VALUE"""),65.03)</f>
        <v>65.03</v>
      </c>
      <c r="C890" s="1">
        <f t="shared" si="1"/>
        <v>-1.9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IFERROR(__xludf.DUMMYFUNCTION("""COMPUTED_VALUE"""),65.36)</f>
        <v>65.36</v>
      </c>
      <c r="C891" s="1">
        <f t="shared" si="1"/>
        <v>-0.67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IFERROR(__xludf.DUMMYFUNCTION("""COMPUTED_VALUE"""),65.82)</f>
        <v>65.82</v>
      </c>
      <c r="C892" s="1">
        <f t="shared" si="1"/>
        <v>-0.54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IFERROR(__xludf.DUMMYFUNCTION("""COMPUTED_VALUE"""),65.16)</f>
        <v>65.16</v>
      </c>
      <c r="C893" s="1">
        <f t="shared" si="1"/>
        <v>-1.66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IFERROR(__xludf.DUMMYFUNCTION("""COMPUTED_VALUE"""),64.4)</f>
        <v>64.4</v>
      </c>
      <c r="C894" s="1">
        <f t="shared" si="1"/>
        <v>-1.76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IFERROR(__xludf.DUMMYFUNCTION("""COMPUTED_VALUE"""),64.45)</f>
        <v>64.45</v>
      </c>
      <c r="C895" s="1">
        <f t="shared" si="1"/>
        <v>-0.95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IFERROR(__xludf.DUMMYFUNCTION("""COMPUTED_VALUE"""),64.64)</f>
        <v>64.64</v>
      </c>
      <c r="C896" s="1">
        <f t="shared" si="1"/>
        <v>-0.81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IFERROR(__xludf.DUMMYFUNCTION("""COMPUTED_VALUE"""),64.55)</f>
        <v>64.55</v>
      </c>
      <c r="C897" s="1">
        <f t="shared" si="1"/>
        <v>-1.09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IFERROR(__xludf.DUMMYFUNCTION("""COMPUTED_VALUE"""),64.98)</f>
        <v>64.98</v>
      </c>
      <c r="C898" s="1">
        <f t="shared" si="1"/>
        <v>-0.57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IFERROR(__xludf.DUMMYFUNCTION("""COMPUTED_VALUE"""),64.61)</f>
        <v>64.61</v>
      </c>
      <c r="C899" s="1">
        <f t="shared" si="1"/>
        <v>-1.37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IFERROR(__xludf.DUMMYFUNCTION("""COMPUTED_VALUE"""),64.18)</f>
        <v>64.18</v>
      </c>
      <c r="C900" s="1">
        <f t="shared" si="1"/>
        <v>-1.43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IFERROR(__xludf.DUMMYFUNCTION("""COMPUTED_VALUE"""),64.65)</f>
        <v>64.65</v>
      </c>
      <c r="C901" s="1">
        <f t="shared" si="1"/>
        <v>-0.53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IFERROR(__xludf.DUMMYFUNCTION("""COMPUTED_VALUE"""),65.36)</f>
        <v>65.36</v>
      </c>
      <c r="C902" s="1">
        <f t="shared" si="1"/>
        <v>-0.29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IFERROR(__xludf.DUMMYFUNCTION("""COMPUTED_VALUE"""),66.51)</f>
        <v>66.51</v>
      </c>
      <c r="C903" s="1">
        <f t="shared" si="1"/>
        <v>0.15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IFERROR(__xludf.DUMMYFUNCTION("""COMPUTED_VALUE"""),66.02)</f>
        <v>66.02</v>
      </c>
      <c r="C904" s="1">
        <f t="shared" si="1"/>
        <v>-1.49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IFERROR(__xludf.DUMMYFUNCTION("""COMPUTED_VALUE"""),67.05)</f>
        <v>67.05</v>
      </c>
      <c r="C905" s="1">
        <f t="shared" si="1"/>
        <v>0.03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IFERROR(__xludf.DUMMYFUNCTION("""COMPUTED_VALUE"""),65.91)</f>
        <v>65.91</v>
      </c>
      <c r="C906" s="1">
        <f t="shared" si="1"/>
        <v>-2.14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IFERROR(__xludf.DUMMYFUNCTION("""COMPUTED_VALUE"""),65.75)</f>
        <v>65.75</v>
      </c>
      <c r="C907" s="1">
        <f t="shared" si="1"/>
        <v>-1.16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IFERROR(__xludf.DUMMYFUNCTION("""COMPUTED_VALUE"""),64.73)</f>
        <v>64.73</v>
      </c>
      <c r="C908" s="1">
        <f t="shared" si="1"/>
        <v>-2.02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IFERROR(__xludf.DUMMYFUNCTION("""COMPUTED_VALUE"""),63.93)</f>
        <v>63.93</v>
      </c>
      <c r="C909" s="1">
        <f t="shared" si="1"/>
        <v>-1.8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IFERROR(__xludf.DUMMYFUNCTION("""COMPUTED_VALUE"""),63.98)</f>
        <v>63.98</v>
      </c>
      <c r="C910" s="1">
        <f t="shared" si="1"/>
        <v>-0.95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IFERROR(__xludf.DUMMYFUNCTION("""COMPUTED_VALUE"""),63.96)</f>
        <v>63.96</v>
      </c>
      <c r="C911" s="1">
        <f t="shared" si="1"/>
        <v>-1.02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IFERROR(__xludf.DUMMYFUNCTION("""COMPUTED_VALUE"""),62.38)</f>
        <v>62.38</v>
      </c>
      <c r="C912" s="1">
        <f t="shared" si="1"/>
        <v>-2.58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IFERROR(__xludf.DUMMYFUNCTION("""COMPUTED_VALUE"""),62.17)</f>
        <v>62.17</v>
      </c>
      <c r="C913" s="1">
        <f t="shared" si="1"/>
        <v>-1.21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IFERROR(__xludf.DUMMYFUNCTION("""COMPUTED_VALUE"""),61.83)</f>
        <v>61.83</v>
      </c>
      <c r="C914" s="1">
        <f t="shared" si="1"/>
        <v>-1.34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IFERROR(__xludf.DUMMYFUNCTION("""COMPUTED_VALUE"""),61.88)</f>
        <v>61.88</v>
      </c>
      <c r="C915" s="1">
        <f t="shared" si="1"/>
        <v>-0.95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IFERROR(__xludf.DUMMYFUNCTION("""COMPUTED_VALUE"""),61.14)</f>
        <v>61.14</v>
      </c>
      <c r="C916" s="1">
        <f t="shared" si="1"/>
        <v>-1.74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IFERROR(__xludf.DUMMYFUNCTION("""COMPUTED_VALUE"""),61.64)</f>
        <v>61.64</v>
      </c>
      <c r="C917" s="1">
        <f t="shared" si="1"/>
        <v>-0.5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IFERROR(__xludf.DUMMYFUNCTION("""COMPUTED_VALUE"""),61.73)</f>
        <v>61.73</v>
      </c>
      <c r="C918" s="1">
        <f t="shared" si="1"/>
        <v>-0.91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IFERROR(__xludf.DUMMYFUNCTION("""COMPUTED_VALUE"""),61.35)</f>
        <v>61.35</v>
      </c>
      <c r="C919" s="1">
        <f t="shared" si="1"/>
        <v>-1.38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IFERROR(__xludf.DUMMYFUNCTION("""COMPUTED_VALUE"""),60.69)</f>
        <v>60.69</v>
      </c>
      <c r="C920" s="1">
        <f t="shared" si="1"/>
        <v>-1.66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IFERROR(__xludf.DUMMYFUNCTION("""COMPUTED_VALUE"""),60.81)</f>
        <v>60.81</v>
      </c>
      <c r="C921" s="1">
        <f t="shared" si="1"/>
        <v>-0.88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IFERROR(__xludf.DUMMYFUNCTION("""COMPUTED_VALUE"""),61.08)</f>
        <v>61.08</v>
      </c>
      <c r="C922" s="1">
        <f t="shared" si="1"/>
        <v>-0.73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IFERROR(__xludf.DUMMYFUNCTION("""COMPUTED_VALUE"""),60.83)</f>
        <v>60.83</v>
      </c>
      <c r="C923" s="1">
        <f t="shared" si="1"/>
        <v>-1.25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IFERROR(__xludf.DUMMYFUNCTION("""COMPUTED_VALUE"""),60.93)</f>
        <v>60.93</v>
      </c>
      <c r="C924" s="1">
        <f t="shared" si="1"/>
        <v>-0.9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IFERROR(__xludf.DUMMYFUNCTION("""COMPUTED_VALUE"""),61.11)</f>
        <v>61.11</v>
      </c>
      <c r="C925" s="1">
        <f t="shared" si="1"/>
        <v>-0.82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IFERROR(__xludf.DUMMYFUNCTION("""COMPUTED_VALUE"""),61.3)</f>
        <v>61.3</v>
      </c>
      <c r="C926" s="1">
        <f t="shared" si="1"/>
        <v>-0.81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IFERROR(__xludf.DUMMYFUNCTION("""COMPUTED_VALUE"""),61.39)</f>
        <v>61.39</v>
      </c>
      <c r="C927" s="1">
        <f t="shared" si="1"/>
        <v>-0.91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IFERROR(__xludf.DUMMYFUNCTION("""COMPUTED_VALUE"""),61.59)</f>
        <v>61.59</v>
      </c>
      <c r="C928" s="1">
        <f t="shared" si="1"/>
        <v>-0.8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IFERROR(__xludf.DUMMYFUNCTION("""COMPUTED_VALUE"""),62.83)</f>
        <v>62.83</v>
      </c>
      <c r="C929" s="1">
        <f t="shared" si="1"/>
        <v>0.24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IFERROR(__xludf.DUMMYFUNCTION("""COMPUTED_VALUE"""),63.94)</f>
        <v>63.94</v>
      </c>
      <c r="C930" s="1">
        <f t="shared" si="1"/>
        <v>0.11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IFERROR(__xludf.DUMMYFUNCTION("""COMPUTED_VALUE"""),65.49)</f>
        <v>65.49</v>
      </c>
      <c r="C931" s="1">
        <f t="shared" si="1"/>
        <v>0.55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IFERROR(__xludf.DUMMYFUNCTION("""COMPUTED_VALUE"""),66.69)</f>
        <v>66.69</v>
      </c>
      <c r="C932" s="1">
        <f t="shared" si="1"/>
        <v>0.2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IFERROR(__xludf.DUMMYFUNCTION("""COMPUTED_VALUE"""),66.94)</f>
        <v>66.94</v>
      </c>
      <c r="C933" s="1">
        <f t="shared" si="1"/>
        <v>-0.75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IFERROR(__xludf.DUMMYFUNCTION("""COMPUTED_VALUE"""),66.98)</f>
        <v>66.98</v>
      </c>
      <c r="C934" s="1">
        <f t="shared" si="1"/>
        <v>-0.96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IFERROR(__xludf.DUMMYFUNCTION("""COMPUTED_VALUE"""),67.11)</f>
        <v>67.11</v>
      </c>
      <c r="C935" s="1">
        <f t="shared" si="1"/>
        <v>-0.87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IFERROR(__xludf.DUMMYFUNCTION("""COMPUTED_VALUE"""),65.72)</f>
        <v>65.72</v>
      </c>
      <c r="C936" s="1">
        <f t="shared" si="1"/>
        <v>-2.39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IFERROR(__xludf.DUMMYFUNCTION("""COMPUTED_VALUE"""),65.01)</f>
        <v>65.01</v>
      </c>
      <c r="C937" s="1">
        <f t="shared" si="1"/>
        <v>-1.71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IFERROR(__xludf.DUMMYFUNCTION("""COMPUTED_VALUE"""),64.75)</f>
        <v>64.75</v>
      </c>
      <c r="C938" s="1">
        <f t="shared" si="1"/>
        <v>-1.26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IFERROR(__xludf.DUMMYFUNCTION("""COMPUTED_VALUE"""),64.32)</f>
        <v>64.32</v>
      </c>
      <c r="C939" s="1">
        <f t="shared" si="1"/>
        <v>-1.43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IFERROR(__xludf.DUMMYFUNCTION("""COMPUTED_VALUE"""),64.45)</f>
        <v>64.45</v>
      </c>
      <c r="C940" s="1">
        <f t="shared" si="1"/>
        <v>-0.87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IFERROR(__xludf.DUMMYFUNCTION("""COMPUTED_VALUE"""),65.24)</f>
        <v>65.24</v>
      </c>
      <c r="C941" s="1">
        <f t="shared" si="1"/>
        <v>-0.21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IFERROR(__xludf.DUMMYFUNCTION("""COMPUTED_VALUE"""),65.19)</f>
        <v>65.19</v>
      </c>
      <c r="C942" s="1">
        <f t="shared" si="1"/>
        <v>-1.05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IFERROR(__xludf.DUMMYFUNCTION("""COMPUTED_VALUE"""),64.49)</f>
        <v>64.49</v>
      </c>
      <c r="C943" s="1">
        <f t="shared" si="1"/>
        <v>-1.7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IFERROR(__xludf.DUMMYFUNCTION("""COMPUTED_VALUE"""),64.83)</f>
        <v>64.83</v>
      </c>
      <c r="C944" s="1">
        <f t="shared" si="1"/>
        <v>-0.66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IFERROR(__xludf.DUMMYFUNCTION("""COMPUTED_VALUE"""),64.88)</f>
        <v>64.88</v>
      </c>
      <c r="C945" s="1">
        <f t="shared" si="1"/>
        <v>-0.95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IFERROR(__xludf.DUMMYFUNCTION("""COMPUTED_VALUE"""),64.02)</f>
        <v>64.02</v>
      </c>
      <c r="C946" s="1">
        <f t="shared" si="1"/>
        <v>-1.86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IFERROR(__xludf.DUMMYFUNCTION("""COMPUTED_VALUE"""),65.3)</f>
        <v>65.3</v>
      </c>
      <c r="C947" s="1">
        <f t="shared" si="1"/>
        <v>0.28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IFERROR(__xludf.DUMMYFUNCTION("""COMPUTED_VALUE"""),64.59)</f>
        <v>64.59</v>
      </c>
      <c r="C948" s="1">
        <f t="shared" si="1"/>
        <v>-1.71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IFERROR(__xludf.DUMMYFUNCTION("""COMPUTED_VALUE"""),64.0)</f>
        <v>64</v>
      </c>
      <c r="C949" s="1">
        <f t="shared" si="1"/>
        <v>-1.59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IFERROR(__xludf.DUMMYFUNCTION("""COMPUTED_VALUE"""),63.59)</f>
        <v>63.59</v>
      </c>
      <c r="C950" s="1">
        <f t="shared" si="1"/>
        <v>-1.41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IFERROR(__xludf.DUMMYFUNCTION("""COMPUTED_VALUE"""),65.58)</f>
        <v>65.58</v>
      </c>
      <c r="C951" s="1">
        <f t="shared" si="1"/>
        <v>0.99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IFERROR(__xludf.DUMMYFUNCTION("""COMPUTED_VALUE"""),66.21)</f>
        <v>66.21</v>
      </c>
      <c r="C952" s="1">
        <f t="shared" si="1"/>
        <v>-0.37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IFERROR(__xludf.DUMMYFUNCTION("""COMPUTED_VALUE"""),66.83)</f>
        <v>66.83</v>
      </c>
      <c r="C953" s="1">
        <f t="shared" si="1"/>
        <v>-0.38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IFERROR(__xludf.DUMMYFUNCTION("""COMPUTED_VALUE"""),66.44)</f>
        <v>66.44</v>
      </c>
      <c r="C954" s="1">
        <f t="shared" si="1"/>
        <v>-1.39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IFERROR(__xludf.DUMMYFUNCTION("""COMPUTED_VALUE"""),66.35)</f>
        <v>66.35</v>
      </c>
      <c r="C955" s="1">
        <f t="shared" si="1"/>
        <v>-1.09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IFERROR(__xludf.DUMMYFUNCTION("""COMPUTED_VALUE"""),66.42)</f>
        <v>66.42</v>
      </c>
      <c r="C956" s="1">
        <f t="shared" si="1"/>
        <v>-0.93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IFERROR(__xludf.DUMMYFUNCTION("""COMPUTED_VALUE"""),67.15)</f>
        <v>67.15</v>
      </c>
      <c r="C957" s="1">
        <f t="shared" si="1"/>
        <v>-0.27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IFERROR(__xludf.DUMMYFUNCTION("""COMPUTED_VALUE"""),67.61)</f>
        <v>67.61</v>
      </c>
      <c r="C958" s="1">
        <f t="shared" si="1"/>
        <v>-0.54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IFERROR(__xludf.DUMMYFUNCTION("""COMPUTED_VALUE"""),69.0)</f>
        <v>69</v>
      </c>
      <c r="C959" s="1">
        <f t="shared" si="1"/>
        <v>0.39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IFERROR(__xludf.DUMMYFUNCTION("""COMPUTED_VALUE"""),68.12)</f>
        <v>68.12</v>
      </c>
      <c r="C960" s="1">
        <f t="shared" si="1"/>
        <v>-1.88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IFERROR(__xludf.DUMMYFUNCTION("""COMPUTED_VALUE"""),69.05)</f>
        <v>69.05</v>
      </c>
      <c r="C961" s="1">
        <f t="shared" si="1"/>
        <v>-0.07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IFERROR(__xludf.DUMMYFUNCTION("""COMPUTED_VALUE"""),69.26)</f>
        <v>69.26</v>
      </c>
      <c r="C962" s="1">
        <f t="shared" si="1"/>
        <v>-0.79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IFERROR(__xludf.DUMMYFUNCTION("""COMPUTED_VALUE"""),69.0)</f>
        <v>69</v>
      </c>
      <c r="C963" s="1">
        <f t="shared" si="1"/>
        <v>-1.26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IFERROR(__xludf.DUMMYFUNCTION("""COMPUTED_VALUE"""),68.92)</f>
        <v>68.92</v>
      </c>
      <c r="C964" s="1">
        <f t="shared" si="1"/>
        <v>-1.08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IFERROR(__xludf.DUMMYFUNCTION("""COMPUTED_VALUE"""),68.47)</f>
        <v>68.47</v>
      </c>
      <c r="C965" s="1">
        <f t="shared" si="1"/>
        <v>-1.45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IFERROR(__xludf.DUMMYFUNCTION("""COMPUTED_VALUE"""),68.59)</f>
        <v>68.59</v>
      </c>
      <c r="C966" s="1">
        <f t="shared" si="1"/>
        <v>-0.88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IFERROR(__xludf.DUMMYFUNCTION("""COMPUTED_VALUE"""),69.01)</f>
        <v>69.01</v>
      </c>
      <c r="C967" s="1">
        <f t="shared" si="1"/>
        <v>-0.58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IFERROR(__xludf.DUMMYFUNCTION("""COMPUTED_VALUE"""),68.81)</f>
        <v>68.81</v>
      </c>
      <c r="C968" s="1">
        <f t="shared" si="1"/>
        <v>-1.2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IFERROR(__xludf.DUMMYFUNCTION("""COMPUTED_VALUE"""),68.85)</f>
        <v>68.85</v>
      </c>
      <c r="C969" s="1">
        <f t="shared" si="1"/>
        <v>-0.96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IFERROR(__xludf.DUMMYFUNCTION("""COMPUTED_VALUE"""),69.0)</f>
        <v>69</v>
      </c>
      <c r="C970" s="1">
        <f t="shared" si="1"/>
        <v>-0.85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IFERROR(__xludf.DUMMYFUNCTION("""COMPUTED_VALUE"""),67.15)</f>
        <v>67.15</v>
      </c>
      <c r="C971" s="1">
        <f t="shared" si="1"/>
        <v>-2.85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IFERROR(__xludf.DUMMYFUNCTION("""COMPUTED_VALUE"""),68.58)</f>
        <v>68.58</v>
      </c>
      <c r="C972" s="1">
        <f t="shared" si="1"/>
        <v>0.43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IFERROR(__xludf.DUMMYFUNCTION("""COMPUTED_VALUE"""),68.34)</f>
        <v>68.34</v>
      </c>
      <c r="C973" s="1">
        <f t="shared" si="1"/>
        <v>-1.24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IFERROR(__xludf.DUMMYFUNCTION("""COMPUTED_VALUE"""),67.77)</f>
        <v>67.77</v>
      </c>
      <c r="C974" s="1">
        <f t="shared" si="1"/>
        <v>-1.57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IFERROR(__xludf.DUMMYFUNCTION("""COMPUTED_VALUE"""),68.97)</f>
        <v>68.97</v>
      </c>
      <c r="C975" s="1">
        <f t="shared" si="1"/>
        <v>0.2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IFERROR(__xludf.DUMMYFUNCTION("""COMPUTED_VALUE"""),70.02)</f>
        <v>70.02</v>
      </c>
      <c r="C976" s="1">
        <f t="shared" si="1"/>
        <v>0.05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IFERROR(__xludf.DUMMYFUNCTION("""COMPUTED_VALUE"""),70.0)</f>
        <v>70</v>
      </c>
      <c r="C977" s="1">
        <f t="shared" si="1"/>
        <v>-1.02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IFERROR(__xludf.DUMMYFUNCTION("""COMPUTED_VALUE"""),69.5)</f>
        <v>69.5</v>
      </c>
      <c r="C978" s="1">
        <f t="shared" si="1"/>
        <v>-1.5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IFERROR(__xludf.DUMMYFUNCTION("""COMPUTED_VALUE"""),69.12)</f>
        <v>69.12</v>
      </c>
      <c r="C979" s="1">
        <f t="shared" si="1"/>
        <v>-1.38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IFERROR(__xludf.DUMMYFUNCTION("""COMPUTED_VALUE"""),69.23)</f>
        <v>69.23</v>
      </c>
      <c r="C980" s="1">
        <f t="shared" si="1"/>
        <v>-0.89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IFERROR(__xludf.DUMMYFUNCTION("""COMPUTED_VALUE"""),69.94)</f>
        <v>69.94</v>
      </c>
      <c r="C981" s="1">
        <f t="shared" si="1"/>
        <v>-0.29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IFERROR(__xludf.DUMMYFUNCTION("""COMPUTED_VALUE"""),70.2)</f>
        <v>70.2</v>
      </c>
      <c r="C982" s="1">
        <f t="shared" si="1"/>
        <v>-0.74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IFERROR(__xludf.DUMMYFUNCTION("""COMPUTED_VALUE"""),69.74)</f>
        <v>69.74</v>
      </c>
      <c r="C983" s="1">
        <f t="shared" si="1"/>
        <v>-1.46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IFERROR(__xludf.DUMMYFUNCTION("""COMPUTED_VALUE"""),71.18)</f>
        <v>71.18</v>
      </c>
      <c r="C984" s="1">
        <f t="shared" si="1"/>
        <v>0.44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IFERROR(__xludf.DUMMYFUNCTION("""COMPUTED_VALUE"""),70.77)</f>
        <v>70.77</v>
      </c>
      <c r="C985" s="1">
        <f t="shared" si="1"/>
        <v>-1.41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IFERROR(__xludf.DUMMYFUNCTION("""COMPUTED_VALUE"""),70.54)</f>
        <v>70.54</v>
      </c>
      <c r="C986" s="1">
        <f t="shared" si="1"/>
        <v>-1.23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IFERROR(__xludf.DUMMYFUNCTION("""COMPUTED_VALUE"""),70.91)</f>
        <v>70.91</v>
      </c>
      <c r="C987" s="1">
        <f t="shared" si="1"/>
        <v>-0.63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IFERROR(__xludf.DUMMYFUNCTION("""COMPUTED_VALUE"""),69.9)</f>
        <v>69.9</v>
      </c>
      <c r="C988" s="1">
        <f t="shared" si="1"/>
        <v>-2.01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IFERROR(__xludf.DUMMYFUNCTION("""COMPUTED_VALUE"""),69.97)</f>
        <v>69.97</v>
      </c>
      <c r="C989" s="1">
        <f t="shared" si="1"/>
        <v>-0.93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IFERROR(__xludf.DUMMYFUNCTION("""COMPUTED_VALUE"""),70.23)</f>
        <v>70.23</v>
      </c>
      <c r="C990" s="1">
        <f t="shared" si="1"/>
        <v>-0.74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IFERROR(__xludf.DUMMYFUNCTION("""COMPUTED_VALUE"""),71.46)</f>
        <v>71.46</v>
      </c>
      <c r="C991" s="1">
        <f t="shared" si="1"/>
        <v>0.23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IFERROR(__xludf.DUMMYFUNCTION("""COMPUTED_VALUE"""),71.11)</f>
        <v>71.11</v>
      </c>
      <c r="C992" s="1">
        <f t="shared" si="1"/>
        <v>-1.35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IFERROR(__xludf.DUMMYFUNCTION("""COMPUTED_VALUE"""),71.57)</f>
        <v>71.57</v>
      </c>
      <c r="C993" s="1">
        <f t="shared" si="1"/>
        <v>-0.54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IFERROR(__xludf.DUMMYFUNCTION("""COMPUTED_VALUE"""),70.52)</f>
        <v>70.52</v>
      </c>
      <c r="C994" s="1">
        <f t="shared" si="1"/>
        <v>-2.05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IFERROR(__xludf.DUMMYFUNCTION("""COMPUTED_VALUE"""),69.63)</f>
        <v>69.63</v>
      </c>
      <c r="C995" s="1">
        <f t="shared" si="1"/>
        <v>-1.89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IFERROR(__xludf.DUMMYFUNCTION("""COMPUTED_VALUE"""),69.62)</f>
        <v>69.62</v>
      </c>
      <c r="C996" s="1">
        <f t="shared" si="1"/>
        <v>-1.01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IFERROR(__xludf.DUMMYFUNCTION("""COMPUTED_VALUE"""),70.51)</f>
        <v>70.51</v>
      </c>
      <c r="C997" s="1">
        <f t="shared" si="1"/>
        <v>-0.11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IFERROR(__xludf.DUMMYFUNCTION("""COMPUTED_VALUE"""),70.66)</f>
        <v>70.66</v>
      </c>
      <c r="C998" s="1">
        <f t="shared" si="1"/>
        <v>-0.85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IFERROR(__xludf.DUMMYFUNCTION("""COMPUTED_VALUE"""),72.2)</f>
        <v>72.2</v>
      </c>
      <c r="C999" s="1">
        <f t="shared" si="1"/>
        <v>0.54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IFERROR(__xludf.DUMMYFUNCTION("""COMPUTED_VALUE"""),72.97)</f>
        <v>72.97</v>
      </c>
      <c r="C1000" s="1">
        <f t="shared" si="1"/>
        <v>-0.23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IFERROR(__xludf.DUMMYFUNCTION("""COMPUTED_VALUE"""),72.4)</f>
        <v>72.4</v>
      </c>
      <c r="C1001" s="1">
        <f t="shared" si="1"/>
        <v>-1.57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IFERROR(__xludf.DUMMYFUNCTION("""COMPUTED_VALUE"""),73.28)</f>
        <v>73.28</v>
      </c>
      <c r="C1002" s="1">
        <f t="shared" si="1"/>
        <v>-0.12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IFERROR(__xludf.DUMMYFUNCTION("""COMPUTED_VALUE"""),73.85)</f>
        <v>73.85</v>
      </c>
      <c r="C1003" s="1">
        <f t="shared" si="1"/>
        <v>-0.43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IFERROR(__xludf.DUMMYFUNCTION("""COMPUTED_VALUE"""),74.62)</f>
        <v>74.62</v>
      </c>
      <c r="C1004" s="1">
        <f t="shared" si="1"/>
        <v>-0.23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IFERROR(__xludf.DUMMYFUNCTION("""COMPUTED_VALUE"""),74.35)</f>
        <v>74.35</v>
      </c>
      <c r="C1005" s="1">
        <f t="shared" si="1"/>
        <v>-1.27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IFERROR(__xludf.DUMMYFUNCTION("""COMPUTED_VALUE"""),76.23)</f>
        <v>76.23</v>
      </c>
      <c r="C1006" s="1">
        <f t="shared" si="1"/>
        <v>0.88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IFERROR(__xludf.DUMMYFUNCTION("""COMPUTED_VALUE"""),76.4)</f>
        <v>76.4</v>
      </c>
      <c r="C1007" s="1">
        <f t="shared" si="1"/>
        <v>-0.83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IFERROR(__xludf.DUMMYFUNCTION("""COMPUTED_VALUE"""),76.27)</f>
        <v>76.27</v>
      </c>
      <c r="C1008" s="1">
        <f t="shared" si="1"/>
        <v>-1.13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IFERROR(__xludf.DUMMYFUNCTION("""COMPUTED_VALUE"""),76.11)</f>
        <v>76.11</v>
      </c>
      <c r="C1009" s="1">
        <f t="shared" si="1"/>
        <v>-1.16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IFERROR(__xludf.DUMMYFUNCTION("""COMPUTED_VALUE"""),75.82)</f>
        <v>75.82</v>
      </c>
      <c r="C1010" s="1">
        <f t="shared" si="1"/>
        <v>-1.29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IFERROR(__xludf.DUMMYFUNCTION("""COMPUTED_VALUE"""),76.34)</f>
        <v>76.34</v>
      </c>
      <c r="C1011" s="1">
        <f t="shared" si="1"/>
        <v>-0.48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IFERROR(__xludf.DUMMYFUNCTION("""COMPUTED_VALUE"""),75.22)</f>
        <v>75.22</v>
      </c>
      <c r="C1012" s="1">
        <f t="shared" si="1"/>
        <v>-2.12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IFERROR(__xludf.DUMMYFUNCTION("""COMPUTED_VALUE"""),74.9)</f>
        <v>74.9</v>
      </c>
      <c r="C1013" s="1">
        <f t="shared" si="1"/>
        <v>-1.32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IFERROR(__xludf.DUMMYFUNCTION("""COMPUTED_VALUE"""),75.39)</f>
        <v>75.39</v>
      </c>
      <c r="C1014" s="1">
        <f t="shared" si="1"/>
        <v>-0.51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IFERROR(__xludf.DUMMYFUNCTION("""COMPUTED_VALUE"""),73.27)</f>
        <v>73.27</v>
      </c>
      <c r="C1015" s="1">
        <f t="shared" si="1"/>
        <v>-3.12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IFERROR(__xludf.DUMMYFUNCTION("""COMPUTED_VALUE"""),74.45)</f>
        <v>74.45</v>
      </c>
      <c r="C1016" s="1">
        <f t="shared" si="1"/>
        <v>0.18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IFERROR(__xludf.DUMMYFUNCTION("""COMPUTED_VALUE"""),74.28)</f>
        <v>74.28</v>
      </c>
      <c r="C1017" s="1">
        <f t="shared" si="1"/>
        <v>-1.17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IFERROR(__xludf.DUMMYFUNCTION("""COMPUTED_VALUE"""),74.21)</f>
        <v>74.21</v>
      </c>
      <c r="C1018" s="1">
        <f t="shared" si="1"/>
        <v>-1.07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IFERROR(__xludf.DUMMYFUNCTION("""COMPUTED_VALUE"""),73.98)</f>
        <v>73.98</v>
      </c>
      <c r="C1019" s="1">
        <f t="shared" si="1"/>
        <v>-1.23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IFERROR(__xludf.DUMMYFUNCTION("""COMPUTED_VALUE"""),74.2)</f>
        <v>74.2</v>
      </c>
      <c r="C1020" s="1">
        <f t="shared" si="1"/>
        <v>-0.78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IFERROR(__xludf.DUMMYFUNCTION("""COMPUTED_VALUE"""),75.31)</f>
        <v>75.31</v>
      </c>
      <c r="C1021" s="1">
        <f t="shared" si="1"/>
        <v>0.11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IFERROR(__xludf.DUMMYFUNCTION("""COMPUTED_VALUE"""),74.79)</f>
        <v>74.79</v>
      </c>
      <c r="C1022" s="1">
        <f t="shared" si="1"/>
        <v>-1.52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IFERROR(__xludf.DUMMYFUNCTION("""COMPUTED_VALUE"""),72.72)</f>
        <v>72.72</v>
      </c>
      <c r="C1023" s="1">
        <f t="shared" si="1"/>
        <v>-3.07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IFERROR(__xludf.DUMMYFUNCTION("""COMPUTED_VALUE"""),72.25)</f>
        <v>72.25</v>
      </c>
      <c r="C1024" s="1">
        <f t="shared" si="1"/>
        <v>-1.47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IFERROR(__xludf.DUMMYFUNCTION("""COMPUTED_VALUE"""),72.88)</f>
        <v>72.88</v>
      </c>
      <c r="C1025" s="1">
        <f t="shared" si="1"/>
        <v>-0.37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IFERROR(__xludf.DUMMYFUNCTION("""COMPUTED_VALUE"""),71.33)</f>
        <v>71.33</v>
      </c>
      <c r="C1026" s="1">
        <f t="shared" si="1"/>
        <v>-2.55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IFERROR(__xludf.DUMMYFUNCTION("""COMPUTED_VALUE"""),73.22)</f>
        <v>73.22</v>
      </c>
      <c r="C1027" s="1">
        <f t="shared" si="1"/>
        <v>0.89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IFERROR(__xludf.DUMMYFUNCTION("""COMPUTED_VALUE"""),72.61)</f>
        <v>72.61</v>
      </c>
      <c r="C1028" s="1">
        <f t="shared" si="1"/>
        <v>-1.61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IFERROR(__xludf.DUMMYFUNCTION("""COMPUTED_VALUE"""),69.99)</f>
        <v>69.99</v>
      </c>
      <c r="C1029" s="1">
        <f t="shared" si="1"/>
        <v>-3.62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IFERROR(__xludf.DUMMYFUNCTION("""COMPUTED_VALUE"""),71.05)</f>
        <v>71.05</v>
      </c>
      <c r="C1030" s="1">
        <f t="shared" si="1"/>
        <v>0.06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IFERROR(__xludf.DUMMYFUNCTION("""COMPUTED_VALUE"""),71.76)</f>
        <v>71.76</v>
      </c>
      <c r="C1031" s="1">
        <f t="shared" si="1"/>
        <v>-0.29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IFERROR(__xludf.DUMMYFUNCTION("""COMPUTED_VALUE"""),75.56)</f>
        <v>75.56</v>
      </c>
      <c r="C1032" s="1">
        <f t="shared" si="1"/>
        <v>2.8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IFERROR(__xludf.DUMMYFUNCTION("""COMPUTED_VALUE"""),75.67)</f>
        <v>75.67</v>
      </c>
      <c r="C1033" s="1">
        <f t="shared" si="1"/>
        <v>-0.89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IFERROR(__xludf.DUMMYFUNCTION("""COMPUTED_VALUE"""),77.06)</f>
        <v>77.06</v>
      </c>
      <c r="C1034" s="1">
        <f t="shared" si="1"/>
        <v>0.39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IFERROR(__xludf.DUMMYFUNCTION("""COMPUTED_VALUE"""),77.79)</f>
        <v>77.79</v>
      </c>
      <c r="C1035" s="1">
        <f t="shared" si="1"/>
        <v>-0.27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IFERROR(__xludf.DUMMYFUNCTION("""COMPUTED_VALUE"""),77.91)</f>
        <v>77.91</v>
      </c>
      <c r="C1036" s="1">
        <f t="shared" si="1"/>
        <v>-0.88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IFERROR(__xludf.DUMMYFUNCTION("""COMPUTED_VALUE"""),77.9)</f>
        <v>77.9</v>
      </c>
      <c r="C1037" s="1">
        <f t="shared" si="1"/>
        <v>-1.01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IFERROR(__xludf.DUMMYFUNCTION("""COMPUTED_VALUE"""),79.23)</f>
        <v>79.23</v>
      </c>
      <c r="C1038" s="1">
        <f t="shared" si="1"/>
        <v>0.33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IFERROR(__xludf.DUMMYFUNCTION("""COMPUTED_VALUE"""),79.58)</f>
        <v>79.58</v>
      </c>
      <c r="C1039" s="1">
        <f t="shared" si="1"/>
        <v>-0.65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IFERROR(__xludf.DUMMYFUNCTION("""COMPUTED_VALUE"""),78.87)</f>
        <v>78.87</v>
      </c>
      <c r="C1040" s="1">
        <f t="shared" si="1"/>
        <v>-1.71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IFERROR(__xludf.DUMMYFUNCTION("""COMPUTED_VALUE"""),79.19)</f>
        <v>79.19</v>
      </c>
      <c r="C1041" s="1">
        <f t="shared" si="1"/>
        <v>-0.68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IFERROR(__xludf.DUMMYFUNCTION("""COMPUTED_VALUE"""),80.13)</f>
        <v>80.13</v>
      </c>
      <c r="C1042" s="1">
        <f t="shared" si="1"/>
        <v>-0.06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IFERROR(__xludf.DUMMYFUNCTION("""COMPUTED_VALUE"""),80.73)</f>
        <v>80.73</v>
      </c>
      <c r="C1043" s="1">
        <f t="shared" si="1"/>
        <v>-0.4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IFERROR(__xludf.DUMMYFUNCTION("""COMPUTED_VALUE"""),80.21)</f>
        <v>80.21</v>
      </c>
      <c r="C1044" s="1">
        <f t="shared" si="1"/>
        <v>-1.52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IFERROR(__xludf.DUMMYFUNCTION("""COMPUTED_VALUE"""),80.08)</f>
        <v>80.08</v>
      </c>
      <c r="C1045" s="1">
        <f t="shared" si="1"/>
        <v>-1.13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IFERROR(__xludf.DUMMYFUNCTION("""COMPUTED_VALUE"""),80.48)</f>
        <v>80.48</v>
      </c>
      <c r="C1046" s="1">
        <f t="shared" si="1"/>
        <v>-0.6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IFERROR(__xludf.DUMMYFUNCTION("""COMPUTED_VALUE"""),80.81)</f>
        <v>80.81</v>
      </c>
      <c r="C1047" s="1">
        <f t="shared" si="1"/>
        <v>-0.67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IFERROR(__xludf.DUMMYFUNCTION("""COMPUTED_VALUE"""),79.46)</f>
        <v>79.46</v>
      </c>
      <c r="C1048" s="1">
        <f t="shared" si="1"/>
        <v>-2.35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IFERROR(__xludf.DUMMYFUNCTION("""COMPUTED_VALUE"""),81.71)</f>
        <v>81.71</v>
      </c>
      <c r="C1049" s="1">
        <f t="shared" si="1"/>
        <v>1.25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IFERROR(__xludf.DUMMYFUNCTION("""COMPUTED_VALUE"""),82.68)</f>
        <v>82.68</v>
      </c>
      <c r="C1050" s="1">
        <f t="shared" si="1"/>
        <v>-0.03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IFERROR(__xludf.DUMMYFUNCTION("""COMPUTED_VALUE"""),83.34)</f>
        <v>83.34</v>
      </c>
      <c r="C1051" s="1">
        <f t="shared" si="1"/>
        <v>-0.34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IFERROR(__xludf.DUMMYFUNCTION("""COMPUTED_VALUE"""),82.21)</f>
        <v>82.21</v>
      </c>
      <c r="C1052" s="1">
        <f t="shared" si="1"/>
        <v>-2.13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IFERROR(__xludf.DUMMYFUNCTION("""COMPUTED_VALUE"""),81.97)</f>
        <v>81.97</v>
      </c>
      <c r="C1053" s="1">
        <f t="shared" si="1"/>
        <v>-1.24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IFERROR(__xludf.DUMMYFUNCTION("""COMPUTED_VALUE"""),81.05)</f>
        <v>81.05</v>
      </c>
      <c r="C1054" s="1">
        <f t="shared" si="1"/>
        <v>-1.92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IFERROR(__xludf.DUMMYFUNCTION("""COMPUTED_VALUE"""),81.38)</f>
        <v>81.38</v>
      </c>
      <c r="C1055" s="1">
        <f t="shared" si="1"/>
        <v>-0.67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IFERROR(__xludf.DUMMYFUNCTION("""COMPUTED_VALUE"""),79.93)</f>
        <v>79.93</v>
      </c>
      <c r="C1056" s="1">
        <f t="shared" si="1"/>
        <v>-2.45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IFERROR(__xludf.DUMMYFUNCTION("""COMPUTED_VALUE"""),80.07)</f>
        <v>80.07</v>
      </c>
      <c r="C1057" s="1">
        <f t="shared" si="1"/>
        <v>-0.86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IFERROR(__xludf.DUMMYFUNCTION("""COMPUTED_VALUE"""),81.39)</f>
        <v>81.39</v>
      </c>
      <c r="C1058" s="1">
        <f t="shared" si="1"/>
        <v>0.32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IFERROR(__xludf.DUMMYFUNCTION("""COMPUTED_VALUE"""),81.99)</f>
        <v>81.99</v>
      </c>
      <c r="C1059" s="1">
        <f t="shared" si="1"/>
        <v>-0.4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IFERROR(__xludf.DUMMYFUNCTION("""COMPUTED_VALUE"""),80.52)</f>
        <v>80.52</v>
      </c>
      <c r="C1060" s="1">
        <f t="shared" si="1"/>
        <v>-2.47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IFERROR(__xludf.DUMMYFUNCTION("""COMPUTED_VALUE"""),80.81)</f>
        <v>80.81</v>
      </c>
      <c r="C1061" s="1">
        <f t="shared" si="1"/>
        <v>-0.71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IFERROR(__xludf.DUMMYFUNCTION("""COMPUTED_VALUE"""),80.35)</f>
        <v>80.35</v>
      </c>
      <c r="C1062" s="1">
        <f t="shared" si="1"/>
        <v>-1.46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IFERROR(__xludf.DUMMYFUNCTION("""COMPUTED_VALUE"""),79.49)</f>
        <v>79.49</v>
      </c>
      <c r="C1063" s="1">
        <f t="shared" si="1"/>
        <v>-1.86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IFERROR(__xludf.DUMMYFUNCTION("""COMPUTED_VALUE"""),79.55)</f>
        <v>79.55</v>
      </c>
      <c r="C1064" s="1">
        <f t="shared" si="1"/>
        <v>-0.94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IFERROR(__xludf.DUMMYFUNCTION("""COMPUTED_VALUE"""),78.62)</f>
        <v>78.62</v>
      </c>
      <c r="C1065" s="1">
        <f t="shared" si="1"/>
        <v>-1.93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IFERROR(__xludf.DUMMYFUNCTION("""COMPUTED_VALUE"""),78.48)</f>
        <v>78.48</v>
      </c>
      <c r="C1066" s="1">
        <f t="shared" si="1"/>
        <v>-1.14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IFERROR(__xludf.DUMMYFUNCTION("""COMPUTED_VALUE"""),78.99)</f>
        <v>78.99</v>
      </c>
      <c r="C1067" s="1">
        <f t="shared" si="1"/>
        <v>-0.49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IFERROR(__xludf.DUMMYFUNCTION("""COMPUTED_VALUE"""),80.07)</f>
        <v>80.07</v>
      </c>
      <c r="C1068" s="1">
        <f t="shared" si="1"/>
        <v>0.08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IFERROR(__xludf.DUMMYFUNCTION("""COMPUTED_VALUE"""),81.57)</f>
        <v>81.57</v>
      </c>
      <c r="C1069" s="1">
        <f t="shared" si="1"/>
        <v>0.5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IFERROR(__xludf.DUMMYFUNCTION("""COMPUTED_VALUE"""),81.67)</f>
        <v>81.67</v>
      </c>
      <c r="C1070" s="1">
        <f t="shared" si="1"/>
        <v>-0.9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IFERROR(__xludf.DUMMYFUNCTION("""COMPUTED_VALUE"""),81.69)</f>
        <v>81.69</v>
      </c>
      <c r="C1071" s="1">
        <f t="shared" si="1"/>
        <v>-0.98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IFERROR(__xludf.DUMMYFUNCTION("""COMPUTED_VALUE"""),80.43)</f>
        <v>80.43</v>
      </c>
      <c r="C1072" s="1">
        <f t="shared" si="1"/>
        <v>-2.26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IFERROR(__xludf.DUMMYFUNCTION("""COMPUTED_VALUE"""),79.13)</f>
        <v>79.13</v>
      </c>
      <c r="C1073" s="1">
        <f t="shared" si="1"/>
        <v>-2.3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IFERROR(__xludf.DUMMYFUNCTION("""COMPUTED_VALUE"""),79.57)</f>
        <v>79.57</v>
      </c>
      <c r="C1074" s="1">
        <f t="shared" si="1"/>
        <v>-0.56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IFERROR(__xludf.DUMMYFUNCTION("""COMPUTED_VALUE"""),80.47)</f>
        <v>80.47</v>
      </c>
      <c r="C1075" s="1">
        <f t="shared" si="1"/>
        <v>-0.1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IFERROR(__xludf.DUMMYFUNCTION("""COMPUTED_VALUE"""),77.51)</f>
        <v>77.51</v>
      </c>
      <c r="C1076" s="1">
        <f t="shared" si="1"/>
        <v>-3.96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IFERROR(__xludf.DUMMYFUNCTION("""COMPUTED_VALUE"""),77.01)</f>
        <v>77.01</v>
      </c>
      <c r="C1077" s="1">
        <f t="shared" si="1"/>
        <v>-1.5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IFERROR(__xludf.DUMMYFUNCTION("""COMPUTED_VALUE"""),77.62)</f>
        <v>77.62</v>
      </c>
      <c r="C1078" s="1">
        <f t="shared" si="1"/>
        <v>-0.39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IFERROR(__xludf.DUMMYFUNCTION("""COMPUTED_VALUE"""),77.66)</f>
        <v>77.66</v>
      </c>
      <c r="C1079" s="1">
        <f t="shared" si="1"/>
        <v>-0.96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IFERROR(__xludf.DUMMYFUNCTION("""COMPUTED_VALUE"""),78.95)</f>
        <v>78.95</v>
      </c>
      <c r="C1080" s="1">
        <f t="shared" si="1"/>
        <v>0.29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IFERROR(__xludf.DUMMYFUNCTION("""COMPUTED_VALUE"""),79.99)</f>
        <v>79.99</v>
      </c>
      <c r="C1081" s="1">
        <f t="shared" si="1"/>
        <v>0.04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IFERROR(__xludf.DUMMYFUNCTION("""COMPUTED_VALUE"""),79.11)</f>
        <v>79.11</v>
      </c>
      <c r="C1082" s="1">
        <f t="shared" si="1"/>
        <v>-1.88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IFERROR(__xludf.DUMMYFUNCTION("""COMPUTED_VALUE"""),79.45)</f>
        <v>79.45</v>
      </c>
      <c r="C1083" s="1">
        <f t="shared" si="1"/>
        <v>-0.66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IFERROR(__xludf.DUMMYFUNCTION("""COMPUTED_VALUE"""),79.52)</f>
        <v>79.52</v>
      </c>
      <c r="C1084" s="1">
        <f t="shared" si="1"/>
        <v>-0.93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IFERROR(__xludf.DUMMYFUNCTION("""COMPUTED_VALUE"""),79.59)</f>
        <v>79.59</v>
      </c>
      <c r="C1085" s="1">
        <f t="shared" si="1"/>
        <v>-0.93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IFERROR(__xludf.DUMMYFUNCTION("""COMPUTED_VALUE"""),78.23)</f>
        <v>78.23</v>
      </c>
      <c r="C1086" s="1">
        <f t="shared" si="1"/>
        <v>-2.36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IFERROR(__xludf.DUMMYFUNCTION("""COMPUTED_VALUE"""),77.78)</f>
        <v>77.78</v>
      </c>
      <c r="C1087" s="1">
        <f t="shared" si="1"/>
        <v>-1.45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IFERROR(__xludf.DUMMYFUNCTION("""COMPUTED_VALUE"""),78.64)</f>
        <v>78.64</v>
      </c>
      <c r="C1088" s="1">
        <f t="shared" si="1"/>
        <v>-0.14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IFERROR(__xludf.DUMMYFUNCTION("""COMPUTED_VALUE"""),79.34)</f>
        <v>79.34</v>
      </c>
      <c r="C1089" s="1">
        <f t="shared" si="1"/>
        <v>-0.3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IFERROR(__xludf.DUMMYFUNCTION("""COMPUTED_VALUE"""),79.56)</f>
        <v>79.56</v>
      </c>
      <c r="C1090" s="1">
        <f t="shared" si="1"/>
        <v>-0.78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IFERROR(__xludf.DUMMYFUNCTION("""COMPUTED_VALUE"""),80.31)</f>
        <v>80.31</v>
      </c>
      <c r="C1091" s="1">
        <f t="shared" si="1"/>
        <v>-0.25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IFERROR(__xludf.DUMMYFUNCTION("""COMPUTED_VALUE"""),81.22)</f>
        <v>81.22</v>
      </c>
      <c r="C1092" s="1">
        <f t="shared" si="1"/>
        <v>-0.09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IFERROR(__xludf.DUMMYFUNCTION("""COMPUTED_VALUE"""),81.03)</f>
        <v>81.03</v>
      </c>
      <c r="C1093" s="1">
        <f t="shared" si="1"/>
        <v>-1.19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IFERROR(__xludf.DUMMYFUNCTION("""COMPUTED_VALUE"""),80.29)</f>
        <v>80.29</v>
      </c>
      <c r="C1094" s="1">
        <f t="shared" si="1"/>
        <v>-1.74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IFERROR(__xludf.DUMMYFUNCTION("""COMPUTED_VALUE"""),81.6)</f>
        <v>81.6</v>
      </c>
      <c r="C1095" s="1">
        <f t="shared" si="1"/>
        <v>0.31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IFERROR(__xludf.DUMMYFUNCTION("""COMPUTED_VALUE"""),81.95)</f>
        <v>81.95</v>
      </c>
      <c r="C1096" s="1">
        <f t="shared" si="1"/>
        <v>-0.65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IFERROR(__xludf.DUMMYFUNCTION("""COMPUTED_VALUE"""),82.42)</f>
        <v>82.42</v>
      </c>
      <c r="C1097" s="1">
        <f t="shared" si="1"/>
        <v>-0.53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IFERROR(__xludf.DUMMYFUNCTION("""COMPUTED_VALUE"""),82.08)</f>
        <v>82.08</v>
      </c>
      <c r="C1098" s="1">
        <f t="shared" si="1"/>
        <v>-1.34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IFERROR(__xludf.DUMMYFUNCTION("""COMPUTED_VALUE"""),80.92)</f>
        <v>80.92</v>
      </c>
      <c r="C1099" s="1">
        <f t="shared" si="1"/>
        <v>-2.16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IFERROR(__xludf.DUMMYFUNCTION("""COMPUTED_VALUE"""),80.15)</f>
        <v>80.15</v>
      </c>
      <c r="C1100" s="1">
        <f t="shared" si="1"/>
        <v>-1.77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IFERROR(__xludf.DUMMYFUNCTION("""COMPUTED_VALUE"""),80.39)</f>
        <v>80.39</v>
      </c>
      <c r="C1101" s="1">
        <f t="shared" si="1"/>
        <v>-0.76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IFERROR(__xludf.DUMMYFUNCTION("""COMPUTED_VALUE"""),81.05)</f>
        <v>81.05</v>
      </c>
      <c r="C1102" s="1">
        <f t="shared" si="1"/>
        <v>-0.34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IFERROR(__xludf.DUMMYFUNCTION("""COMPUTED_VALUE"""),81.09)</f>
        <v>81.09</v>
      </c>
      <c r="C1103" s="1">
        <f t="shared" si="1"/>
        <v>-0.96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IFERROR(__xludf.DUMMYFUNCTION("""COMPUTED_VALUE"""),82.19)</f>
        <v>82.19</v>
      </c>
      <c r="C1104" s="1">
        <f t="shared" si="1"/>
        <v>0.1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IFERROR(__xludf.DUMMYFUNCTION("""COMPUTED_VALUE"""),82.35)</f>
        <v>82.35</v>
      </c>
      <c r="C1105" s="1">
        <f t="shared" si="1"/>
        <v>-0.84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IFERROR(__xludf.DUMMYFUNCTION("""COMPUTED_VALUE"""),83.32)</f>
        <v>83.32</v>
      </c>
      <c r="C1106" s="1">
        <f t="shared" si="1"/>
        <v>-0.03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IFERROR(__xludf.DUMMYFUNCTION("""COMPUTED_VALUE"""),83.74)</f>
        <v>83.74</v>
      </c>
      <c r="C1107" s="1">
        <f t="shared" si="1"/>
        <v>-0.58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IFERROR(__xludf.DUMMYFUNCTION("""COMPUTED_VALUE"""),83.6)</f>
        <v>83.6</v>
      </c>
      <c r="C1108" s="1">
        <f t="shared" si="1"/>
        <v>-1.14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IFERROR(__xludf.DUMMYFUNCTION("""COMPUTED_VALUE"""),84.03)</f>
        <v>84.03</v>
      </c>
      <c r="C1109" s="1">
        <f t="shared" si="1"/>
        <v>-0.57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IFERROR(__xludf.DUMMYFUNCTION("""COMPUTED_VALUE"""),84.01)</f>
        <v>84.01</v>
      </c>
      <c r="C1110" s="1">
        <f t="shared" si="1"/>
        <v>-1.02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IFERROR(__xludf.DUMMYFUNCTION("""COMPUTED_VALUE"""),84.27)</f>
        <v>84.27</v>
      </c>
      <c r="C1111" s="1">
        <f t="shared" si="1"/>
        <v>-0.74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IFERROR(__xludf.DUMMYFUNCTION("""COMPUTED_VALUE"""),83.88)</f>
        <v>83.88</v>
      </c>
      <c r="C1112" s="1">
        <f t="shared" si="1"/>
        <v>-1.39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IFERROR(__xludf.DUMMYFUNCTION("""COMPUTED_VALUE"""),84.24)</f>
        <v>84.24</v>
      </c>
      <c r="C1113" s="1">
        <f t="shared" si="1"/>
        <v>-0.64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IFERROR(__xludf.DUMMYFUNCTION("""COMPUTED_VALUE"""),84.78)</f>
        <v>84.78</v>
      </c>
      <c r="C1114" s="1">
        <f t="shared" si="1"/>
        <v>-0.46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IFERROR(__xludf.DUMMYFUNCTION("""COMPUTED_VALUE"""),84.61)</f>
        <v>84.61</v>
      </c>
      <c r="C1115" s="1">
        <f t="shared" si="1"/>
        <v>-1.17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IFERROR(__xludf.DUMMYFUNCTION("""COMPUTED_VALUE"""),85.48)</f>
        <v>85.48</v>
      </c>
      <c r="C1116" s="1">
        <f t="shared" si="1"/>
        <v>-0.13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IFERROR(__xludf.DUMMYFUNCTION("""COMPUTED_VALUE"""),84.75)</f>
        <v>84.75</v>
      </c>
      <c r="C1117" s="1">
        <f t="shared" si="1"/>
        <v>-1.73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IFERROR(__xludf.DUMMYFUNCTION("""COMPUTED_VALUE"""),84.31)</f>
        <v>84.31</v>
      </c>
      <c r="C1118" s="1">
        <f t="shared" si="1"/>
        <v>-1.44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IFERROR(__xludf.DUMMYFUNCTION("""COMPUTED_VALUE"""),82.8)</f>
        <v>82.8</v>
      </c>
      <c r="C1119" s="1">
        <f t="shared" si="1"/>
        <v>-2.51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IFERROR(__xludf.DUMMYFUNCTION("""COMPUTED_VALUE"""),82.8)</f>
        <v>82.8</v>
      </c>
      <c r="C1120" s="1">
        <f t="shared" si="1"/>
        <v>-1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IFERROR(__xludf.DUMMYFUNCTION("""COMPUTED_VALUE"""),83.3)</f>
        <v>83.3</v>
      </c>
      <c r="C1121" s="1">
        <f t="shared" si="1"/>
        <v>-0.5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IFERROR(__xludf.DUMMYFUNCTION("""COMPUTED_VALUE"""),83.16)</f>
        <v>83.16</v>
      </c>
      <c r="C1122" s="1">
        <f t="shared" si="1"/>
        <v>-1.14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IFERROR(__xludf.DUMMYFUNCTION("""COMPUTED_VALUE"""),83.58)</f>
        <v>83.58</v>
      </c>
      <c r="C1123" s="1">
        <f t="shared" si="1"/>
        <v>-0.58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IFERROR(__xludf.DUMMYFUNCTION("""COMPUTED_VALUE"""),83.77)</f>
        <v>83.77</v>
      </c>
      <c r="C1124" s="1">
        <f t="shared" si="1"/>
        <v>-0.81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IFERROR(__xludf.DUMMYFUNCTION("""COMPUTED_VALUE"""),82.82)</f>
        <v>82.82</v>
      </c>
      <c r="C1125" s="1">
        <f t="shared" si="1"/>
        <v>-1.95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IFERROR(__xludf.DUMMYFUNCTION("""COMPUTED_VALUE"""),82.76)</f>
        <v>82.76</v>
      </c>
      <c r="C1126" s="1">
        <f t="shared" si="1"/>
        <v>-1.06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IFERROR(__xludf.DUMMYFUNCTION("""COMPUTED_VALUE"""),82.68)</f>
        <v>82.68</v>
      </c>
      <c r="C1127" s="1">
        <f t="shared" si="1"/>
        <v>-1.08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IFERROR(__xludf.DUMMYFUNCTION("""COMPUTED_VALUE"""),83.9)</f>
        <v>83.9</v>
      </c>
      <c r="C1128" s="1">
        <f t="shared" si="1"/>
        <v>0.22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IFERROR(__xludf.DUMMYFUNCTION("""COMPUTED_VALUE"""),84.45)</f>
        <v>84.45</v>
      </c>
      <c r="C1129" s="1">
        <f t="shared" si="1"/>
        <v>-0.45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IFERROR(__xludf.DUMMYFUNCTION("""COMPUTED_VALUE"""),85.3)</f>
        <v>85.3</v>
      </c>
      <c r="C1130" s="1">
        <f t="shared" si="1"/>
        <v>-0.15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IFERROR(__xludf.DUMMYFUNCTION("""COMPUTED_VALUE"""),85.74)</f>
        <v>85.74</v>
      </c>
      <c r="C1131" s="1">
        <f t="shared" si="1"/>
        <v>-0.56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IFERROR(__xludf.DUMMYFUNCTION("""COMPUTED_VALUE"""),86.47)</f>
        <v>86.47</v>
      </c>
      <c r="C1132" s="1">
        <f t="shared" si="1"/>
        <v>-0.27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IFERROR(__xludf.DUMMYFUNCTION("""COMPUTED_VALUE"""),86.44)</f>
        <v>86.44</v>
      </c>
      <c r="C1133" s="1">
        <f t="shared" si="1"/>
        <v>-1.03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IFERROR(__xludf.DUMMYFUNCTION("""COMPUTED_VALUE"""),86.84)</f>
        <v>86.84</v>
      </c>
      <c r="C1134" s="1">
        <f t="shared" si="1"/>
        <v>-0.6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IFERROR(__xludf.DUMMYFUNCTION("""COMPUTED_VALUE"""),86.59)</f>
        <v>86.59</v>
      </c>
      <c r="C1135" s="1">
        <f t="shared" si="1"/>
        <v>-1.25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IFERROR(__xludf.DUMMYFUNCTION("""COMPUTED_VALUE"""),85.86)</f>
        <v>85.86</v>
      </c>
      <c r="C1136" s="1">
        <f t="shared" si="1"/>
        <v>-1.73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IFERROR(__xludf.DUMMYFUNCTION("""COMPUTED_VALUE"""),87.22)</f>
        <v>87.22</v>
      </c>
      <c r="C1137" s="1">
        <f t="shared" si="1"/>
        <v>0.36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IFERROR(__xludf.DUMMYFUNCTION("""COMPUTED_VALUE"""),86.86)</f>
        <v>86.86</v>
      </c>
      <c r="C1138" s="1">
        <f t="shared" si="1"/>
        <v>-1.36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IFERROR(__xludf.DUMMYFUNCTION("""COMPUTED_VALUE"""),86.89)</f>
        <v>86.89</v>
      </c>
      <c r="C1139" s="1">
        <f t="shared" si="1"/>
        <v>-0.97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IFERROR(__xludf.DUMMYFUNCTION("""COMPUTED_VALUE"""),86.76)</f>
        <v>86.76</v>
      </c>
      <c r="C1140" s="1">
        <f t="shared" si="1"/>
        <v>-1.13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IFERROR(__xludf.DUMMYFUNCTION("""COMPUTED_VALUE"""),86.15)</f>
        <v>86.15</v>
      </c>
      <c r="C1141" s="1">
        <f t="shared" si="1"/>
        <v>-1.61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IFERROR(__xludf.DUMMYFUNCTION("""COMPUTED_VALUE"""),85.35)</f>
        <v>85.35</v>
      </c>
      <c r="C1142" s="1">
        <f t="shared" si="1"/>
        <v>-1.8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IFERROR(__xludf.DUMMYFUNCTION("""COMPUTED_VALUE"""),85.03)</f>
        <v>85.03</v>
      </c>
      <c r="C1143" s="1">
        <f t="shared" si="1"/>
        <v>-1.32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IFERROR(__xludf.DUMMYFUNCTION("""COMPUTED_VALUE"""),85.81)</f>
        <v>85.81</v>
      </c>
      <c r="C1144" s="1">
        <f t="shared" si="1"/>
        <v>-0.22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IFERROR(__xludf.DUMMYFUNCTION("""COMPUTED_VALUE"""),85.74)</f>
        <v>85.74</v>
      </c>
      <c r="C1145" s="1">
        <f t="shared" si="1"/>
        <v>-1.07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IFERROR(__xludf.DUMMYFUNCTION("""COMPUTED_VALUE"""),86.21)</f>
        <v>86.21</v>
      </c>
      <c r="C1146" s="1">
        <f t="shared" si="1"/>
        <v>-0.53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IFERROR(__xludf.DUMMYFUNCTION("""COMPUTED_VALUE"""),86.04)</f>
        <v>86.04</v>
      </c>
      <c r="C1147" s="1">
        <f t="shared" si="1"/>
        <v>-1.17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IFERROR(__xludf.DUMMYFUNCTION("""COMPUTED_VALUE"""),86.8)</f>
        <v>86.8</v>
      </c>
      <c r="C1148" s="1">
        <f t="shared" si="1"/>
        <v>-0.24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IFERROR(__xludf.DUMMYFUNCTION("""COMPUTED_VALUE"""),86.23)</f>
        <v>86.23</v>
      </c>
      <c r="C1149" s="1">
        <f t="shared" si="1"/>
        <v>-1.57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IFERROR(__xludf.DUMMYFUNCTION("""COMPUTED_VALUE"""),87.15)</f>
        <v>87.15</v>
      </c>
      <c r="C1150" s="1">
        <f t="shared" si="1"/>
        <v>-0.08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IFERROR(__xludf.DUMMYFUNCTION("""COMPUTED_VALUE"""),86.2)</f>
        <v>86.2</v>
      </c>
      <c r="C1151" s="1">
        <f t="shared" si="1"/>
        <v>-1.95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IFERROR(__xludf.DUMMYFUNCTION("""COMPUTED_VALUE"""),87.21)</f>
        <v>87.21</v>
      </c>
      <c r="C1152" s="1">
        <f t="shared" si="1"/>
        <v>0.01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IFERROR(__xludf.DUMMYFUNCTION("""COMPUTED_VALUE"""),85.88)</f>
        <v>85.88</v>
      </c>
      <c r="C1153" s="1">
        <f t="shared" si="1"/>
        <v>-2.33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IFERROR(__xludf.DUMMYFUNCTION("""COMPUTED_VALUE"""),85.38)</f>
        <v>85.38</v>
      </c>
      <c r="C1154" s="1">
        <f t="shared" si="1"/>
        <v>-1.5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IFERROR(__xludf.DUMMYFUNCTION("""COMPUTED_VALUE"""),87.24)</f>
        <v>87.24</v>
      </c>
      <c r="C1155" s="1">
        <f t="shared" si="1"/>
        <v>0.86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IFERROR(__xludf.DUMMYFUNCTION("""COMPUTED_VALUE"""),86.75)</f>
        <v>86.75</v>
      </c>
      <c r="C1156" s="1">
        <f t="shared" si="1"/>
        <v>-1.49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IFERROR(__xludf.DUMMYFUNCTION("""COMPUTED_VALUE"""),86.59)</f>
        <v>86.59</v>
      </c>
      <c r="C1157" s="1">
        <f t="shared" si="1"/>
        <v>-1.16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IFERROR(__xludf.DUMMYFUNCTION("""COMPUTED_VALUE"""),85.51)</f>
        <v>85.51</v>
      </c>
      <c r="C1158" s="1">
        <f t="shared" si="1"/>
        <v>-2.08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IFERROR(__xludf.DUMMYFUNCTION("""COMPUTED_VALUE"""),86.85)</f>
        <v>86.85</v>
      </c>
      <c r="C1159" s="1">
        <f t="shared" si="1"/>
        <v>0.34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IFERROR(__xludf.DUMMYFUNCTION("""COMPUTED_VALUE"""),87.5)</f>
        <v>87.5</v>
      </c>
      <c r="C1160" s="1">
        <f t="shared" si="1"/>
        <v>-0.35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IFERROR(__xludf.DUMMYFUNCTION("""COMPUTED_VALUE"""),87.21)</f>
        <v>87.21</v>
      </c>
      <c r="C1161" s="1">
        <f t="shared" si="1"/>
        <v>-1.29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IFERROR(__xludf.DUMMYFUNCTION("""COMPUTED_VALUE"""),87.6)</f>
        <v>87.6</v>
      </c>
      <c r="C1162" s="1">
        <f t="shared" si="1"/>
        <v>-0.61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IFERROR(__xludf.DUMMYFUNCTION("""COMPUTED_VALUE"""),88.61)</f>
        <v>88.61</v>
      </c>
      <c r="C1163" s="1">
        <f t="shared" si="1"/>
        <v>0.01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IFERROR(__xludf.DUMMYFUNCTION("""COMPUTED_VALUE"""),89.28)</f>
        <v>89.28</v>
      </c>
      <c r="C1164" s="1">
        <f t="shared" si="1"/>
        <v>-0.33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IFERROR(__xludf.DUMMYFUNCTION("""COMPUTED_VALUE"""),89.97)</f>
        <v>89.97</v>
      </c>
      <c r="C1165" s="1">
        <f t="shared" si="1"/>
        <v>-0.31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IFERROR(__xludf.DUMMYFUNCTION("""COMPUTED_VALUE"""),90.09)</f>
        <v>90.09</v>
      </c>
      <c r="C1166" s="1">
        <f t="shared" si="1"/>
        <v>-0.88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IFERROR(__xludf.DUMMYFUNCTION("""COMPUTED_VALUE"""),89.84)</f>
        <v>89.84</v>
      </c>
      <c r="C1167" s="1">
        <f t="shared" si="1"/>
        <v>-1.25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IFERROR(__xludf.DUMMYFUNCTION("""COMPUTED_VALUE"""),90.38)</f>
        <v>90.38</v>
      </c>
      <c r="C1168" s="1">
        <f t="shared" si="1"/>
        <v>-0.46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IFERROR(__xludf.DUMMYFUNCTION("""COMPUTED_VALUE"""),90.49)</f>
        <v>90.49</v>
      </c>
      <c r="C1169" s="1">
        <f t="shared" si="1"/>
        <v>-0.89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IFERROR(__xludf.DUMMYFUNCTION("""COMPUTED_VALUE"""),90.38)</f>
        <v>90.38</v>
      </c>
      <c r="C1170" s="1">
        <f t="shared" si="1"/>
        <v>-1.11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IFERROR(__xludf.DUMMYFUNCTION("""COMPUTED_VALUE"""),90.02)</f>
        <v>90.02</v>
      </c>
      <c r="C1171" s="1">
        <f t="shared" si="1"/>
        <v>-1.36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IFERROR(__xludf.DUMMYFUNCTION("""COMPUTED_VALUE"""),90.37)</f>
        <v>90.37</v>
      </c>
      <c r="C1172" s="1">
        <f t="shared" si="1"/>
        <v>-0.65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IFERROR(__xludf.DUMMYFUNCTION("""COMPUTED_VALUE"""),90.23)</f>
        <v>90.23</v>
      </c>
      <c r="C1173" s="1">
        <f t="shared" si="1"/>
        <v>-1.14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IFERROR(__xludf.DUMMYFUNCTION("""COMPUTED_VALUE"""),89.88)</f>
        <v>89.88</v>
      </c>
      <c r="C1174" s="1">
        <f t="shared" si="1"/>
        <v>-1.35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IFERROR(__xludf.DUMMYFUNCTION("""COMPUTED_VALUE"""),90.8)</f>
        <v>90.8</v>
      </c>
      <c r="C1175" s="1">
        <f t="shared" si="1"/>
        <v>-0.08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IFERROR(__xludf.DUMMYFUNCTION("""COMPUTED_VALUE"""),90.94)</f>
        <v>90.94</v>
      </c>
      <c r="C1176" s="1">
        <f t="shared" si="1"/>
        <v>-0.86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IFERROR(__xludf.DUMMYFUNCTION("""COMPUTED_VALUE"""),90.14)</f>
        <v>90.14</v>
      </c>
      <c r="C1177" s="1">
        <f t="shared" si="1"/>
        <v>-1.8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IFERROR(__xludf.DUMMYFUNCTION("""COMPUTED_VALUE"""),90.94)</f>
        <v>90.94</v>
      </c>
      <c r="C1178" s="1">
        <f t="shared" si="1"/>
        <v>-0.2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IFERROR(__xludf.DUMMYFUNCTION("""COMPUTED_VALUE"""),90.56)</f>
        <v>90.56</v>
      </c>
      <c r="C1179" s="1">
        <f t="shared" si="1"/>
        <v>-1.38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IFERROR(__xludf.DUMMYFUNCTION("""COMPUTED_VALUE"""),89.6)</f>
        <v>89.6</v>
      </c>
      <c r="C1180" s="1">
        <f t="shared" si="1"/>
        <v>-1.96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IFERROR(__xludf.DUMMYFUNCTION("""COMPUTED_VALUE"""),89.52)</f>
        <v>89.52</v>
      </c>
      <c r="C1181" s="1">
        <f t="shared" si="1"/>
        <v>-1.08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IFERROR(__xludf.DUMMYFUNCTION("""COMPUTED_VALUE"""),89.97)</f>
        <v>89.97</v>
      </c>
      <c r="C1182" s="1">
        <f t="shared" si="1"/>
        <v>-0.55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IFERROR(__xludf.DUMMYFUNCTION("""COMPUTED_VALUE"""),89.67)</f>
        <v>89.67</v>
      </c>
      <c r="C1183" s="1">
        <f t="shared" si="1"/>
        <v>-1.3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IFERROR(__xludf.DUMMYFUNCTION("""COMPUTED_VALUE"""),90.08)</f>
        <v>90.08</v>
      </c>
      <c r="C1184" s="1">
        <f t="shared" si="1"/>
        <v>-0.59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IFERROR(__xludf.DUMMYFUNCTION("""COMPUTED_VALUE"""),90.27)</f>
        <v>90.27</v>
      </c>
      <c r="C1185" s="1">
        <f t="shared" si="1"/>
        <v>-0.81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IFERROR(__xludf.DUMMYFUNCTION("""COMPUTED_VALUE"""),90.33)</f>
        <v>90.33</v>
      </c>
      <c r="C1186" s="1">
        <f t="shared" si="1"/>
        <v>-0.94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IFERROR(__xludf.DUMMYFUNCTION("""COMPUTED_VALUE"""),90.34)</f>
        <v>90.34</v>
      </c>
      <c r="C1187" s="1">
        <f t="shared" si="1"/>
        <v>-0.99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IFERROR(__xludf.DUMMYFUNCTION("""COMPUTED_VALUE"""),90.49)</f>
        <v>90.49</v>
      </c>
      <c r="C1188" s="1">
        <f t="shared" si="1"/>
        <v>-0.85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IFERROR(__xludf.DUMMYFUNCTION("""COMPUTED_VALUE"""),89.29)</f>
        <v>89.29</v>
      </c>
      <c r="C1189" s="1">
        <f t="shared" si="1"/>
        <v>-2.2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IFERROR(__xludf.DUMMYFUNCTION("""COMPUTED_VALUE"""),88.31)</f>
        <v>88.31</v>
      </c>
      <c r="C1190" s="1">
        <f t="shared" si="1"/>
        <v>-1.98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IFERROR(__xludf.DUMMYFUNCTION("""COMPUTED_VALUE"""),89.45)</f>
        <v>89.45</v>
      </c>
      <c r="C1191" s="1">
        <f t="shared" si="1"/>
        <v>0.14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IFERROR(__xludf.DUMMYFUNCTION("""COMPUTED_VALUE"""),88.07)</f>
        <v>88.07</v>
      </c>
      <c r="C1192" s="1">
        <f t="shared" si="1"/>
        <v>-2.38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IFERROR(__xludf.DUMMYFUNCTION("""COMPUTED_VALUE"""),88.74)</f>
        <v>88.74</v>
      </c>
      <c r="C1193" s="1">
        <f t="shared" si="1"/>
        <v>-0.33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IFERROR(__xludf.DUMMYFUNCTION("""COMPUTED_VALUE"""),88.83)</f>
        <v>88.83</v>
      </c>
      <c r="C1194" s="1">
        <f t="shared" si="1"/>
        <v>-0.91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IFERROR(__xludf.DUMMYFUNCTION("""COMPUTED_VALUE"""),89.03)</f>
        <v>89.03</v>
      </c>
      <c r="C1195" s="1">
        <f t="shared" si="1"/>
        <v>-0.8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IFERROR(__xludf.DUMMYFUNCTION("""COMPUTED_VALUE"""),87.49)</f>
        <v>87.49</v>
      </c>
      <c r="C1196" s="1">
        <f t="shared" si="1"/>
        <v>-2.54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IFERROR(__xludf.DUMMYFUNCTION("""COMPUTED_VALUE"""),86.79)</f>
        <v>86.79</v>
      </c>
      <c r="C1197" s="1">
        <f t="shared" si="1"/>
        <v>-1.7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IFERROR(__xludf.DUMMYFUNCTION("""COMPUTED_VALUE"""),88.45)</f>
        <v>88.45</v>
      </c>
      <c r="C1198" s="1">
        <f t="shared" si="1"/>
        <v>0.66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IFERROR(__xludf.DUMMYFUNCTION("""COMPUTED_VALUE"""),88.56)</f>
        <v>88.56</v>
      </c>
      <c r="C1199" s="1">
        <f t="shared" si="1"/>
        <v>-0.89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IFERROR(__xludf.DUMMYFUNCTION("""COMPUTED_VALUE"""),87.11)</f>
        <v>87.11</v>
      </c>
      <c r="C1200" s="1">
        <f t="shared" si="1"/>
        <v>-2.45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IFERROR(__xludf.DUMMYFUNCTION("""COMPUTED_VALUE"""),88.11)</f>
        <v>88.11</v>
      </c>
      <c r="C1201" s="1">
        <f t="shared" si="1"/>
        <v>0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IFERROR(__xludf.DUMMYFUNCTION("""COMPUTED_VALUE"""),85.71)</f>
        <v>85.71</v>
      </c>
      <c r="C1202" s="1">
        <f t="shared" si="1"/>
        <v>-3.4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IFERROR(__xludf.DUMMYFUNCTION("""COMPUTED_VALUE"""),86.27)</f>
        <v>86.27</v>
      </c>
      <c r="C1203" s="1">
        <f t="shared" si="1"/>
        <v>-0.44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IFERROR(__xludf.DUMMYFUNCTION("""COMPUTED_VALUE"""),83.91)</f>
        <v>83.91</v>
      </c>
      <c r="C1204" s="1">
        <f t="shared" si="1"/>
        <v>-3.36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IFERROR(__xludf.DUMMYFUNCTION("""COMPUTED_VALUE"""),84.14)</f>
        <v>84.14</v>
      </c>
      <c r="C1205" s="1">
        <f t="shared" si="1"/>
        <v>-0.77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IFERROR(__xludf.DUMMYFUNCTION("""COMPUTED_VALUE"""),82.08)</f>
        <v>82.08</v>
      </c>
      <c r="C1206" s="1">
        <f t="shared" si="1"/>
        <v>-3.06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IFERROR(__xludf.DUMMYFUNCTION("""COMPUTED_VALUE"""),81.74)</f>
        <v>81.74</v>
      </c>
      <c r="C1207" s="1">
        <f t="shared" si="1"/>
        <v>-1.34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IFERROR(__xludf.DUMMYFUNCTION("""COMPUTED_VALUE"""),83.83)</f>
        <v>83.83</v>
      </c>
      <c r="C1208" s="1">
        <f t="shared" si="1"/>
        <v>1.09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IFERROR(__xludf.DUMMYFUNCTION("""COMPUTED_VALUE"""),85.52)</f>
        <v>85.52</v>
      </c>
      <c r="C1209" s="1">
        <f t="shared" si="1"/>
        <v>0.69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IFERROR(__xludf.DUMMYFUNCTION("""COMPUTED_VALUE"""),87.54)</f>
        <v>87.54</v>
      </c>
      <c r="C1210" s="1">
        <f t="shared" si="1"/>
        <v>1.02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IFERROR(__xludf.DUMMYFUNCTION("""COMPUTED_VALUE"""),87.1)</f>
        <v>87.1</v>
      </c>
      <c r="C1211" s="1">
        <f t="shared" si="1"/>
        <v>-1.44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IFERROR(__xludf.DUMMYFUNCTION("""COMPUTED_VALUE"""),87.99)</f>
        <v>87.99</v>
      </c>
      <c r="C1212" s="1">
        <f t="shared" si="1"/>
        <v>-0.11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IFERROR(__xludf.DUMMYFUNCTION("""COMPUTED_VALUE"""),88.61)</f>
        <v>88.61</v>
      </c>
      <c r="C1213" s="1">
        <f t="shared" si="1"/>
        <v>-0.38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IFERROR(__xludf.DUMMYFUNCTION("""COMPUTED_VALUE"""),88.45)</f>
        <v>88.45</v>
      </c>
      <c r="C1214" s="1">
        <f t="shared" si="1"/>
        <v>-1.16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IFERROR(__xludf.DUMMYFUNCTION("""COMPUTED_VALUE"""),89.93)</f>
        <v>89.93</v>
      </c>
      <c r="C1215" s="1">
        <f t="shared" si="1"/>
        <v>0.48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IFERROR(__xludf.DUMMYFUNCTION("""COMPUTED_VALUE"""),89.53)</f>
        <v>89.53</v>
      </c>
      <c r="C1216" s="1">
        <f t="shared" si="1"/>
        <v>-1.4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IFERROR(__xludf.DUMMYFUNCTION("""COMPUTED_VALUE"""),90.22)</f>
        <v>90.22</v>
      </c>
      <c r="C1217" s="1">
        <f t="shared" si="1"/>
        <v>-0.31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IFERROR(__xludf.DUMMYFUNCTION("""COMPUTED_VALUE"""),91.38)</f>
        <v>91.38</v>
      </c>
      <c r="C1218" s="1">
        <f t="shared" si="1"/>
        <v>0.16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IFERROR(__xludf.DUMMYFUNCTION("""COMPUTED_VALUE"""),91.71)</f>
        <v>91.71</v>
      </c>
      <c r="C1219" s="1">
        <f t="shared" si="1"/>
        <v>-0.67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IFERROR(__xludf.DUMMYFUNCTION("""COMPUTED_VALUE"""),90.35)</f>
        <v>90.35</v>
      </c>
      <c r="C1220" s="1">
        <f t="shared" si="1"/>
        <v>-2.36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IFERROR(__xludf.DUMMYFUNCTION("""COMPUTED_VALUE"""),91.0)</f>
        <v>91</v>
      </c>
      <c r="C1221" s="1">
        <f t="shared" si="1"/>
        <v>-0.35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IFERROR(__xludf.DUMMYFUNCTION("""COMPUTED_VALUE"""),92.0)</f>
        <v>92</v>
      </c>
      <c r="C1222" s="1">
        <f t="shared" si="1"/>
        <v>0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IFERROR(__xludf.DUMMYFUNCTION("""COMPUTED_VALUE"""),90.0)</f>
        <v>90</v>
      </c>
      <c r="C1223" s="1">
        <f t="shared" si="1"/>
        <v>-3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IFERROR(__xludf.DUMMYFUNCTION("""COMPUTED_VALUE"""),89.78)</f>
        <v>89.78</v>
      </c>
      <c r="C1224" s="1">
        <f t="shared" si="1"/>
        <v>-1.22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IFERROR(__xludf.DUMMYFUNCTION("""COMPUTED_VALUE"""),89.98)</f>
        <v>89.98</v>
      </c>
      <c r="C1225" s="1">
        <f t="shared" si="1"/>
        <v>-0.8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IFERROR(__xludf.DUMMYFUNCTION("""COMPUTED_VALUE"""),89.9)</f>
        <v>89.9</v>
      </c>
      <c r="C1226" s="1">
        <f t="shared" si="1"/>
        <v>-1.08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IFERROR(__xludf.DUMMYFUNCTION("""COMPUTED_VALUE"""),90.49)</f>
        <v>90.49</v>
      </c>
      <c r="C1227" s="1">
        <f t="shared" si="1"/>
        <v>-0.41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IFERROR(__xludf.DUMMYFUNCTION("""COMPUTED_VALUE"""),90.8)</f>
        <v>90.8</v>
      </c>
      <c r="C1228" s="1">
        <f t="shared" si="1"/>
        <v>-0.69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IFERROR(__xludf.DUMMYFUNCTION("""COMPUTED_VALUE"""),90.41)</f>
        <v>90.41</v>
      </c>
      <c r="C1229" s="1">
        <f t="shared" si="1"/>
        <v>-1.39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IFERROR(__xludf.DUMMYFUNCTION("""COMPUTED_VALUE"""),90.28)</f>
        <v>90.28</v>
      </c>
      <c r="C1230" s="1">
        <f t="shared" si="1"/>
        <v>-1.13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IFERROR(__xludf.DUMMYFUNCTION("""COMPUTED_VALUE"""),89.82)</f>
        <v>89.82</v>
      </c>
      <c r="C1231" s="1">
        <f t="shared" si="1"/>
        <v>-1.46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IFERROR(__xludf.DUMMYFUNCTION("""COMPUTED_VALUE"""),88.9)</f>
        <v>88.9</v>
      </c>
      <c r="C1232" s="1">
        <f t="shared" si="1"/>
        <v>-1.92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IFERROR(__xludf.DUMMYFUNCTION("""COMPUTED_VALUE"""),88.96)</f>
        <v>88.96</v>
      </c>
      <c r="C1233" s="1">
        <f t="shared" si="1"/>
        <v>-0.94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IFERROR(__xludf.DUMMYFUNCTION("""COMPUTED_VALUE"""),90.58)</f>
        <v>90.58</v>
      </c>
      <c r="C1234" s="1">
        <f t="shared" si="1"/>
        <v>0.62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IFERROR(__xludf.DUMMYFUNCTION("""COMPUTED_VALUE"""),91.65)</f>
        <v>91.65</v>
      </c>
      <c r="C1235" s="1">
        <f t="shared" si="1"/>
        <v>0.07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IFERROR(__xludf.DUMMYFUNCTION("""COMPUTED_VALUE"""),91.92)</f>
        <v>91.92</v>
      </c>
      <c r="C1236" s="1">
        <f t="shared" si="1"/>
        <v>-0.73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IFERROR(__xludf.DUMMYFUNCTION("""COMPUTED_VALUE"""),92.51)</f>
        <v>92.51</v>
      </c>
      <c r="C1237" s="1">
        <f t="shared" si="1"/>
        <v>-0.41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IFERROR(__xludf.DUMMYFUNCTION("""COMPUTED_VALUE"""),92.7)</f>
        <v>92.7</v>
      </c>
      <c r="C1238" s="1">
        <f t="shared" si="1"/>
        <v>-0.81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IFERROR(__xludf.DUMMYFUNCTION("""COMPUTED_VALUE"""),93.47)</f>
        <v>93.47</v>
      </c>
      <c r="C1239" s="1">
        <f t="shared" si="1"/>
        <v>-0.23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IFERROR(__xludf.DUMMYFUNCTION("""COMPUTED_VALUE"""),93.11)</f>
        <v>93.11</v>
      </c>
      <c r="C1240" s="1">
        <f t="shared" si="1"/>
        <v>-1.36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IFERROR(__xludf.DUMMYFUNCTION("""COMPUTED_VALUE"""),93.23)</f>
        <v>93.23</v>
      </c>
      <c r="C1241" s="1">
        <f t="shared" si="1"/>
        <v>-0.88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IFERROR(__xludf.DUMMYFUNCTION("""COMPUTED_VALUE"""),93.76)</f>
        <v>93.76</v>
      </c>
      <c r="C1242" s="1">
        <f t="shared" si="1"/>
        <v>-0.47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IFERROR(__xludf.DUMMYFUNCTION("""COMPUTED_VALUE"""),93.8)</f>
        <v>93.8</v>
      </c>
      <c r="C1243" s="1">
        <f t="shared" si="1"/>
        <v>-0.96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IFERROR(__xludf.DUMMYFUNCTION("""COMPUTED_VALUE"""),92.94)</f>
        <v>92.94</v>
      </c>
      <c r="C1244" s="1">
        <f t="shared" si="1"/>
        <v>-1.86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IFERROR(__xludf.DUMMYFUNCTION("""COMPUTED_VALUE"""),91.63)</f>
        <v>91.63</v>
      </c>
      <c r="C1245" s="1">
        <f t="shared" si="1"/>
        <v>-2.31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IFERROR(__xludf.DUMMYFUNCTION("""COMPUTED_VALUE"""),91.75)</f>
        <v>91.75</v>
      </c>
      <c r="C1246" s="1">
        <f t="shared" si="1"/>
        <v>-0.88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IFERROR(__xludf.DUMMYFUNCTION("""COMPUTED_VALUE"""),91.49)</f>
        <v>91.49</v>
      </c>
      <c r="C1247" s="1">
        <f t="shared" si="1"/>
        <v>-1.26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IFERROR(__xludf.DUMMYFUNCTION("""COMPUTED_VALUE"""),90.9)</f>
        <v>90.9</v>
      </c>
      <c r="C1248" s="1">
        <f t="shared" si="1"/>
        <v>-1.59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IFERROR(__xludf.DUMMYFUNCTION("""COMPUTED_VALUE"""),90.17)</f>
        <v>90.17</v>
      </c>
      <c r="C1249" s="1">
        <f t="shared" si="1"/>
        <v>-1.73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IFERROR(__xludf.DUMMYFUNCTION("""COMPUTED_VALUE"""),91.38)</f>
        <v>91.38</v>
      </c>
      <c r="C1250" s="1">
        <f t="shared" si="1"/>
        <v>0.21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IFERROR(__xludf.DUMMYFUNCTION("""COMPUTED_VALUE"""),92.61)</f>
        <v>92.61</v>
      </c>
      <c r="C1251" s="1">
        <f t="shared" si="1"/>
        <v>0.23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IFERROR(__xludf.DUMMYFUNCTION("""COMPUTED_VALUE"""),92.89)</f>
        <v>92.89</v>
      </c>
      <c r="C1252" s="1">
        <f t="shared" si="1"/>
        <v>-0.72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IFERROR(__xludf.DUMMYFUNCTION("""COMPUTED_VALUE"""),94.2)</f>
        <v>94.2</v>
      </c>
      <c r="C1253" s="1">
        <f t="shared" si="1"/>
        <v>0.31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IFERROR(__xludf.DUMMYFUNCTION("""COMPUTED_VALUE"""),94.69)</f>
        <v>94.69</v>
      </c>
      <c r="C1254" s="1">
        <f t="shared" si="1"/>
        <v>-0.51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IFERROR(__xludf.DUMMYFUNCTION("""COMPUTED_VALUE"""),94.42)</f>
        <v>94.42</v>
      </c>
      <c r="C1255" s="1">
        <f t="shared" si="1"/>
        <v>-1.27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IFERROR(__xludf.DUMMYFUNCTION("""COMPUTED_VALUE"""),95.03)</f>
        <v>95.03</v>
      </c>
      <c r="C1256" s="1">
        <f t="shared" si="1"/>
        <v>-0.39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IFERROR(__xludf.DUMMYFUNCTION("""COMPUTED_VALUE"""),95.5)</f>
        <v>95.5</v>
      </c>
      <c r="C1257" s="1">
        <f t="shared" si="1"/>
        <v>-0.53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IFERROR(__xludf.DUMMYFUNCTION("""COMPUTED_VALUE"""),94.7)</f>
        <v>94.7</v>
      </c>
      <c r="C1258" s="1">
        <f t="shared" si="1"/>
        <v>-1.8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IFERROR(__xludf.DUMMYFUNCTION("""COMPUTED_VALUE"""),94.19)</f>
        <v>94.19</v>
      </c>
      <c r="C1259" s="1">
        <f t="shared" si="1"/>
        <v>-1.51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IFERROR(__xludf.DUMMYFUNCTION("""COMPUTED_VALUE"""),93.75)</f>
        <v>93.75</v>
      </c>
      <c r="C1260" s="1">
        <f t="shared" si="1"/>
        <v>-1.44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IFERROR(__xludf.DUMMYFUNCTION("""COMPUTED_VALUE"""),92.38)</f>
        <v>92.38</v>
      </c>
      <c r="C1261" s="1">
        <f t="shared" si="1"/>
        <v>-2.37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IFERROR(__xludf.DUMMYFUNCTION("""COMPUTED_VALUE"""),91.89)</f>
        <v>91.89</v>
      </c>
      <c r="C1262" s="1">
        <f t="shared" si="1"/>
        <v>-1.49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IFERROR(__xludf.DUMMYFUNCTION("""COMPUTED_VALUE"""),92.83)</f>
        <v>92.83</v>
      </c>
      <c r="C1263" s="1">
        <f t="shared" si="1"/>
        <v>-0.06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IFERROR(__xludf.DUMMYFUNCTION("""COMPUTED_VALUE"""),93.79)</f>
        <v>93.79</v>
      </c>
      <c r="C1264" s="1">
        <f t="shared" si="1"/>
        <v>-0.04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IFERROR(__xludf.DUMMYFUNCTION("""COMPUTED_VALUE"""),94.25)</f>
        <v>94.25</v>
      </c>
      <c r="C1265" s="1">
        <f t="shared" si="1"/>
        <v>-0.54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IFERROR(__xludf.DUMMYFUNCTION("""COMPUTED_VALUE"""),94.46)</f>
        <v>94.46</v>
      </c>
      <c r="C1266" s="1">
        <f t="shared" si="1"/>
        <v>-0.79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IFERROR(__xludf.DUMMYFUNCTION("""COMPUTED_VALUE"""),95.19)</f>
        <v>95.19</v>
      </c>
      <c r="C1267" s="1">
        <f t="shared" si="1"/>
        <v>-0.27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IFERROR(__xludf.DUMMYFUNCTION("""COMPUTED_VALUE"""),94.23)</f>
        <v>94.23</v>
      </c>
      <c r="C1268" s="1">
        <f t="shared" si="1"/>
        <v>-1.96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IFERROR(__xludf.DUMMYFUNCTION("""COMPUTED_VALUE"""),94.35)</f>
        <v>94.35</v>
      </c>
      <c r="C1269" s="1">
        <f t="shared" si="1"/>
        <v>-0.88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IFERROR(__xludf.DUMMYFUNCTION("""COMPUTED_VALUE"""),95.18)</f>
        <v>95.18</v>
      </c>
      <c r="C1270" s="1">
        <f t="shared" si="1"/>
        <v>-0.17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IFERROR(__xludf.DUMMYFUNCTION("""COMPUTED_VALUE"""),94.74)</f>
        <v>94.74</v>
      </c>
      <c r="C1271" s="1">
        <f t="shared" si="1"/>
        <v>-1.44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IFERROR(__xludf.DUMMYFUNCTION("""COMPUTED_VALUE"""),94.17)</f>
        <v>94.17</v>
      </c>
      <c r="C1272" s="1">
        <f t="shared" si="1"/>
        <v>-1.57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IFERROR(__xludf.DUMMYFUNCTION("""COMPUTED_VALUE"""),95.15)</f>
        <v>95.15</v>
      </c>
      <c r="C1273" s="1">
        <f t="shared" si="1"/>
        <v>-0.02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IFERROR(__xludf.DUMMYFUNCTION("""COMPUTED_VALUE"""),94.72)</f>
        <v>94.72</v>
      </c>
      <c r="C1274" s="1">
        <f t="shared" si="1"/>
        <v>-1.43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IFERROR(__xludf.DUMMYFUNCTION("""COMPUTED_VALUE"""),94.97)</f>
        <v>94.97</v>
      </c>
      <c r="C1275" s="1">
        <f t="shared" si="1"/>
        <v>-0.75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IFERROR(__xludf.DUMMYFUNCTION("""COMPUTED_VALUE"""),93.97)</f>
        <v>93.97</v>
      </c>
      <c r="C1276" s="1">
        <f t="shared" si="1"/>
        <v>-2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IFERROR(__xludf.DUMMYFUNCTION("""COMPUTED_VALUE"""),92.67)</f>
        <v>92.67</v>
      </c>
      <c r="C1277" s="1">
        <f t="shared" si="1"/>
        <v>-2.3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IFERROR(__xludf.DUMMYFUNCTION("""COMPUTED_VALUE"""),93.22)</f>
        <v>93.22</v>
      </c>
      <c r="C1278" s="1">
        <f t="shared" si="1"/>
        <v>-0.45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IFERROR(__xludf.DUMMYFUNCTION("""COMPUTED_VALUE"""),90.96)</f>
        <v>90.96</v>
      </c>
      <c r="C1279" s="1">
        <f t="shared" si="1"/>
        <v>-3.26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IFERROR(__xludf.DUMMYFUNCTION("""COMPUTED_VALUE"""),91.93)</f>
        <v>91.93</v>
      </c>
      <c r="C1280" s="1">
        <f t="shared" si="1"/>
        <v>-0.03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IFERROR(__xludf.DUMMYFUNCTION("""COMPUTED_VALUE"""),94.1)</f>
        <v>94.1</v>
      </c>
      <c r="C1281" s="1">
        <f t="shared" si="1"/>
        <v>1.17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IFERROR(__xludf.DUMMYFUNCTION("""COMPUTED_VALUE"""),101.28)</f>
        <v>101.28</v>
      </c>
      <c r="C1282" s="1">
        <f t="shared" si="1"/>
        <v>6.18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IFERROR(__xludf.DUMMYFUNCTION("""COMPUTED_VALUE"""),102.64)</f>
        <v>102.64</v>
      </c>
      <c r="C1283" s="1">
        <f t="shared" si="1"/>
        <v>0.36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IFERROR(__xludf.DUMMYFUNCTION("""COMPUTED_VALUE"""),102.02)</f>
        <v>102.02</v>
      </c>
      <c r="C1284" s="1">
        <f t="shared" si="1"/>
        <v>-1.62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IFERROR(__xludf.DUMMYFUNCTION("""COMPUTED_VALUE"""),101.73)</f>
        <v>101.73</v>
      </c>
      <c r="C1285" s="1">
        <f t="shared" si="1"/>
        <v>-1.29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IFERROR(__xludf.DUMMYFUNCTION("""COMPUTED_VALUE"""),101.92)</f>
        <v>101.92</v>
      </c>
      <c r="C1286" s="1">
        <f t="shared" si="1"/>
        <v>-0.81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IFERROR(__xludf.DUMMYFUNCTION("""COMPUTED_VALUE"""),101.87)</f>
        <v>101.87</v>
      </c>
      <c r="C1287" s="1">
        <f t="shared" si="1"/>
        <v>-1.05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IFERROR(__xludf.DUMMYFUNCTION("""COMPUTED_VALUE"""),103.58)</f>
        <v>103.58</v>
      </c>
      <c r="C1288" s="1">
        <f t="shared" si="1"/>
        <v>0.71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IFERROR(__xludf.DUMMYFUNCTION("""COMPUTED_VALUE"""),104.17)</f>
        <v>104.17</v>
      </c>
      <c r="C1289" s="1">
        <f t="shared" si="1"/>
        <v>-0.41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IFERROR(__xludf.DUMMYFUNCTION("""COMPUTED_VALUE"""),104.12)</f>
        <v>104.12</v>
      </c>
      <c r="C1290" s="1">
        <f t="shared" si="1"/>
        <v>-1.05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IFERROR(__xludf.DUMMYFUNCTION("""COMPUTED_VALUE"""),103.86)</f>
        <v>103.86</v>
      </c>
      <c r="C1291" s="1">
        <f t="shared" si="1"/>
        <v>-1.26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IFERROR(__xludf.DUMMYFUNCTION("""COMPUTED_VALUE"""),103.89)</f>
        <v>103.89</v>
      </c>
      <c r="C1292" s="1">
        <f t="shared" si="1"/>
        <v>-0.97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IFERROR(__xludf.DUMMYFUNCTION("""COMPUTED_VALUE"""),104.55)</f>
        <v>104.55</v>
      </c>
      <c r="C1293" s="1">
        <f t="shared" si="1"/>
        <v>-0.34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IFERROR(__xludf.DUMMYFUNCTION("""COMPUTED_VALUE"""),104.99)</f>
        <v>104.99</v>
      </c>
      <c r="C1294" s="1">
        <f t="shared" si="1"/>
        <v>-0.56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IFERROR(__xludf.DUMMYFUNCTION("""COMPUTED_VALUE"""),104.67)</f>
        <v>104.67</v>
      </c>
      <c r="C1295" s="1">
        <f t="shared" si="1"/>
        <v>-1.32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IFERROR(__xludf.DUMMYFUNCTION("""COMPUTED_VALUE"""),105.57)</f>
        <v>105.57</v>
      </c>
      <c r="C1296" s="1">
        <f t="shared" si="1"/>
        <v>-0.1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IFERROR(__xludf.DUMMYFUNCTION("""COMPUTED_VALUE"""),104.56)</f>
        <v>104.56</v>
      </c>
      <c r="C1297" s="1">
        <f t="shared" si="1"/>
        <v>-2.01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IFERROR(__xludf.DUMMYFUNCTION("""COMPUTED_VALUE"""),104.08)</f>
        <v>104.08</v>
      </c>
      <c r="C1298" s="1">
        <f t="shared" si="1"/>
        <v>-1.48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IFERROR(__xludf.DUMMYFUNCTION("""COMPUTED_VALUE"""),105.89)</f>
        <v>105.89</v>
      </c>
      <c r="C1299" s="1">
        <f t="shared" si="1"/>
        <v>0.81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IFERROR(__xludf.DUMMYFUNCTION("""COMPUTED_VALUE"""),106.35)</f>
        <v>106.35</v>
      </c>
      <c r="C1300" s="1">
        <f t="shared" si="1"/>
        <v>-0.54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IFERROR(__xludf.DUMMYFUNCTION("""COMPUTED_VALUE"""),105.57)</f>
        <v>105.57</v>
      </c>
      <c r="C1301" s="1">
        <f t="shared" si="1"/>
        <v>-1.78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IFERROR(__xludf.DUMMYFUNCTION("""COMPUTED_VALUE"""),105.03)</f>
        <v>105.03</v>
      </c>
      <c r="C1302" s="1">
        <f t="shared" si="1"/>
        <v>-1.54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IFERROR(__xludf.DUMMYFUNCTION("""COMPUTED_VALUE"""),103.82)</f>
        <v>103.82</v>
      </c>
      <c r="C1303" s="1">
        <f t="shared" si="1"/>
        <v>-2.21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IFERROR(__xludf.DUMMYFUNCTION("""COMPUTED_VALUE"""),105.26)</f>
        <v>105.26</v>
      </c>
      <c r="C1304" s="1">
        <f t="shared" si="1"/>
        <v>0.44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IFERROR(__xludf.DUMMYFUNCTION("""COMPUTED_VALUE"""),103.09)</f>
        <v>103.09</v>
      </c>
      <c r="C1305" s="1">
        <f t="shared" si="1"/>
        <v>-3.17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IFERROR(__xludf.DUMMYFUNCTION("""COMPUTED_VALUE"""),102.89)</f>
        <v>102.89</v>
      </c>
      <c r="C1306" s="1">
        <f t="shared" si="1"/>
        <v>-1.2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IFERROR(__xludf.DUMMYFUNCTION("""COMPUTED_VALUE"""),107.17)</f>
        <v>107.17</v>
      </c>
      <c r="C1307" s="1">
        <f t="shared" si="1"/>
        <v>3.28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IFERROR(__xludf.DUMMYFUNCTION("""COMPUTED_VALUE"""),106.44)</f>
        <v>106.44</v>
      </c>
      <c r="C1308" s="1">
        <f t="shared" si="1"/>
        <v>-1.73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IFERROR(__xludf.DUMMYFUNCTION("""COMPUTED_VALUE"""),107.37)</f>
        <v>107.37</v>
      </c>
      <c r="C1309" s="1">
        <f t="shared" si="1"/>
        <v>-0.07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IFERROR(__xludf.DUMMYFUNCTION("""COMPUTED_VALUE"""),106.96)</f>
        <v>106.96</v>
      </c>
      <c r="C1310" s="1">
        <f t="shared" si="1"/>
        <v>-1.41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IFERROR(__xludf.DUMMYFUNCTION("""COMPUTED_VALUE"""),107.97)</f>
        <v>107.97</v>
      </c>
      <c r="C1311" s="1">
        <f t="shared" si="1"/>
        <v>0.01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IFERROR(__xludf.DUMMYFUNCTION("""COMPUTED_VALUE"""),107.37)</f>
        <v>107.37</v>
      </c>
      <c r="C1312" s="1">
        <f t="shared" si="1"/>
        <v>-1.6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IFERROR(__xludf.DUMMYFUNCTION("""COMPUTED_VALUE"""),108.43)</f>
        <v>108.43</v>
      </c>
      <c r="C1313" s="1">
        <f t="shared" si="1"/>
        <v>0.06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IFERROR(__xludf.DUMMYFUNCTION("""COMPUTED_VALUE"""),108.22)</f>
        <v>108.22</v>
      </c>
      <c r="C1314" s="1">
        <f t="shared" si="1"/>
        <v>-1.21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IFERROR(__xludf.DUMMYFUNCTION("""COMPUTED_VALUE"""),107.11)</f>
        <v>107.11</v>
      </c>
      <c r="C1315" s="1">
        <f t="shared" si="1"/>
        <v>-2.11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IFERROR(__xludf.DUMMYFUNCTION("""COMPUTED_VALUE"""),105.0)</f>
        <v>105</v>
      </c>
      <c r="C1316" s="1">
        <f t="shared" si="1"/>
        <v>-3.11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IFERROR(__xludf.DUMMYFUNCTION("""COMPUTED_VALUE"""),105.24)</f>
        <v>105.24</v>
      </c>
      <c r="C1317" s="1">
        <f t="shared" si="1"/>
        <v>-0.76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IFERROR(__xludf.DUMMYFUNCTION("""COMPUTED_VALUE"""),105.48)</f>
        <v>105.48</v>
      </c>
      <c r="C1318" s="1">
        <f t="shared" si="1"/>
        <v>-0.76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IFERROR(__xludf.DUMMYFUNCTION("""COMPUTED_VALUE"""),106.12)</f>
        <v>106.12</v>
      </c>
      <c r="C1319" s="1">
        <f t="shared" si="1"/>
        <v>-0.36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IFERROR(__xludf.DUMMYFUNCTION("""COMPUTED_VALUE"""),104.89)</f>
        <v>104.89</v>
      </c>
      <c r="C1320" s="1">
        <f t="shared" si="1"/>
        <v>-2.23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IFERROR(__xludf.DUMMYFUNCTION("""COMPUTED_VALUE"""),105.44)</f>
        <v>105.44</v>
      </c>
      <c r="C1321" s="1">
        <f t="shared" si="1"/>
        <v>-0.45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IFERROR(__xludf.DUMMYFUNCTION("""COMPUTED_VALUE"""),106.0)</f>
        <v>106</v>
      </c>
      <c r="C1322" s="1">
        <f t="shared" si="1"/>
        <v>-0.44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IFERROR(__xludf.DUMMYFUNCTION("""COMPUTED_VALUE"""),105.63)</f>
        <v>105.63</v>
      </c>
      <c r="C1323" s="1">
        <f t="shared" si="1"/>
        <v>-1.37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IFERROR(__xludf.DUMMYFUNCTION("""COMPUTED_VALUE"""),105.43)</f>
        <v>105.43</v>
      </c>
      <c r="C1324" s="1">
        <f t="shared" si="1"/>
        <v>-1.2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IFERROR(__xludf.DUMMYFUNCTION("""COMPUTED_VALUE"""),106.36)</f>
        <v>106.36</v>
      </c>
      <c r="C1325" s="1">
        <f t="shared" si="1"/>
        <v>-0.07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IFERROR(__xludf.DUMMYFUNCTION("""COMPUTED_VALUE"""),106.77)</f>
        <v>106.77</v>
      </c>
      <c r="C1326" s="1">
        <f t="shared" si="1"/>
        <v>-0.59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IFERROR(__xludf.DUMMYFUNCTION("""COMPUTED_VALUE"""),106.95)</f>
        <v>106.95</v>
      </c>
      <c r="C1327" s="1">
        <f t="shared" si="1"/>
        <v>-0.82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IFERROR(__xludf.DUMMYFUNCTION("""COMPUTED_VALUE"""),106.51)</f>
        <v>106.51</v>
      </c>
      <c r="C1328" s="1">
        <f t="shared" si="1"/>
        <v>-1.44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IFERROR(__xludf.DUMMYFUNCTION("""COMPUTED_VALUE"""),106.66)</f>
        <v>106.66</v>
      </c>
      <c r="C1329" s="1">
        <f t="shared" si="1"/>
        <v>-0.85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IFERROR(__xludf.DUMMYFUNCTION("""COMPUTED_VALUE"""),106.98)</f>
        <v>106.98</v>
      </c>
      <c r="C1330" s="1">
        <f t="shared" si="1"/>
        <v>-0.68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IFERROR(__xludf.DUMMYFUNCTION("""COMPUTED_VALUE"""),108.1)</f>
        <v>108.1</v>
      </c>
      <c r="C1331" s="1">
        <f t="shared" si="1"/>
        <v>0.12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IFERROR(__xludf.DUMMYFUNCTION("""COMPUTED_VALUE"""),106.69)</f>
        <v>106.69</v>
      </c>
      <c r="C1332" s="1">
        <f t="shared" si="1"/>
        <v>-2.41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IFERROR(__xludf.DUMMYFUNCTION("""COMPUTED_VALUE"""),108.22)</f>
        <v>108.22</v>
      </c>
      <c r="C1333" s="1">
        <f t="shared" si="1"/>
        <v>0.53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IFERROR(__xludf.DUMMYFUNCTION("""COMPUTED_VALUE"""),107.68)</f>
        <v>107.68</v>
      </c>
      <c r="C1334" s="1">
        <f t="shared" si="1"/>
        <v>-1.54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IFERROR(__xludf.DUMMYFUNCTION("""COMPUTED_VALUE"""),107.94)</f>
        <v>107.94</v>
      </c>
      <c r="C1335" s="1">
        <f t="shared" si="1"/>
        <v>-0.74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IFERROR(__xludf.DUMMYFUNCTION("""COMPUTED_VALUE"""),109.0)</f>
        <v>109</v>
      </c>
      <c r="C1336" s="1">
        <f t="shared" si="1"/>
        <v>0.06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IFERROR(__xludf.DUMMYFUNCTION("""COMPUTED_VALUE"""),109.53)</f>
        <v>109.53</v>
      </c>
      <c r="C1337" s="1">
        <f t="shared" si="1"/>
        <v>-0.47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IFERROR(__xludf.DUMMYFUNCTION("""COMPUTED_VALUE"""),110.16)</f>
        <v>110.16</v>
      </c>
      <c r="C1338" s="1">
        <f t="shared" si="1"/>
        <v>-0.37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IFERROR(__xludf.DUMMYFUNCTION("""COMPUTED_VALUE"""),109.92)</f>
        <v>109.92</v>
      </c>
      <c r="C1339" s="1">
        <f t="shared" si="1"/>
        <v>-1.24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IFERROR(__xludf.DUMMYFUNCTION("""COMPUTED_VALUE"""),109.81)</f>
        <v>109.81</v>
      </c>
      <c r="C1340" s="1">
        <f t="shared" si="1"/>
        <v>-1.11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IFERROR(__xludf.DUMMYFUNCTION("""COMPUTED_VALUE"""),108.72)</f>
        <v>108.72</v>
      </c>
      <c r="C1341" s="1">
        <f t="shared" si="1"/>
        <v>-2.09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IFERROR(__xludf.DUMMYFUNCTION("""COMPUTED_VALUE"""),110.52)</f>
        <v>110.52</v>
      </c>
      <c r="C1342" s="1">
        <f t="shared" si="1"/>
        <v>0.8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IFERROR(__xludf.DUMMYFUNCTION("""COMPUTED_VALUE"""),111.03)</f>
        <v>111.03</v>
      </c>
      <c r="C1343" s="1">
        <f t="shared" si="1"/>
        <v>-0.49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IFERROR(__xludf.DUMMYFUNCTION("""COMPUTED_VALUE"""),110.81)</f>
        <v>110.81</v>
      </c>
      <c r="C1344" s="1">
        <f t="shared" si="1"/>
        <v>-1.22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IFERROR(__xludf.DUMMYFUNCTION("""COMPUTED_VALUE"""),109.72)</f>
        <v>109.72</v>
      </c>
      <c r="C1345" s="1">
        <f t="shared" si="1"/>
        <v>-2.09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IFERROR(__xludf.DUMMYFUNCTION("""COMPUTED_VALUE"""),109.26)</f>
        <v>109.26</v>
      </c>
      <c r="C1346" s="1">
        <f t="shared" si="1"/>
        <v>-1.46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IFERROR(__xludf.DUMMYFUNCTION("""COMPUTED_VALUE"""),110.11)</f>
        <v>110.11</v>
      </c>
      <c r="C1347" s="1">
        <f t="shared" si="1"/>
        <v>-0.15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IFERROR(__xludf.DUMMYFUNCTION("""COMPUTED_VALUE"""),108.6)</f>
        <v>108.6</v>
      </c>
      <c r="C1348" s="1">
        <f t="shared" si="1"/>
        <v>-2.51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IFERROR(__xludf.DUMMYFUNCTION("""COMPUTED_VALUE"""),109.24)</f>
        <v>109.24</v>
      </c>
      <c r="C1349" s="1">
        <f t="shared" si="1"/>
        <v>-0.36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IFERROR(__xludf.DUMMYFUNCTION("""COMPUTED_VALUE"""),109.19)</f>
        <v>109.19</v>
      </c>
      <c r="C1350" s="1">
        <f t="shared" si="1"/>
        <v>-1.05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IFERROR(__xludf.DUMMYFUNCTION("""COMPUTED_VALUE"""),109.93)</f>
        <v>109.93</v>
      </c>
      <c r="C1351" s="1">
        <f t="shared" si="1"/>
        <v>-0.26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IFERROR(__xludf.DUMMYFUNCTION("""COMPUTED_VALUE"""),110.3)</f>
        <v>110.3</v>
      </c>
      <c r="C1352" s="1">
        <f t="shared" si="1"/>
        <v>-0.63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IFERROR(__xludf.DUMMYFUNCTION("""COMPUTED_VALUE"""),110.33)</f>
        <v>110.33</v>
      </c>
      <c r="C1353" s="1">
        <f t="shared" si="1"/>
        <v>-0.97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IFERROR(__xludf.DUMMYFUNCTION("""COMPUTED_VALUE"""),110.56)</f>
        <v>110.56</v>
      </c>
      <c r="C1354" s="1">
        <f t="shared" si="1"/>
        <v>-0.77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IFERROR(__xludf.DUMMYFUNCTION("""COMPUTED_VALUE"""),110.2)</f>
        <v>110.2</v>
      </c>
      <c r="C1355" s="1">
        <f t="shared" si="1"/>
        <v>-1.36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IFERROR(__xludf.DUMMYFUNCTION("""COMPUTED_VALUE"""),110.39)</f>
        <v>110.39</v>
      </c>
      <c r="C1356" s="1">
        <f t="shared" si="1"/>
        <v>-0.81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IFERROR(__xludf.DUMMYFUNCTION("""COMPUTED_VALUE"""),110.26)</f>
        <v>110.26</v>
      </c>
      <c r="C1357" s="1">
        <f t="shared" si="1"/>
        <v>-1.13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IFERROR(__xludf.DUMMYFUNCTION("""COMPUTED_VALUE"""),109.44)</f>
        <v>109.44</v>
      </c>
      <c r="C1358" s="1">
        <f t="shared" si="1"/>
        <v>-1.82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IFERROR(__xludf.DUMMYFUNCTION("""COMPUTED_VALUE"""),110.37)</f>
        <v>110.37</v>
      </c>
      <c r="C1359" s="1">
        <f t="shared" si="1"/>
        <v>-0.07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IFERROR(__xludf.DUMMYFUNCTION("""COMPUTED_VALUE"""),110.53)</f>
        <v>110.53</v>
      </c>
      <c r="C1360" s="1">
        <f t="shared" si="1"/>
        <v>-0.84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IFERROR(__xludf.DUMMYFUNCTION("""COMPUTED_VALUE"""),110.37)</f>
        <v>110.37</v>
      </c>
      <c r="C1361" s="1">
        <f t="shared" si="1"/>
        <v>-1.16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IFERROR(__xludf.DUMMYFUNCTION("""COMPUTED_VALUE"""),110.96)</f>
        <v>110.96</v>
      </c>
      <c r="C1362" s="1">
        <f t="shared" si="1"/>
        <v>-0.41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IFERROR(__xludf.DUMMYFUNCTION("""COMPUTED_VALUE"""),110.75)</f>
        <v>110.75</v>
      </c>
      <c r="C1363" s="1">
        <f t="shared" si="1"/>
        <v>-1.21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IFERROR(__xludf.DUMMYFUNCTION("""COMPUTED_VALUE"""),111.17)</f>
        <v>111.17</v>
      </c>
      <c r="C1364" s="1">
        <f t="shared" si="1"/>
        <v>-0.58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IFERROR(__xludf.DUMMYFUNCTION("""COMPUTED_VALUE"""),110.3)</f>
        <v>110.3</v>
      </c>
      <c r="C1365" s="1">
        <f t="shared" si="1"/>
        <v>-1.87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IFERROR(__xludf.DUMMYFUNCTION("""COMPUTED_VALUE"""),110.3)</f>
        <v>110.3</v>
      </c>
      <c r="C1366" s="1">
        <f t="shared" si="1"/>
        <v>-1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IFERROR(__xludf.DUMMYFUNCTION("""COMPUTED_VALUE"""),109.29)</f>
        <v>109.29</v>
      </c>
      <c r="C1367" s="1">
        <f t="shared" si="1"/>
        <v>-2.01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IFERROR(__xludf.DUMMYFUNCTION("""COMPUTED_VALUE"""),108.52)</f>
        <v>108.52</v>
      </c>
      <c r="C1368" s="1">
        <f t="shared" si="1"/>
        <v>-1.77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IFERROR(__xludf.DUMMYFUNCTION("""COMPUTED_VALUE"""),110.0)</f>
        <v>110</v>
      </c>
      <c r="C1369" s="1">
        <f t="shared" si="1"/>
        <v>0.48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IFERROR(__xludf.DUMMYFUNCTION("""COMPUTED_VALUE"""),110.62)</f>
        <v>110.62</v>
      </c>
      <c r="C1370" s="1">
        <f t="shared" si="1"/>
        <v>-0.38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IFERROR(__xludf.DUMMYFUNCTION("""COMPUTED_VALUE"""),109.95)</f>
        <v>109.95</v>
      </c>
      <c r="C1371" s="1">
        <f t="shared" si="1"/>
        <v>-1.67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IFERROR(__xludf.DUMMYFUNCTION("""COMPUTED_VALUE"""),110.18)</f>
        <v>110.18</v>
      </c>
      <c r="C1372" s="1">
        <f t="shared" si="1"/>
        <v>-0.77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IFERROR(__xludf.DUMMYFUNCTION("""COMPUTED_VALUE"""),111.06)</f>
        <v>111.06</v>
      </c>
      <c r="C1373" s="1">
        <f t="shared" si="1"/>
        <v>-0.12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IFERROR(__xludf.DUMMYFUNCTION("""COMPUTED_VALUE"""),111.49)</f>
        <v>111.49</v>
      </c>
      <c r="C1374" s="1">
        <f t="shared" si="1"/>
        <v>-0.57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IFERROR(__xludf.DUMMYFUNCTION("""COMPUTED_VALUE"""),113.22)</f>
        <v>113.22</v>
      </c>
      <c r="C1375" s="1">
        <f t="shared" si="1"/>
        <v>0.73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IFERROR(__xludf.DUMMYFUNCTION("""COMPUTED_VALUE"""),112.62)</f>
        <v>112.62</v>
      </c>
      <c r="C1376" s="1">
        <f t="shared" si="1"/>
        <v>-1.6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IFERROR(__xludf.DUMMYFUNCTION("""COMPUTED_VALUE"""),113.53)</f>
        <v>113.53</v>
      </c>
      <c r="C1377" s="1">
        <f t="shared" si="1"/>
        <v>-0.09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IFERROR(__xludf.DUMMYFUNCTION("""COMPUTED_VALUE"""),114.41)</f>
        <v>114.41</v>
      </c>
      <c r="C1378" s="1">
        <f t="shared" si="1"/>
        <v>-0.12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IFERROR(__xludf.DUMMYFUNCTION("""COMPUTED_VALUE"""),113.77)</f>
        <v>113.77</v>
      </c>
      <c r="C1379" s="1">
        <f t="shared" si="1"/>
        <v>-1.64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IFERROR(__xludf.DUMMYFUNCTION("""COMPUTED_VALUE"""),114.45)</f>
        <v>114.45</v>
      </c>
      <c r="C1380" s="1">
        <f t="shared" si="1"/>
        <v>-0.32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IFERROR(__xludf.DUMMYFUNCTION("""COMPUTED_VALUE"""),114.99)</f>
        <v>114.99</v>
      </c>
      <c r="C1381" s="1">
        <f t="shared" si="1"/>
        <v>-0.46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IFERROR(__xludf.DUMMYFUNCTION("""COMPUTED_VALUE"""),113.05)</f>
        <v>113.05</v>
      </c>
      <c r="C1382" s="1">
        <f t="shared" si="1"/>
        <v>-2.94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IFERROR(__xludf.DUMMYFUNCTION("""COMPUTED_VALUE"""),114.14)</f>
        <v>114.14</v>
      </c>
      <c r="C1383" s="1">
        <f t="shared" si="1"/>
        <v>0.09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IFERROR(__xludf.DUMMYFUNCTION("""COMPUTED_VALUE"""),115.13)</f>
        <v>115.13</v>
      </c>
      <c r="C1384" s="1">
        <f t="shared" si="1"/>
        <v>-0.01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IFERROR(__xludf.DUMMYFUNCTION("""COMPUTED_VALUE"""),114.97)</f>
        <v>114.97</v>
      </c>
      <c r="C1385" s="1">
        <f t="shared" si="1"/>
        <v>-1.16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IFERROR(__xludf.DUMMYFUNCTION("""COMPUTED_VALUE"""),115.7)</f>
        <v>115.7</v>
      </c>
      <c r="C1386" s="1">
        <f t="shared" si="1"/>
        <v>-0.27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IFERROR(__xludf.DUMMYFUNCTION("""COMPUTED_VALUE"""),117.1)</f>
        <v>117.1</v>
      </c>
      <c r="C1387" s="1">
        <f t="shared" si="1"/>
        <v>0.4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IFERROR(__xludf.DUMMYFUNCTION("""COMPUTED_VALUE"""),115.19)</f>
        <v>115.19</v>
      </c>
      <c r="C1388" s="1">
        <f t="shared" si="1"/>
        <v>-2.91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IFERROR(__xludf.DUMMYFUNCTION("""COMPUTED_VALUE"""),115.6)</f>
        <v>115.6</v>
      </c>
      <c r="C1389" s="1">
        <f t="shared" si="1"/>
        <v>-0.59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IFERROR(__xludf.DUMMYFUNCTION("""COMPUTED_VALUE"""),116.44)</f>
        <v>116.44</v>
      </c>
      <c r="C1390" s="1">
        <f t="shared" si="1"/>
        <v>-0.16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IFERROR(__xludf.DUMMYFUNCTION("""COMPUTED_VALUE"""),118.05)</f>
        <v>118.05</v>
      </c>
      <c r="C1391" s="1">
        <f t="shared" si="1"/>
        <v>0.61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IFERROR(__xludf.DUMMYFUNCTION("""COMPUTED_VALUE"""),117.85)</f>
        <v>117.85</v>
      </c>
      <c r="C1392" s="1">
        <f t="shared" si="1"/>
        <v>-1.2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IFERROR(__xludf.DUMMYFUNCTION("""COMPUTED_VALUE"""),118.3)</f>
        <v>118.3</v>
      </c>
      <c r="C1393" s="1">
        <f t="shared" si="1"/>
        <v>-0.55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IFERROR(__xludf.DUMMYFUNCTION("""COMPUTED_VALUE"""),119.07)</f>
        <v>119.07</v>
      </c>
      <c r="C1394" s="1">
        <f t="shared" si="1"/>
        <v>-0.23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IFERROR(__xludf.DUMMYFUNCTION("""COMPUTED_VALUE"""),118.86)</f>
        <v>118.86</v>
      </c>
      <c r="C1395" s="1">
        <f t="shared" si="1"/>
        <v>-1.21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IFERROR(__xludf.DUMMYFUNCTION("""COMPUTED_VALUE"""),119.58)</f>
        <v>119.58</v>
      </c>
      <c r="C1396" s="1">
        <f t="shared" si="1"/>
        <v>-0.28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IFERROR(__xludf.DUMMYFUNCTION("""COMPUTED_VALUE"""),119.31)</f>
        <v>119.31</v>
      </c>
      <c r="C1397" s="1">
        <f t="shared" si="1"/>
        <v>-1.27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IFERROR(__xludf.DUMMYFUNCTION("""COMPUTED_VALUE"""),119.33)</f>
        <v>119.33</v>
      </c>
      <c r="C1398" s="1">
        <f t="shared" si="1"/>
        <v>-0.98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IFERROR(__xludf.DUMMYFUNCTION("""COMPUTED_VALUE"""),118.8)</f>
        <v>118.8</v>
      </c>
      <c r="C1399" s="1">
        <f t="shared" si="1"/>
        <v>-1.53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IFERROR(__xludf.DUMMYFUNCTION("""COMPUTED_VALUE"""),118.91)</f>
        <v>118.91</v>
      </c>
      <c r="C1400" s="1">
        <f t="shared" si="1"/>
        <v>-0.89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IFERROR(__xludf.DUMMYFUNCTION("""COMPUTED_VALUE"""),118.25)</f>
        <v>118.25</v>
      </c>
      <c r="C1401" s="1">
        <f t="shared" si="1"/>
        <v>-1.66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IFERROR(__xludf.DUMMYFUNCTION("""COMPUTED_VALUE"""),118.46)</f>
        <v>118.46</v>
      </c>
      <c r="C1402" s="1">
        <f t="shared" si="1"/>
        <v>-0.79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IFERROR(__xludf.DUMMYFUNCTION("""COMPUTED_VALUE"""),119.84)</f>
        <v>119.84</v>
      </c>
      <c r="C1403" s="1">
        <f t="shared" si="1"/>
        <v>0.38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IFERROR(__xludf.DUMMYFUNCTION("""COMPUTED_VALUE"""),120.03)</f>
        <v>120.03</v>
      </c>
      <c r="C1404" s="1">
        <f t="shared" si="1"/>
        <v>-0.81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IFERROR(__xludf.DUMMYFUNCTION("""COMPUTED_VALUE"""),120.0)</f>
        <v>120</v>
      </c>
      <c r="C1405" s="1">
        <f t="shared" si="1"/>
        <v>-1.03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IFERROR(__xludf.DUMMYFUNCTION("""COMPUTED_VALUE"""),121.12)</f>
        <v>121.12</v>
      </c>
      <c r="C1406" s="1">
        <f t="shared" si="1"/>
        <v>0.12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IFERROR(__xludf.DUMMYFUNCTION("""COMPUTED_VALUE"""),121.69)</f>
        <v>121.69</v>
      </c>
      <c r="C1407" s="1">
        <f t="shared" si="1"/>
        <v>-0.43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IFERROR(__xludf.DUMMYFUNCTION("""COMPUTED_VALUE"""),110.53)</f>
        <v>110.53</v>
      </c>
      <c r="C1408" s="1">
        <f t="shared" si="1"/>
        <v>-12.16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IFERROR(__xludf.DUMMYFUNCTION("""COMPUTED_VALUE"""),108.55)</f>
        <v>108.55</v>
      </c>
      <c r="C1409" s="1">
        <f t="shared" si="1"/>
        <v>-2.98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IFERROR(__xludf.DUMMYFUNCTION("""COMPUTED_VALUE"""),109.35)</f>
        <v>109.35</v>
      </c>
      <c r="C1410" s="1">
        <f t="shared" si="1"/>
        <v>-0.2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IFERROR(__xludf.DUMMYFUNCTION("""COMPUTED_VALUE"""),111.0)</f>
        <v>111</v>
      </c>
      <c r="C1411" s="1">
        <f t="shared" si="1"/>
        <v>0.65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IFERROR(__xludf.DUMMYFUNCTION("""COMPUTED_VALUE"""),108.0)</f>
        <v>108</v>
      </c>
      <c r="C1412" s="1">
        <f t="shared" si="1"/>
        <v>-4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IFERROR(__xludf.DUMMYFUNCTION("""COMPUTED_VALUE"""),106.99)</f>
        <v>106.99</v>
      </c>
      <c r="C1413" s="1">
        <f t="shared" si="1"/>
        <v>-2.01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IFERROR(__xludf.DUMMYFUNCTION("""COMPUTED_VALUE"""),107.52)</f>
        <v>107.52</v>
      </c>
      <c r="C1414" s="1">
        <f t="shared" si="1"/>
        <v>-0.47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IFERROR(__xludf.DUMMYFUNCTION("""COMPUTED_VALUE"""),107.16)</f>
        <v>107.16</v>
      </c>
      <c r="C1415" s="1">
        <f t="shared" si="1"/>
        <v>-1.36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IFERROR(__xludf.DUMMYFUNCTION("""COMPUTED_VALUE"""),109.05)</f>
        <v>109.05</v>
      </c>
      <c r="C1416" s="1">
        <f t="shared" si="1"/>
        <v>0.89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IFERROR(__xludf.DUMMYFUNCTION("""COMPUTED_VALUE"""),106.94)</f>
        <v>106.94</v>
      </c>
      <c r="C1417" s="1">
        <f t="shared" si="1"/>
        <v>-3.11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IFERROR(__xludf.DUMMYFUNCTION("""COMPUTED_VALUE"""),106.45)</f>
        <v>106.45</v>
      </c>
      <c r="C1418" s="1">
        <f t="shared" si="1"/>
        <v>-1.49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IFERROR(__xludf.DUMMYFUNCTION("""COMPUTED_VALUE"""),100.02)</f>
        <v>100.02</v>
      </c>
      <c r="C1419" s="1">
        <f t="shared" si="1"/>
        <v>-7.43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IFERROR(__xludf.DUMMYFUNCTION("""COMPUTED_VALUE"""),98.84)</f>
        <v>98.84</v>
      </c>
      <c r="C1420" s="1">
        <f t="shared" si="1"/>
        <v>-2.18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IFERROR(__xludf.DUMMYFUNCTION("""COMPUTED_VALUE"""),95.36)</f>
        <v>95.36</v>
      </c>
      <c r="C1421" s="1">
        <f t="shared" si="1"/>
        <v>-4.48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IFERROR(__xludf.DUMMYFUNCTION("""COMPUTED_VALUE"""),95.89)</f>
        <v>95.89</v>
      </c>
      <c r="C1422" s="1">
        <f t="shared" si="1"/>
        <v>-0.47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IFERROR(__xludf.DUMMYFUNCTION("""COMPUTED_VALUE"""),99.23)</f>
        <v>99.23</v>
      </c>
      <c r="C1423" s="1">
        <f t="shared" si="1"/>
        <v>2.34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IFERROR(__xludf.DUMMYFUNCTION("""COMPUTED_VALUE"""),102.17)</f>
        <v>102.17</v>
      </c>
      <c r="C1424" s="1">
        <f t="shared" si="1"/>
        <v>1.94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IFERROR(__xludf.DUMMYFUNCTION("""COMPUTED_VALUE"""),102.48)</f>
        <v>102.48</v>
      </c>
      <c r="C1425" s="1">
        <f t="shared" si="1"/>
        <v>-0.69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IFERROR(__xludf.DUMMYFUNCTION("""COMPUTED_VALUE"""),101.88)</f>
        <v>101.88</v>
      </c>
      <c r="C1426" s="1">
        <f t="shared" si="1"/>
        <v>-1.6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IFERROR(__xludf.DUMMYFUNCTION("""COMPUTED_VALUE"""),99.51)</f>
        <v>99.51</v>
      </c>
      <c r="C1427" s="1">
        <f t="shared" si="1"/>
        <v>-3.37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IFERROR(__xludf.DUMMYFUNCTION("""COMPUTED_VALUE"""),101.89)</f>
        <v>101.89</v>
      </c>
      <c r="C1428" s="1">
        <f t="shared" si="1"/>
        <v>1.38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IFERROR(__xludf.DUMMYFUNCTION("""COMPUTED_VALUE"""),101.99)</f>
        <v>101.99</v>
      </c>
      <c r="C1429" s="1">
        <f t="shared" si="1"/>
        <v>-0.9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IFERROR(__xludf.DUMMYFUNCTION("""COMPUTED_VALUE"""),100.97)</f>
        <v>100.97</v>
      </c>
      <c r="C1430" s="1">
        <f t="shared" si="1"/>
        <v>-2.02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IFERROR(__xludf.DUMMYFUNCTION("""COMPUTED_VALUE"""),104.01)</f>
        <v>104.01</v>
      </c>
      <c r="C1431" s="1">
        <f t="shared" si="1"/>
        <v>2.04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IFERROR(__xludf.DUMMYFUNCTION("""COMPUTED_VALUE"""),101.91)</f>
        <v>101.91</v>
      </c>
      <c r="C1432" s="1">
        <f t="shared" si="1"/>
        <v>-3.1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IFERROR(__xludf.DUMMYFUNCTION("""COMPUTED_VALUE"""),102.6)</f>
        <v>102.6</v>
      </c>
      <c r="C1433" s="1">
        <f t="shared" si="1"/>
        <v>-0.31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IFERROR(__xludf.DUMMYFUNCTION("""COMPUTED_VALUE"""),104.48)</f>
        <v>104.48</v>
      </c>
      <c r="C1434" s="1">
        <f t="shared" si="1"/>
        <v>0.88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IFERROR(__xludf.DUMMYFUNCTION("""COMPUTED_VALUE"""),103.82)</f>
        <v>103.82</v>
      </c>
      <c r="C1435" s="1">
        <f t="shared" si="1"/>
        <v>-1.66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IFERROR(__xludf.DUMMYFUNCTION("""COMPUTED_VALUE"""),103.43)</f>
        <v>103.43</v>
      </c>
      <c r="C1436" s="1">
        <f t="shared" si="1"/>
        <v>-1.39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IFERROR(__xludf.DUMMYFUNCTION("""COMPUTED_VALUE"""),103.96)</f>
        <v>103.96</v>
      </c>
      <c r="C1437" s="1">
        <f t="shared" si="1"/>
        <v>-0.47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IFERROR(__xludf.DUMMYFUNCTION("""COMPUTED_VALUE"""),104.2)</f>
        <v>104.2</v>
      </c>
      <c r="C1438" s="1">
        <f t="shared" si="1"/>
        <v>-0.76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IFERROR(__xludf.DUMMYFUNCTION("""COMPUTED_VALUE"""),102.84)</f>
        <v>102.84</v>
      </c>
      <c r="C1439" s="1">
        <f t="shared" si="1"/>
        <v>-2.36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IFERROR(__xludf.DUMMYFUNCTION("""COMPUTED_VALUE"""),103.41)</f>
        <v>103.41</v>
      </c>
      <c r="C1440" s="1">
        <f t="shared" si="1"/>
        <v>-0.43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IFERROR(__xludf.DUMMYFUNCTION("""COMPUTED_VALUE"""),102.49)</f>
        <v>102.49</v>
      </c>
      <c r="C1441" s="1">
        <f t="shared" si="1"/>
        <v>-1.92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IFERROR(__xludf.DUMMYFUNCTION("""COMPUTED_VALUE"""),101.57)</f>
        <v>101.57</v>
      </c>
      <c r="C1442" s="1">
        <f t="shared" si="1"/>
        <v>-1.92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IFERROR(__xludf.DUMMYFUNCTION("""COMPUTED_VALUE"""),100.62)</f>
        <v>100.62</v>
      </c>
      <c r="C1443" s="1">
        <f t="shared" si="1"/>
        <v>-1.95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IFERROR(__xludf.DUMMYFUNCTION("""COMPUTED_VALUE"""),100.3)</f>
        <v>100.3</v>
      </c>
      <c r="C1444" s="1">
        <f t="shared" si="1"/>
        <v>-1.32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IFERROR(__xludf.DUMMYFUNCTION("""COMPUTED_VALUE"""),98.49)</f>
        <v>98.49</v>
      </c>
      <c r="C1445" s="1">
        <f t="shared" si="1"/>
        <v>-2.81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IFERROR(__xludf.DUMMYFUNCTION("""COMPUTED_VALUE"""),99.42)</f>
        <v>99.42</v>
      </c>
      <c r="C1446" s="1">
        <f t="shared" si="1"/>
        <v>-0.07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IFERROR(__xludf.DUMMYFUNCTION("""COMPUTED_VALUE"""),102.2)</f>
        <v>102.2</v>
      </c>
      <c r="C1447" s="1">
        <f t="shared" si="1"/>
        <v>1.78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IFERROR(__xludf.DUMMYFUNCTION("""COMPUTED_VALUE"""),102.67)</f>
        <v>102.67</v>
      </c>
      <c r="C1448" s="1">
        <f t="shared" si="1"/>
        <v>-0.53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IFERROR(__xludf.DUMMYFUNCTION("""COMPUTED_VALUE"""),103.0)</f>
        <v>103</v>
      </c>
      <c r="C1449" s="1">
        <f t="shared" si="1"/>
        <v>-0.67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IFERROR(__xludf.DUMMYFUNCTION("""COMPUTED_VALUE"""),103.85)</f>
        <v>103.85</v>
      </c>
      <c r="C1450" s="1">
        <f t="shared" si="1"/>
        <v>-0.15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IFERROR(__xludf.DUMMYFUNCTION("""COMPUTED_VALUE"""),103.77)</f>
        <v>103.77</v>
      </c>
      <c r="C1451" s="1">
        <f t="shared" si="1"/>
        <v>-1.08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IFERROR(__xludf.DUMMYFUNCTION("""COMPUTED_VALUE"""),103.39)</f>
        <v>103.39</v>
      </c>
      <c r="C1452" s="1">
        <f t="shared" si="1"/>
        <v>-1.38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IFERROR(__xludf.DUMMYFUNCTION("""COMPUTED_VALUE"""),104.61)</f>
        <v>104.61</v>
      </c>
      <c r="C1453" s="1">
        <f t="shared" si="1"/>
        <v>0.22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IFERROR(__xludf.DUMMYFUNCTION("""COMPUTED_VALUE"""),105.56)</f>
        <v>105.56</v>
      </c>
      <c r="C1454" s="1">
        <f t="shared" si="1"/>
        <v>-0.05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IFERROR(__xludf.DUMMYFUNCTION("""COMPUTED_VALUE"""),106.35)</f>
        <v>106.35</v>
      </c>
      <c r="C1455" s="1">
        <f t="shared" si="1"/>
        <v>-0.21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IFERROR(__xludf.DUMMYFUNCTION("""COMPUTED_VALUE"""),106.59)</f>
        <v>106.59</v>
      </c>
      <c r="C1456" s="1">
        <f t="shared" si="1"/>
        <v>-0.76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IFERROR(__xludf.DUMMYFUNCTION("""COMPUTED_VALUE"""),105.73)</f>
        <v>105.73</v>
      </c>
      <c r="C1457" s="1">
        <f t="shared" si="1"/>
        <v>-1.86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IFERROR(__xludf.DUMMYFUNCTION("""COMPUTED_VALUE"""),107.89)</f>
        <v>107.89</v>
      </c>
      <c r="C1458" s="1">
        <f t="shared" si="1"/>
        <v>1.16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IFERROR(__xludf.DUMMYFUNCTION("""COMPUTED_VALUE"""),108.24)</f>
        <v>108.24</v>
      </c>
      <c r="C1459" s="1">
        <f t="shared" si="1"/>
        <v>-0.65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IFERROR(__xludf.DUMMYFUNCTION("""COMPUTED_VALUE"""),109.47)</f>
        <v>109.47</v>
      </c>
      <c r="C1460" s="1">
        <f t="shared" si="1"/>
        <v>0.23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IFERROR(__xludf.DUMMYFUNCTION("""COMPUTED_VALUE"""),109.84)</f>
        <v>109.84</v>
      </c>
      <c r="C1461" s="1">
        <f t="shared" si="1"/>
        <v>-0.63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IFERROR(__xludf.DUMMYFUNCTION("""COMPUTED_VALUE"""),110.09)</f>
        <v>110.09</v>
      </c>
      <c r="C1462" s="1">
        <f t="shared" si="1"/>
        <v>-0.75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IFERROR(__xludf.DUMMYFUNCTION("""COMPUTED_VALUE"""),113.25)</f>
        <v>113.25</v>
      </c>
      <c r="C1463" s="1">
        <f t="shared" si="1"/>
        <v>2.16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IFERROR(__xludf.DUMMYFUNCTION("""COMPUTED_VALUE"""),113.09)</f>
        <v>113.09</v>
      </c>
      <c r="C1464" s="1">
        <f t="shared" si="1"/>
        <v>-1.16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IFERROR(__xludf.DUMMYFUNCTION("""COMPUTED_VALUE"""),113.52)</f>
        <v>113.52</v>
      </c>
      <c r="C1465" s="1">
        <f t="shared" si="1"/>
        <v>-0.57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IFERROR(__xludf.DUMMYFUNCTION("""COMPUTED_VALUE"""),113.77)</f>
        <v>113.77</v>
      </c>
      <c r="C1466" s="1">
        <f t="shared" si="1"/>
        <v>-0.75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IFERROR(__xludf.DUMMYFUNCTION("""COMPUTED_VALUE"""),114.34)</f>
        <v>114.34</v>
      </c>
      <c r="C1467" s="1">
        <f t="shared" si="1"/>
        <v>-0.43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IFERROR(__xludf.DUMMYFUNCTION("""COMPUTED_VALUE"""),115.04)</f>
        <v>115.04</v>
      </c>
      <c r="C1468" s="1">
        <f t="shared" si="1"/>
        <v>-0.3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IFERROR(__xludf.DUMMYFUNCTION("""COMPUTED_VALUE"""),113.74)</f>
        <v>113.74</v>
      </c>
      <c r="C1469" s="1">
        <f t="shared" si="1"/>
        <v>-2.3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IFERROR(__xludf.DUMMYFUNCTION("""COMPUTED_VALUE"""),115.04)</f>
        <v>115.04</v>
      </c>
      <c r="C1470" s="1">
        <f t="shared" si="1"/>
        <v>0.3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IFERROR(__xludf.DUMMYFUNCTION("""COMPUTED_VALUE"""),115.54)</f>
        <v>115.54</v>
      </c>
      <c r="C1471" s="1">
        <f t="shared" si="1"/>
        <v>-0.5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IFERROR(__xludf.DUMMYFUNCTION("""COMPUTED_VALUE"""),113.25)</f>
        <v>113.25</v>
      </c>
      <c r="C1472" s="1">
        <f t="shared" si="1"/>
        <v>-3.29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IFERROR(__xludf.DUMMYFUNCTION("""COMPUTED_VALUE"""),113.0)</f>
        <v>113</v>
      </c>
      <c r="C1473" s="1">
        <f t="shared" si="1"/>
        <v>-1.25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IFERROR(__xludf.DUMMYFUNCTION("""COMPUTED_VALUE"""),115.67)</f>
        <v>115.67</v>
      </c>
      <c r="C1474" s="1">
        <f t="shared" si="1"/>
        <v>1.67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IFERROR(__xludf.DUMMYFUNCTION("""COMPUTED_VALUE"""),116.42)</f>
        <v>116.42</v>
      </c>
      <c r="C1475" s="1">
        <f t="shared" si="1"/>
        <v>-0.25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IFERROR(__xludf.DUMMYFUNCTION("""COMPUTED_VALUE"""),117.42)</f>
        <v>117.42</v>
      </c>
      <c r="C1476" s="1">
        <f t="shared" si="1"/>
        <v>0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IFERROR(__xludf.DUMMYFUNCTION("""COMPUTED_VALUE"""),116.52)</f>
        <v>116.52</v>
      </c>
      <c r="C1477" s="1">
        <f t="shared" si="1"/>
        <v>-1.9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IFERROR(__xludf.DUMMYFUNCTION("""COMPUTED_VALUE"""),116.21)</f>
        <v>116.21</v>
      </c>
      <c r="C1478" s="1">
        <f t="shared" si="1"/>
        <v>-1.31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IFERROR(__xludf.DUMMYFUNCTION("""COMPUTED_VALUE"""),114.84)</f>
        <v>114.84</v>
      </c>
      <c r="C1479" s="1">
        <f t="shared" si="1"/>
        <v>-2.37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IFERROR(__xludf.DUMMYFUNCTION("""COMPUTED_VALUE"""),115.92)</f>
        <v>115.92</v>
      </c>
      <c r="C1480" s="1">
        <f t="shared" si="1"/>
        <v>0.08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IFERROR(__xludf.DUMMYFUNCTION("""COMPUTED_VALUE"""),116.13)</f>
        <v>116.13</v>
      </c>
      <c r="C1481" s="1">
        <f t="shared" si="1"/>
        <v>-0.79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IFERROR(__xludf.DUMMYFUNCTION("""COMPUTED_VALUE"""),118.14)</f>
        <v>118.14</v>
      </c>
      <c r="C1482" s="1">
        <f t="shared" si="1"/>
        <v>1.01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IFERROR(__xludf.DUMMYFUNCTION("""COMPUTED_VALUE"""),118.71)</f>
        <v>118.71</v>
      </c>
      <c r="C1483" s="1">
        <f t="shared" si="1"/>
        <v>-0.43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IFERROR(__xludf.DUMMYFUNCTION("""COMPUTED_VALUE"""),120.07)</f>
        <v>120.07</v>
      </c>
      <c r="C1484" s="1">
        <f t="shared" si="1"/>
        <v>0.36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IFERROR(__xludf.DUMMYFUNCTION("""COMPUTED_VALUE"""),119.42)</f>
        <v>119.42</v>
      </c>
      <c r="C1485" s="1">
        <f t="shared" si="1"/>
        <v>-1.65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IFERROR(__xludf.DUMMYFUNCTION("""COMPUTED_VALUE"""),117.95)</f>
        <v>117.95</v>
      </c>
      <c r="C1486" s="1">
        <f t="shared" si="1"/>
        <v>-2.47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IFERROR(__xludf.DUMMYFUNCTION("""COMPUTED_VALUE"""),118.67)</f>
        <v>118.67</v>
      </c>
      <c r="C1487" s="1">
        <f t="shared" si="1"/>
        <v>-0.28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IFERROR(__xludf.DUMMYFUNCTION("""COMPUTED_VALUE"""),115.13)</f>
        <v>115.13</v>
      </c>
      <c r="C1488" s="1">
        <f t="shared" si="1"/>
        <v>-4.54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IFERROR(__xludf.DUMMYFUNCTION("""COMPUTED_VALUE"""),113.47)</f>
        <v>113.47</v>
      </c>
      <c r="C1489" s="1">
        <f t="shared" si="1"/>
        <v>-2.66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IFERROR(__xludf.DUMMYFUNCTION("""COMPUTED_VALUE"""),115.39)</f>
        <v>115.39</v>
      </c>
      <c r="C1490" s="1">
        <f t="shared" si="1"/>
        <v>0.92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IFERROR(__xludf.DUMMYFUNCTION("""COMPUTED_VALUE"""),114.0)</f>
        <v>114</v>
      </c>
      <c r="C1491" s="1">
        <f t="shared" si="1"/>
        <v>-2.39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IFERROR(__xludf.DUMMYFUNCTION("""COMPUTED_VALUE"""),111.89)</f>
        <v>111.89</v>
      </c>
      <c r="C1492" s="1">
        <f t="shared" si="1"/>
        <v>-3.11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IFERROR(__xludf.DUMMYFUNCTION("""COMPUTED_VALUE"""),114.24)</f>
        <v>114.24</v>
      </c>
      <c r="C1493" s="1">
        <f t="shared" si="1"/>
        <v>1.35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IFERROR(__xludf.DUMMYFUNCTION("""COMPUTED_VALUE"""),113.83)</f>
        <v>113.83</v>
      </c>
      <c r="C1494" s="1">
        <f t="shared" si="1"/>
        <v>-1.41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IFERROR(__xludf.DUMMYFUNCTION("""COMPUTED_VALUE"""),112.48)</f>
        <v>112.48</v>
      </c>
      <c r="C1495" s="1">
        <f t="shared" si="1"/>
        <v>-2.35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IFERROR(__xludf.DUMMYFUNCTION("""COMPUTED_VALUE"""),111.47)</f>
        <v>111.47</v>
      </c>
      <c r="C1496" s="1">
        <f t="shared" si="1"/>
        <v>-2.01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IFERROR(__xludf.DUMMYFUNCTION("""COMPUTED_VALUE"""),110.76)</f>
        <v>110.76</v>
      </c>
      <c r="C1497" s="1">
        <f t="shared" si="1"/>
        <v>-1.71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IFERROR(__xludf.DUMMYFUNCTION("""COMPUTED_VALUE"""),108.04)</f>
        <v>108.04</v>
      </c>
      <c r="C1498" s="1">
        <f t="shared" si="1"/>
        <v>-3.72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IFERROR(__xludf.DUMMYFUNCTION("""COMPUTED_VALUE"""),109.35)</f>
        <v>109.35</v>
      </c>
      <c r="C1499" s="1">
        <f t="shared" si="1"/>
        <v>0.31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IFERROR(__xludf.DUMMYFUNCTION("""COMPUTED_VALUE"""),112.16)</f>
        <v>112.16</v>
      </c>
      <c r="C1500" s="1">
        <f t="shared" si="1"/>
        <v>1.81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IFERROR(__xludf.DUMMYFUNCTION("""COMPUTED_VALUE"""),113.79)</f>
        <v>113.79</v>
      </c>
      <c r="C1501" s="1">
        <f t="shared" si="1"/>
        <v>0.63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IFERROR(__xludf.DUMMYFUNCTION("""COMPUTED_VALUE"""),112.01)</f>
        <v>112.01</v>
      </c>
      <c r="C1502" s="1">
        <f t="shared" si="1"/>
        <v>-2.78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IFERROR(__xludf.DUMMYFUNCTION("""COMPUTED_VALUE"""),107.72)</f>
        <v>107.72</v>
      </c>
      <c r="C1503" s="1">
        <f t="shared" si="1"/>
        <v>-5.29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IFERROR(__xludf.DUMMYFUNCTION("""COMPUTED_VALUE"""),106.59)</f>
        <v>106.59</v>
      </c>
      <c r="C1504" s="1">
        <f t="shared" si="1"/>
        <v>-2.13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IFERROR(__xludf.DUMMYFUNCTION("""COMPUTED_VALUE"""),106.74)</f>
        <v>106.74</v>
      </c>
      <c r="C1505" s="1">
        <f t="shared" si="1"/>
        <v>-0.85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IFERROR(__xludf.DUMMYFUNCTION("""COMPUTED_VALUE"""),105.56)</f>
        <v>105.56</v>
      </c>
      <c r="C1506" s="1">
        <f t="shared" si="1"/>
        <v>-2.18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IFERROR(__xludf.DUMMYFUNCTION("""COMPUTED_VALUE"""),105.86)</f>
        <v>105.86</v>
      </c>
      <c r="C1507" s="1">
        <f t="shared" si="1"/>
        <v>-0.7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IFERROR(__xludf.DUMMYFUNCTION("""COMPUTED_VALUE"""),107.25)</f>
        <v>107.25</v>
      </c>
      <c r="C1508" s="1">
        <f t="shared" si="1"/>
        <v>0.39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IFERROR(__xludf.DUMMYFUNCTION("""COMPUTED_VALUE"""),107.08)</f>
        <v>107.08</v>
      </c>
      <c r="C1509" s="1">
        <f t="shared" si="1"/>
        <v>-1.17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IFERROR(__xludf.DUMMYFUNCTION("""COMPUTED_VALUE"""),106.34)</f>
        <v>106.34</v>
      </c>
      <c r="C1510" s="1">
        <f t="shared" si="1"/>
        <v>-1.74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IFERROR(__xludf.DUMMYFUNCTION("""COMPUTED_VALUE"""),105.08)</f>
        <v>105.08</v>
      </c>
      <c r="C1511" s="1">
        <f t="shared" si="1"/>
        <v>-2.26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IFERROR(__xludf.DUMMYFUNCTION("""COMPUTED_VALUE"""),102.98)</f>
        <v>102.98</v>
      </c>
      <c r="C1512" s="1">
        <f t="shared" si="1"/>
        <v>-3.1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IFERROR(__xludf.DUMMYFUNCTION("""COMPUTED_VALUE"""),100.9)</f>
        <v>100.9</v>
      </c>
      <c r="C1513" s="1">
        <f t="shared" si="1"/>
        <v>-3.08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IFERROR(__xludf.DUMMYFUNCTION("""COMPUTED_VALUE"""),100.36)</f>
        <v>100.36</v>
      </c>
      <c r="C1514" s="1">
        <f t="shared" si="1"/>
        <v>-1.54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IFERROR(__xludf.DUMMYFUNCTION("""COMPUTED_VALUE"""),99.5)</f>
        <v>99.5</v>
      </c>
      <c r="C1515" s="1">
        <f t="shared" si="1"/>
        <v>-1.86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IFERROR(__xludf.DUMMYFUNCTION("""COMPUTED_VALUE"""),99.25)</f>
        <v>99.25</v>
      </c>
      <c r="C1516" s="1">
        <f t="shared" si="1"/>
        <v>-1.25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IFERROR(__xludf.DUMMYFUNCTION("""COMPUTED_VALUE"""),99.92)</f>
        <v>99.92</v>
      </c>
      <c r="C1517" s="1">
        <f t="shared" si="1"/>
        <v>-0.33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IFERROR(__xludf.DUMMYFUNCTION("""COMPUTED_VALUE"""),101.46)</f>
        <v>101.46</v>
      </c>
      <c r="C1518" s="1">
        <f t="shared" si="1"/>
        <v>0.54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IFERROR(__xludf.DUMMYFUNCTION("""COMPUTED_VALUE"""),98.48)</f>
        <v>98.48</v>
      </c>
      <c r="C1519" s="1">
        <f t="shared" si="1"/>
        <v>-3.98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IFERROR(__xludf.DUMMYFUNCTION("""COMPUTED_VALUE"""),99.11)</f>
        <v>99.11</v>
      </c>
      <c r="C1520" s="1">
        <f t="shared" si="1"/>
        <v>-0.37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IFERROR(__xludf.DUMMYFUNCTION("""COMPUTED_VALUE"""),93.9)</f>
        <v>93.9</v>
      </c>
      <c r="C1521" s="1">
        <f t="shared" si="1"/>
        <v>-6.21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IFERROR(__xludf.DUMMYFUNCTION("""COMPUTED_VALUE"""),93.97)</f>
        <v>93.97</v>
      </c>
      <c r="C1522" s="1">
        <f t="shared" si="1"/>
        <v>-0.93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IFERROR(__xludf.DUMMYFUNCTION("""COMPUTED_VALUE"""),92.54)</f>
        <v>92.54</v>
      </c>
      <c r="C1523" s="1">
        <f t="shared" si="1"/>
        <v>-2.43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IFERROR(__xludf.DUMMYFUNCTION("""COMPUTED_VALUE"""),94.02)</f>
        <v>94.02</v>
      </c>
      <c r="C1524" s="1">
        <f t="shared" si="1"/>
        <v>0.48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IFERROR(__xludf.DUMMYFUNCTION("""COMPUTED_VALUE"""),96.9)</f>
        <v>96.9</v>
      </c>
      <c r="C1525" s="1">
        <f t="shared" si="1"/>
        <v>1.88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IFERROR(__xludf.DUMMYFUNCTION("""COMPUTED_VALUE"""),95.29)</f>
        <v>95.29</v>
      </c>
      <c r="C1526" s="1">
        <f t="shared" si="1"/>
        <v>-2.61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IFERROR(__xludf.DUMMYFUNCTION("""COMPUTED_VALUE"""),96.27)</f>
        <v>96.27</v>
      </c>
      <c r="C1527" s="1">
        <f t="shared" si="1"/>
        <v>-0.02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IFERROR(__xludf.DUMMYFUNCTION("""COMPUTED_VALUE"""),94.32)</f>
        <v>94.32</v>
      </c>
      <c r="C1528" s="1">
        <f t="shared" si="1"/>
        <v>-2.95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IFERROR(__xludf.DUMMYFUNCTION("""COMPUTED_VALUE"""),93.53)</f>
        <v>93.53</v>
      </c>
      <c r="C1529" s="1">
        <f t="shared" si="1"/>
        <v>-1.79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IFERROR(__xludf.DUMMYFUNCTION("""COMPUTED_VALUE"""),95.82)</f>
        <v>95.82</v>
      </c>
      <c r="C1530" s="1">
        <f t="shared" si="1"/>
        <v>1.29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IFERROR(__xludf.DUMMYFUNCTION("""COMPUTED_VALUE"""),95.15)</f>
        <v>95.15</v>
      </c>
      <c r="C1531" s="1">
        <f t="shared" si="1"/>
        <v>-1.67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IFERROR(__xludf.DUMMYFUNCTION("""COMPUTED_VALUE"""),93.12)</f>
        <v>93.12</v>
      </c>
      <c r="C1532" s="1">
        <f t="shared" si="1"/>
        <v>-3.03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IFERROR(__xludf.DUMMYFUNCTION("""COMPUTED_VALUE"""),95.14)</f>
        <v>95.14</v>
      </c>
      <c r="C1533" s="1">
        <f t="shared" si="1"/>
        <v>1.02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IFERROR(__xludf.DUMMYFUNCTION("""COMPUTED_VALUE"""),95.43)</f>
        <v>95.43</v>
      </c>
      <c r="C1534" s="1">
        <f t="shared" si="1"/>
        <v>-0.71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IFERROR(__xludf.DUMMYFUNCTION("""COMPUTED_VALUE"""),93.9)</f>
        <v>93.9</v>
      </c>
      <c r="C1535" s="1">
        <f t="shared" si="1"/>
        <v>-2.53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IFERROR(__xludf.DUMMYFUNCTION("""COMPUTED_VALUE"""),92.12)</f>
        <v>92.12</v>
      </c>
      <c r="C1536" s="1">
        <f t="shared" si="1"/>
        <v>-2.78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IFERROR(__xludf.DUMMYFUNCTION("""COMPUTED_VALUE"""),92.32)</f>
        <v>92.32</v>
      </c>
      <c r="C1537" s="1">
        <f t="shared" si="1"/>
        <v>-0.8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IFERROR(__xludf.DUMMYFUNCTION("""COMPUTED_VALUE"""),88.85)</f>
        <v>88.85</v>
      </c>
      <c r="C1538" s="1">
        <f t="shared" si="1"/>
        <v>-4.47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IFERROR(__xludf.DUMMYFUNCTION("""COMPUTED_VALUE"""),90.31)</f>
        <v>90.31</v>
      </c>
      <c r="C1539" s="1">
        <f t="shared" si="1"/>
        <v>0.46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IFERROR(__xludf.DUMMYFUNCTION("""COMPUTED_VALUE"""),91.15)</f>
        <v>91.15</v>
      </c>
      <c r="C1540" s="1">
        <f t="shared" si="1"/>
        <v>-0.16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IFERROR(__xludf.DUMMYFUNCTION("""COMPUTED_VALUE"""),92.91)</f>
        <v>92.91</v>
      </c>
      <c r="C1541" s="1">
        <f t="shared" si="1"/>
        <v>0.76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IFERROR(__xludf.DUMMYFUNCTION("""COMPUTED_VALUE"""),95.5)</f>
        <v>95.5</v>
      </c>
      <c r="C1542" s="1">
        <f t="shared" si="1"/>
        <v>1.59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IFERROR(__xludf.DUMMYFUNCTION("""COMPUTED_VALUE"""),95.17)</f>
        <v>95.17</v>
      </c>
      <c r="C1543" s="1">
        <f t="shared" si="1"/>
        <v>-1.33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IFERROR(__xludf.DUMMYFUNCTION("""COMPUTED_VALUE"""),95.01)</f>
        <v>95.01</v>
      </c>
      <c r="C1544" s="1">
        <f t="shared" si="1"/>
        <v>-1.16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IFERROR(__xludf.DUMMYFUNCTION("""COMPUTED_VALUE"""),96.37)</f>
        <v>96.37</v>
      </c>
      <c r="C1545" s="1">
        <f t="shared" si="1"/>
        <v>0.36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IFERROR(__xludf.DUMMYFUNCTION("""COMPUTED_VALUE"""),95.38)</f>
        <v>95.38</v>
      </c>
      <c r="C1546" s="1">
        <f t="shared" si="1"/>
        <v>-1.99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IFERROR(__xludf.DUMMYFUNCTION("""COMPUTED_VALUE"""),95.43)</f>
        <v>95.43</v>
      </c>
      <c r="C1547" s="1">
        <f t="shared" si="1"/>
        <v>-0.95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IFERROR(__xludf.DUMMYFUNCTION("""COMPUTED_VALUE"""),95.65)</f>
        <v>95.65</v>
      </c>
      <c r="C1548" s="1">
        <f t="shared" si="1"/>
        <v>-0.78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IFERROR(__xludf.DUMMYFUNCTION("""COMPUTED_VALUE"""),95.31)</f>
        <v>95.31</v>
      </c>
      <c r="C1549" s="1">
        <f t="shared" si="1"/>
        <v>-1.34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IFERROR(__xludf.DUMMYFUNCTION("""COMPUTED_VALUE"""),95.52)</f>
        <v>95.52</v>
      </c>
      <c r="C1550" s="1">
        <f t="shared" si="1"/>
        <v>-0.79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IFERROR(__xludf.DUMMYFUNCTION("""COMPUTED_VALUE"""),97.65)</f>
        <v>97.65</v>
      </c>
      <c r="C1551" s="1">
        <f t="shared" si="1"/>
        <v>1.13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IFERROR(__xludf.DUMMYFUNCTION("""COMPUTED_VALUE"""),97.0)</f>
        <v>97</v>
      </c>
      <c r="C1552" s="1">
        <f t="shared" si="1"/>
        <v>-1.65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IFERROR(__xludf.DUMMYFUNCTION("""COMPUTED_VALUE"""),98.82)</f>
        <v>98.82</v>
      </c>
      <c r="C1553" s="1">
        <f t="shared" si="1"/>
        <v>0.82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IFERROR(__xludf.DUMMYFUNCTION("""COMPUTED_VALUE"""),98.48)</f>
        <v>98.48</v>
      </c>
      <c r="C1554" s="1">
        <f t="shared" si="1"/>
        <v>-1.34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IFERROR(__xludf.DUMMYFUNCTION("""COMPUTED_VALUE"""),99.39)</f>
        <v>99.39</v>
      </c>
      <c r="C1555" s="1">
        <f t="shared" si="1"/>
        <v>-0.09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IFERROR(__xludf.DUMMYFUNCTION("""COMPUTED_VALUE"""),97.82)</f>
        <v>97.82</v>
      </c>
      <c r="C1556" s="1">
        <f t="shared" si="1"/>
        <v>-2.57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IFERROR(__xludf.DUMMYFUNCTION("""COMPUTED_VALUE"""),97.66)</f>
        <v>97.66</v>
      </c>
      <c r="C1557" s="1">
        <f t="shared" si="1"/>
        <v>-1.16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IFERROR(__xludf.DUMMYFUNCTION("""COMPUTED_VALUE"""),97.04)</f>
        <v>97.04</v>
      </c>
      <c r="C1558" s="1">
        <f t="shared" si="1"/>
        <v>-1.62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IFERROR(__xludf.DUMMYFUNCTION("""COMPUTED_VALUE"""),97.94)</f>
        <v>97.94</v>
      </c>
      <c r="C1559" s="1">
        <f t="shared" si="1"/>
        <v>-0.1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IFERROR(__xludf.DUMMYFUNCTION("""COMPUTED_VALUE"""),98.81)</f>
        <v>98.81</v>
      </c>
      <c r="C1560" s="1">
        <f t="shared" si="1"/>
        <v>-0.13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IFERROR(__xludf.DUMMYFUNCTION("""COMPUTED_VALUE"""),98.24)</f>
        <v>98.24</v>
      </c>
      <c r="C1561" s="1">
        <f t="shared" si="1"/>
        <v>-1.57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IFERROR(__xludf.DUMMYFUNCTION("""COMPUTED_VALUE"""),98.44)</f>
        <v>98.44</v>
      </c>
      <c r="C1562" s="1">
        <f t="shared" si="1"/>
        <v>-0.8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IFERROR(__xludf.DUMMYFUNCTION("""COMPUTED_VALUE"""),99.6)</f>
        <v>99.6</v>
      </c>
      <c r="C1563" s="1">
        <f t="shared" si="1"/>
        <v>0.16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IFERROR(__xludf.DUMMYFUNCTION("""COMPUTED_VALUE"""),99.2)</f>
        <v>99.2</v>
      </c>
      <c r="C1564" s="1">
        <f t="shared" si="1"/>
        <v>-1.4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IFERROR(__xludf.DUMMYFUNCTION("""COMPUTED_VALUE"""),98.46)</f>
        <v>98.46</v>
      </c>
      <c r="C1565" s="1">
        <f t="shared" si="1"/>
        <v>-1.74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IFERROR(__xludf.DUMMYFUNCTION("""COMPUTED_VALUE"""),97.58)</f>
        <v>97.58</v>
      </c>
      <c r="C1566" s="1">
        <f t="shared" si="1"/>
        <v>-1.88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IFERROR(__xludf.DUMMYFUNCTION("""COMPUTED_VALUE"""),96.83)</f>
        <v>96.83</v>
      </c>
      <c r="C1567" s="1">
        <f t="shared" si="1"/>
        <v>-1.75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IFERROR(__xludf.DUMMYFUNCTION("""COMPUTED_VALUE"""),97.22)</f>
        <v>97.22</v>
      </c>
      <c r="C1568" s="1">
        <f t="shared" si="1"/>
        <v>-0.61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IFERROR(__xludf.DUMMYFUNCTION("""COMPUTED_VALUE"""),98.09)</f>
        <v>98.09</v>
      </c>
      <c r="C1569" s="1">
        <f t="shared" si="1"/>
        <v>-0.13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IFERROR(__xludf.DUMMYFUNCTION("""COMPUTED_VALUE"""),98.16)</f>
        <v>98.16</v>
      </c>
      <c r="C1570" s="1">
        <f t="shared" si="1"/>
        <v>-0.93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IFERROR(__xludf.DUMMYFUNCTION("""COMPUTED_VALUE"""),98.91)</f>
        <v>98.91</v>
      </c>
      <c r="C1571" s="1">
        <f t="shared" si="1"/>
        <v>-0.25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IFERROR(__xludf.DUMMYFUNCTION("""COMPUTED_VALUE"""),99.31)</f>
        <v>99.31</v>
      </c>
      <c r="C1572" s="1">
        <f t="shared" si="1"/>
        <v>-0.6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IFERROR(__xludf.DUMMYFUNCTION("""COMPUTED_VALUE"""),99.07)</f>
        <v>99.07</v>
      </c>
      <c r="C1573" s="1">
        <f t="shared" si="1"/>
        <v>-1.24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IFERROR(__xludf.DUMMYFUNCTION("""COMPUTED_VALUE"""),98.68)</f>
        <v>98.68</v>
      </c>
      <c r="C1574" s="1">
        <f t="shared" si="1"/>
        <v>-1.39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IFERROR(__xludf.DUMMYFUNCTION("""COMPUTED_VALUE"""),97.0)</f>
        <v>97</v>
      </c>
      <c r="C1575" s="1">
        <f t="shared" si="1"/>
        <v>-2.68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IFERROR(__xludf.DUMMYFUNCTION("""COMPUTED_VALUE"""),97.48)</f>
        <v>97.48</v>
      </c>
      <c r="C1576" s="1">
        <f t="shared" si="1"/>
        <v>-0.52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IFERROR(__xludf.DUMMYFUNCTION("""COMPUTED_VALUE"""),96.16)</f>
        <v>96.16</v>
      </c>
      <c r="C1577" s="1">
        <f t="shared" si="1"/>
        <v>-2.32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IFERROR(__xludf.DUMMYFUNCTION("""COMPUTED_VALUE"""),96.42)</f>
        <v>96.42</v>
      </c>
      <c r="C1578" s="1">
        <f t="shared" si="1"/>
        <v>-0.74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IFERROR(__xludf.DUMMYFUNCTION("""COMPUTED_VALUE"""),96.27)</f>
        <v>96.27</v>
      </c>
      <c r="C1579" s="1">
        <f t="shared" si="1"/>
        <v>-1.15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IFERROR(__xludf.DUMMYFUNCTION("""COMPUTED_VALUE"""),97.35)</f>
        <v>97.35</v>
      </c>
      <c r="C1580" s="1">
        <f t="shared" si="1"/>
        <v>0.08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IFERROR(__xludf.DUMMYFUNCTION("""COMPUTED_VALUE"""),99.48)</f>
        <v>99.48</v>
      </c>
      <c r="C1581" s="1">
        <f t="shared" si="1"/>
        <v>1.13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IFERROR(__xludf.DUMMYFUNCTION("""COMPUTED_VALUE"""),98.63)</f>
        <v>98.63</v>
      </c>
      <c r="C1582" s="1">
        <f t="shared" si="1"/>
        <v>-1.85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IFERROR(__xludf.DUMMYFUNCTION("""COMPUTED_VALUE"""),98.59)</f>
        <v>98.59</v>
      </c>
      <c r="C1583" s="1">
        <f t="shared" si="1"/>
        <v>-1.04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IFERROR(__xludf.DUMMYFUNCTION("""COMPUTED_VALUE"""),101.48)</f>
        <v>101.48</v>
      </c>
      <c r="C1584" s="1">
        <f t="shared" si="1"/>
        <v>1.89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IFERROR(__xludf.DUMMYFUNCTION("""COMPUTED_VALUE"""),102.64)</f>
        <v>102.64</v>
      </c>
      <c r="C1585" s="1">
        <f t="shared" si="1"/>
        <v>0.16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IFERROR(__xludf.DUMMYFUNCTION("""COMPUTED_VALUE"""),103.27)</f>
        <v>103.27</v>
      </c>
      <c r="C1586" s="1">
        <f t="shared" si="1"/>
        <v>-0.37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IFERROR(__xludf.DUMMYFUNCTION("""COMPUTED_VALUE"""),102.91)</f>
        <v>102.91</v>
      </c>
      <c r="C1587" s="1">
        <f t="shared" si="1"/>
        <v>-1.36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IFERROR(__xludf.DUMMYFUNCTION("""COMPUTED_VALUE"""),103.77)</f>
        <v>103.77</v>
      </c>
      <c r="C1588" s="1">
        <f t="shared" si="1"/>
        <v>-0.14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IFERROR(__xludf.DUMMYFUNCTION("""COMPUTED_VALUE"""),104.57)</f>
        <v>104.57</v>
      </c>
      <c r="C1589" s="1">
        <f t="shared" si="1"/>
        <v>-0.2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IFERROR(__xludf.DUMMYFUNCTION("""COMPUTED_VALUE"""),104.89)</f>
        <v>104.89</v>
      </c>
      <c r="C1590" s="1">
        <f t="shared" si="1"/>
        <v>-0.68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IFERROR(__xludf.DUMMYFUNCTION("""COMPUTED_VALUE"""),105.28)</f>
        <v>105.28</v>
      </c>
      <c r="C1591" s="1">
        <f t="shared" si="1"/>
        <v>-0.61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IFERROR(__xludf.DUMMYFUNCTION("""COMPUTED_VALUE"""),104.03)</f>
        <v>104.03</v>
      </c>
      <c r="C1592" s="1">
        <f t="shared" si="1"/>
        <v>-2.25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IFERROR(__xludf.DUMMYFUNCTION("""COMPUTED_VALUE"""),103.26)</f>
        <v>103.26</v>
      </c>
      <c r="C1593" s="1">
        <f t="shared" si="1"/>
        <v>-1.77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IFERROR(__xludf.DUMMYFUNCTION("""COMPUTED_VALUE"""),104.36)</f>
        <v>104.36</v>
      </c>
      <c r="C1594" s="1">
        <f t="shared" si="1"/>
        <v>0.1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IFERROR(__xludf.DUMMYFUNCTION("""COMPUTED_VALUE"""),103.78)</f>
        <v>103.78</v>
      </c>
      <c r="C1595" s="1">
        <f t="shared" si="1"/>
        <v>-1.58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IFERROR(__xludf.DUMMYFUNCTION("""COMPUTED_VALUE"""),103.67)</f>
        <v>103.67</v>
      </c>
      <c r="C1596" s="1">
        <f t="shared" si="1"/>
        <v>-1.11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IFERROR(__xludf.DUMMYFUNCTION("""COMPUTED_VALUE"""),104.93)</f>
        <v>104.93</v>
      </c>
      <c r="C1597" s="1">
        <f t="shared" si="1"/>
        <v>0.26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IFERROR(__xludf.DUMMYFUNCTION("""COMPUTED_VALUE"""),105.54)</f>
        <v>105.54</v>
      </c>
      <c r="C1598" s="1">
        <f t="shared" si="1"/>
        <v>-0.39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IFERROR(__xludf.DUMMYFUNCTION("""COMPUTED_VALUE"""),105.34)</f>
        <v>105.34</v>
      </c>
      <c r="C1599" s="1">
        <f t="shared" si="1"/>
        <v>-1.2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IFERROR(__xludf.DUMMYFUNCTION("""COMPUTED_VALUE"""),106.6)</f>
        <v>106.6</v>
      </c>
      <c r="C1600" s="1">
        <f t="shared" si="1"/>
        <v>0.26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IFERROR(__xludf.DUMMYFUNCTION("""COMPUTED_VALUE"""),102.29)</f>
        <v>102.29</v>
      </c>
      <c r="C1601" s="1">
        <f t="shared" si="1"/>
        <v>-5.31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IFERROR(__xludf.DUMMYFUNCTION("""COMPUTED_VALUE"""),101.71)</f>
        <v>101.71</v>
      </c>
      <c r="C1602" s="1">
        <f t="shared" si="1"/>
        <v>-1.58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IFERROR(__xludf.DUMMYFUNCTION("""COMPUTED_VALUE"""),100.52)</f>
        <v>100.52</v>
      </c>
      <c r="C1603" s="1">
        <f t="shared" si="1"/>
        <v>-2.19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IFERROR(__xludf.DUMMYFUNCTION("""COMPUTED_VALUE"""),100.36)</f>
        <v>100.36</v>
      </c>
      <c r="C1604" s="1">
        <f t="shared" si="1"/>
        <v>-1.16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IFERROR(__xludf.DUMMYFUNCTION("""COMPUTED_VALUE"""),99.94)</f>
        <v>99.94</v>
      </c>
      <c r="C1605" s="1">
        <f t="shared" si="1"/>
        <v>-1.42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IFERROR(__xludf.DUMMYFUNCTION("""COMPUTED_VALUE"""),99.0)</f>
        <v>99</v>
      </c>
      <c r="C1606" s="1">
        <f t="shared" si="1"/>
        <v>-1.94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IFERROR(__xludf.DUMMYFUNCTION("""COMPUTED_VALUE"""),98.41)</f>
        <v>98.41</v>
      </c>
      <c r="C1607" s="1">
        <f t="shared" si="1"/>
        <v>-1.59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IFERROR(__xludf.DUMMYFUNCTION("""COMPUTED_VALUE"""),99.78)</f>
        <v>99.78</v>
      </c>
      <c r="C1608" s="1">
        <f t="shared" si="1"/>
        <v>0.37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IFERROR(__xludf.DUMMYFUNCTION("""COMPUTED_VALUE"""),99.18)</f>
        <v>99.18</v>
      </c>
      <c r="C1609" s="1">
        <f t="shared" si="1"/>
        <v>-1.6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IFERROR(__xludf.DUMMYFUNCTION("""COMPUTED_VALUE"""),99.51)</f>
        <v>99.51</v>
      </c>
      <c r="C1610" s="1">
        <f t="shared" si="1"/>
        <v>-0.67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IFERROR(__xludf.DUMMYFUNCTION("""COMPUTED_VALUE"""),99.86)</f>
        <v>99.86</v>
      </c>
      <c r="C1611" s="1">
        <f t="shared" si="1"/>
        <v>-0.65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IFERROR(__xludf.DUMMYFUNCTION("""COMPUTED_VALUE"""),99.81)</f>
        <v>99.81</v>
      </c>
      <c r="C1612" s="1">
        <f t="shared" si="1"/>
        <v>-1.05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IFERROR(__xludf.DUMMYFUNCTION("""COMPUTED_VALUE"""),100.29)</f>
        <v>100.29</v>
      </c>
      <c r="C1613" s="1">
        <f t="shared" si="1"/>
        <v>-0.52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IFERROR(__xludf.DUMMYFUNCTION("""COMPUTED_VALUE"""),99.22)</f>
        <v>99.22</v>
      </c>
      <c r="C1614" s="1">
        <f t="shared" si="1"/>
        <v>-2.07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IFERROR(__xludf.DUMMYFUNCTION("""COMPUTED_VALUE"""),98.52)</f>
        <v>98.52</v>
      </c>
      <c r="C1615" s="1">
        <f t="shared" si="1"/>
        <v>-1.7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IFERROR(__xludf.DUMMYFUNCTION("""COMPUTED_VALUE"""),98.72)</f>
        <v>98.72</v>
      </c>
      <c r="C1616" s="1">
        <f t="shared" si="1"/>
        <v>-0.8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IFERROR(__xludf.DUMMYFUNCTION("""COMPUTED_VALUE"""),98.75)</f>
        <v>98.75</v>
      </c>
      <c r="C1617" s="1">
        <f t="shared" si="1"/>
        <v>-0.97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IFERROR(__xludf.DUMMYFUNCTION("""COMPUTED_VALUE"""),98.78)</f>
        <v>98.78</v>
      </c>
      <c r="C1618" s="1">
        <f t="shared" si="1"/>
        <v>-0.97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IFERROR(__xludf.DUMMYFUNCTION("""COMPUTED_VALUE"""),98.35)</f>
        <v>98.35</v>
      </c>
      <c r="C1619" s="1">
        <f t="shared" si="1"/>
        <v>-1.43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IFERROR(__xludf.DUMMYFUNCTION("""COMPUTED_VALUE"""),98.04)</f>
        <v>98.04</v>
      </c>
      <c r="C1620" s="1">
        <f t="shared" si="1"/>
        <v>-1.31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IFERROR(__xludf.DUMMYFUNCTION("""COMPUTED_VALUE"""),97.84)</f>
        <v>97.84</v>
      </c>
      <c r="C1621" s="1">
        <f t="shared" si="1"/>
        <v>-1.2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IFERROR(__xludf.DUMMYFUNCTION("""COMPUTED_VALUE"""),97.34)</f>
        <v>97.34</v>
      </c>
      <c r="C1622" s="1">
        <f t="shared" si="1"/>
        <v>-1.5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IFERROR(__xludf.DUMMYFUNCTION("""COMPUTED_VALUE"""),97.57)</f>
        <v>97.57</v>
      </c>
      <c r="C1623" s="1">
        <f t="shared" si="1"/>
        <v>-0.77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IFERROR(__xludf.DUMMYFUNCTION("""COMPUTED_VALUE"""),98.4)</f>
        <v>98.4</v>
      </c>
      <c r="C1624" s="1">
        <f t="shared" si="1"/>
        <v>-0.17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IFERROR(__xludf.DUMMYFUNCTION("""COMPUTED_VALUE"""),98.27)</f>
        <v>98.27</v>
      </c>
      <c r="C1625" s="1">
        <f t="shared" si="1"/>
        <v>-1.13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IFERROR(__xludf.DUMMYFUNCTION("""COMPUTED_VALUE"""),98.38)</f>
        <v>98.38</v>
      </c>
      <c r="C1626" s="1">
        <f t="shared" si="1"/>
        <v>-0.89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IFERROR(__xludf.DUMMYFUNCTION("""COMPUTED_VALUE"""),99.0)</f>
        <v>99</v>
      </c>
      <c r="C1627" s="1">
        <f t="shared" si="1"/>
        <v>-0.38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IFERROR(__xludf.DUMMYFUNCTION("""COMPUTED_VALUE"""),99.57)</f>
        <v>99.57</v>
      </c>
      <c r="C1628" s="1">
        <f t="shared" si="1"/>
        <v>-0.43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IFERROR(__xludf.DUMMYFUNCTION("""COMPUTED_VALUE"""),98.82)</f>
        <v>98.82</v>
      </c>
      <c r="C1629" s="1">
        <f t="shared" si="1"/>
        <v>-1.75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IFERROR(__xludf.DUMMYFUNCTION("""COMPUTED_VALUE"""),98.79)</f>
        <v>98.79</v>
      </c>
      <c r="C1630" s="1">
        <f t="shared" si="1"/>
        <v>-1.03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IFERROR(__xludf.DUMMYFUNCTION("""COMPUTED_VALUE"""),99.02)</f>
        <v>99.02</v>
      </c>
      <c r="C1631" s="1">
        <f t="shared" si="1"/>
        <v>-0.77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IFERROR(__xludf.DUMMYFUNCTION("""COMPUTED_VALUE"""),95.72)</f>
        <v>95.72</v>
      </c>
      <c r="C1632" s="1">
        <f t="shared" si="1"/>
        <v>-4.3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IFERROR(__xludf.DUMMYFUNCTION("""COMPUTED_VALUE"""),94.38)</f>
        <v>94.38</v>
      </c>
      <c r="C1633" s="1">
        <f t="shared" si="1"/>
        <v>-2.34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IFERROR(__xludf.DUMMYFUNCTION("""COMPUTED_VALUE"""),96.05)</f>
        <v>96.05</v>
      </c>
      <c r="C1634" s="1">
        <f t="shared" si="1"/>
        <v>0.67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IFERROR(__xludf.DUMMYFUNCTION("""COMPUTED_VALUE"""),96.98)</f>
        <v>96.98</v>
      </c>
      <c r="C1635" s="1">
        <f t="shared" si="1"/>
        <v>-0.07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IFERROR(__xludf.DUMMYFUNCTION("""COMPUTED_VALUE"""),97.82)</f>
        <v>97.82</v>
      </c>
      <c r="C1636" s="1">
        <f t="shared" si="1"/>
        <v>-0.16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IFERROR(__xludf.DUMMYFUNCTION("""COMPUTED_VALUE"""),98.03)</f>
        <v>98.03</v>
      </c>
      <c r="C1637" s="1">
        <f t="shared" si="1"/>
        <v>-0.79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IFERROR(__xludf.DUMMYFUNCTION("""COMPUTED_VALUE"""),97.66)</f>
        <v>97.66</v>
      </c>
      <c r="C1638" s="1">
        <f t="shared" si="1"/>
        <v>-1.37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IFERROR(__xludf.DUMMYFUNCTION("""COMPUTED_VALUE"""),98.45)</f>
        <v>98.45</v>
      </c>
      <c r="C1639" s="1">
        <f t="shared" si="1"/>
        <v>-0.21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IFERROR(__xludf.DUMMYFUNCTION("""COMPUTED_VALUE"""),98.41)</f>
        <v>98.41</v>
      </c>
      <c r="C1640" s="1">
        <f t="shared" si="1"/>
        <v>-1.04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IFERROR(__xludf.DUMMYFUNCTION("""COMPUTED_VALUE"""),99.62)</f>
        <v>99.62</v>
      </c>
      <c r="C1641" s="1">
        <f t="shared" si="1"/>
        <v>0.21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IFERROR(__xludf.DUMMYFUNCTION("""COMPUTED_VALUE"""),99.98)</f>
        <v>99.98</v>
      </c>
      <c r="C1642" s="1">
        <f t="shared" si="1"/>
        <v>-0.64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IFERROR(__xludf.DUMMYFUNCTION("""COMPUTED_VALUE"""),100.2)</f>
        <v>100.2</v>
      </c>
      <c r="C1643" s="1">
        <f t="shared" si="1"/>
        <v>-0.78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IFERROR(__xludf.DUMMYFUNCTION("""COMPUTED_VALUE"""),99.88)</f>
        <v>99.88</v>
      </c>
      <c r="C1644" s="1">
        <f t="shared" si="1"/>
        <v>-1.32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IFERROR(__xludf.DUMMYFUNCTION("""COMPUTED_VALUE"""),99.97)</f>
        <v>99.97</v>
      </c>
      <c r="C1645" s="1">
        <f t="shared" si="1"/>
        <v>-0.91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IFERROR(__xludf.DUMMYFUNCTION("""COMPUTED_VALUE"""),99.8)</f>
        <v>99.8</v>
      </c>
      <c r="C1646" s="1">
        <f t="shared" si="1"/>
        <v>-1.17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IFERROR(__xludf.DUMMYFUNCTION("""COMPUTED_VALUE"""),100.15)</f>
        <v>100.15</v>
      </c>
      <c r="C1647" s="1">
        <f t="shared" si="1"/>
        <v>-0.65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IFERROR(__xludf.DUMMYFUNCTION("""COMPUTED_VALUE"""),99.47)</f>
        <v>99.47</v>
      </c>
      <c r="C1648" s="1">
        <f t="shared" si="1"/>
        <v>-1.68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IFERROR(__xludf.DUMMYFUNCTION("""COMPUTED_VALUE"""),98.22)</f>
        <v>98.22</v>
      </c>
      <c r="C1649" s="1">
        <f t="shared" si="1"/>
        <v>-2.25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IFERROR(__xludf.DUMMYFUNCTION("""COMPUTED_VALUE"""),98.01)</f>
        <v>98.01</v>
      </c>
      <c r="C1650" s="1">
        <f t="shared" si="1"/>
        <v>-1.21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IFERROR(__xludf.DUMMYFUNCTION("""COMPUTED_VALUE"""),97.71)</f>
        <v>97.71</v>
      </c>
      <c r="C1651" s="1">
        <f t="shared" si="1"/>
        <v>-1.3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IFERROR(__xludf.DUMMYFUNCTION("""COMPUTED_VALUE"""),97.39)</f>
        <v>97.39</v>
      </c>
      <c r="C1652" s="1">
        <f t="shared" si="1"/>
        <v>-1.32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IFERROR(__xludf.DUMMYFUNCTION("""COMPUTED_VALUE"""),96.69)</f>
        <v>96.69</v>
      </c>
      <c r="C1653" s="1">
        <f t="shared" si="1"/>
        <v>-1.7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IFERROR(__xludf.DUMMYFUNCTION("""COMPUTED_VALUE"""),96.33)</f>
        <v>96.33</v>
      </c>
      <c r="C1654" s="1">
        <f t="shared" si="1"/>
        <v>-1.36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IFERROR(__xludf.DUMMYFUNCTION("""COMPUTED_VALUE"""),95.91)</f>
        <v>95.91</v>
      </c>
      <c r="C1655" s="1">
        <f t="shared" si="1"/>
        <v>-1.42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IFERROR(__xludf.DUMMYFUNCTION("""COMPUTED_VALUE"""),95.95)</f>
        <v>95.95</v>
      </c>
      <c r="C1656" s="1">
        <f t="shared" si="1"/>
        <v>-0.96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IFERROR(__xludf.DUMMYFUNCTION("""COMPUTED_VALUE"""),95.54)</f>
        <v>95.54</v>
      </c>
      <c r="C1657" s="1">
        <f t="shared" si="1"/>
        <v>-1.41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IFERROR(__xludf.DUMMYFUNCTION("""COMPUTED_VALUE"""),95.01)</f>
        <v>95.01</v>
      </c>
      <c r="C1658" s="1">
        <f t="shared" si="1"/>
        <v>-1.53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IFERROR(__xludf.DUMMYFUNCTION("""COMPUTED_VALUE"""),96.09)</f>
        <v>96.09</v>
      </c>
      <c r="C1659" s="1">
        <f t="shared" si="1"/>
        <v>0.08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IFERROR(__xludf.DUMMYFUNCTION("""COMPUTED_VALUE"""),95.16)</f>
        <v>95.16</v>
      </c>
      <c r="C1660" s="1">
        <f t="shared" si="1"/>
        <v>-1.93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IFERROR(__xludf.DUMMYFUNCTION("""COMPUTED_VALUE"""),95.83)</f>
        <v>95.83</v>
      </c>
      <c r="C1661" s="1">
        <f t="shared" si="1"/>
        <v>-0.33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IFERROR(__xludf.DUMMYFUNCTION("""COMPUTED_VALUE"""),95.75)</f>
        <v>95.75</v>
      </c>
      <c r="C1662" s="1">
        <f t="shared" si="1"/>
        <v>-1.08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IFERROR(__xludf.DUMMYFUNCTION("""COMPUTED_VALUE"""),96.67)</f>
        <v>96.67</v>
      </c>
      <c r="C1663" s="1">
        <f t="shared" si="1"/>
        <v>-0.08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IFERROR(__xludf.DUMMYFUNCTION("""COMPUTED_VALUE"""),97.86)</f>
        <v>97.86</v>
      </c>
      <c r="C1664" s="1">
        <f t="shared" si="1"/>
        <v>0.19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IFERROR(__xludf.DUMMYFUNCTION("""COMPUTED_VALUE"""),97.77)</f>
        <v>97.77</v>
      </c>
      <c r="C1665" s="1">
        <f t="shared" si="1"/>
        <v>-1.09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IFERROR(__xludf.DUMMYFUNCTION("""COMPUTED_VALUE"""),96.84)</f>
        <v>96.84</v>
      </c>
      <c r="C1666" s="1">
        <f t="shared" si="1"/>
        <v>-1.93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IFERROR(__xludf.DUMMYFUNCTION("""COMPUTED_VALUE"""),97.1)</f>
        <v>97.1</v>
      </c>
      <c r="C1667" s="1">
        <f t="shared" si="1"/>
        <v>-0.74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IFERROR(__xludf.DUMMYFUNCTION("""COMPUTED_VALUE"""),96.88)</f>
        <v>96.88</v>
      </c>
      <c r="C1668" s="1">
        <f t="shared" si="1"/>
        <v>-1.22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IFERROR(__xludf.DUMMYFUNCTION("""COMPUTED_VALUE"""),96.87)</f>
        <v>96.87</v>
      </c>
      <c r="C1669" s="1">
        <f t="shared" si="1"/>
        <v>-1.01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IFERROR(__xludf.DUMMYFUNCTION("""COMPUTED_VALUE"""),96.65)</f>
        <v>96.65</v>
      </c>
      <c r="C1670" s="1">
        <f t="shared" si="1"/>
        <v>-1.22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IFERROR(__xludf.DUMMYFUNCTION("""COMPUTED_VALUE"""),96.39)</f>
        <v>96.39</v>
      </c>
      <c r="C1671" s="1">
        <f t="shared" si="1"/>
        <v>-1.26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IFERROR(__xludf.DUMMYFUNCTION("""COMPUTED_VALUE"""),95.87)</f>
        <v>95.87</v>
      </c>
      <c r="C1672" s="1">
        <f t="shared" si="1"/>
        <v>-1.52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IFERROR(__xludf.DUMMYFUNCTION("""COMPUTED_VALUE"""),95.97)</f>
        <v>95.97</v>
      </c>
      <c r="C1673" s="1">
        <f t="shared" si="1"/>
        <v>-0.9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IFERROR(__xludf.DUMMYFUNCTION("""COMPUTED_VALUE"""),95.82)</f>
        <v>95.82</v>
      </c>
      <c r="C1674" s="1">
        <f t="shared" si="1"/>
        <v>-1.15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IFERROR(__xludf.DUMMYFUNCTION("""COMPUTED_VALUE"""),95.55)</f>
        <v>95.55</v>
      </c>
      <c r="C1675" s="1">
        <f t="shared" si="1"/>
        <v>-1.27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IFERROR(__xludf.DUMMYFUNCTION("""COMPUTED_VALUE"""),95.21)</f>
        <v>95.21</v>
      </c>
      <c r="C1676" s="1">
        <f t="shared" si="1"/>
        <v>-1.34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IFERROR(__xludf.DUMMYFUNCTION("""COMPUTED_VALUE"""),94.87)</f>
        <v>94.87</v>
      </c>
      <c r="C1677" s="1">
        <f t="shared" si="1"/>
        <v>-1.34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IFERROR(__xludf.DUMMYFUNCTION("""COMPUTED_VALUE"""),94.86)</f>
        <v>94.86</v>
      </c>
      <c r="C1678" s="1">
        <f t="shared" si="1"/>
        <v>-1.01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IFERROR(__xludf.DUMMYFUNCTION("""COMPUTED_VALUE"""),94.46)</f>
        <v>94.46</v>
      </c>
      <c r="C1679" s="1">
        <f t="shared" si="1"/>
        <v>-1.4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IFERROR(__xludf.DUMMYFUNCTION("""COMPUTED_VALUE"""),94.26)</f>
        <v>94.26</v>
      </c>
      <c r="C1680" s="1">
        <f t="shared" si="1"/>
        <v>-1.2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IFERROR(__xludf.DUMMYFUNCTION("""COMPUTED_VALUE"""),94.42)</f>
        <v>94.42</v>
      </c>
      <c r="C1681" s="1">
        <f t="shared" si="1"/>
        <v>-0.84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IFERROR(__xludf.DUMMYFUNCTION("""COMPUTED_VALUE"""),93.8)</f>
        <v>93.8</v>
      </c>
      <c r="C1682" s="1">
        <f t="shared" si="1"/>
        <v>-1.62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IFERROR(__xludf.DUMMYFUNCTION("""COMPUTED_VALUE"""),93.71)</f>
        <v>93.71</v>
      </c>
      <c r="C1683" s="1">
        <f t="shared" si="1"/>
        <v>-1.09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IFERROR(__xludf.DUMMYFUNCTION("""COMPUTED_VALUE"""),94.09)</f>
        <v>94.09</v>
      </c>
      <c r="C1684" s="1">
        <f t="shared" si="1"/>
        <v>-0.62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IFERROR(__xludf.DUMMYFUNCTION("""COMPUTED_VALUE"""),92.42)</f>
        <v>92.42</v>
      </c>
      <c r="C1685" s="1">
        <f t="shared" si="1"/>
        <v>-2.67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IFERROR(__xludf.DUMMYFUNCTION("""COMPUTED_VALUE"""),93.64)</f>
        <v>93.64</v>
      </c>
      <c r="C1686" s="1">
        <f t="shared" si="1"/>
        <v>0.22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IFERROR(__xludf.DUMMYFUNCTION("""COMPUTED_VALUE"""),92.7)</f>
        <v>92.7</v>
      </c>
      <c r="C1687" s="1">
        <f t="shared" si="1"/>
        <v>-1.94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IFERROR(__xludf.DUMMYFUNCTION("""COMPUTED_VALUE"""),92.26)</f>
        <v>92.26</v>
      </c>
      <c r="C1688" s="1">
        <f t="shared" si="1"/>
        <v>-1.44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IFERROR(__xludf.DUMMYFUNCTION("""COMPUTED_VALUE"""),92.5)</f>
        <v>92.5</v>
      </c>
      <c r="C1689" s="1">
        <f t="shared" si="1"/>
        <v>-0.76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IFERROR(__xludf.DUMMYFUNCTION("""COMPUTED_VALUE"""),92.56)</f>
        <v>92.56</v>
      </c>
      <c r="C1690" s="1">
        <f t="shared" si="1"/>
        <v>-0.94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IFERROR(__xludf.DUMMYFUNCTION("""COMPUTED_VALUE"""),92.63)</f>
        <v>92.63</v>
      </c>
      <c r="C1691" s="1">
        <f t="shared" si="1"/>
        <v>-0.93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IFERROR(__xludf.DUMMYFUNCTION("""COMPUTED_VALUE"""),92.95)</f>
        <v>92.95</v>
      </c>
      <c r="C1692" s="1">
        <f t="shared" si="1"/>
        <v>-0.68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IFERROR(__xludf.DUMMYFUNCTION("""COMPUTED_VALUE"""),92.39)</f>
        <v>92.39</v>
      </c>
      <c r="C1693" s="1">
        <f t="shared" si="1"/>
        <v>-1.56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IFERROR(__xludf.DUMMYFUNCTION("""COMPUTED_VALUE"""),93.41)</f>
        <v>93.41</v>
      </c>
      <c r="C1694" s="1">
        <f t="shared" si="1"/>
        <v>0.02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IFERROR(__xludf.DUMMYFUNCTION("""COMPUTED_VALUE"""),93.27)</f>
        <v>93.27</v>
      </c>
      <c r="C1695" s="1">
        <f t="shared" si="1"/>
        <v>-1.14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IFERROR(__xludf.DUMMYFUNCTION("""COMPUTED_VALUE"""),91.96)</f>
        <v>91.96</v>
      </c>
      <c r="C1696" s="1">
        <f t="shared" si="1"/>
        <v>-2.31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IFERROR(__xludf.DUMMYFUNCTION("""COMPUTED_VALUE"""),91.72)</f>
        <v>91.72</v>
      </c>
      <c r="C1697" s="1">
        <f t="shared" si="1"/>
        <v>-1.24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IFERROR(__xludf.DUMMYFUNCTION("""COMPUTED_VALUE"""),92.2)</f>
        <v>92.2</v>
      </c>
      <c r="C1698" s="1">
        <f t="shared" si="1"/>
        <v>-0.52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IFERROR(__xludf.DUMMYFUNCTION("""COMPUTED_VALUE"""),91.8)</f>
        <v>91.8</v>
      </c>
      <c r="C1699" s="1">
        <f t="shared" si="1"/>
        <v>-1.4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IFERROR(__xludf.DUMMYFUNCTION("""COMPUTED_VALUE"""),92.86)</f>
        <v>92.86</v>
      </c>
      <c r="C1700" s="1">
        <f t="shared" si="1"/>
        <v>0.06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IFERROR(__xludf.DUMMYFUNCTION("""COMPUTED_VALUE"""),92.49)</f>
        <v>92.49</v>
      </c>
      <c r="C1701" s="1">
        <f t="shared" si="1"/>
        <v>-1.37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IFERROR(__xludf.DUMMYFUNCTION("""COMPUTED_VALUE"""),92.59)</f>
        <v>92.59</v>
      </c>
      <c r="C1702" s="1">
        <f t="shared" si="1"/>
        <v>-0.9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IFERROR(__xludf.DUMMYFUNCTION("""COMPUTED_VALUE"""),92.45)</f>
        <v>92.45</v>
      </c>
      <c r="C1703" s="1">
        <f t="shared" si="1"/>
        <v>-1.14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IFERROR(__xludf.DUMMYFUNCTION("""COMPUTED_VALUE"""),92.83)</f>
        <v>92.83</v>
      </c>
      <c r="C1704" s="1">
        <f t="shared" si="1"/>
        <v>-0.62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IFERROR(__xludf.DUMMYFUNCTION("""COMPUTED_VALUE"""),92.49)</f>
        <v>92.49</v>
      </c>
      <c r="C1705" s="1">
        <f t="shared" si="1"/>
        <v>-1.34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IFERROR(__xludf.DUMMYFUNCTION("""COMPUTED_VALUE"""),92.49)</f>
        <v>92.49</v>
      </c>
      <c r="C1706" s="1">
        <f t="shared" si="1"/>
        <v>-1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IFERROR(__xludf.DUMMYFUNCTION("""COMPUTED_VALUE"""),91.86)</f>
        <v>91.86</v>
      </c>
      <c r="C1707" s="1">
        <f t="shared" si="1"/>
        <v>-1.63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IFERROR(__xludf.DUMMYFUNCTION("""COMPUTED_VALUE"""),91.41)</f>
        <v>91.41</v>
      </c>
      <c r="C1708" s="1">
        <f t="shared" si="1"/>
        <v>-1.45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IFERROR(__xludf.DUMMYFUNCTION("""COMPUTED_VALUE"""),91.12)</f>
        <v>91.12</v>
      </c>
      <c r="C1709" s="1">
        <f t="shared" si="1"/>
        <v>-1.29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IFERROR(__xludf.DUMMYFUNCTION("""COMPUTED_VALUE"""),91.3)</f>
        <v>91.3</v>
      </c>
      <c r="C1710" s="1">
        <f t="shared" si="1"/>
        <v>-0.82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IFERROR(__xludf.DUMMYFUNCTION("""COMPUTED_VALUE"""),90.83)</f>
        <v>90.83</v>
      </c>
      <c r="C1711" s="1">
        <f t="shared" si="1"/>
        <v>-1.47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IFERROR(__xludf.DUMMYFUNCTION("""COMPUTED_VALUE"""),91.17)</f>
        <v>91.17</v>
      </c>
      <c r="C1712" s="1">
        <f t="shared" si="1"/>
        <v>-0.66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IFERROR(__xludf.DUMMYFUNCTION("""COMPUTED_VALUE"""),91.93)</f>
        <v>91.93</v>
      </c>
      <c r="C1713" s="1">
        <f t="shared" si="1"/>
        <v>-0.24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IFERROR(__xludf.DUMMYFUNCTION("""COMPUTED_VALUE"""),92.03)</f>
        <v>92.03</v>
      </c>
      <c r="C1714" s="1">
        <f t="shared" si="1"/>
        <v>-0.9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IFERROR(__xludf.DUMMYFUNCTION("""COMPUTED_VALUE"""),93.03)</f>
        <v>93.03</v>
      </c>
      <c r="C1715" s="1">
        <f t="shared" si="1"/>
        <v>0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IFERROR(__xludf.DUMMYFUNCTION("""COMPUTED_VALUE"""),93.37)</f>
        <v>93.37</v>
      </c>
      <c r="C1716" s="1">
        <f t="shared" si="1"/>
        <v>-0.66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IFERROR(__xludf.DUMMYFUNCTION("""COMPUTED_VALUE"""),92.75)</f>
        <v>92.75</v>
      </c>
      <c r="C1717" s="1">
        <f t="shared" si="1"/>
        <v>-1.62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IFERROR(__xludf.DUMMYFUNCTION("""COMPUTED_VALUE"""),93.49)</f>
        <v>93.49</v>
      </c>
      <c r="C1718" s="1">
        <f t="shared" si="1"/>
        <v>-0.26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IFERROR(__xludf.DUMMYFUNCTION("""COMPUTED_VALUE"""),94.02)</f>
        <v>94.02</v>
      </c>
      <c r="C1719" s="1">
        <f t="shared" si="1"/>
        <v>-0.47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IFERROR(__xludf.DUMMYFUNCTION("""COMPUTED_VALUE"""),93.85)</f>
        <v>93.85</v>
      </c>
      <c r="C1720" s="1">
        <f t="shared" si="1"/>
        <v>-1.17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IFERROR(__xludf.DUMMYFUNCTION("""COMPUTED_VALUE"""),92.69)</f>
        <v>92.69</v>
      </c>
      <c r="C1721" s="1">
        <f t="shared" si="1"/>
        <v>-2.16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IFERROR(__xludf.DUMMYFUNCTION("""COMPUTED_VALUE"""),92.39)</f>
        <v>92.39</v>
      </c>
      <c r="C1722" s="1">
        <f t="shared" si="1"/>
        <v>-1.3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IFERROR(__xludf.DUMMYFUNCTION("""COMPUTED_VALUE"""),91.91)</f>
        <v>91.91</v>
      </c>
      <c r="C1723" s="1">
        <f t="shared" si="1"/>
        <v>-1.48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IFERROR(__xludf.DUMMYFUNCTION("""COMPUTED_VALUE"""),93.37)</f>
        <v>93.37</v>
      </c>
      <c r="C1724" s="1">
        <f t="shared" si="1"/>
        <v>0.46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IFERROR(__xludf.DUMMYFUNCTION("""COMPUTED_VALUE"""),92.45)</f>
        <v>92.45</v>
      </c>
      <c r="C1725" s="1">
        <f t="shared" si="1"/>
        <v>-1.92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IFERROR(__xludf.DUMMYFUNCTION("""COMPUTED_VALUE"""),94.43)</f>
        <v>94.43</v>
      </c>
      <c r="C1726" s="1">
        <f t="shared" si="1"/>
        <v>0.98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IFERROR(__xludf.DUMMYFUNCTION("""COMPUTED_VALUE"""),94.38)</f>
        <v>94.38</v>
      </c>
      <c r="C1727" s="1">
        <f t="shared" si="1"/>
        <v>-1.05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IFERROR(__xludf.DUMMYFUNCTION("""COMPUTED_VALUE"""),94.64)</f>
        <v>94.64</v>
      </c>
      <c r="C1728" s="1">
        <f t="shared" si="1"/>
        <v>-0.74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IFERROR(__xludf.DUMMYFUNCTION("""COMPUTED_VALUE"""),94.96)</f>
        <v>94.96</v>
      </c>
      <c r="C1729" s="1">
        <f t="shared" si="1"/>
        <v>-0.68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IFERROR(__xludf.DUMMYFUNCTION("""COMPUTED_VALUE"""),97.68)</f>
        <v>97.68</v>
      </c>
      <c r="C1730" s="1">
        <f t="shared" si="1"/>
        <v>1.72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IFERROR(__xludf.DUMMYFUNCTION("""COMPUTED_VALUE"""),97.92)</f>
        <v>97.92</v>
      </c>
      <c r="C1731" s="1">
        <f t="shared" si="1"/>
        <v>-0.76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IFERROR(__xludf.DUMMYFUNCTION("""COMPUTED_VALUE"""),97.7)</f>
        <v>97.7</v>
      </c>
      <c r="C1732" s="1">
        <f t="shared" si="1"/>
        <v>-1.22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IFERROR(__xludf.DUMMYFUNCTION("""COMPUTED_VALUE"""),99.12)</f>
        <v>99.12</v>
      </c>
      <c r="C1733" s="1">
        <f t="shared" si="1"/>
        <v>0.42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IFERROR(__xludf.DUMMYFUNCTION("""COMPUTED_VALUE"""),99.37)</f>
        <v>99.37</v>
      </c>
      <c r="C1734" s="1">
        <f t="shared" si="1"/>
        <v>-0.75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IFERROR(__xludf.DUMMYFUNCTION("""COMPUTED_VALUE"""),98.24)</f>
        <v>98.24</v>
      </c>
      <c r="C1735" s="1">
        <f t="shared" si="1"/>
        <v>-2.13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IFERROR(__xludf.DUMMYFUNCTION("""COMPUTED_VALUE"""),97.63)</f>
        <v>97.63</v>
      </c>
      <c r="C1736" s="1">
        <f t="shared" si="1"/>
        <v>-1.61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IFERROR(__xludf.DUMMYFUNCTION("""COMPUTED_VALUE"""),97.71)</f>
        <v>97.71</v>
      </c>
      <c r="C1737" s="1">
        <f t="shared" si="1"/>
        <v>-0.92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IFERROR(__xludf.DUMMYFUNCTION("""COMPUTED_VALUE"""),98.26)</f>
        <v>98.26</v>
      </c>
      <c r="C1738" s="1">
        <f t="shared" si="1"/>
        <v>-0.45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IFERROR(__xludf.DUMMYFUNCTION("""COMPUTED_VALUE"""),98.82)</f>
        <v>98.82</v>
      </c>
      <c r="C1739" s="1">
        <f t="shared" si="1"/>
        <v>-0.44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IFERROR(__xludf.DUMMYFUNCTION("""COMPUTED_VALUE"""),98.97)</f>
        <v>98.97</v>
      </c>
      <c r="C1740" s="1">
        <f t="shared" si="1"/>
        <v>-0.85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IFERROR(__xludf.DUMMYFUNCTION("""COMPUTED_VALUE"""),99.67)</f>
        <v>99.67</v>
      </c>
      <c r="C1741" s="1">
        <f t="shared" si="1"/>
        <v>-0.3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IFERROR(__xludf.DUMMYFUNCTION("""COMPUTED_VALUE"""),99.12)</f>
        <v>99.12</v>
      </c>
      <c r="C1742" s="1">
        <f t="shared" si="1"/>
        <v>-1.55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IFERROR(__xludf.DUMMYFUNCTION("""COMPUTED_VALUE"""),98.94)</f>
        <v>98.94</v>
      </c>
      <c r="C1743" s="1">
        <f t="shared" si="1"/>
        <v>-1.18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IFERROR(__xludf.DUMMYFUNCTION("""COMPUTED_VALUE"""),98.5)</f>
        <v>98.5</v>
      </c>
      <c r="C1744" s="1">
        <f t="shared" si="1"/>
        <v>-1.44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IFERROR(__xludf.DUMMYFUNCTION("""COMPUTED_VALUE"""),99.96)</f>
        <v>99.96</v>
      </c>
      <c r="C1745" s="1">
        <f t="shared" si="1"/>
        <v>0.46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IFERROR(__xludf.DUMMYFUNCTION("""COMPUTED_VALUE"""),100.66)</f>
        <v>100.66</v>
      </c>
      <c r="C1746" s="1">
        <f t="shared" si="1"/>
        <v>-0.3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IFERROR(__xludf.DUMMYFUNCTION("""COMPUTED_VALUE"""),101.99)</f>
        <v>101.99</v>
      </c>
      <c r="C1747" s="1">
        <f t="shared" si="1"/>
        <v>0.33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IFERROR(__xludf.DUMMYFUNCTION("""COMPUTED_VALUE"""),103.38)</f>
        <v>103.38</v>
      </c>
      <c r="C1748" s="1">
        <f t="shared" si="1"/>
        <v>0.39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IFERROR(__xludf.DUMMYFUNCTION("""COMPUTED_VALUE"""),104.86)</f>
        <v>104.86</v>
      </c>
      <c r="C1749" s="1">
        <f t="shared" si="1"/>
        <v>0.48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IFERROR(__xludf.DUMMYFUNCTION("""COMPUTED_VALUE"""),104.06)</f>
        <v>104.06</v>
      </c>
      <c r="C1750" s="1">
        <f t="shared" si="1"/>
        <v>-1.8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tr">
        <f>IFERROR(__xludf.DUMMYFUNCTION("GOOGLEFINANCE(""KO"",""price"",""2010-01-01"",""2016-12-13"",""DAILY"")"),"Date")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IFERROR(__xludf.DUMMYFUNCTION("""COMPUTED_VALUE"""),28.52)</f>
        <v>28.52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IFERROR(__xludf.DUMMYFUNCTION("""COMPUTED_VALUE"""),28.18)</f>
        <v>28.18</v>
      </c>
      <c r="C3" s="1">
        <f t="shared" ref="C3:C1750" si="1">(B3-B2)-1</f>
        <v>-1.34</v>
      </c>
    </row>
    <row r="4">
      <c r="A4" s="3">
        <f>IFERROR(__xludf.DUMMYFUNCTION("""COMPUTED_VALUE"""),40184.666666666664)</f>
        <v>40184.66667</v>
      </c>
      <c r="B4" s="1">
        <f>IFERROR(__xludf.DUMMYFUNCTION("""COMPUTED_VALUE"""),28.17)</f>
        <v>28.17</v>
      </c>
      <c r="C4" s="1">
        <f t="shared" si="1"/>
        <v>-1.01</v>
      </c>
    </row>
    <row r="5">
      <c r="A5" s="3">
        <f>IFERROR(__xludf.DUMMYFUNCTION("""COMPUTED_VALUE"""),40185.666666666664)</f>
        <v>40185.66667</v>
      </c>
      <c r="B5" s="1">
        <f>IFERROR(__xludf.DUMMYFUNCTION("""COMPUTED_VALUE"""),28.1)</f>
        <v>28.1</v>
      </c>
      <c r="C5" s="1">
        <f t="shared" si="1"/>
        <v>-1.07</v>
      </c>
    </row>
    <row r="6">
      <c r="A6" s="3">
        <f>IFERROR(__xludf.DUMMYFUNCTION("""COMPUTED_VALUE"""),40186.666666666664)</f>
        <v>40186.66667</v>
      </c>
      <c r="B6" s="1">
        <f>IFERROR(__xludf.DUMMYFUNCTION("""COMPUTED_VALUE"""),27.58)</f>
        <v>27.58</v>
      </c>
      <c r="C6" s="1">
        <f t="shared" si="1"/>
        <v>-1.52</v>
      </c>
    </row>
    <row r="7">
      <c r="A7" s="3">
        <f>IFERROR(__xludf.DUMMYFUNCTION("""COMPUTED_VALUE"""),40189.666666666664)</f>
        <v>40189.66667</v>
      </c>
      <c r="B7" s="1">
        <f>IFERROR(__xludf.DUMMYFUNCTION("""COMPUTED_VALUE"""),28.14)</f>
        <v>28.14</v>
      </c>
      <c r="C7" s="1">
        <f t="shared" si="1"/>
        <v>-0.44</v>
      </c>
    </row>
    <row r="8">
      <c r="A8" s="3">
        <f>IFERROR(__xludf.DUMMYFUNCTION("""COMPUTED_VALUE"""),40190.666666666664)</f>
        <v>40190.66667</v>
      </c>
      <c r="B8" s="1">
        <f>IFERROR(__xludf.DUMMYFUNCTION("""COMPUTED_VALUE"""),28.44)</f>
        <v>28.44</v>
      </c>
      <c r="C8" s="1">
        <f t="shared" si="1"/>
        <v>-0.7</v>
      </c>
    </row>
    <row r="9">
      <c r="A9" s="3">
        <f>IFERROR(__xludf.DUMMYFUNCTION("""COMPUTED_VALUE"""),40191.666666666664)</f>
        <v>40191.66667</v>
      </c>
      <c r="B9" s="1">
        <f>IFERROR(__xludf.DUMMYFUNCTION("""COMPUTED_VALUE"""),28.52)</f>
        <v>28.52</v>
      </c>
      <c r="C9" s="1">
        <f t="shared" si="1"/>
        <v>-0.92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IFERROR(__xludf.DUMMYFUNCTION("""COMPUTED_VALUE"""),28.57)</f>
        <v>28.57</v>
      </c>
      <c r="C10" s="1">
        <f t="shared" si="1"/>
        <v>-0.95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IFERROR(__xludf.DUMMYFUNCTION("""COMPUTED_VALUE"""),28.15)</f>
        <v>28.15</v>
      </c>
      <c r="C11" s="1">
        <f t="shared" si="1"/>
        <v>-1.42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IFERROR(__xludf.DUMMYFUNCTION("""COMPUTED_VALUE"""),28.21)</f>
        <v>28.21</v>
      </c>
      <c r="C12" s="1">
        <f t="shared" si="1"/>
        <v>-0.94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IFERROR(__xludf.DUMMYFUNCTION("""COMPUTED_VALUE"""),27.75)</f>
        <v>27.75</v>
      </c>
      <c r="C13" s="1">
        <f t="shared" si="1"/>
        <v>-1.46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IFERROR(__xludf.DUMMYFUNCTION("""COMPUTED_VALUE"""),27.19)</f>
        <v>27.19</v>
      </c>
      <c r="C14" s="1">
        <f t="shared" si="1"/>
        <v>-1.56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IFERROR(__xludf.DUMMYFUNCTION("""COMPUTED_VALUE"""),27.12)</f>
        <v>27.12</v>
      </c>
      <c r="C15" s="1">
        <f t="shared" si="1"/>
        <v>-1.07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IFERROR(__xludf.DUMMYFUNCTION("""COMPUTED_VALUE"""),27.18)</f>
        <v>27.18</v>
      </c>
      <c r="C16" s="1">
        <f t="shared" si="1"/>
        <v>-0.94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IFERROR(__xludf.DUMMYFUNCTION("""COMPUTED_VALUE"""),27.07)</f>
        <v>27.07</v>
      </c>
      <c r="C17" s="1">
        <f t="shared" si="1"/>
        <v>-1.11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IFERROR(__xludf.DUMMYFUNCTION("""COMPUTED_VALUE"""),27.26)</f>
        <v>27.26</v>
      </c>
      <c r="C18" s="1">
        <f t="shared" si="1"/>
        <v>-0.81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IFERROR(__xludf.DUMMYFUNCTION("""COMPUTED_VALUE"""),27.09)</f>
        <v>27.09</v>
      </c>
      <c r="C19" s="1">
        <f t="shared" si="1"/>
        <v>-1.17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IFERROR(__xludf.DUMMYFUNCTION("""COMPUTED_VALUE"""),27.13)</f>
        <v>27.13</v>
      </c>
      <c r="C20" s="1">
        <f t="shared" si="1"/>
        <v>-0.96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IFERROR(__xludf.DUMMYFUNCTION("""COMPUTED_VALUE"""),27.19)</f>
        <v>27.19</v>
      </c>
      <c r="C21" s="1">
        <f t="shared" si="1"/>
        <v>-0.94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IFERROR(__xludf.DUMMYFUNCTION("""COMPUTED_VALUE"""),27.53)</f>
        <v>27.53</v>
      </c>
      <c r="C22" s="1">
        <f t="shared" si="1"/>
        <v>-0.66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IFERROR(__xludf.DUMMYFUNCTION("""COMPUTED_VALUE"""),27.44)</f>
        <v>27.44</v>
      </c>
      <c r="C23" s="1">
        <f t="shared" si="1"/>
        <v>-1.09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IFERROR(__xludf.DUMMYFUNCTION("""COMPUTED_VALUE"""),26.72)</f>
        <v>26.72</v>
      </c>
      <c r="C24" s="1">
        <f t="shared" si="1"/>
        <v>-1.72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IFERROR(__xludf.DUMMYFUNCTION("""COMPUTED_VALUE"""),26.55)</f>
        <v>26.55</v>
      </c>
      <c r="C25" s="1">
        <f t="shared" si="1"/>
        <v>-1.17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IFERROR(__xludf.DUMMYFUNCTION("""COMPUTED_VALUE"""),26.33)</f>
        <v>26.33</v>
      </c>
      <c r="C26" s="1">
        <f t="shared" si="1"/>
        <v>-1.22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IFERROR(__xludf.DUMMYFUNCTION("""COMPUTED_VALUE"""),27.01)</f>
        <v>27.01</v>
      </c>
      <c r="C27" s="1">
        <f t="shared" si="1"/>
        <v>-0.32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IFERROR(__xludf.DUMMYFUNCTION("""COMPUTED_VALUE"""),26.9)</f>
        <v>26.9</v>
      </c>
      <c r="C28" s="1">
        <f t="shared" si="1"/>
        <v>-1.11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IFERROR(__xludf.DUMMYFUNCTION("""COMPUTED_VALUE"""),27.11)</f>
        <v>27.11</v>
      </c>
      <c r="C29" s="1">
        <f t="shared" si="1"/>
        <v>-0.79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IFERROR(__xludf.DUMMYFUNCTION("""COMPUTED_VALUE"""),26.99)</f>
        <v>26.99</v>
      </c>
      <c r="C30" s="1">
        <f t="shared" si="1"/>
        <v>-1.12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IFERROR(__xludf.DUMMYFUNCTION("""COMPUTED_VALUE"""),27.41)</f>
        <v>27.41</v>
      </c>
      <c r="C31" s="1">
        <f t="shared" si="1"/>
        <v>-0.58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IFERROR(__xludf.DUMMYFUNCTION("""COMPUTED_VALUE"""),27.67)</f>
        <v>27.67</v>
      </c>
      <c r="C32" s="1">
        <f t="shared" si="1"/>
        <v>-0.74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IFERROR(__xludf.DUMMYFUNCTION("""COMPUTED_VALUE"""),27.96)</f>
        <v>27.96</v>
      </c>
      <c r="C33" s="1">
        <f t="shared" si="1"/>
        <v>-0.71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IFERROR(__xludf.DUMMYFUNCTION("""COMPUTED_VALUE"""),27.86)</f>
        <v>27.86</v>
      </c>
      <c r="C34" s="1">
        <f t="shared" si="1"/>
        <v>-1.1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IFERROR(__xludf.DUMMYFUNCTION("""COMPUTED_VALUE"""),27.69)</f>
        <v>27.69</v>
      </c>
      <c r="C35" s="1">
        <f t="shared" si="1"/>
        <v>-1.17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IFERROR(__xludf.DUMMYFUNCTION("""COMPUTED_VALUE"""),27.42)</f>
        <v>27.42</v>
      </c>
      <c r="C36" s="1">
        <f t="shared" si="1"/>
        <v>-1.27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IFERROR(__xludf.DUMMYFUNCTION("""COMPUTED_VALUE"""),27.58)</f>
        <v>27.58</v>
      </c>
      <c r="C37" s="1">
        <f t="shared" si="1"/>
        <v>-0.84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IFERROR(__xludf.DUMMYFUNCTION("""COMPUTED_VALUE"""),26.56)</f>
        <v>26.56</v>
      </c>
      <c r="C38" s="1">
        <f t="shared" si="1"/>
        <v>-2.02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IFERROR(__xludf.DUMMYFUNCTION("""COMPUTED_VALUE"""),26.36)</f>
        <v>26.36</v>
      </c>
      <c r="C39" s="1">
        <f t="shared" si="1"/>
        <v>-1.2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IFERROR(__xludf.DUMMYFUNCTION("""COMPUTED_VALUE"""),26.64)</f>
        <v>26.64</v>
      </c>
      <c r="C40" s="1">
        <f t="shared" si="1"/>
        <v>-0.72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IFERROR(__xludf.DUMMYFUNCTION("""COMPUTED_VALUE"""),26.65)</f>
        <v>26.65</v>
      </c>
      <c r="C41" s="1">
        <f t="shared" si="1"/>
        <v>-0.99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IFERROR(__xludf.DUMMYFUNCTION("""COMPUTED_VALUE"""),26.97)</f>
        <v>26.97</v>
      </c>
      <c r="C42" s="1">
        <f t="shared" si="1"/>
        <v>-0.68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IFERROR(__xludf.DUMMYFUNCTION("""COMPUTED_VALUE"""),27.24)</f>
        <v>27.24</v>
      </c>
      <c r="C43" s="1">
        <f t="shared" si="1"/>
        <v>-0.73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IFERROR(__xludf.DUMMYFUNCTION("""COMPUTED_VALUE"""),27.35)</f>
        <v>27.35</v>
      </c>
      <c r="C44" s="1">
        <f t="shared" si="1"/>
        <v>-0.89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IFERROR(__xludf.DUMMYFUNCTION("""COMPUTED_VALUE"""),27.23)</f>
        <v>27.23</v>
      </c>
      <c r="C45" s="1">
        <f t="shared" si="1"/>
        <v>-1.12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IFERROR(__xludf.DUMMYFUNCTION("""COMPUTED_VALUE"""),27.09)</f>
        <v>27.09</v>
      </c>
      <c r="C46" s="1">
        <f t="shared" si="1"/>
        <v>-1.14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IFERROR(__xludf.DUMMYFUNCTION("""COMPUTED_VALUE"""),27.1)</f>
        <v>27.1</v>
      </c>
      <c r="C47" s="1">
        <f t="shared" si="1"/>
        <v>-0.99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IFERROR(__xludf.DUMMYFUNCTION("""COMPUTED_VALUE"""),26.8)</f>
        <v>26.8</v>
      </c>
      <c r="C48" s="1">
        <f t="shared" si="1"/>
        <v>-1.3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IFERROR(__xludf.DUMMYFUNCTION("""COMPUTED_VALUE"""),26.68)</f>
        <v>26.68</v>
      </c>
      <c r="C49" s="1">
        <f t="shared" si="1"/>
        <v>-1.12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IFERROR(__xludf.DUMMYFUNCTION("""COMPUTED_VALUE"""),26.83)</f>
        <v>26.83</v>
      </c>
      <c r="C50" s="1">
        <f t="shared" si="1"/>
        <v>-0.85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IFERROR(__xludf.DUMMYFUNCTION("""COMPUTED_VALUE"""),26.85)</f>
        <v>26.85</v>
      </c>
      <c r="C51" s="1">
        <f t="shared" si="1"/>
        <v>-0.98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IFERROR(__xludf.DUMMYFUNCTION("""COMPUTED_VALUE"""),26.92)</f>
        <v>26.92</v>
      </c>
      <c r="C52" s="1">
        <f t="shared" si="1"/>
        <v>-0.93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IFERROR(__xludf.DUMMYFUNCTION("""COMPUTED_VALUE"""),26.98)</f>
        <v>26.98</v>
      </c>
      <c r="C53" s="1">
        <f t="shared" si="1"/>
        <v>-0.94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IFERROR(__xludf.DUMMYFUNCTION("""COMPUTED_VALUE"""),27.38)</f>
        <v>27.38</v>
      </c>
      <c r="C54" s="1">
        <f t="shared" si="1"/>
        <v>-0.6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IFERROR(__xludf.DUMMYFUNCTION("""COMPUTED_VALUE"""),27.27)</f>
        <v>27.27</v>
      </c>
      <c r="C55" s="1">
        <f t="shared" si="1"/>
        <v>-1.11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IFERROR(__xludf.DUMMYFUNCTION("""COMPUTED_VALUE"""),27.65)</f>
        <v>27.65</v>
      </c>
      <c r="C56" s="1">
        <f t="shared" si="1"/>
        <v>-0.62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IFERROR(__xludf.DUMMYFUNCTION("""COMPUTED_VALUE"""),27.31)</f>
        <v>27.31</v>
      </c>
      <c r="C57" s="1">
        <f t="shared" si="1"/>
        <v>-1.34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IFERROR(__xludf.DUMMYFUNCTION("""COMPUTED_VALUE"""),27.4)</f>
        <v>27.4</v>
      </c>
      <c r="C58" s="1">
        <f t="shared" si="1"/>
        <v>-0.91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IFERROR(__xludf.DUMMYFUNCTION("""COMPUTED_VALUE"""),27.33)</f>
        <v>27.33</v>
      </c>
      <c r="C59" s="1">
        <f t="shared" si="1"/>
        <v>-1.07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IFERROR(__xludf.DUMMYFUNCTION("""COMPUTED_VALUE"""),27.39)</f>
        <v>27.39</v>
      </c>
      <c r="C60" s="1">
        <f t="shared" si="1"/>
        <v>-0.94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IFERROR(__xludf.DUMMYFUNCTION("""COMPUTED_VALUE"""),27.44)</f>
        <v>27.44</v>
      </c>
      <c r="C61" s="1">
        <f t="shared" si="1"/>
        <v>-0.95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IFERROR(__xludf.DUMMYFUNCTION("""COMPUTED_VALUE"""),27.5)</f>
        <v>27.5</v>
      </c>
      <c r="C62" s="1">
        <f t="shared" si="1"/>
        <v>-0.94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IFERROR(__xludf.DUMMYFUNCTION("""COMPUTED_VALUE"""),27.65)</f>
        <v>27.65</v>
      </c>
      <c r="C63" s="1">
        <f t="shared" si="1"/>
        <v>-0.85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IFERROR(__xludf.DUMMYFUNCTION("""COMPUTED_VALUE"""),27.43)</f>
        <v>27.43</v>
      </c>
      <c r="C64" s="1">
        <f t="shared" si="1"/>
        <v>-1.22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IFERROR(__xludf.DUMMYFUNCTION("""COMPUTED_VALUE"""),27.15)</f>
        <v>27.15</v>
      </c>
      <c r="C65" s="1">
        <f t="shared" si="1"/>
        <v>-1.28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IFERROR(__xludf.DUMMYFUNCTION("""COMPUTED_VALUE"""),26.91)</f>
        <v>26.91</v>
      </c>
      <c r="C66" s="1">
        <f t="shared" si="1"/>
        <v>-1.24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IFERROR(__xludf.DUMMYFUNCTION("""COMPUTED_VALUE"""),26.88)</f>
        <v>26.88</v>
      </c>
      <c r="C67" s="1">
        <f t="shared" si="1"/>
        <v>-1.03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IFERROR(__xludf.DUMMYFUNCTION("""COMPUTED_VALUE"""),27.3)</f>
        <v>27.3</v>
      </c>
      <c r="C68" s="1">
        <f t="shared" si="1"/>
        <v>-0.58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IFERROR(__xludf.DUMMYFUNCTION("""COMPUTED_VALUE"""),27.38)</f>
        <v>27.38</v>
      </c>
      <c r="C69" s="1">
        <f t="shared" si="1"/>
        <v>-0.92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IFERROR(__xludf.DUMMYFUNCTION("""COMPUTED_VALUE"""),27.51)</f>
        <v>27.51</v>
      </c>
      <c r="C70" s="1">
        <f t="shared" si="1"/>
        <v>-0.87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IFERROR(__xludf.DUMMYFUNCTION("""COMPUTED_VALUE"""),27.48)</f>
        <v>27.48</v>
      </c>
      <c r="C71" s="1">
        <f t="shared" si="1"/>
        <v>-1.03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IFERROR(__xludf.DUMMYFUNCTION("""COMPUTED_VALUE"""),27.13)</f>
        <v>27.13</v>
      </c>
      <c r="C72" s="1">
        <f t="shared" si="1"/>
        <v>-1.35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IFERROR(__xludf.DUMMYFUNCTION("""COMPUTED_VALUE"""),27.49)</f>
        <v>27.49</v>
      </c>
      <c r="C73" s="1">
        <f t="shared" si="1"/>
        <v>-0.64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IFERROR(__xludf.DUMMYFUNCTION("""COMPUTED_VALUE"""),27.66)</f>
        <v>27.66</v>
      </c>
      <c r="C74" s="1">
        <f t="shared" si="1"/>
        <v>-0.83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IFERROR(__xludf.DUMMYFUNCTION("""COMPUTED_VALUE"""),27.24)</f>
        <v>27.24</v>
      </c>
      <c r="C75" s="1">
        <f t="shared" si="1"/>
        <v>-1.42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IFERROR(__xludf.DUMMYFUNCTION("""COMPUTED_VALUE"""),27.1)</f>
        <v>27.1</v>
      </c>
      <c r="C76" s="1">
        <f t="shared" si="1"/>
        <v>-1.14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IFERROR(__xludf.DUMMYFUNCTION("""COMPUTED_VALUE"""),27.16)</f>
        <v>27.16</v>
      </c>
      <c r="C77" s="1">
        <f t="shared" si="1"/>
        <v>-0.94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IFERROR(__xludf.DUMMYFUNCTION("""COMPUTED_VALUE"""),26.94)</f>
        <v>26.94</v>
      </c>
      <c r="C78" s="1">
        <f t="shared" si="1"/>
        <v>-1.22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IFERROR(__xludf.DUMMYFUNCTION("""COMPUTED_VALUE"""),26.87)</f>
        <v>26.87</v>
      </c>
      <c r="C79" s="1">
        <f t="shared" si="1"/>
        <v>-1.07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IFERROR(__xludf.DUMMYFUNCTION("""COMPUTED_VALUE"""),26.44)</f>
        <v>26.44</v>
      </c>
      <c r="C80" s="1">
        <f t="shared" si="1"/>
        <v>-1.43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IFERROR(__xludf.DUMMYFUNCTION("""COMPUTED_VALUE"""),26.68)</f>
        <v>26.68</v>
      </c>
      <c r="C81" s="1">
        <f t="shared" si="1"/>
        <v>-0.76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IFERROR(__xludf.DUMMYFUNCTION("""COMPUTED_VALUE"""),26.87)</f>
        <v>26.87</v>
      </c>
      <c r="C82" s="1">
        <f t="shared" si="1"/>
        <v>-0.81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IFERROR(__xludf.DUMMYFUNCTION("""COMPUTED_VALUE"""),26.73)</f>
        <v>26.73</v>
      </c>
      <c r="C83" s="1">
        <f t="shared" si="1"/>
        <v>-1.14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IFERROR(__xludf.DUMMYFUNCTION("""COMPUTED_VALUE"""),26.88)</f>
        <v>26.88</v>
      </c>
      <c r="C84" s="1">
        <f t="shared" si="1"/>
        <v>-0.85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IFERROR(__xludf.DUMMYFUNCTION("""COMPUTED_VALUE"""),26.59)</f>
        <v>26.59</v>
      </c>
      <c r="C85" s="1">
        <f t="shared" si="1"/>
        <v>-1.29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IFERROR(__xludf.DUMMYFUNCTION("""COMPUTED_VALUE"""),26.83)</f>
        <v>26.83</v>
      </c>
      <c r="C86" s="1">
        <f t="shared" si="1"/>
        <v>-0.76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IFERROR(__xludf.DUMMYFUNCTION("""COMPUTED_VALUE"""),26.15)</f>
        <v>26.15</v>
      </c>
      <c r="C87" s="1">
        <f t="shared" si="1"/>
        <v>-1.68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IFERROR(__xludf.DUMMYFUNCTION("""COMPUTED_VALUE"""),26.34)</f>
        <v>26.34</v>
      </c>
      <c r="C88" s="1">
        <f t="shared" si="1"/>
        <v>-0.81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IFERROR(__xludf.DUMMYFUNCTION("""COMPUTED_VALUE"""),27.02)</f>
        <v>27.02</v>
      </c>
      <c r="C89" s="1">
        <f t="shared" si="1"/>
        <v>-0.32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IFERROR(__xludf.DUMMYFUNCTION("""COMPUTED_VALUE"""),26.81)</f>
        <v>26.81</v>
      </c>
      <c r="C90" s="1">
        <f t="shared" si="1"/>
        <v>-1.21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IFERROR(__xludf.DUMMYFUNCTION("""COMPUTED_VALUE"""),27.01)</f>
        <v>27.01</v>
      </c>
      <c r="C91" s="1">
        <f t="shared" si="1"/>
        <v>-0.8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IFERROR(__xludf.DUMMYFUNCTION("""COMPUTED_VALUE"""),26.75)</f>
        <v>26.75</v>
      </c>
      <c r="C92" s="1">
        <f t="shared" si="1"/>
        <v>-1.26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IFERROR(__xludf.DUMMYFUNCTION("""COMPUTED_VALUE"""),26.67)</f>
        <v>26.67</v>
      </c>
      <c r="C93" s="1">
        <f t="shared" si="1"/>
        <v>-1.08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IFERROR(__xludf.DUMMYFUNCTION("""COMPUTED_VALUE"""),26.71)</f>
        <v>26.71</v>
      </c>
      <c r="C94" s="1">
        <f t="shared" si="1"/>
        <v>-0.96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IFERROR(__xludf.DUMMYFUNCTION("""COMPUTED_VALUE"""),26.55)</f>
        <v>26.55</v>
      </c>
      <c r="C95" s="1">
        <f t="shared" si="1"/>
        <v>-1.16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IFERROR(__xludf.DUMMYFUNCTION("""COMPUTED_VALUE"""),26.56)</f>
        <v>26.56</v>
      </c>
      <c r="C96" s="1">
        <f t="shared" si="1"/>
        <v>-0.99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IFERROR(__xludf.DUMMYFUNCTION("""COMPUTED_VALUE"""),25.77)</f>
        <v>25.77</v>
      </c>
      <c r="C97" s="1">
        <f t="shared" si="1"/>
        <v>-1.79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IFERROR(__xludf.DUMMYFUNCTION("""COMPUTED_VALUE"""),25.8)</f>
        <v>25.8</v>
      </c>
      <c r="C98" s="1">
        <f t="shared" si="1"/>
        <v>-0.97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IFERROR(__xludf.DUMMYFUNCTION("""COMPUTED_VALUE"""),25.73)</f>
        <v>25.73</v>
      </c>
      <c r="C99" s="1">
        <f t="shared" si="1"/>
        <v>-1.07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IFERROR(__xludf.DUMMYFUNCTION("""COMPUTED_VALUE"""),25.31)</f>
        <v>25.31</v>
      </c>
      <c r="C100" s="1">
        <f t="shared" si="1"/>
        <v>-1.42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IFERROR(__xludf.DUMMYFUNCTION("""COMPUTED_VALUE"""),25.04)</f>
        <v>25.04</v>
      </c>
      <c r="C101" s="1">
        <f t="shared" si="1"/>
        <v>-1.27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IFERROR(__xludf.DUMMYFUNCTION("""COMPUTED_VALUE"""),25.62)</f>
        <v>25.62</v>
      </c>
      <c r="C102" s="1">
        <f t="shared" si="1"/>
        <v>-0.42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IFERROR(__xludf.DUMMYFUNCTION("""COMPUTED_VALUE"""),25.7)</f>
        <v>25.7</v>
      </c>
      <c r="C103" s="1">
        <f t="shared" si="1"/>
        <v>-0.92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IFERROR(__xludf.DUMMYFUNCTION("""COMPUTED_VALUE"""),25.65)</f>
        <v>25.65</v>
      </c>
      <c r="C104" s="1">
        <f t="shared" si="1"/>
        <v>-1.05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IFERROR(__xludf.DUMMYFUNCTION("""COMPUTED_VALUE"""),26.21)</f>
        <v>26.21</v>
      </c>
      <c r="C105" s="1">
        <f t="shared" si="1"/>
        <v>-0.44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IFERROR(__xludf.DUMMYFUNCTION("""COMPUTED_VALUE"""),26.38)</f>
        <v>26.38</v>
      </c>
      <c r="C106" s="1">
        <f t="shared" si="1"/>
        <v>-0.83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IFERROR(__xludf.DUMMYFUNCTION("""COMPUTED_VALUE"""),25.64)</f>
        <v>25.64</v>
      </c>
      <c r="C107" s="1">
        <f t="shared" si="1"/>
        <v>-1.74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IFERROR(__xludf.DUMMYFUNCTION("""COMPUTED_VALUE"""),25.4)</f>
        <v>25.4</v>
      </c>
      <c r="C108" s="1">
        <f t="shared" si="1"/>
        <v>-1.24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IFERROR(__xludf.DUMMYFUNCTION("""COMPUTED_VALUE"""),25.78)</f>
        <v>25.78</v>
      </c>
      <c r="C109" s="1">
        <f t="shared" si="1"/>
        <v>-0.62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IFERROR(__xludf.DUMMYFUNCTION("""COMPUTED_VALUE"""),25.68)</f>
        <v>25.68</v>
      </c>
      <c r="C110" s="1">
        <f t="shared" si="1"/>
        <v>-1.1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IFERROR(__xludf.DUMMYFUNCTION("""COMPUTED_VALUE"""),26.23)</f>
        <v>26.23</v>
      </c>
      <c r="C111" s="1">
        <f t="shared" si="1"/>
        <v>-0.45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IFERROR(__xludf.DUMMYFUNCTION("""COMPUTED_VALUE"""),25.83)</f>
        <v>25.83</v>
      </c>
      <c r="C112" s="1">
        <f t="shared" si="1"/>
        <v>-1.4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IFERROR(__xludf.DUMMYFUNCTION("""COMPUTED_VALUE"""),25.76)</f>
        <v>25.76</v>
      </c>
      <c r="C113" s="1">
        <f t="shared" si="1"/>
        <v>-1.07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IFERROR(__xludf.DUMMYFUNCTION("""COMPUTED_VALUE"""),26.09)</f>
        <v>26.09</v>
      </c>
      <c r="C114" s="1">
        <f t="shared" si="1"/>
        <v>-0.67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IFERROR(__xludf.DUMMYFUNCTION("""COMPUTED_VALUE"""),26.2)</f>
        <v>26.2</v>
      </c>
      <c r="C115" s="1">
        <f t="shared" si="1"/>
        <v>-0.89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IFERROR(__xludf.DUMMYFUNCTION("""COMPUTED_VALUE"""),26.18)</f>
        <v>26.18</v>
      </c>
      <c r="C116" s="1">
        <f t="shared" si="1"/>
        <v>-1.02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IFERROR(__xludf.DUMMYFUNCTION("""COMPUTED_VALUE"""),26.16)</f>
        <v>26.16</v>
      </c>
      <c r="C117" s="1">
        <f t="shared" si="1"/>
        <v>-1.02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IFERROR(__xludf.DUMMYFUNCTION("""COMPUTED_VALUE"""),26.24)</f>
        <v>26.24</v>
      </c>
      <c r="C118" s="1">
        <f t="shared" si="1"/>
        <v>-0.92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IFERROR(__xludf.DUMMYFUNCTION("""COMPUTED_VALUE"""),26.23)</f>
        <v>26.23</v>
      </c>
      <c r="C119" s="1">
        <f t="shared" si="1"/>
        <v>-1.01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IFERROR(__xludf.DUMMYFUNCTION("""COMPUTED_VALUE"""),26.12)</f>
        <v>26.12</v>
      </c>
      <c r="C120" s="1">
        <f t="shared" si="1"/>
        <v>-1.11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IFERROR(__xludf.DUMMYFUNCTION("""COMPUTED_VALUE"""),25.9)</f>
        <v>25.9</v>
      </c>
      <c r="C121" s="1">
        <f t="shared" si="1"/>
        <v>-1.22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IFERROR(__xludf.DUMMYFUNCTION("""COMPUTED_VALUE"""),25.13)</f>
        <v>25.13</v>
      </c>
      <c r="C122" s="1">
        <f t="shared" si="1"/>
        <v>-1.77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IFERROR(__xludf.DUMMYFUNCTION("""COMPUTED_VALUE"""),25.54)</f>
        <v>25.54</v>
      </c>
      <c r="C123" s="1">
        <f t="shared" si="1"/>
        <v>-0.59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IFERROR(__xludf.DUMMYFUNCTION("""COMPUTED_VALUE"""),25.17)</f>
        <v>25.17</v>
      </c>
      <c r="C124" s="1">
        <f t="shared" si="1"/>
        <v>-1.37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IFERROR(__xludf.DUMMYFUNCTION("""COMPUTED_VALUE"""),25.06)</f>
        <v>25.06</v>
      </c>
      <c r="C125" s="1">
        <f t="shared" si="1"/>
        <v>-1.11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IFERROR(__xludf.DUMMYFUNCTION("""COMPUTED_VALUE"""),25.02)</f>
        <v>25.02</v>
      </c>
      <c r="C126" s="1">
        <f t="shared" si="1"/>
        <v>-1.04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IFERROR(__xludf.DUMMYFUNCTION("""COMPUTED_VALUE"""),25.03)</f>
        <v>25.03</v>
      </c>
      <c r="C127" s="1">
        <f t="shared" si="1"/>
        <v>-0.99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IFERROR(__xludf.DUMMYFUNCTION("""COMPUTED_VALUE"""),25.22)</f>
        <v>25.22</v>
      </c>
      <c r="C128" s="1">
        <f t="shared" si="1"/>
        <v>-0.81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IFERROR(__xludf.DUMMYFUNCTION("""COMPUTED_VALUE"""),25.74)</f>
        <v>25.74</v>
      </c>
      <c r="C129" s="1">
        <f t="shared" si="1"/>
        <v>-0.48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IFERROR(__xludf.DUMMYFUNCTION("""COMPUTED_VALUE"""),26.21)</f>
        <v>26.21</v>
      </c>
      <c r="C130" s="1">
        <f t="shared" si="1"/>
        <v>-0.53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IFERROR(__xludf.DUMMYFUNCTION("""COMPUTED_VALUE"""),26.2)</f>
        <v>26.2</v>
      </c>
      <c r="C131" s="1">
        <f t="shared" si="1"/>
        <v>-1.01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IFERROR(__xludf.DUMMYFUNCTION("""COMPUTED_VALUE"""),26.23)</f>
        <v>26.23</v>
      </c>
      <c r="C132" s="1">
        <f t="shared" si="1"/>
        <v>-0.97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IFERROR(__xludf.DUMMYFUNCTION("""COMPUTED_VALUE"""),26.36)</f>
        <v>26.36</v>
      </c>
      <c r="C133" s="1">
        <f t="shared" si="1"/>
        <v>-0.87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IFERROR(__xludf.DUMMYFUNCTION("""COMPUTED_VALUE"""),26.41)</f>
        <v>26.41</v>
      </c>
      <c r="C134" s="1">
        <f t="shared" si="1"/>
        <v>-0.95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IFERROR(__xludf.DUMMYFUNCTION("""COMPUTED_VALUE"""),26.43)</f>
        <v>26.43</v>
      </c>
      <c r="C135" s="1">
        <f t="shared" si="1"/>
        <v>-0.98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IFERROR(__xludf.DUMMYFUNCTION("""COMPUTED_VALUE"""),26.19)</f>
        <v>26.19</v>
      </c>
      <c r="C136" s="1">
        <f t="shared" si="1"/>
        <v>-1.24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IFERROR(__xludf.DUMMYFUNCTION("""COMPUTED_VALUE"""),26.14)</f>
        <v>26.14</v>
      </c>
      <c r="C137" s="1">
        <f t="shared" si="1"/>
        <v>-1.05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IFERROR(__xludf.DUMMYFUNCTION("""COMPUTED_VALUE"""),26.62)</f>
        <v>26.62</v>
      </c>
      <c r="C138" s="1">
        <f t="shared" si="1"/>
        <v>-0.52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IFERROR(__xludf.DUMMYFUNCTION("""COMPUTED_VALUE"""),27.04)</f>
        <v>27.04</v>
      </c>
      <c r="C139" s="1">
        <f t="shared" si="1"/>
        <v>-0.58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IFERROR(__xludf.DUMMYFUNCTION("""COMPUTED_VALUE"""),27.13)</f>
        <v>27.13</v>
      </c>
      <c r="C140" s="1">
        <f t="shared" si="1"/>
        <v>-0.91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IFERROR(__xludf.DUMMYFUNCTION("""COMPUTED_VALUE"""),27.38)</f>
        <v>27.38</v>
      </c>
      <c r="C141" s="1">
        <f t="shared" si="1"/>
        <v>-0.75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IFERROR(__xludf.DUMMYFUNCTION("""COMPUTED_VALUE"""),27.47)</f>
        <v>27.47</v>
      </c>
      <c r="C142" s="1">
        <f t="shared" si="1"/>
        <v>-0.91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IFERROR(__xludf.DUMMYFUNCTION("""COMPUTED_VALUE"""),27.53)</f>
        <v>27.53</v>
      </c>
      <c r="C143" s="1">
        <f t="shared" si="1"/>
        <v>-0.94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IFERROR(__xludf.DUMMYFUNCTION("""COMPUTED_VALUE"""),27.44)</f>
        <v>27.44</v>
      </c>
      <c r="C144" s="1">
        <f t="shared" si="1"/>
        <v>-1.09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IFERROR(__xludf.DUMMYFUNCTION("""COMPUTED_VALUE"""),27.5)</f>
        <v>27.5</v>
      </c>
      <c r="C145" s="1">
        <f t="shared" si="1"/>
        <v>-0.94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IFERROR(__xludf.DUMMYFUNCTION("""COMPUTED_VALUE"""),27.56)</f>
        <v>27.56</v>
      </c>
      <c r="C146" s="1">
        <f t="shared" si="1"/>
        <v>-0.94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IFERROR(__xludf.DUMMYFUNCTION("""COMPUTED_VALUE"""),28.21)</f>
        <v>28.21</v>
      </c>
      <c r="C147" s="1">
        <f t="shared" si="1"/>
        <v>-0.35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IFERROR(__xludf.DUMMYFUNCTION("""COMPUTED_VALUE"""),28.19)</f>
        <v>28.19</v>
      </c>
      <c r="C148" s="1">
        <f t="shared" si="1"/>
        <v>-1.02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IFERROR(__xludf.DUMMYFUNCTION("""COMPUTED_VALUE"""),28.28)</f>
        <v>28.28</v>
      </c>
      <c r="C149" s="1">
        <f t="shared" si="1"/>
        <v>-0.91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IFERROR(__xludf.DUMMYFUNCTION("""COMPUTED_VALUE"""),28.19)</f>
        <v>28.19</v>
      </c>
      <c r="C150" s="1">
        <f t="shared" si="1"/>
        <v>-1.09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IFERROR(__xludf.DUMMYFUNCTION("""COMPUTED_VALUE"""),28.38)</f>
        <v>28.38</v>
      </c>
      <c r="C151" s="1">
        <f t="shared" si="1"/>
        <v>-0.81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IFERROR(__xludf.DUMMYFUNCTION("""COMPUTED_VALUE"""),28.56)</f>
        <v>28.56</v>
      </c>
      <c r="C152" s="1">
        <f t="shared" si="1"/>
        <v>-0.82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IFERROR(__xludf.DUMMYFUNCTION("""COMPUTED_VALUE"""),28.49)</f>
        <v>28.49</v>
      </c>
      <c r="C153" s="1">
        <f t="shared" si="1"/>
        <v>-1.07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IFERROR(__xludf.DUMMYFUNCTION("""COMPUTED_VALUE"""),28.02)</f>
        <v>28.02</v>
      </c>
      <c r="C154" s="1">
        <f t="shared" si="1"/>
        <v>-1.47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IFERROR(__xludf.DUMMYFUNCTION("""COMPUTED_VALUE"""),27.85)</f>
        <v>27.85</v>
      </c>
      <c r="C155" s="1">
        <f t="shared" si="1"/>
        <v>-1.17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IFERROR(__xludf.DUMMYFUNCTION("""COMPUTED_VALUE"""),27.87)</f>
        <v>27.87</v>
      </c>
      <c r="C156" s="1">
        <f t="shared" si="1"/>
        <v>-0.98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IFERROR(__xludf.DUMMYFUNCTION("""COMPUTED_VALUE"""),27.94)</f>
        <v>27.94</v>
      </c>
      <c r="C157" s="1">
        <f t="shared" si="1"/>
        <v>-0.93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IFERROR(__xludf.DUMMYFUNCTION("""COMPUTED_VALUE"""),28.06)</f>
        <v>28.06</v>
      </c>
      <c r="C158" s="1">
        <f t="shared" si="1"/>
        <v>-0.88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IFERROR(__xludf.DUMMYFUNCTION("""COMPUTED_VALUE"""),27.92)</f>
        <v>27.92</v>
      </c>
      <c r="C159" s="1">
        <f t="shared" si="1"/>
        <v>-1.14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IFERROR(__xludf.DUMMYFUNCTION("""COMPUTED_VALUE"""),27.64)</f>
        <v>27.64</v>
      </c>
      <c r="C160" s="1">
        <f t="shared" si="1"/>
        <v>-1.28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IFERROR(__xludf.DUMMYFUNCTION("""COMPUTED_VALUE"""),27.65)</f>
        <v>27.65</v>
      </c>
      <c r="C161" s="1">
        <f t="shared" si="1"/>
        <v>-0.99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IFERROR(__xludf.DUMMYFUNCTION("""COMPUTED_VALUE"""),27.8)</f>
        <v>27.8</v>
      </c>
      <c r="C162" s="1">
        <f t="shared" si="1"/>
        <v>-0.85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IFERROR(__xludf.DUMMYFUNCTION("""COMPUTED_VALUE"""),27.83)</f>
        <v>27.83</v>
      </c>
      <c r="C163" s="1">
        <f t="shared" si="1"/>
        <v>-0.97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IFERROR(__xludf.DUMMYFUNCTION("""COMPUTED_VALUE"""),27.7)</f>
        <v>27.7</v>
      </c>
      <c r="C164" s="1">
        <f t="shared" si="1"/>
        <v>-1.13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IFERROR(__xludf.DUMMYFUNCTION("""COMPUTED_VALUE"""),27.58)</f>
        <v>27.58</v>
      </c>
      <c r="C165" s="1">
        <f t="shared" si="1"/>
        <v>-1.12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IFERROR(__xludf.DUMMYFUNCTION("""COMPUTED_VALUE"""),28.08)</f>
        <v>28.08</v>
      </c>
      <c r="C166" s="1">
        <f t="shared" si="1"/>
        <v>-0.5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IFERROR(__xludf.DUMMYFUNCTION("""COMPUTED_VALUE"""),27.78)</f>
        <v>27.78</v>
      </c>
      <c r="C167" s="1">
        <f t="shared" si="1"/>
        <v>-1.3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IFERROR(__xludf.DUMMYFUNCTION("""COMPUTED_VALUE"""),27.94)</f>
        <v>27.94</v>
      </c>
      <c r="C168" s="1">
        <f t="shared" si="1"/>
        <v>-0.84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IFERROR(__xludf.DUMMYFUNCTION("""COMPUTED_VALUE"""),28.66)</f>
        <v>28.66</v>
      </c>
      <c r="C169" s="1">
        <f t="shared" si="1"/>
        <v>-0.28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IFERROR(__xludf.DUMMYFUNCTION("""COMPUTED_VALUE"""),28.69)</f>
        <v>28.69</v>
      </c>
      <c r="C170" s="1">
        <f t="shared" si="1"/>
        <v>-0.97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IFERROR(__xludf.DUMMYFUNCTION("""COMPUTED_VALUE"""),28.78)</f>
        <v>28.78</v>
      </c>
      <c r="C171" s="1">
        <f t="shared" si="1"/>
        <v>-0.91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IFERROR(__xludf.DUMMYFUNCTION("""COMPUTED_VALUE"""),28.82)</f>
        <v>28.82</v>
      </c>
      <c r="C172" s="1">
        <f t="shared" si="1"/>
        <v>-0.96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IFERROR(__xludf.DUMMYFUNCTION("""COMPUTED_VALUE"""),28.92)</f>
        <v>28.92</v>
      </c>
      <c r="C173" s="1">
        <f t="shared" si="1"/>
        <v>-0.9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IFERROR(__xludf.DUMMYFUNCTION("""COMPUTED_VALUE"""),29.15)</f>
        <v>29.15</v>
      </c>
      <c r="C174" s="1">
        <f t="shared" si="1"/>
        <v>-0.77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IFERROR(__xludf.DUMMYFUNCTION("""COMPUTED_VALUE"""),29.26)</f>
        <v>29.26</v>
      </c>
      <c r="C175" s="1">
        <f t="shared" si="1"/>
        <v>-0.89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IFERROR(__xludf.DUMMYFUNCTION("""COMPUTED_VALUE"""),29.02)</f>
        <v>29.02</v>
      </c>
      <c r="C176" s="1">
        <f t="shared" si="1"/>
        <v>-1.24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IFERROR(__xludf.DUMMYFUNCTION("""COMPUTED_VALUE"""),28.8)</f>
        <v>28.8</v>
      </c>
      <c r="C177" s="1">
        <f t="shared" si="1"/>
        <v>-1.22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IFERROR(__xludf.DUMMYFUNCTION("""COMPUTED_VALUE"""),28.71)</f>
        <v>28.71</v>
      </c>
      <c r="C178" s="1">
        <f t="shared" si="1"/>
        <v>-1.09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IFERROR(__xludf.DUMMYFUNCTION("""COMPUTED_VALUE"""),28.76)</f>
        <v>28.76</v>
      </c>
      <c r="C179" s="1">
        <f t="shared" si="1"/>
        <v>-0.95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IFERROR(__xludf.DUMMYFUNCTION("""COMPUTED_VALUE"""),28.78)</f>
        <v>28.78</v>
      </c>
      <c r="C180" s="1">
        <f t="shared" si="1"/>
        <v>-0.98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IFERROR(__xludf.DUMMYFUNCTION("""COMPUTED_VALUE"""),28.99)</f>
        <v>28.99</v>
      </c>
      <c r="C181" s="1">
        <f t="shared" si="1"/>
        <v>-0.79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IFERROR(__xludf.DUMMYFUNCTION("""COMPUTED_VALUE"""),29.06)</f>
        <v>29.06</v>
      </c>
      <c r="C182" s="1">
        <f t="shared" si="1"/>
        <v>-0.93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IFERROR(__xludf.DUMMYFUNCTION("""COMPUTED_VALUE"""),29.12)</f>
        <v>29.12</v>
      </c>
      <c r="C183" s="1">
        <f t="shared" si="1"/>
        <v>-0.94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IFERROR(__xludf.DUMMYFUNCTION("""COMPUTED_VALUE"""),28.94)</f>
        <v>28.94</v>
      </c>
      <c r="C184" s="1">
        <f t="shared" si="1"/>
        <v>-1.18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IFERROR(__xludf.DUMMYFUNCTION("""COMPUTED_VALUE"""),29.31)</f>
        <v>29.31</v>
      </c>
      <c r="C185" s="1">
        <f t="shared" si="1"/>
        <v>-0.63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IFERROR(__xludf.DUMMYFUNCTION("""COMPUTED_VALUE"""),29.3)</f>
        <v>29.3</v>
      </c>
      <c r="C186" s="1">
        <f t="shared" si="1"/>
        <v>-1.01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IFERROR(__xludf.DUMMYFUNCTION("""COMPUTED_VALUE"""),29.55)</f>
        <v>29.55</v>
      </c>
      <c r="C187" s="1">
        <f t="shared" si="1"/>
        <v>-0.75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IFERROR(__xludf.DUMMYFUNCTION("""COMPUTED_VALUE"""),29.38)</f>
        <v>29.38</v>
      </c>
      <c r="C188" s="1">
        <f t="shared" si="1"/>
        <v>-1.17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IFERROR(__xludf.DUMMYFUNCTION("""COMPUTED_VALUE"""),29.26)</f>
        <v>29.26</v>
      </c>
      <c r="C189" s="1">
        <f t="shared" si="1"/>
        <v>-1.12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IFERROR(__xludf.DUMMYFUNCTION("""COMPUTED_VALUE"""),29.56)</f>
        <v>29.56</v>
      </c>
      <c r="C190" s="1">
        <f t="shared" si="1"/>
        <v>-0.7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IFERROR(__xludf.DUMMYFUNCTION("""COMPUTED_VALUE"""),29.44)</f>
        <v>29.44</v>
      </c>
      <c r="C191" s="1">
        <f t="shared" si="1"/>
        <v>-1.12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IFERROR(__xludf.DUMMYFUNCTION("""COMPUTED_VALUE"""),29.83)</f>
        <v>29.83</v>
      </c>
      <c r="C192" s="1">
        <f t="shared" si="1"/>
        <v>-0.61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IFERROR(__xludf.DUMMYFUNCTION("""COMPUTED_VALUE"""),29.88)</f>
        <v>29.88</v>
      </c>
      <c r="C193" s="1">
        <f t="shared" si="1"/>
        <v>-0.95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IFERROR(__xludf.DUMMYFUNCTION("""COMPUTED_VALUE"""),29.72)</f>
        <v>29.72</v>
      </c>
      <c r="C194" s="1">
        <f t="shared" si="1"/>
        <v>-1.16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IFERROR(__xludf.DUMMYFUNCTION("""COMPUTED_VALUE"""),29.71)</f>
        <v>29.71</v>
      </c>
      <c r="C195" s="1">
        <f t="shared" si="1"/>
        <v>-1.01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IFERROR(__xludf.DUMMYFUNCTION("""COMPUTED_VALUE"""),29.78)</f>
        <v>29.78</v>
      </c>
      <c r="C196" s="1">
        <f t="shared" si="1"/>
        <v>-0.93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IFERROR(__xludf.DUMMYFUNCTION("""COMPUTED_VALUE"""),29.8)</f>
        <v>29.8</v>
      </c>
      <c r="C197" s="1">
        <f t="shared" si="1"/>
        <v>-0.98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IFERROR(__xludf.DUMMYFUNCTION("""COMPUTED_VALUE"""),29.97)</f>
        <v>29.97</v>
      </c>
      <c r="C198" s="1">
        <f t="shared" si="1"/>
        <v>-0.83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IFERROR(__xludf.DUMMYFUNCTION("""COMPUTED_VALUE"""),29.96)</f>
        <v>29.96</v>
      </c>
      <c r="C199" s="1">
        <f t="shared" si="1"/>
        <v>-1.01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IFERROR(__xludf.DUMMYFUNCTION("""COMPUTED_VALUE"""),29.97)</f>
        <v>29.97</v>
      </c>
      <c r="C200" s="1">
        <f t="shared" si="1"/>
        <v>-0.99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IFERROR(__xludf.DUMMYFUNCTION("""COMPUTED_VALUE"""),30.0)</f>
        <v>30</v>
      </c>
      <c r="C201" s="1">
        <f t="shared" si="1"/>
        <v>-0.97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IFERROR(__xludf.DUMMYFUNCTION("""COMPUTED_VALUE"""),30.17)</f>
        <v>30.17</v>
      </c>
      <c r="C202" s="1">
        <f t="shared" si="1"/>
        <v>-0.83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IFERROR(__xludf.DUMMYFUNCTION("""COMPUTED_VALUE"""),30.58)</f>
        <v>30.58</v>
      </c>
      <c r="C203" s="1">
        <f t="shared" si="1"/>
        <v>-0.59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IFERROR(__xludf.DUMMYFUNCTION("""COMPUTED_VALUE"""),30.74)</f>
        <v>30.74</v>
      </c>
      <c r="C204" s="1">
        <f t="shared" si="1"/>
        <v>-0.84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IFERROR(__xludf.DUMMYFUNCTION("""COMPUTED_VALUE"""),30.81)</f>
        <v>30.81</v>
      </c>
      <c r="C205" s="1">
        <f t="shared" si="1"/>
        <v>-0.93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IFERROR(__xludf.DUMMYFUNCTION("""COMPUTED_VALUE"""),30.51)</f>
        <v>30.51</v>
      </c>
      <c r="C206" s="1">
        <f t="shared" si="1"/>
        <v>-1.3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IFERROR(__xludf.DUMMYFUNCTION("""COMPUTED_VALUE"""),30.62)</f>
        <v>30.62</v>
      </c>
      <c r="C207" s="1">
        <f t="shared" si="1"/>
        <v>-0.89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IFERROR(__xludf.DUMMYFUNCTION("""COMPUTED_VALUE"""),30.6)</f>
        <v>30.6</v>
      </c>
      <c r="C208" s="1">
        <f t="shared" si="1"/>
        <v>-1.02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IFERROR(__xludf.DUMMYFUNCTION("""COMPUTED_VALUE"""),30.61)</f>
        <v>30.61</v>
      </c>
      <c r="C209" s="1">
        <f t="shared" si="1"/>
        <v>-0.99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IFERROR(__xludf.DUMMYFUNCTION("""COMPUTED_VALUE"""),30.66)</f>
        <v>30.66</v>
      </c>
      <c r="C210" s="1">
        <f t="shared" si="1"/>
        <v>-0.95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IFERROR(__xludf.DUMMYFUNCTION("""COMPUTED_VALUE"""),30.86)</f>
        <v>30.86</v>
      </c>
      <c r="C211" s="1">
        <f t="shared" si="1"/>
        <v>-0.8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IFERROR(__xludf.DUMMYFUNCTION("""COMPUTED_VALUE"""),30.93)</f>
        <v>30.93</v>
      </c>
      <c r="C212" s="1">
        <f t="shared" si="1"/>
        <v>-0.93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IFERROR(__xludf.DUMMYFUNCTION("""COMPUTED_VALUE"""),30.98)</f>
        <v>30.98</v>
      </c>
      <c r="C213" s="1">
        <f t="shared" si="1"/>
        <v>-0.95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IFERROR(__xludf.DUMMYFUNCTION("""COMPUTED_VALUE"""),31.23)</f>
        <v>31.23</v>
      </c>
      <c r="C214" s="1">
        <f t="shared" si="1"/>
        <v>-0.75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IFERROR(__xludf.DUMMYFUNCTION("""COMPUTED_VALUE"""),31.29)</f>
        <v>31.29</v>
      </c>
      <c r="C215" s="1">
        <f t="shared" si="1"/>
        <v>-0.94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IFERROR(__xludf.DUMMYFUNCTION("""COMPUTED_VALUE"""),31.23)</f>
        <v>31.23</v>
      </c>
      <c r="C216" s="1">
        <f t="shared" si="1"/>
        <v>-1.06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IFERROR(__xludf.DUMMYFUNCTION("""COMPUTED_VALUE"""),31.32)</f>
        <v>31.32</v>
      </c>
      <c r="C217" s="1">
        <f t="shared" si="1"/>
        <v>-0.91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IFERROR(__xludf.DUMMYFUNCTION("""COMPUTED_VALUE"""),31.28)</f>
        <v>31.28</v>
      </c>
      <c r="C218" s="1">
        <f t="shared" si="1"/>
        <v>-1.04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IFERROR(__xludf.DUMMYFUNCTION("""COMPUTED_VALUE"""),31.4)</f>
        <v>31.4</v>
      </c>
      <c r="C219" s="1">
        <f t="shared" si="1"/>
        <v>-0.88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IFERROR(__xludf.DUMMYFUNCTION("""COMPUTED_VALUE"""),31.46)</f>
        <v>31.46</v>
      </c>
      <c r="C220" s="1">
        <f t="shared" si="1"/>
        <v>-0.94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IFERROR(__xludf.DUMMYFUNCTION("""COMPUTED_VALUE"""),31.48)</f>
        <v>31.48</v>
      </c>
      <c r="C221" s="1">
        <f t="shared" si="1"/>
        <v>-0.98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IFERROR(__xludf.DUMMYFUNCTION("""COMPUTED_VALUE"""),31.04)</f>
        <v>31.04</v>
      </c>
      <c r="C222" s="1">
        <f t="shared" si="1"/>
        <v>-1.44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IFERROR(__xludf.DUMMYFUNCTION("""COMPUTED_VALUE"""),31.26)</f>
        <v>31.26</v>
      </c>
      <c r="C223" s="1">
        <f t="shared" si="1"/>
        <v>-0.78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IFERROR(__xludf.DUMMYFUNCTION("""COMPUTED_VALUE"""),31.92)</f>
        <v>31.92</v>
      </c>
      <c r="C224" s="1">
        <f t="shared" si="1"/>
        <v>-0.34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IFERROR(__xludf.DUMMYFUNCTION("""COMPUTED_VALUE"""),32.16)</f>
        <v>32.16</v>
      </c>
      <c r="C225" s="1">
        <f t="shared" si="1"/>
        <v>-0.76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IFERROR(__xludf.DUMMYFUNCTION("""COMPUTED_VALUE"""),32.14)</f>
        <v>32.14</v>
      </c>
      <c r="C226" s="1">
        <f t="shared" si="1"/>
        <v>-1.02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IFERROR(__xludf.DUMMYFUNCTION("""COMPUTED_VALUE"""),31.81)</f>
        <v>31.81</v>
      </c>
      <c r="C227" s="1">
        <f t="shared" si="1"/>
        <v>-1.33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IFERROR(__xludf.DUMMYFUNCTION("""COMPUTED_VALUE"""),32.31)</f>
        <v>32.31</v>
      </c>
      <c r="C228" s="1">
        <f t="shared" si="1"/>
        <v>-0.5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IFERROR(__xludf.DUMMYFUNCTION("""COMPUTED_VALUE"""),32.06)</f>
        <v>32.06</v>
      </c>
      <c r="C229" s="1">
        <f t="shared" si="1"/>
        <v>-1.25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IFERROR(__xludf.DUMMYFUNCTION("""COMPUTED_VALUE"""),31.7)</f>
        <v>31.7</v>
      </c>
      <c r="C230" s="1">
        <f t="shared" si="1"/>
        <v>-1.36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IFERROR(__xludf.DUMMYFUNCTION("""COMPUTED_VALUE"""),31.59)</f>
        <v>31.59</v>
      </c>
      <c r="C231" s="1">
        <f t="shared" si="1"/>
        <v>-1.11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IFERROR(__xludf.DUMMYFUNCTION("""COMPUTED_VALUE"""),32.35)</f>
        <v>32.35</v>
      </c>
      <c r="C232" s="1">
        <f t="shared" si="1"/>
        <v>-0.24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IFERROR(__xludf.DUMMYFUNCTION("""COMPUTED_VALUE"""),32.45)</f>
        <v>32.45</v>
      </c>
      <c r="C233" s="1">
        <f t="shared" si="1"/>
        <v>-0.9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IFERROR(__xludf.DUMMYFUNCTION("""COMPUTED_VALUE"""),32.25)</f>
        <v>32.25</v>
      </c>
      <c r="C234" s="1">
        <f t="shared" si="1"/>
        <v>-1.2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IFERROR(__xludf.DUMMYFUNCTION("""COMPUTED_VALUE"""),32.0)</f>
        <v>32</v>
      </c>
      <c r="C235" s="1">
        <f t="shared" si="1"/>
        <v>-1.25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IFERROR(__xludf.DUMMYFUNCTION("""COMPUTED_VALUE"""),32.07)</f>
        <v>32.07</v>
      </c>
      <c r="C236" s="1">
        <f t="shared" si="1"/>
        <v>-0.93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IFERROR(__xludf.DUMMYFUNCTION("""COMPUTED_VALUE"""),32.2)</f>
        <v>32.2</v>
      </c>
      <c r="C237" s="1">
        <f t="shared" si="1"/>
        <v>-0.87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IFERROR(__xludf.DUMMYFUNCTION("""COMPUTED_VALUE"""),32.42)</f>
        <v>32.42</v>
      </c>
      <c r="C238" s="1">
        <f t="shared" si="1"/>
        <v>-0.78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IFERROR(__xludf.DUMMYFUNCTION("""COMPUTED_VALUE"""),32.33)</f>
        <v>32.33</v>
      </c>
      <c r="C239" s="1">
        <f t="shared" si="1"/>
        <v>-1.09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IFERROR(__xludf.DUMMYFUNCTION("""COMPUTED_VALUE"""),32.42)</f>
        <v>32.42</v>
      </c>
      <c r="C240" s="1">
        <f t="shared" si="1"/>
        <v>-0.91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IFERROR(__xludf.DUMMYFUNCTION("""COMPUTED_VALUE"""),31.95)</f>
        <v>31.95</v>
      </c>
      <c r="C241" s="1">
        <f t="shared" si="1"/>
        <v>-1.47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IFERROR(__xludf.DUMMYFUNCTION("""COMPUTED_VALUE"""),32.37)</f>
        <v>32.37</v>
      </c>
      <c r="C242" s="1">
        <f t="shared" si="1"/>
        <v>-0.58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IFERROR(__xludf.DUMMYFUNCTION("""COMPUTED_VALUE"""),32.67)</f>
        <v>32.67</v>
      </c>
      <c r="C243" s="1">
        <f t="shared" si="1"/>
        <v>-0.7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IFERROR(__xludf.DUMMYFUNCTION("""COMPUTED_VALUE"""),32.85)</f>
        <v>32.85</v>
      </c>
      <c r="C244" s="1">
        <f t="shared" si="1"/>
        <v>-0.82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IFERROR(__xludf.DUMMYFUNCTION("""COMPUTED_VALUE"""),32.66)</f>
        <v>32.66</v>
      </c>
      <c r="C245" s="1">
        <f t="shared" si="1"/>
        <v>-1.19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IFERROR(__xludf.DUMMYFUNCTION("""COMPUTED_VALUE"""),32.74)</f>
        <v>32.74</v>
      </c>
      <c r="C246" s="1">
        <f t="shared" si="1"/>
        <v>-0.92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IFERROR(__xludf.DUMMYFUNCTION("""COMPUTED_VALUE"""),32.8)</f>
        <v>32.8</v>
      </c>
      <c r="C247" s="1">
        <f t="shared" si="1"/>
        <v>-0.94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IFERROR(__xludf.DUMMYFUNCTION("""COMPUTED_VALUE"""),32.79)</f>
        <v>32.79</v>
      </c>
      <c r="C248" s="1">
        <f t="shared" si="1"/>
        <v>-1.01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IFERROR(__xludf.DUMMYFUNCTION("""COMPUTED_VALUE"""),32.53)</f>
        <v>32.53</v>
      </c>
      <c r="C249" s="1">
        <f t="shared" si="1"/>
        <v>-1.26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IFERROR(__xludf.DUMMYFUNCTION("""COMPUTED_VALUE"""),32.68)</f>
        <v>32.68</v>
      </c>
      <c r="C250" s="1">
        <f t="shared" si="1"/>
        <v>-0.85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IFERROR(__xludf.DUMMYFUNCTION("""COMPUTED_VALUE"""),32.73)</f>
        <v>32.73</v>
      </c>
      <c r="C251" s="1">
        <f t="shared" si="1"/>
        <v>-0.95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IFERROR(__xludf.DUMMYFUNCTION("""COMPUTED_VALUE"""),32.75)</f>
        <v>32.75</v>
      </c>
      <c r="C252" s="1">
        <f t="shared" si="1"/>
        <v>-0.98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IFERROR(__xludf.DUMMYFUNCTION("""COMPUTED_VALUE"""),32.89)</f>
        <v>32.89</v>
      </c>
      <c r="C253" s="1">
        <f t="shared" si="1"/>
        <v>-0.86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IFERROR(__xludf.DUMMYFUNCTION("""COMPUTED_VALUE"""),32.61)</f>
        <v>32.61</v>
      </c>
      <c r="C254" s="1">
        <f t="shared" si="1"/>
        <v>-1.28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IFERROR(__xludf.DUMMYFUNCTION("""COMPUTED_VALUE"""),31.94)</f>
        <v>31.94</v>
      </c>
      <c r="C255" s="1">
        <f t="shared" si="1"/>
        <v>-1.67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IFERROR(__xludf.DUMMYFUNCTION("""COMPUTED_VALUE"""),31.75)</f>
        <v>31.75</v>
      </c>
      <c r="C256" s="1">
        <f t="shared" si="1"/>
        <v>-1.19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IFERROR(__xludf.DUMMYFUNCTION("""COMPUTED_VALUE"""),31.52)</f>
        <v>31.52</v>
      </c>
      <c r="C257" s="1">
        <f t="shared" si="1"/>
        <v>-1.23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IFERROR(__xludf.DUMMYFUNCTION("""COMPUTED_VALUE"""),31.46)</f>
        <v>31.46</v>
      </c>
      <c r="C258" s="1">
        <f t="shared" si="1"/>
        <v>-1.06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IFERROR(__xludf.DUMMYFUNCTION("""COMPUTED_VALUE"""),31.53)</f>
        <v>31.53</v>
      </c>
      <c r="C259" s="1">
        <f t="shared" si="1"/>
        <v>-0.93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IFERROR(__xludf.DUMMYFUNCTION("""COMPUTED_VALUE"""),31.35)</f>
        <v>31.35</v>
      </c>
      <c r="C260" s="1">
        <f t="shared" si="1"/>
        <v>-1.18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IFERROR(__xludf.DUMMYFUNCTION("""COMPUTED_VALUE"""),31.52)</f>
        <v>31.52</v>
      </c>
      <c r="C261" s="1">
        <f t="shared" si="1"/>
        <v>-0.83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IFERROR(__xludf.DUMMYFUNCTION("""COMPUTED_VALUE"""),31.7)</f>
        <v>31.7</v>
      </c>
      <c r="C262" s="1">
        <f t="shared" si="1"/>
        <v>-0.82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IFERROR(__xludf.DUMMYFUNCTION("""COMPUTED_VALUE"""),31.57)</f>
        <v>31.57</v>
      </c>
      <c r="C263" s="1">
        <f t="shared" si="1"/>
        <v>-1.13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IFERROR(__xludf.DUMMYFUNCTION("""COMPUTED_VALUE"""),31.74)</f>
        <v>31.74</v>
      </c>
      <c r="C264" s="1">
        <f t="shared" si="1"/>
        <v>-0.83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IFERROR(__xludf.DUMMYFUNCTION("""COMPUTED_VALUE"""),31.71)</f>
        <v>31.71</v>
      </c>
      <c r="C265" s="1">
        <f t="shared" si="1"/>
        <v>-1.03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IFERROR(__xludf.DUMMYFUNCTION("""COMPUTED_VALUE"""),31.47)</f>
        <v>31.47</v>
      </c>
      <c r="C266" s="1">
        <f t="shared" si="1"/>
        <v>-1.24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IFERROR(__xludf.DUMMYFUNCTION("""COMPUTED_VALUE"""),31.39)</f>
        <v>31.39</v>
      </c>
      <c r="C267" s="1">
        <f t="shared" si="1"/>
        <v>-1.08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IFERROR(__xludf.DUMMYFUNCTION("""COMPUTED_VALUE"""),31.63)</f>
        <v>31.63</v>
      </c>
      <c r="C268" s="1">
        <f t="shared" si="1"/>
        <v>-0.76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IFERROR(__xludf.DUMMYFUNCTION("""COMPUTED_VALUE"""),31.48)</f>
        <v>31.48</v>
      </c>
      <c r="C269" s="1">
        <f t="shared" si="1"/>
        <v>-1.15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IFERROR(__xludf.DUMMYFUNCTION("""COMPUTED_VALUE"""),31.48)</f>
        <v>31.48</v>
      </c>
      <c r="C270" s="1">
        <f t="shared" si="1"/>
        <v>-1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IFERROR(__xludf.DUMMYFUNCTION("""COMPUTED_VALUE"""),31.35)</f>
        <v>31.35</v>
      </c>
      <c r="C271" s="1">
        <f t="shared" si="1"/>
        <v>-1.13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IFERROR(__xludf.DUMMYFUNCTION("""COMPUTED_VALUE"""),31.11)</f>
        <v>31.11</v>
      </c>
      <c r="C272" s="1">
        <f t="shared" si="1"/>
        <v>-1.24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IFERROR(__xludf.DUMMYFUNCTION("""COMPUTED_VALUE"""),31.43)</f>
        <v>31.43</v>
      </c>
      <c r="C273" s="1">
        <f t="shared" si="1"/>
        <v>-0.68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IFERROR(__xludf.DUMMYFUNCTION("""COMPUTED_VALUE"""),31.53)</f>
        <v>31.53</v>
      </c>
      <c r="C274" s="1">
        <f t="shared" si="1"/>
        <v>-0.9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IFERROR(__xludf.DUMMYFUNCTION("""COMPUTED_VALUE"""),31.43)</f>
        <v>31.43</v>
      </c>
      <c r="C275" s="1">
        <f t="shared" si="1"/>
        <v>-1.1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IFERROR(__xludf.DUMMYFUNCTION("""COMPUTED_VALUE"""),31.29)</f>
        <v>31.29</v>
      </c>
      <c r="C276" s="1">
        <f t="shared" si="1"/>
        <v>-1.14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IFERROR(__xludf.DUMMYFUNCTION("""COMPUTED_VALUE"""),31.28)</f>
        <v>31.28</v>
      </c>
      <c r="C277" s="1">
        <f t="shared" si="1"/>
        <v>-1.01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IFERROR(__xludf.DUMMYFUNCTION("""COMPUTED_VALUE"""),31.26)</f>
        <v>31.26</v>
      </c>
      <c r="C278" s="1">
        <f t="shared" si="1"/>
        <v>-1.02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IFERROR(__xludf.DUMMYFUNCTION("""COMPUTED_VALUE"""),31.44)</f>
        <v>31.44</v>
      </c>
      <c r="C279" s="1">
        <f t="shared" si="1"/>
        <v>-0.82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IFERROR(__xludf.DUMMYFUNCTION("""COMPUTED_VALUE"""),31.58)</f>
        <v>31.58</v>
      </c>
      <c r="C280" s="1">
        <f t="shared" si="1"/>
        <v>-0.86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IFERROR(__xludf.DUMMYFUNCTION("""COMPUTED_VALUE"""),31.77)</f>
        <v>31.77</v>
      </c>
      <c r="C281" s="1">
        <f t="shared" si="1"/>
        <v>-0.81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IFERROR(__xludf.DUMMYFUNCTION("""COMPUTED_VALUE"""),31.79)</f>
        <v>31.79</v>
      </c>
      <c r="C282" s="1">
        <f t="shared" si="1"/>
        <v>-0.98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IFERROR(__xludf.DUMMYFUNCTION("""COMPUTED_VALUE"""),31.57)</f>
        <v>31.57</v>
      </c>
      <c r="C283" s="1">
        <f t="shared" si="1"/>
        <v>-1.22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IFERROR(__xludf.DUMMYFUNCTION("""COMPUTED_VALUE"""),31.6)</f>
        <v>31.6</v>
      </c>
      <c r="C284" s="1">
        <f t="shared" si="1"/>
        <v>-0.97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IFERROR(__xludf.DUMMYFUNCTION("""COMPUTED_VALUE"""),31.7)</f>
        <v>31.7</v>
      </c>
      <c r="C285" s="1">
        <f t="shared" si="1"/>
        <v>-0.9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IFERROR(__xludf.DUMMYFUNCTION("""COMPUTED_VALUE"""),32.28)</f>
        <v>32.28</v>
      </c>
      <c r="C286" s="1">
        <f t="shared" si="1"/>
        <v>-0.42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IFERROR(__xludf.DUMMYFUNCTION("""COMPUTED_VALUE"""),32.28)</f>
        <v>32.28</v>
      </c>
      <c r="C287" s="1">
        <f t="shared" si="1"/>
        <v>-1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IFERROR(__xludf.DUMMYFUNCTION("""COMPUTED_VALUE"""),31.88)</f>
        <v>31.88</v>
      </c>
      <c r="C288" s="1">
        <f t="shared" si="1"/>
        <v>-1.4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IFERROR(__xludf.DUMMYFUNCTION("""COMPUTED_VALUE"""),31.96)</f>
        <v>31.96</v>
      </c>
      <c r="C289" s="1">
        <f t="shared" si="1"/>
        <v>-0.92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IFERROR(__xludf.DUMMYFUNCTION("""COMPUTED_VALUE"""),31.94)</f>
        <v>31.94</v>
      </c>
      <c r="C290" s="1">
        <f t="shared" si="1"/>
        <v>-1.02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IFERROR(__xludf.DUMMYFUNCTION("""COMPUTED_VALUE"""),32.16)</f>
        <v>32.16</v>
      </c>
      <c r="C291" s="1">
        <f t="shared" si="1"/>
        <v>-0.78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IFERROR(__xludf.DUMMYFUNCTION("""COMPUTED_VALUE"""),31.96)</f>
        <v>31.96</v>
      </c>
      <c r="C292" s="1">
        <f t="shared" si="1"/>
        <v>-1.2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IFERROR(__xludf.DUMMYFUNCTION("""COMPUTED_VALUE"""),32.46)</f>
        <v>32.46</v>
      </c>
      <c r="C293" s="1">
        <f t="shared" si="1"/>
        <v>-0.5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IFERROR(__xludf.DUMMYFUNCTION("""COMPUTED_VALUE"""),32.22)</f>
        <v>32.22</v>
      </c>
      <c r="C294" s="1">
        <f t="shared" si="1"/>
        <v>-1.24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IFERROR(__xludf.DUMMYFUNCTION("""COMPUTED_VALUE"""),32.78)</f>
        <v>32.78</v>
      </c>
      <c r="C295" s="1">
        <f t="shared" si="1"/>
        <v>-0.44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IFERROR(__xludf.DUMMYFUNCTION("""COMPUTED_VALUE"""),32.6)</f>
        <v>32.6</v>
      </c>
      <c r="C296" s="1">
        <f t="shared" si="1"/>
        <v>-1.18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IFERROR(__xludf.DUMMYFUNCTION("""COMPUTED_VALUE"""),32.61)</f>
        <v>32.61</v>
      </c>
      <c r="C297" s="1">
        <f t="shared" si="1"/>
        <v>-0.99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IFERROR(__xludf.DUMMYFUNCTION("""COMPUTED_VALUE"""),32.82)</f>
        <v>32.82</v>
      </c>
      <c r="C298" s="1">
        <f t="shared" si="1"/>
        <v>-0.79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IFERROR(__xludf.DUMMYFUNCTION("""COMPUTED_VALUE"""),32.81)</f>
        <v>32.81</v>
      </c>
      <c r="C299" s="1">
        <f t="shared" si="1"/>
        <v>-1.01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IFERROR(__xludf.DUMMYFUNCTION("""COMPUTED_VALUE"""),32.65)</f>
        <v>32.65</v>
      </c>
      <c r="C300" s="1">
        <f t="shared" si="1"/>
        <v>-1.16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IFERROR(__xludf.DUMMYFUNCTION("""COMPUTED_VALUE"""),32.41)</f>
        <v>32.41</v>
      </c>
      <c r="C301" s="1">
        <f t="shared" si="1"/>
        <v>-1.24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IFERROR(__xludf.DUMMYFUNCTION("""COMPUTED_VALUE"""),31.97)</f>
        <v>31.97</v>
      </c>
      <c r="C302" s="1">
        <f t="shared" si="1"/>
        <v>-1.44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IFERROR(__xludf.DUMMYFUNCTION("""COMPUTED_VALUE"""),31.52)</f>
        <v>31.52</v>
      </c>
      <c r="C303" s="1">
        <f t="shared" si="1"/>
        <v>-1.45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IFERROR(__xludf.DUMMYFUNCTION("""COMPUTED_VALUE"""),30.8)</f>
        <v>30.8</v>
      </c>
      <c r="C304" s="1">
        <f t="shared" si="1"/>
        <v>-1.72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IFERROR(__xludf.DUMMYFUNCTION("""COMPUTED_VALUE"""),31.14)</f>
        <v>31.14</v>
      </c>
      <c r="C305" s="1">
        <f t="shared" si="1"/>
        <v>-0.66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IFERROR(__xludf.DUMMYFUNCTION("""COMPUTED_VALUE"""),31.35)</f>
        <v>31.35</v>
      </c>
      <c r="C306" s="1">
        <f t="shared" si="1"/>
        <v>-0.79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IFERROR(__xludf.DUMMYFUNCTION("""COMPUTED_VALUE"""),31.79)</f>
        <v>31.79</v>
      </c>
      <c r="C307" s="1">
        <f t="shared" si="1"/>
        <v>-0.56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IFERROR(__xludf.DUMMYFUNCTION("""COMPUTED_VALUE"""),31.76)</f>
        <v>31.76</v>
      </c>
      <c r="C308" s="1">
        <f t="shared" si="1"/>
        <v>-1.03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IFERROR(__xludf.DUMMYFUNCTION("""COMPUTED_VALUE"""),32.14)</f>
        <v>32.14</v>
      </c>
      <c r="C309" s="1">
        <f t="shared" si="1"/>
        <v>-0.62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IFERROR(__xludf.DUMMYFUNCTION("""COMPUTED_VALUE"""),32.35)</f>
        <v>32.35</v>
      </c>
      <c r="C310" s="1">
        <f t="shared" si="1"/>
        <v>-0.79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IFERROR(__xludf.DUMMYFUNCTION("""COMPUTED_VALUE"""),32.61)</f>
        <v>32.61</v>
      </c>
      <c r="C311" s="1">
        <f t="shared" si="1"/>
        <v>-0.74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IFERROR(__xludf.DUMMYFUNCTION("""COMPUTED_VALUE"""),32.52)</f>
        <v>32.52</v>
      </c>
      <c r="C312" s="1">
        <f t="shared" si="1"/>
        <v>-1.09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IFERROR(__xludf.DUMMYFUNCTION("""COMPUTED_VALUE"""),32.86)</f>
        <v>32.86</v>
      </c>
      <c r="C313" s="1">
        <f t="shared" si="1"/>
        <v>-0.66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IFERROR(__xludf.DUMMYFUNCTION("""COMPUTED_VALUE"""),33.02)</f>
        <v>33.02</v>
      </c>
      <c r="C314" s="1">
        <f t="shared" si="1"/>
        <v>-0.84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IFERROR(__xludf.DUMMYFUNCTION("""COMPUTED_VALUE"""),33.17)</f>
        <v>33.17</v>
      </c>
      <c r="C315" s="1">
        <f t="shared" si="1"/>
        <v>-0.85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IFERROR(__xludf.DUMMYFUNCTION("""COMPUTED_VALUE"""),33.61)</f>
        <v>33.61</v>
      </c>
      <c r="C316" s="1">
        <f t="shared" si="1"/>
        <v>-0.56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IFERROR(__xludf.DUMMYFUNCTION("""COMPUTED_VALUE"""),33.83)</f>
        <v>33.83</v>
      </c>
      <c r="C317" s="1">
        <f t="shared" si="1"/>
        <v>-0.78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IFERROR(__xludf.DUMMYFUNCTION("""COMPUTED_VALUE"""),33.74)</f>
        <v>33.74</v>
      </c>
      <c r="C318" s="1">
        <f t="shared" si="1"/>
        <v>-1.09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IFERROR(__xludf.DUMMYFUNCTION("""COMPUTED_VALUE"""),33.82)</f>
        <v>33.82</v>
      </c>
      <c r="C319" s="1">
        <f t="shared" si="1"/>
        <v>-0.92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IFERROR(__xludf.DUMMYFUNCTION("""COMPUTED_VALUE"""),33.72)</f>
        <v>33.72</v>
      </c>
      <c r="C320" s="1">
        <f t="shared" si="1"/>
        <v>-1.1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IFERROR(__xludf.DUMMYFUNCTION("""COMPUTED_VALUE"""),33.64)</f>
        <v>33.64</v>
      </c>
      <c r="C321" s="1">
        <f t="shared" si="1"/>
        <v>-1.08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IFERROR(__xludf.DUMMYFUNCTION("""COMPUTED_VALUE"""),33.7)</f>
        <v>33.7</v>
      </c>
      <c r="C322" s="1">
        <f t="shared" si="1"/>
        <v>-0.94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IFERROR(__xludf.DUMMYFUNCTION("""COMPUTED_VALUE"""),33.45)</f>
        <v>33.45</v>
      </c>
      <c r="C323" s="1">
        <f t="shared" si="1"/>
        <v>-1.25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IFERROR(__xludf.DUMMYFUNCTION("""COMPUTED_VALUE"""),33.64)</f>
        <v>33.64</v>
      </c>
      <c r="C324" s="1">
        <f t="shared" si="1"/>
        <v>-0.81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IFERROR(__xludf.DUMMYFUNCTION("""COMPUTED_VALUE"""),34.16)</f>
        <v>34.16</v>
      </c>
      <c r="C325" s="1">
        <f t="shared" si="1"/>
        <v>-0.48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IFERROR(__xludf.DUMMYFUNCTION("""COMPUTED_VALUE"""),34.01)</f>
        <v>34.01</v>
      </c>
      <c r="C326" s="1">
        <f t="shared" si="1"/>
        <v>-1.15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IFERROR(__xludf.DUMMYFUNCTION("""COMPUTED_VALUE"""),33.66)</f>
        <v>33.66</v>
      </c>
      <c r="C327" s="1">
        <f t="shared" si="1"/>
        <v>-1.35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IFERROR(__xludf.DUMMYFUNCTION("""COMPUTED_VALUE"""),33.54)</f>
        <v>33.54</v>
      </c>
      <c r="C328" s="1">
        <f t="shared" si="1"/>
        <v>-1.12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IFERROR(__xludf.DUMMYFUNCTION("""COMPUTED_VALUE"""),33.92)</f>
        <v>33.92</v>
      </c>
      <c r="C329" s="1">
        <f t="shared" si="1"/>
        <v>-0.62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IFERROR(__xludf.DUMMYFUNCTION("""COMPUTED_VALUE"""),33.94)</f>
        <v>33.94</v>
      </c>
      <c r="C330" s="1">
        <f t="shared" si="1"/>
        <v>-0.98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IFERROR(__xludf.DUMMYFUNCTION("""COMPUTED_VALUE"""),33.87)</f>
        <v>33.87</v>
      </c>
      <c r="C331" s="1">
        <f t="shared" si="1"/>
        <v>-1.07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IFERROR(__xludf.DUMMYFUNCTION("""COMPUTED_VALUE"""),33.47)</f>
        <v>33.47</v>
      </c>
      <c r="C332" s="1">
        <f t="shared" si="1"/>
        <v>-1.4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IFERROR(__xludf.DUMMYFUNCTION("""COMPUTED_VALUE"""),33.5)</f>
        <v>33.5</v>
      </c>
      <c r="C333" s="1">
        <f t="shared" si="1"/>
        <v>-0.97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IFERROR(__xludf.DUMMYFUNCTION("""COMPUTED_VALUE"""),33.71)</f>
        <v>33.71</v>
      </c>
      <c r="C334" s="1">
        <f t="shared" si="1"/>
        <v>-0.79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IFERROR(__xludf.DUMMYFUNCTION("""COMPUTED_VALUE"""),33.73)</f>
        <v>33.73</v>
      </c>
      <c r="C335" s="1">
        <f t="shared" si="1"/>
        <v>-0.98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IFERROR(__xludf.DUMMYFUNCTION("""COMPUTED_VALUE"""),33.86)</f>
        <v>33.86</v>
      </c>
      <c r="C336" s="1">
        <f t="shared" si="1"/>
        <v>-0.87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IFERROR(__xludf.DUMMYFUNCTION("""COMPUTED_VALUE"""),33.94)</f>
        <v>33.94</v>
      </c>
      <c r="C337" s="1">
        <f t="shared" si="1"/>
        <v>-0.92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IFERROR(__xludf.DUMMYFUNCTION("""COMPUTED_VALUE"""),33.73)</f>
        <v>33.73</v>
      </c>
      <c r="C338" s="1">
        <f t="shared" si="1"/>
        <v>-1.21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IFERROR(__xludf.DUMMYFUNCTION("""COMPUTED_VALUE"""),33.35)</f>
        <v>33.35</v>
      </c>
      <c r="C339" s="1">
        <f t="shared" si="1"/>
        <v>-1.38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IFERROR(__xludf.DUMMYFUNCTION("""COMPUTED_VALUE"""),33.45)</f>
        <v>33.45</v>
      </c>
      <c r="C340" s="1">
        <f t="shared" si="1"/>
        <v>-0.9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IFERROR(__xludf.DUMMYFUNCTION("""COMPUTED_VALUE"""),33.48)</f>
        <v>33.48</v>
      </c>
      <c r="C341" s="1">
        <f t="shared" si="1"/>
        <v>-0.97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IFERROR(__xludf.DUMMYFUNCTION("""COMPUTED_VALUE"""),33.67)</f>
        <v>33.67</v>
      </c>
      <c r="C342" s="1">
        <f t="shared" si="1"/>
        <v>-0.81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IFERROR(__xludf.DUMMYFUNCTION("""COMPUTED_VALUE"""),33.66)</f>
        <v>33.66</v>
      </c>
      <c r="C343" s="1">
        <f t="shared" si="1"/>
        <v>-1.01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IFERROR(__xludf.DUMMYFUNCTION("""COMPUTED_VALUE"""),34.16)</f>
        <v>34.16</v>
      </c>
      <c r="C344" s="1">
        <f t="shared" si="1"/>
        <v>-0.5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IFERROR(__xludf.DUMMYFUNCTION("""COMPUTED_VALUE"""),34.09)</f>
        <v>34.09</v>
      </c>
      <c r="C345" s="1">
        <f t="shared" si="1"/>
        <v>-1.07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IFERROR(__xludf.DUMMYFUNCTION("""COMPUTED_VALUE"""),33.92)</f>
        <v>33.92</v>
      </c>
      <c r="C346" s="1">
        <f t="shared" si="1"/>
        <v>-1.17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IFERROR(__xludf.DUMMYFUNCTION("""COMPUTED_VALUE"""),33.99)</f>
        <v>33.99</v>
      </c>
      <c r="C347" s="1">
        <f t="shared" si="1"/>
        <v>-0.93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IFERROR(__xludf.DUMMYFUNCTION("""COMPUTED_VALUE"""),34.15)</f>
        <v>34.15</v>
      </c>
      <c r="C348" s="1">
        <f t="shared" si="1"/>
        <v>-0.84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IFERROR(__xludf.DUMMYFUNCTION("""COMPUTED_VALUE"""),34.23)</f>
        <v>34.23</v>
      </c>
      <c r="C349" s="1">
        <f t="shared" si="1"/>
        <v>-0.92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IFERROR(__xludf.DUMMYFUNCTION("""COMPUTED_VALUE"""),34.15)</f>
        <v>34.15</v>
      </c>
      <c r="C350" s="1">
        <f t="shared" si="1"/>
        <v>-1.08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IFERROR(__xludf.DUMMYFUNCTION("""COMPUTED_VALUE"""),33.74)</f>
        <v>33.74</v>
      </c>
      <c r="C351" s="1">
        <f t="shared" si="1"/>
        <v>-1.41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IFERROR(__xludf.DUMMYFUNCTION("""COMPUTED_VALUE"""),33.74)</f>
        <v>33.74</v>
      </c>
      <c r="C352" s="1">
        <f t="shared" si="1"/>
        <v>-1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IFERROR(__xludf.DUMMYFUNCTION("""COMPUTED_VALUE"""),33.46)</f>
        <v>33.46</v>
      </c>
      <c r="C353" s="1">
        <f t="shared" si="1"/>
        <v>-1.28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IFERROR(__xludf.DUMMYFUNCTION("""COMPUTED_VALUE"""),33.35)</f>
        <v>33.35</v>
      </c>
      <c r="C354" s="1">
        <f t="shared" si="1"/>
        <v>-1.11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IFERROR(__xludf.DUMMYFUNCTION("""COMPUTED_VALUE"""),33.26)</f>
        <v>33.26</v>
      </c>
      <c r="C355" s="1">
        <f t="shared" si="1"/>
        <v>-1.09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IFERROR(__xludf.DUMMYFUNCTION("""COMPUTED_VALUE"""),33.41)</f>
        <v>33.41</v>
      </c>
      <c r="C356" s="1">
        <f t="shared" si="1"/>
        <v>-0.85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IFERROR(__xludf.DUMMYFUNCTION("""COMPUTED_VALUE"""),33.38)</f>
        <v>33.38</v>
      </c>
      <c r="C357" s="1">
        <f t="shared" si="1"/>
        <v>-1.03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IFERROR(__xludf.DUMMYFUNCTION("""COMPUTED_VALUE"""),33.02)</f>
        <v>33.02</v>
      </c>
      <c r="C358" s="1">
        <f t="shared" si="1"/>
        <v>-1.36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IFERROR(__xludf.DUMMYFUNCTION("""COMPUTED_VALUE"""),32.77)</f>
        <v>32.77</v>
      </c>
      <c r="C359" s="1">
        <f t="shared" si="1"/>
        <v>-1.25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IFERROR(__xludf.DUMMYFUNCTION("""COMPUTED_VALUE"""),32.71)</f>
        <v>32.71</v>
      </c>
      <c r="C360" s="1">
        <f t="shared" si="1"/>
        <v>-1.06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IFERROR(__xludf.DUMMYFUNCTION("""COMPUTED_VALUE"""),32.6)</f>
        <v>32.6</v>
      </c>
      <c r="C361" s="1">
        <f t="shared" si="1"/>
        <v>-1.11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IFERROR(__xludf.DUMMYFUNCTION("""COMPUTED_VALUE"""),32.7)</f>
        <v>32.7</v>
      </c>
      <c r="C362" s="1">
        <f t="shared" si="1"/>
        <v>-0.9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IFERROR(__xludf.DUMMYFUNCTION("""COMPUTED_VALUE"""),32.95)</f>
        <v>32.95</v>
      </c>
      <c r="C363" s="1">
        <f t="shared" si="1"/>
        <v>-0.75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IFERROR(__xludf.DUMMYFUNCTION("""COMPUTED_VALUE"""),32.7)</f>
        <v>32.7</v>
      </c>
      <c r="C364" s="1">
        <f t="shared" si="1"/>
        <v>-1.25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IFERROR(__xludf.DUMMYFUNCTION("""COMPUTED_VALUE"""),32.56)</f>
        <v>32.56</v>
      </c>
      <c r="C365" s="1">
        <f t="shared" si="1"/>
        <v>-1.14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IFERROR(__xludf.DUMMYFUNCTION("""COMPUTED_VALUE"""),32.81)</f>
        <v>32.81</v>
      </c>
      <c r="C366" s="1">
        <f t="shared" si="1"/>
        <v>-0.75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IFERROR(__xludf.DUMMYFUNCTION("""COMPUTED_VALUE"""),32.49)</f>
        <v>32.49</v>
      </c>
      <c r="C367" s="1">
        <f t="shared" si="1"/>
        <v>-1.32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IFERROR(__xludf.DUMMYFUNCTION("""COMPUTED_VALUE"""),32.74)</f>
        <v>32.74</v>
      </c>
      <c r="C368" s="1">
        <f t="shared" si="1"/>
        <v>-0.75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IFERROR(__xludf.DUMMYFUNCTION("""COMPUTED_VALUE"""),32.81)</f>
        <v>32.81</v>
      </c>
      <c r="C369" s="1">
        <f t="shared" si="1"/>
        <v>-0.93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IFERROR(__xludf.DUMMYFUNCTION("""COMPUTED_VALUE"""),32.92)</f>
        <v>32.92</v>
      </c>
      <c r="C370" s="1">
        <f t="shared" si="1"/>
        <v>-0.89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IFERROR(__xludf.DUMMYFUNCTION("""COMPUTED_VALUE"""),33.13)</f>
        <v>33.13</v>
      </c>
      <c r="C371" s="1">
        <f t="shared" si="1"/>
        <v>-0.79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IFERROR(__xludf.DUMMYFUNCTION("""COMPUTED_VALUE"""),33.2)</f>
        <v>33.2</v>
      </c>
      <c r="C372" s="1">
        <f t="shared" si="1"/>
        <v>-0.93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IFERROR(__xludf.DUMMYFUNCTION("""COMPUTED_VALUE"""),32.49)</f>
        <v>32.49</v>
      </c>
      <c r="C373" s="1">
        <f t="shared" si="1"/>
        <v>-1.71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IFERROR(__xludf.DUMMYFUNCTION("""COMPUTED_VALUE"""),32.47)</f>
        <v>32.47</v>
      </c>
      <c r="C374" s="1">
        <f t="shared" si="1"/>
        <v>-1.02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IFERROR(__xludf.DUMMYFUNCTION("""COMPUTED_VALUE"""),32.6)</f>
        <v>32.6</v>
      </c>
      <c r="C375" s="1">
        <f t="shared" si="1"/>
        <v>-0.87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IFERROR(__xludf.DUMMYFUNCTION("""COMPUTED_VALUE"""),33.02)</f>
        <v>33.02</v>
      </c>
      <c r="C376" s="1">
        <f t="shared" si="1"/>
        <v>-0.58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IFERROR(__xludf.DUMMYFUNCTION("""COMPUTED_VALUE"""),33.35)</f>
        <v>33.35</v>
      </c>
      <c r="C377" s="1">
        <f t="shared" si="1"/>
        <v>-0.67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IFERROR(__xludf.DUMMYFUNCTION("""COMPUTED_VALUE"""),33.65)</f>
        <v>33.65</v>
      </c>
      <c r="C378" s="1">
        <f t="shared" si="1"/>
        <v>-0.7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IFERROR(__xludf.DUMMYFUNCTION("""COMPUTED_VALUE"""),34.05)</f>
        <v>34.05</v>
      </c>
      <c r="C379" s="1">
        <f t="shared" si="1"/>
        <v>-0.6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IFERROR(__xludf.DUMMYFUNCTION("""COMPUTED_VALUE"""),34.15)</f>
        <v>34.15</v>
      </c>
      <c r="C380" s="1">
        <f t="shared" si="1"/>
        <v>-0.9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IFERROR(__xludf.DUMMYFUNCTION("""COMPUTED_VALUE"""),34.27)</f>
        <v>34.27</v>
      </c>
      <c r="C381" s="1">
        <f t="shared" si="1"/>
        <v>-0.88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IFERROR(__xludf.DUMMYFUNCTION("""COMPUTED_VALUE"""),34.38)</f>
        <v>34.38</v>
      </c>
      <c r="C382" s="1">
        <f t="shared" si="1"/>
        <v>-0.89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IFERROR(__xludf.DUMMYFUNCTION("""COMPUTED_VALUE"""),34.34)</f>
        <v>34.34</v>
      </c>
      <c r="C383" s="1">
        <f t="shared" si="1"/>
        <v>-1.04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IFERROR(__xludf.DUMMYFUNCTION("""COMPUTED_VALUE"""),34.05)</f>
        <v>34.05</v>
      </c>
      <c r="C384" s="1">
        <f t="shared" si="1"/>
        <v>-1.29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IFERROR(__xludf.DUMMYFUNCTION("""COMPUTED_VALUE"""),33.92)</f>
        <v>33.92</v>
      </c>
      <c r="C385" s="1">
        <f t="shared" si="1"/>
        <v>-1.13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IFERROR(__xludf.DUMMYFUNCTION("""COMPUTED_VALUE"""),34.03)</f>
        <v>34.03</v>
      </c>
      <c r="C386" s="1">
        <f t="shared" si="1"/>
        <v>-0.89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IFERROR(__xludf.DUMMYFUNCTION("""COMPUTED_VALUE"""),33.84)</f>
        <v>33.84</v>
      </c>
      <c r="C387" s="1">
        <f t="shared" si="1"/>
        <v>-1.19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IFERROR(__xludf.DUMMYFUNCTION("""COMPUTED_VALUE"""),33.77)</f>
        <v>33.77</v>
      </c>
      <c r="C388" s="1">
        <f t="shared" si="1"/>
        <v>-1.07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IFERROR(__xludf.DUMMYFUNCTION("""COMPUTED_VALUE"""),33.56)</f>
        <v>33.56</v>
      </c>
      <c r="C389" s="1">
        <f t="shared" si="1"/>
        <v>-1.21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IFERROR(__xludf.DUMMYFUNCTION("""COMPUTED_VALUE"""),34.66)</f>
        <v>34.66</v>
      </c>
      <c r="C390" s="1">
        <f t="shared" si="1"/>
        <v>0.1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IFERROR(__xludf.DUMMYFUNCTION("""COMPUTED_VALUE"""),34.44)</f>
        <v>34.44</v>
      </c>
      <c r="C391" s="1">
        <f t="shared" si="1"/>
        <v>-1.22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IFERROR(__xludf.DUMMYFUNCTION("""COMPUTED_VALUE"""),34.67)</f>
        <v>34.67</v>
      </c>
      <c r="C392" s="1">
        <f t="shared" si="1"/>
        <v>-0.77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IFERROR(__xludf.DUMMYFUNCTION("""COMPUTED_VALUE"""),34.87)</f>
        <v>34.87</v>
      </c>
      <c r="C393" s="1">
        <f t="shared" si="1"/>
        <v>-0.8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IFERROR(__xludf.DUMMYFUNCTION("""COMPUTED_VALUE"""),34.63)</f>
        <v>34.63</v>
      </c>
      <c r="C394" s="1">
        <f t="shared" si="1"/>
        <v>-1.24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IFERROR(__xludf.DUMMYFUNCTION("""COMPUTED_VALUE"""),34.6)</f>
        <v>34.6</v>
      </c>
      <c r="C395" s="1">
        <f t="shared" si="1"/>
        <v>-1.03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IFERROR(__xludf.DUMMYFUNCTION("""COMPUTED_VALUE"""),34.35)</f>
        <v>34.35</v>
      </c>
      <c r="C396" s="1">
        <f t="shared" si="1"/>
        <v>-1.25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IFERROR(__xludf.DUMMYFUNCTION("""COMPUTED_VALUE"""),34.41)</f>
        <v>34.41</v>
      </c>
      <c r="C397" s="1">
        <f t="shared" si="1"/>
        <v>-0.94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IFERROR(__xludf.DUMMYFUNCTION("""COMPUTED_VALUE"""),34.01)</f>
        <v>34.01</v>
      </c>
      <c r="C398" s="1">
        <f t="shared" si="1"/>
        <v>-1.4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IFERROR(__xludf.DUMMYFUNCTION("""COMPUTED_VALUE"""),33.87)</f>
        <v>33.87</v>
      </c>
      <c r="C399" s="1">
        <f t="shared" si="1"/>
        <v>-1.14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IFERROR(__xludf.DUMMYFUNCTION("""COMPUTED_VALUE"""),33.53)</f>
        <v>33.53</v>
      </c>
      <c r="C400" s="1">
        <f t="shared" si="1"/>
        <v>-1.34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IFERROR(__xludf.DUMMYFUNCTION("""COMPUTED_VALUE"""),34.2)</f>
        <v>34.2</v>
      </c>
      <c r="C401" s="1">
        <f t="shared" si="1"/>
        <v>-0.33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IFERROR(__xludf.DUMMYFUNCTION("""COMPUTED_VALUE"""),32.91)</f>
        <v>32.91</v>
      </c>
      <c r="C402" s="1">
        <f t="shared" si="1"/>
        <v>-2.29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IFERROR(__xludf.DUMMYFUNCTION("""COMPUTED_VALUE"""),33.39)</f>
        <v>33.39</v>
      </c>
      <c r="C403" s="1">
        <f t="shared" si="1"/>
        <v>-0.52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IFERROR(__xludf.DUMMYFUNCTION("""COMPUTED_VALUE"""),32.56)</f>
        <v>32.56</v>
      </c>
      <c r="C404" s="1">
        <f t="shared" si="1"/>
        <v>-1.83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IFERROR(__xludf.DUMMYFUNCTION("""COMPUTED_VALUE"""),33.34)</f>
        <v>33.34</v>
      </c>
      <c r="C405" s="1">
        <f t="shared" si="1"/>
        <v>-0.22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IFERROR(__xludf.DUMMYFUNCTION("""COMPUTED_VALUE"""),31.98)</f>
        <v>31.98</v>
      </c>
      <c r="C406" s="1">
        <f t="shared" si="1"/>
        <v>-2.36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IFERROR(__xludf.DUMMYFUNCTION("""COMPUTED_VALUE"""),33.24)</f>
        <v>33.24</v>
      </c>
      <c r="C407" s="1">
        <f t="shared" si="1"/>
        <v>0.26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IFERROR(__xludf.DUMMYFUNCTION("""COMPUTED_VALUE"""),33.57)</f>
        <v>33.57</v>
      </c>
      <c r="C408" s="1">
        <f t="shared" si="1"/>
        <v>-0.67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IFERROR(__xludf.DUMMYFUNCTION("""COMPUTED_VALUE"""),34.1)</f>
        <v>34.1</v>
      </c>
      <c r="C409" s="1">
        <f t="shared" si="1"/>
        <v>-0.47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IFERROR(__xludf.DUMMYFUNCTION("""COMPUTED_VALUE"""),34.09)</f>
        <v>34.09</v>
      </c>
      <c r="C410" s="1">
        <f t="shared" si="1"/>
        <v>-1.01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IFERROR(__xludf.DUMMYFUNCTION("""COMPUTED_VALUE"""),34.64)</f>
        <v>34.64</v>
      </c>
      <c r="C411" s="1">
        <f t="shared" si="1"/>
        <v>-0.45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IFERROR(__xludf.DUMMYFUNCTION("""COMPUTED_VALUE"""),33.88)</f>
        <v>33.88</v>
      </c>
      <c r="C412" s="1">
        <f t="shared" si="1"/>
        <v>-1.76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IFERROR(__xludf.DUMMYFUNCTION("""COMPUTED_VALUE"""),33.55)</f>
        <v>33.55</v>
      </c>
      <c r="C413" s="1">
        <f t="shared" si="1"/>
        <v>-1.33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IFERROR(__xludf.DUMMYFUNCTION("""COMPUTED_VALUE"""),33.64)</f>
        <v>33.64</v>
      </c>
      <c r="C414" s="1">
        <f t="shared" si="1"/>
        <v>-0.91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IFERROR(__xludf.DUMMYFUNCTION("""COMPUTED_VALUE"""),34.53)</f>
        <v>34.53</v>
      </c>
      <c r="C415" s="1">
        <f t="shared" si="1"/>
        <v>-0.11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IFERROR(__xludf.DUMMYFUNCTION("""COMPUTED_VALUE"""),34.84)</f>
        <v>34.84</v>
      </c>
      <c r="C416" s="1">
        <f t="shared" si="1"/>
        <v>-0.69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IFERROR(__xludf.DUMMYFUNCTION("""COMPUTED_VALUE"""),33.99)</f>
        <v>33.99</v>
      </c>
      <c r="C417" s="1">
        <f t="shared" si="1"/>
        <v>-1.85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IFERROR(__xludf.DUMMYFUNCTION("""COMPUTED_VALUE"""),34.25)</f>
        <v>34.25</v>
      </c>
      <c r="C418" s="1">
        <f t="shared" si="1"/>
        <v>-0.74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IFERROR(__xludf.DUMMYFUNCTION("""COMPUTED_VALUE"""),34.87)</f>
        <v>34.87</v>
      </c>
      <c r="C419" s="1">
        <f t="shared" si="1"/>
        <v>-0.38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IFERROR(__xludf.DUMMYFUNCTION("""COMPUTED_VALUE"""),34.93)</f>
        <v>34.93</v>
      </c>
      <c r="C420" s="1">
        <f t="shared" si="1"/>
        <v>-0.94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IFERROR(__xludf.DUMMYFUNCTION("""COMPUTED_VALUE"""),35.23)</f>
        <v>35.23</v>
      </c>
      <c r="C421" s="1">
        <f t="shared" si="1"/>
        <v>-0.7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IFERROR(__xludf.DUMMYFUNCTION("""COMPUTED_VALUE"""),35.23)</f>
        <v>35.23</v>
      </c>
      <c r="C422" s="1">
        <f t="shared" si="1"/>
        <v>-1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IFERROR(__xludf.DUMMYFUNCTION("""COMPUTED_VALUE"""),34.87)</f>
        <v>34.87</v>
      </c>
      <c r="C423" s="1">
        <f t="shared" si="1"/>
        <v>-1.36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IFERROR(__xludf.DUMMYFUNCTION("""COMPUTED_VALUE"""),34.72)</f>
        <v>34.72</v>
      </c>
      <c r="C424" s="1">
        <f t="shared" si="1"/>
        <v>-1.15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IFERROR(__xludf.DUMMYFUNCTION("""COMPUTED_VALUE"""),35.4)</f>
        <v>35.4</v>
      </c>
      <c r="C425" s="1">
        <f t="shared" si="1"/>
        <v>-0.32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IFERROR(__xludf.DUMMYFUNCTION("""COMPUTED_VALUE"""),35.59)</f>
        <v>35.59</v>
      </c>
      <c r="C426" s="1">
        <f t="shared" si="1"/>
        <v>-0.81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IFERROR(__xludf.DUMMYFUNCTION("""COMPUTED_VALUE"""),34.69)</f>
        <v>34.69</v>
      </c>
      <c r="C427" s="1">
        <f t="shared" si="1"/>
        <v>-1.9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IFERROR(__xludf.DUMMYFUNCTION("""COMPUTED_VALUE"""),34.69)</f>
        <v>34.69</v>
      </c>
      <c r="C428" s="1">
        <f t="shared" si="1"/>
        <v>-1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IFERROR(__xludf.DUMMYFUNCTION("""COMPUTED_VALUE"""),34.55)</f>
        <v>34.55</v>
      </c>
      <c r="C429" s="1">
        <f t="shared" si="1"/>
        <v>-1.14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IFERROR(__xludf.DUMMYFUNCTION("""COMPUTED_VALUE"""),34.89)</f>
        <v>34.89</v>
      </c>
      <c r="C430" s="1">
        <f t="shared" si="1"/>
        <v>-0.66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IFERROR(__xludf.DUMMYFUNCTION("""COMPUTED_VALUE"""),35.51)</f>
        <v>35.51</v>
      </c>
      <c r="C431" s="1">
        <f t="shared" si="1"/>
        <v>-0.38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IFERROR(__xludf.DUMMYFUNCTION("""COMPUTED_VALUE"""),35.62)</f>
        <v>35.62</v>
      </c>
      <c r="C432" s="1">
        <f t="shared" si="1"/>
        <v>-0.89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IFERROR(__xludf.DUMMYFUNCTION("""COMPUTED_VALUE"""),35.24)</f>
        <v>35.24</v>
      </c>
      <c r="C433" s="1">
        <f t="shared" si="1"/>
        <v>-1.38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IFERROR(__xludf.DUMMYFUNCTION("""COMPUTED_VALUE"""),35.33)</f>
        <v>35.33</v>
      </c>
      <c r="C434" s="1">
        <f t="shared" si="1"/>
        <v>-0.91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IFERROR(__xludf.DUMMYFUNCTION("""COMPUTED_VALUE"""),34.64)</f>
        <v>34.64</v>
      </c>
      <c r="C435" s="1">
        <f t="shared" si="1"/>
        <v>-1.69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IFERROR(__xludf.DUMMYFUNCTION("""COMPUTED_VALUE"""),33.91)</f>
        <v>33.91</v>
      </c>
      <c r="C436" s="1">
        <f t="shared" si="1"/>
        <v>-1.73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IFERROR(__xludf.DUMMYFUNCTION("""COMPUTED_VALUE"""),33.71)</f>
        <v>33.71</v>
      </c>
      <c r="C437" s="1">
        <f t="shared" si="1"/>
        <v>-1.2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IFERROR(__xludf.DUMMYFUNCTION("""COMPUTED_VALUE"""),34.38)</f>
        <v>34.38</v>
      </c>
      <c r="C438" s="1">
        <f t="shared" si="1"/>
        <v>-0.33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IFERROR(__xludf.DUMMYFUNCTION("""COMPUTED_VALUE"""),34.78)</f>
        <v>34.78</v>
      </c>
      <c r="C439" s="1">
        <f t="shared" si="1"/>
        <v>-0.6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IFERROR(__xludf.DUMMYFUNCTION("""COMPUTED_VALUE"""),34.03)</f>
        <v>34.03</v>
      </c>
      <c r="C440" s="1">
        <f t="shared" si="1"/>
        <v>-1.75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IFERROR(__xludf.DUMMYFUNCTION("""COMPUTED_VALUE"""),34.53)</f>
        <v>34.53</v>
      </c>
      <c r="C441" s="1">
        <f t="shared" si="1"/>
        <v>-0.5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IFERROR(__xludf.DUMMYFUNCTION("""COMPUTED_VALUE"""),33.78)</f>
        <v>33.78</v>
      </c>
      <c r="C442" s="1">
        <f t="shared" si="1"/>
        <v>-1.75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IFERROR(__xludf.DUMMYFUNCTION("""COMPUTED_VALUE"""),32.71)</f>
        <v>32.71</v>
      </c>
      <c r="C443" s="1">
        <f t="shared" si="1"/>
        <v>-2.07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IFERROR(__xludf.DUMMYFUNCTION("""COMPUTED_VALUE"""),32.62)</f>
        <v>32.62</v>
      </c>
      <c r="C444" s="1">
        <f t="shared" si="1"/>
        <v>-1.09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IFERROR(__xludf.DUMMYFUNCTION("""COMPUTED_VALUE"""),32.77)</f>
        <v>32.77</v>
      </c>
      <c r="C445" s="1">
        <f t="shared" si="1"/>
        <v>-0.85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IFERROR(__xludf.DUMMYFUNCTION("""COMPUTED_VALUE"""),32.7)</f>
        <v>32.7</v>
      </c>
      <c r="C446" s="1">
        <f t="shared" si="1"/>
        <v>-1.07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IFERROR(__xludf.DUMMYFUNCTION("""COMPUTED_VALUE"""),32.95)</f>
        <v>32.95</v>
      </c>
      <c r="C447" s="1">
        <f t="shared" si="1"/>
        <v>-0.75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IFERROR(__xludf.DUMMYFUNCTION("""COMPUTED_VALUE"""),33.45)</f>
        <v>33.45</v>
      </c>
      <c r="C448" s="1">
        <f t="shared" si="1"/>
        <v>-0.5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IFERROR(__xludf.DUMMYFUNCTION("""COMPUTED_VALUE"""),33.4)</f>
        <v>33.4</v>
      </c>
      <c r="C449" s="1">
        <f t="shared" si="1"/>
        <v>-1.05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IFERROR(__xludf.DUMMYFUNCTION("""COMPUTED_VALUE"""),33.74)</f>
        <v>33.74</v>
      </c>
      <c r="C450" s="1">
        <f t="shared" si="1"/>
        <v>-0.66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IFERROR(__xludf.DUMMYFUNCTION("""COMPUTED_VALUE"""),33.7)</f>
        <v>33.7</v>
      </c>
      <c r="C451" s="1">
        <f t="shared" si="1"/>
        <v>-1.04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IFERROR(__xludf.DUMMYFUNCTION("""COMPUTED_VALUE"""),33.92)</f>
        <v>33.92</v>
      </c>
      <c r="C452" s="1">
        <f t="shared" si="1"/>
        <v>-0.78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IFERROR(__xludf.DUMMYFUNCTION("""COMPUTED_VALUE"""),33.5)</f>
        <v>33.5</v>
      </c>
      <c r="C453" s="1">
        <f t="shared" si="1"/>
        <v>-1.42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IFERROR(__xludf.DUMMYFUNCTION("""COMPUTED_VALUE"""),33.37)</f>
        <v>33.37</v>
      </c>
      <c r="C454" s="1">
        <f t="shared" si="1"/>
        <v>-1.13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IFERROR(__xludf.DUMMYFUNCTION("""COMPUTED_VALUE"""),33.52)</f>
        <v>33.52</v>
      </c>
      <c r="C455" s="1">
        <f t="shared" si="1"/>
        <v>-0.85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IFERROR(__xludf.DUMMYFUNCTION("""COMPUTED_VALUE"""),33.56)</f>
        <v>33.56</v>
      </c>
      <c r="C456" s="1">
        <f t="shared" si="1"/>
        <v>-0.96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IFERROR(__xludf.DUMMYFUNCTION("""COMPUTED_VALUE"""),34.1)</f>
        <v>34.1</v>
      </c>
      <c r="C457" s="1">
        <f t="shared" si="1"/>
        <v>-0.46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IFERROR(__xludf.DUMMYFUNCTION("""COMPUTED_VALUE"""),33.94)</f>
        <v>33.94</v>
      </c>
      <c r="C458" s="1">
        <f t="shared" si="1"/>
        <v>-1.16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IFERROR(__xludf.DUMMYFUNCTION("""COMPUTED_VALUE"""),33.48)</f>
        <v>33.48</v>
      </c>
      <c r="C459" s="1">
        <f t="shared" si="1"/>
        <v>-1.46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IFERROR(__xludf.DUMMYFUNCTION("""COMPUTED_VALUE"""),33.74)</f>
        <v>33.74</v>
      </c>
      <c r="C460" s="1">
        <f t="shared" si="1"/>
        <v>-0.74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IFERROR(__xludf.DUMMYFUNCTION("""COMPUTED_VALUE"""),34.28)</f>
        <v>34.28</v>
      </c>
      <c r="C461" s="1">
        <f t="shared" si="1"/>
        <v>-0.46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IFERROR(__xludf.DUMMYFUNCTION("""COMPUTED_VALUE"""),34.47)</f>
        <v>34.47</v>
      </c>
      <c r="C462" s="1">
        <f t="shared" si="1"/>
        <v>-0.81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IFERROR(__xludf.DUMMYFUNCTION("""COMPUTED_VALUE"""),34.16)</f>
        <v>34.16</v>
      </c>
      <c r="C463" s="1">
        <f t="shared" si="1"/>
        <v>-1.31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IFERROR(__xludf.DUMMYFUNCTION("""COMPUTED_VALUE"""),33.52)</f>
        <v>33.52</v>
      </c>
      <c r="C464" s="1">
        <f t="shared" si="1"/>
        <v>-1.64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IFERROR(__xludf.DUMMYFUNCTION("""COMPUTED_VALUE"""),33.89)</f>
        <v>33.89</v>
      </c>
      <c r="C465" s="1">
        <f t="shared" si="1"/>
        <v>-0.63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IFERROR(__xludf.DUMMYFUNCTION("""COMPUTED_VALUE"""),34.33)</f>
        <v>34.33</v>
      </c>
      <c r="C466" s="1">
        <f t="shared" si="1"/>
        <v>-0.56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IFERROR(__xludf.DUMMYFUNCTION("""COMPUTED_VALUE"""),33.89)</f>
        <v>33.89</v>
      </c>
      <c r="C467" s="1">
        <f t="shared" si="1"/>
        <v>-1.44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IFERROR(__xludf.DUMMYFUNCTION("""COMPUTED_VALUE"""),34.1)</f>
        <v>34.1</v>
      </c>
      <c r="C468" s="1">
        <f t="shared" si="1"/>
        <v>-0.79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IFERROR(__xludf.DUMMYFUNCTION("""COMPUTED_VALUE"""),34.33)</f>
        <v>34.33</v>
      </c>
      <c r="C469" s="1">
        <f t="shared" si="1"/>
        <v>-0.77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IFERROR(__xludf.DUMMYFUNCTION("""COMPUTED_VALUE"""),33.52)</f>
        <v>33.52</v>
      </c>
      <c r="C470" s="1">
        <f t="shared" si="1"/>
        <v>-1.81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IFERROR(__xludf.DUMMYFUNCTION("""COMPUTED_VALUE"""),33.7)</f>
        <v>33.7</v>
      </c>
      <c r="C471" s="1">
        <f t="shared" si="1"/>
        <v>-0.82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IFERROR(__xludf.DUMMYFUNCTION("""COMPUTED_VALUE"""),34.06)</f>
        <v>34.06</v>
      </c>
      <c r="C472" s="1">
        <f t="shared" si="1"/>
        <v>-0.64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IFERROR(__xludf.DUMMYFUNCTION("""COMPUTED_VALUE"""),33.9)</f>
        <v>33.9</v>
      </c>
      <c r="C473" s="1">
        <f t="shared" si="1"/>
        <v>-1.16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IFERROR(__xludf.DUMMYFUNCTION("""COMPUTED_VALUE"""),34.0)</f>
        <v>34</v>
      </c>
      <c r="C474" s="1">
        <f t="shared" si="1"/>
        <v>-0.9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IFERROR(__xludf.DUMMYFUNCTION("""COMPUTED_VALUE"""),33.51)</f>
        <v>33.51</v>
      </c>
      <c r="C475" s="1">
        <f t="shared" si="1"/>
        <v>-1.49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IFERROR(__xludf.DUMMYFUNCTION("""COMPUTED_VALUE"""),33.31)</f>
        <v>33.31</v>
      </c>
      <c r="C476" s="1">
        <f t="shared" si="1"/>
        <v>-1.2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IFERROR(__xludf.DUMMYFUNCTION("""COMPUTED_VALUE"""),33.7)</f>
        <v>33.7</v>
      </c>
      <c r="C477" s="1">
        <f t="shared" si="1"/>
        <v>-0.61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IFERROR(__xludf.DUMMYFUNCTION("""COMPUTED_VALUE"""),32.98)</f>
        <v>32.98</v>
      </c>
      <c r="C478" s="1">
        <f t="shared" si="1"/>
        <v>-1.72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IFERROR(__xludf.DUMMYFUNCTION("""COMPUTED_VALUE"""),32.99)</f>
        <v>32.99</v>
      </c>
      <c r="C479" s="1">
        <f t="shared" si="1"/>
        <v>-0.99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IFERROR(__xludf.DUMMYFUNCTION("""COMPUTED_VALUE"""),32.44)</f>
        <v>32.44</v>
      </c>
      <c r="C480" s="1">
        <f t="shared" si="1"/>
        <v>-1.55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IFERROR(__xludf.DUMMYFUNCTION("""COMPUTED_VALUE"""),32.37)</f>
        <v>32.37</v>
      </c>
      <c r="C481" s="1">
        <f t="shared" si="1"/>
        <v>-1.07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IFERROR(__xludf.DUMMYFUNCTION("""COMPUTED_VALUE"""),32.59)</f>
        <v>32.59</v>
      </c>
      <c r="C482" s="1">
        <f t="shared" si="1"/>
        <v>-0.78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IFERROR(__xludf.DUMMYFUNCTION("""COMPUTED_VALUE"""),33.1)</f>
        <v>33.1</v>
      </c>
      <c r="C483" s="1">
        <f t="shared" si="1"/>
        <v>-0.49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IFERROR(__xludf.DUMMYFUNCTION("""COMPUTED_VALUE"""),33.62)</f>
        <v>33.62</v>
      </c>
      <c r="C484" s="1">
        <f t="shared" si="1"/>
        <v>-0.48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IFERROR(__xludf.DUMMYFUNCTION("""COMPUTED_VALUE"""),33.42)</f>
        <v>33.42</v>
      </c>
      <c r="C485" s="1">
        <f t="shared" si="1"/>
        <v>-1.2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IFERROR(__xludf.DUMMYFUNCTION("""COMPUTED_VALUE"""),33.19)</f>
        <v>33.19</v>
      </c>
      <c r="C486" s="1">
        <f t="shared" si="1"/>
        <v>-1.23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IFERROR(__xludf.DUMMYFUNCTION("""COMPUTED_VALUE"""),33.16)</f>
        <v>33.16</v>
      </c>
      <c r="C487" s="1">
        <f t="shared" si="1"/>
        <v>-1.03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IFERROR(__xludf.DUMMYFUNCTION("""COMPUTED_VALUE"""),33.34)</f>
        <v>33.34</v>
      </c>
      <c r="C488" s="1">
        <f t="shared" si="1"/>
        <v>-0.82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IFERROR(__xludf.DUMMYFUNCTION("""COMPUTED_VALUE"""),33.39)</f>
        <v>33.39</v>
      </c>
      <c r="C489" s="1">
        <f t="shared" si="1"/>
        <v>-0.95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IFERROR(__xludf.DUMMYFUNCTION("""COMPUTED_VALUE"""),33.37)</f>
        <v>33.37</v>
      </c>
      <c r="C490" s="1">
        <f t="shared" si="1"/>
        <v>-1.02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IFERROR(__xludf.DUMMYFUNCTION("""COMPUTED_VALUE"""),33.78)</f>
        <v>33.78</v>
      </c>
      <c r="C491" s="1">
        <f t="shared" si="1"/>
        <v>-0.59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IFERROR(__xludf.DUMMYFUNCTION("""COMPUTED_VALUE"""),33.45)</f>
        <v>33.45</v>
      </c>
      <c r="C492" s="1">
        <f t="shared" si="1"/>
        <v>-1.33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IFERROR(__xludf.DUMMYFUNCTION("""COMPUTED_VALUE"""),33.24)</f>
        <v>33.24</v>
      </c>
      <c r="C493" s="1">
        <f t="shared" si="1"/>
        <v>-1.21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IFERROR(__xludf.DUMMYFUNCTION("""COMPUTED_VALUE"""),33.13)</f>
        <v>33.13</v>
      </c>
      <c r="C494" s="1">
        <f t="shared" si="1"/>
        <v>-1.11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IFERROR(__xludf.DUMMYFUNCTION("""COMPUTED_VALUE"""),33.45)</f>
        <v>33.45</v>
      </c>
      <c r="C495" s="1">
        <f t="shared" si="1"/>
        <v>-0.68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IFERROR(__xludf.DUMMYFUNCTION("""COMPUTED_VALUE"""),33.72)</f>
        <v>33.72</v>
      </c>
      <c r="C496" s="1">
        <f t="shared" si="1"/>
        <v>-0.73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IFERROR(__xludf.DUMMYFUNCTION("""COMPUTED_VALUE"""),33.69)</f>
        <v>33.69</v>
      </c>
      <c r="C497" s="1">
        <f t="shared" si="1"/>
        <v>-1.03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IFERROR(__xludf.DUMMYFUNCTION("""COMPUTED_VALUE"""),34.2)</f>
        <v>34.2</v>
      </c>
      <c r="C498" s="1">
        <f t="shared" si="1"/>
        <v>-0.49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IFERROR(__xludf.DUMMYFUNCTION("""COMPUTED_VALUE"""),34.78)</f>
        <v>34.78</v>
      </c>
      <c r="C499" s="1">
        <f t="shared" si="1"/>
        <v>-0.42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IFERROR(__xludf.DUMMYFUNCTION("""COMPUTED_VALUE"""),34.6)</f>
        <v>34.6</v>
      </c>
      <c r="C500" s="1">
        <f t="shared" si="1"/>
        <v>-1.18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IFERROR(__xludf.DUMMYFUNCTION("""COMPUTED_VALUE"""),34.97)</f>
        <v>34.97</v>
      </c>
      <c r="C501" s="1">
        <f t="shared" si="1"/>
        <v>-0.63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IFERROR(__xludf.DUMMYFUNCTION("""COMPUTED_VALUE"""),34.94)</f>
        <v>34.94</v>
      </c>
      <c r="C502" s="1">
        <f t="shared" si="1"/>
        <v>-1.03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IFERROR(__xludf.DUMMYFUNCTION("""COMPUTED_VALUE"""),34.76)</f>
        <v>34.76</v>
      </c>
      <c r="C503" s="1">
        <f t="shared" si="1"/>
        <v>-1.18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IFERROR(__xludf.DUMMYFUNCTION("""COMPUTED_VALUE"""),35.08)</f>
        <v>35.08</v>
      </c>
      <c r="C504" s="1">
        <f t="shared" si="1"/>
        <v>-0.68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IFERROR(__xludf.DUMMYFUNCTION("""COMPUTED_VALUE"""),34.99)</f>
        <v>34.99</v>
      </c>
      <c r="C505" s="1">
        <f t="shared" si="1"/>
        <v>-1.09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IFERROR(__xludf.DUMMYFUNCTION("""COMPUTED_VALUE"""),35.07)</f>
        <v>35.07</v>
      </c>
      <c r="C506" s="1">
        <f t="shared" si="1"/>
        <v>-0.92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IFERROR(__xludf.DUMMYFUNCTION("""COMPUTED_VALUE"""),34.85)</f>
        <v>34.85</v>
      </c>
      <c r="C507" s="1">
        <f t="shared" si="1"/>
        <v>-1.22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IFERROR(__xludf.DUMMYFUNCTION("""COMPUTED_VALUE"""),34.69)</f>
        <v>34.69</v>
      </c>
      <c r="C508" s="1">
        <f t="shared" si="1"/>
        <v>-1.16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IFERROR(__xludf.DUMMYFUNCTION("""COMPUTED_VALUE"""),34.47)</f>
        <v>34.47</v>
      </c>
      <c r="C509" s="1">
        <f t="shared" si="1"/>
        <v>-1.22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IFERROR(__xludf.DUMMYFUNCTION("""COMPUTED_VALUE"""),34.47)</f>
        <v>34.47</v>
      </c>
      <c r="C510" s="1">
        <f t="shared" si="1"/>
        <v>-1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IFERROR(__xludf.DUMMYFUNCTION("""COMPUTED_VALUE"""),34.67)</f>
        <v>34.67</v>
      </c>
      <c r="C511" s="1">
        <f t="shared" si="1"/>
        <v>-0.8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IFERROR(__xludf.DUMMYFUNCTION("""COMPUTED_VALUE"""),34.03)</f>
        <v>34.03</v>
      </c>
      <c r="C512" s="1">
        <f t="shared" si="1"/>
        <v>-1.64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IFERROR(__xludf.DUMMYFUNCTION("""COMPUTED_VALUE"""),33.78)</f>
        <v>33.78</v>
      </c>
      <c r="C513" s="1">
        <f t="shared" si="1"/>
        <v>-1.25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IFERROR(__xludf.DUMMYFUNCTION("""COMPUTED_VALUE"""),33.49)</f>
        <v>33.49</v>
      </c>
      <c r="C514" s="1">
        <f t="shared" si="1"/>
        <v>-1.29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IFERROR(__xludf.DUMMYFUNCTION("""COMPUTED_VALUE"""),33.67)</f>
        <v>33.67</v>
      </c>
      <c r="C515" s="1">
        <f t="shared" si="1"/>
        <v>-0.82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IFERROR(__xludf.DUMMYFUNCTION("""COMPUTED_VALUE"""),33.8)</f>
        <v>33.8</v>
      </c>
      <c r="C516" s="1">
        <f t="shared" si="1"/>
        <v>-0.87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IFERROR(__xludf.DUMMYFUNCTION("""COMPUTED_VALUE"""),33.73)</f>
        <v>33.73</v>
      </c>
      <c r="C517" s="1">
        <f t="shared" si="1"/>
        <v>-1.07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IFERROR(__xludf.DUMMYFUNCTION("""COMPUTED_VALUE"""),34.05)</f>
        <v>34.05</v>
      </c>
      <c r="C518" s="1">
        <f t="shared" si="1"/>
        <v>-0.68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IFERROR(__xludf.DUMMYFUNCTION("""COMPUTED_VALUE"""),34.27)</f>
        <v>34.27</v>
      </c>
      <c r="C519" s="1">
        <f t="shared" si="1"/>
        <v>-0.78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IFERROR(__xludf.DUMMYFUNCTION("""COMPUTED_VALUE"""),33.95)</f>
        <v>33.95</v>
      </c>
      <c r="C520" s="1">
        <f t="shared" si="1"/>
        <v>-1.32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IFERROR(__xludf.DUMMYFUNCTION("""COMPUTED_VALUE"""),34.22)</f>
        <v>34.22</v>
      </c>
      <c r="C521" s="1">
        <f t="shared" si="1"/>
        <v>-0.73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IFERROR(__xludf.DUMMYFUNCTION("""COMPUTED_VALUE"""),34.01)</f>
        <v>34.01</v>
      </c>
      <c r="C522" s="1">
        <f t="shared" si="1"/>
        <v>-1.21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IFERROR(__xludf.DUMMYFUNCTION("""COMPUTED_VALUE"""),33.72)</f>
        <v>33.72</v>
      </c>
      <c r="C523" s="1">
        <f t="shared" si="1"/>
        <v>-1.29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IFERROR(__xludf.DUMMYFUNCTION("""COMPUTED_VALUE"""),33.73)</f>
        <v>33.73</v>
      </c>
      <c r="C524" s="1">
        <f t="shared" si="1"/>
        <v>-0.99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IFERROR(__xludf.DUMMYFUNCTION("""COMPUTED_VALUE"""),33.77)</f>
        <v>33.77</v>
      </c>
      <c r="C525" s="1">
        <f t="shared" si="1"/>
        <v>-0.96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IFERROR(__xludf.DUMMYFUNCTION("""COMPUTED_VALUE"""),33.92)</f>
        <v>33.92</v>
      </c>
      <c r="C526" s="1">
        <f t="shared" si="1"/>
        <v>-0.85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IFERROR(__xludf.DUMMYFUNCTION("""COMPUTED_VALUE"""),33.92)</f>
        <v>33.92</v>
      </c>
      <c r="C527" s="1">
        <f t="shared" si="1"/>
        <v>-1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IFERROR(__xludf.DUMMYFUNCTION("""COMPUTED_VALUE"""),34.04)</f>
        <v>34.04</v>
      </c>
      <c r="C528" s="1">
        <f t="shared" si="1"/>
        <v>-0.88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IFERROR(__xludf.DUMMYFUNCTION("""COMPUTED_VALUE"""),34.02)</f>
        <v>34.02</v>
      </c>
      <c r="C529" s="1">
        <f t="shared" si="1"/>
        <v>-1.02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IFERROR(__xludf.DUMMYFUNCTION("""COMPUTED_VALUE"""),34.28)</f>
        <v>34.28</v>
      </c>
      <c r="C530" s="1">
        <f t="shared" si="1"/>
        <v>-0.74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IFERROR(__xludf.DUMMYFUNCTION("""COMPUTED_VALUE"""),34.17)</f>
        <v>34.17</v>
      </c>
      <c r="C531" s="1">
        <f t="shared" si="1"/>
        <v>-1.11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IFERROR(__xludf.DUMMYFUNCTION("""COMPUTED_VALUE"""),33.99)</f>
        <v>33.99</v>
      </c>
      <c r="C532" s="1">
        <f t="shared" si="1"/>
        <v>-1.18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IFERROR(__xludf.DUMMYFUNCTION("""COMPUTED_VALUE"""),33.97)</f>
        <v>33.97</v>
      </c>
      <c r="C533" s="1">
        <f t="shared" si="1"/>
        <v>-1.02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IFERROR(__xludf.DUMMYFUNCTION("""COMPUTED_VALUE"""),34.22)</f>
        <v>34.22</v>
      </c>
      <c r="C534" s="1">
        <f t="shared" si="1"/>
        <v>-0.75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IFERROR(__xludf.DUMMYFUNCTION("""COMPUTED_VALUE"""),34.45)</f>
        <v>34.45</v>
      </c>
      <c r="C535" s="1">
        <f t="shared" si="1"/>
        <v>-0.77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IFERROR(__xludf.DUMMYFUNCTION("""COMPUTED_VALUE"""),34.2)</f>
        <v>34.2</v>
      </c>
      <c r="C536" s="1">
        <f t="shared" si="1"/>
        <v>-1.25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IFERROR(__xludf.DUMMYFUNCTION("""COMPUTED_VALUE"""),34.43)</f>
        <v>34.43</v>
      </c>
      <c r="C537" s="1">
        <f t="shared" si="1"/>
        <v>-0.77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IFERROR(__xludf.DUMMYFUNCTION("""COMPUTED_VALUE"""),34.53)</f>
        <v>34.53</v>
      </c>
      <c r="C538" s="1">
        <f t="shared" si="1"/>
        <v>-0.9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IFERROR(__xludf.DUMMYFUNCTION("""COMPUTED_VALUE"""),34.41)</f>
        <v>34.41</v>
      </c>
      <c r="C539" s="1">
        <f t="shared" si="1"/>
        <v>-1.12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IFERROR(__xludf.DUMMYFUNCTION("""COMPUTED_VALUE"""),34.63)</f>
        <v>34.63</v>
      </c>
      <c r="C540" s="1">
        <f t="shared" si="1"/>
        <v>-0.78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IFERROR(__xludf.DUMMYFUNCTION("""COMPUTED_VALUE"""),34.59)</f>
        <v>34.59</v>
      </c>
      <c r="C541" s="1">
        <f t="shared" si="1"/>
        <v>-1.04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IFERROR(__xludf.DUMMYFUNCTION("""COMPUTED_VALUE"""),34.5)</f>
        <v>34.5</v>
      </c>
      <c r="C542" s="1">
        <f t="shared" si="1"/>
        <v>-1.09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IFERROR(__xludf.DUMMYFUNCTION("""COMPUTED_VALUE"""),34.42)</f>
        <v>34.42</v>
      </c>
      <c r="C543" s="1">
        <f t="shared" si="1"/>
        <v>-1.08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IFERROR(__xludf.DUMMYFUNCTION("""COMPUTED_VALUE"""),34.42)</f>
        <v>34.42</v>
      </c>
      <c r="C544" s="1">
        <f t="shared" si="1"/>
        <v>-1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IFERROR(__xludf.DUMMYFUNCTION("""COMPUTED_VALUE"""),34.93)</f>
        <v>34.93</v>
      </c>
      <c r="C545" s="1">
        <f t="shared" si="1"/>
        <v>-0.49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IFERROR(__xludf.DUMMYFUNCTION("""COMPUTED_VALUE"""),34.8)</f>
        <v>34.8</v>
      </c>
      <c r="C546" s="1">
        <f t="shared" si="1"/>
        <v>-1.13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IFERROR(__xludf.DUMMYFUNCTION("""COMPUTED_VALUE"""),34.59)</f>
        <v>34.59</v>
      </c>
      <c r="C547" s="1">
        <f t="shared" si="1"/>
        <v>-1.21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IFERROR(__xludf.DUMMYFUNCTION("""COMPUTED_VALUE"""),34.62)</f>
        <v>34.62</v>
      </c>
      <c r="C548" s="1">
        <f t="shared" si="1"/>
        <v>-0.97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IFERROR(__xludf.DUMMYFUNCTION("""COMPUTED_VALUE"""),34.38)</f>
        <v>34.38</v>
      </c>
      <c r="C549" s="1">
        <f t="shared" si="1"/>
        <v>-1.24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IFERROR(__xludf.DUMMYFUNCTION("""COMPUTED_VALUE"""),34.4)</f>
        <v>34.4</v>
      </c>
      <c r="C550" s="1">
        <f t="shared" si="1"/>
        <v>-0.98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IFERROR(__xludf.DUMMYFUNCTION("""COMPUTED_VALUE"""),34.64)</f>
        <v>34.64</v>
      </c>
      <c r="C551" s="1">
        <f t="shared" si="1"/>
        <v>-0.76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IFERROR(__xludf.DUMMYFUNCTION("""COMPUTED_VALUE"""),34.76)</f>
        <v>34.76</v>
      </c>
      <c r="C552" s="1">
        <f t="shared" si="1"/>
        <v>-0.88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IFERROR(__xludf.DUMMYFUNCTION("""COMPUTED_VALUE"""),35.08)</f>
        <v>35.08</v>
      </c>
      <c r="C553" s="1">
        <f t="shared" si="1"/>
        <v>-0.68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IFERROR(__xludf.DUMMYFUNCTION("""COMPUTED_VALUE"""),35.13)</f>
        <v>35.13</v>
      </c>
      <c r="C554" s="1">
        <f t="shared" si="1"/>
        <v>-0.95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IFERROR(__xludf.DUMMYFUNCTION("""COMPUTED_VALUE"""),35.11)</f>
        <v>35.11</v>
      </c>
      <c r="C555" s="1">
        <f t="shared" si="1"/>
        <v>-1.02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IFERROR(__xludf.DUMMYFUNCTION("""COMPUTED_VALUE"""),35.17)</f>
        <v>35.17</v>
      </c>
      <c r="C556" s="1">
        <f t="shared" si="1"/>
        <v>-0.94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IFERROR(__xludf.DUMMYFUNCTION("""COMPUTED_VALUE"""),35.08)</f>
        <v>35.08</v>
      </c>
      <c r="C557" s="1">
        <f t="shared" si="1"/>
        <v>-1.09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IFERROR(__xludf.DUMMYFUNCTION("""COMPUTED_VALUE"""),35.2)</f>
        <v>35.2</v>
      </c>
      <c r="C558" s="1">
        <f t="shared" si="1"/>
        <v>-0.88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IFERROR(__xludf.DUMMYFUNCTION("""COMPUTED_VALUE"""),35.3)</f>
        <v>35.3</v>
      </c>
      <c r="C559" s="1">
        <f t="shared" si="1"/>
        <v>-0.9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IFERROR(__xludf.DUMMYFUNCTION("""COMPUTED_VALUE"""),35.56)</f>
        <v>35.56</v>
      </c>
      <c r="C560" s="1">
        <f t="shared" si="1"/>
        <v>-0.74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IFERROR(__xludf.DUMMYFUNCTION("""COMPUTED_VALUE"""),35.71)</f>
        <v>35.71</v>
      </c>
      <c r="C561" s="1">
        <f t="shared" si="1"/>
        <v>-0.85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IFERROR(__xludf.DUMMYFUNCTION("""COMPUTED_VALUE"""),35.74)</f>
        <v>35.74</v>
      </c>
      <c r="C562" s="1">
        <f t="shared" si="1"/>
        <v>-0.97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IFERROR(__xludf.DUMMYFUNCTION("""COMPUTED_VALUE"""),35.95)</f>
        <v>35.95</v>
      </c>
      <c r="C563" s="1">
        <f t="shared" si="1"/>
        <v>-0.79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IFERROR(__xludf.DUMMYFUNCTION("""COMPUTED_VALUE"""),35.94)</f>
        <v>35.94</v>
      </c>
      <c r="C564" s="1">
        <f t="shared" si="1"/>
        <v>-1.01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IFERROR(__xludf.DUMMYFUNCTION("""COMPUTED_VALUE"""),36.33)</f>
        <v>36.33</v>
      </c>
      <c r="C565" s="1">
        <f t="shared" si="1"/>
        <v>-0.61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IFERROR(__xludf.DUMMYFUNCTION("""COMPUTED_VALUE"""),36.91)</f>
        <v>36.91</v>
      </c>
      <c r="C566" s="1">
        <f t="shared" si="1"/>
        <v>-0.42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IFERROR(__xludf.DUMMYFUNCTION("""COMPUTED_VALUE"""),37.01)</f>
        <v>37.01</v>
      </c>
      <c r="C567" s="1">
        <f t="shared" si="1"/>
        <v>-0.9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IFERROR(__xludf.DUMMYFUNCTION("""COMPUTED_VALUE"""),37.07)</f>
        <v>37.07</v>
      </c>
      <c r="C568" s="1">
        <f t="shared" si="1"/>
        <v>-0.94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IFERROR(__xludf.DUMMYFUNCTION("""COMPUTED_VALUE"""),36.88)</f>
        <v>36.88</v>
      </c>
      <c r="C569" s="1">
        <f t="shared" si="1"/>
        <v>-1.19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IFERROR(__xludf.DUMMYFUNCTION("""COMPUTED_VALUE"""),36.73)</f>
        <v>36.73</v>
      </c>
      <c r="C570" s="1">
        <f t="shared" si="1"/>
        <v>-1.15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IFERROR(__xludf.DUMMYFUNCTION("""COMPUTED_VALUE"""),36.74)</f>
        <v>36.74</v>
      </c>
      <c r="C571" s="1">
        <f t="shared" si="1"/>
        <v>-0.99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IFERROR(__xludf.DUMMYFUNCTION("""COMPUTED_VALUE"""),36.44)</f>
        <v>36.44</v>
      </c>
      <c r="C572" s="1">
        <f t="shared" si="1"/>
        <v>-1.3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IFERROR(__xludf.DUMMYFUNCTION("""COMPUTED_VALUE"""),36.01)</f>
        <v>36.01</v>
      </c>
      <c r="C573" s="1">
        <f t="shared" si="1"/>
        <v>-1.43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IFERROR(__xludf.DUMMYFUNCTION("""COMPUTED_VALUE"""),36.06)</f>
        <v>36.06</v>
      </c>
      <c r="C574" s="1">
        <f t="shared" si="1"/>
        <v>-0.95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IFERROR(__xludf.DUMMYFUNCTION("""COMPUTED_VALUE"""),36.11)</f>
        <v>36.11</v>
      </c>
      <c r="C575" s="1">
        <f t="shared" si="1"/>
        <v>-0.95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IFERROR(__xludf.DUMMYFUNCTION("""COMPUTED_VALUE"""),35.97)</f>
        <v>35.97</v>
      </c>
      <c r="C576" s="1">
        <f t="shared" si="1"/>
        <v>-1.14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IFERROR(__xludf.DUMMYFUNCTION("""COMPUTED_VALUE"""),36.22)</f>
        <v>36.22</v>
      </c>
      <c r="C577" s="1">
        <f t="shared" si="1"/>
        <v>-0.75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IFERROR(__xludf.DUMMYFUNCTION("""COMPUTED_VALUE"""),36.98)</f>
        <v>36.98</v>
      </c>
      <c r="C578" s="1">
        <f t="shared" si="1"/>
        <v>-0.24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IFERROR(__xludf.DUMMYFUNCTION("""COMPUTED_VALUE"""),37.09)</f>
        <v>37.09</v>
      </c>
      <c r="C579" s="1">
        <f t="shared" si="1"/>
        <v>-0.89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IFERROR(__xludf.DUMMYFUNCTION("""COMPUTED_VALUE"""),36.91)</f>
        <v>36.91</v>
      </c>
      <c r="C580" s="1">
        <f t="shared" si="1"/>
        <v>-1.18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IFERROR(__xludf.DUMMYFUNCTION("""COMPUTED_VALUE"""),37.07)</f>
        <v>37.07</v>
      </c>
      <c r="C581" s="1">
        <f t="shared" si="1"/>
        <v>-0.84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IFERROR(__xludf.DUMMYFUNCTION("""COMPUTED_VALUE"""),36.85)</f>
        <v>36.85</v>
      </c>
      <c r="C582" s="1">
        <f t="shared" si="1"/>
        <v>-1.22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IFERROR(__xludf.DUMMYFUNCTION("""COMPUTED_VALUE"""),37.06)</f>
        <v>37.06</v>
      </c>
      <c r="C583" s="1">
        <f t="shared" si="1"/>
        <v>-0.79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IFERROR(__xludf.DUMMYFUNCTION("""COMPUTED_VALUE"""),37.47)</f>
        <v>37.47</v>
      </c>
      <c r="C584" s="1">
        <f t="shared" si="1"/>
        <v>-0.59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IFERROR(__xludf.DUMMYFUNCTION("""COMPUTED_VALUE"""),37.85)</f>
        <v>37.85</v>
      </c>
      <c r="C585" s="1">
        <f t="shared" si="1"/>
        <v>-0.62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IFERROR(__xludf.DUMMYFUNCTION("""COMPUTED_VALUE"""),38.32)</f>
        <v>38.32</v>
      </c>
      <c r="C586" s="1">
        <f t="shared" si="1"/>
        <v>-0.53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IFERROR(__xludf.DUMMYFUNCTION("""COMPUTED_VALUE"""),38.16)</f>
        <v>38.16</v>
      </c>
      <c r="C587" s="1">
        <f t="shared" si="1"/>
        <v>-1.16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IFERROR(__xludf.DUMMYFUNCTION("""COMPUTED_VALUE"""),38.47)</f>
        <v>38.47</v>
      </c>
      <c r="C588" s="1">
        <f t="shared" si="1"/>
        <v>-0.69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IFERROR(__xludf.DUMMYFUNCTION("""COMPUTED_VALUE"""),38.58)</f>
        <v>38.58</v>
      </c>
      <c r="C589" s="1">
        <f t="shared" si="1"/>
        <v>-0.89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IFERROR(__xludf.DUMMYFUNCTION("""COMPUTED_VALUE"""),38.72)</f>
        <v>38.72</v>
      </c>
      <c r="C590" s="1">
        <f t="shared" si="1"/>
        <v>-0.86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IFERROR(__xludf.DUMMYFUNCTION("""COMPUTED_VALUE"""),38.5)</f>
        <v>38.5</v>
      </c>
      <c r="C591" s="1">
        <f t="shared" si="1"/>
        <v>-1.22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IFERROR(__xludf.DUMMYFUNCTION("""COMPUTED_VALUE"""),38.64)</f>
        <v>38.64</v>
      </c>
      <c r="C592" s="1">
        <f t="shared" si="1"/>
        <v>-0.86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IFERROR(__xludf.DUMMYFUNCTION("""COMPUTED_VALUE"""),38.57)</f>
        <v>38.57</v>
      </c>
      <c r="C593" s="1">
        <f t="shared" si="1"/>
        <v>-1.07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IFERROR(__xludf.DUMMYFUNCTION("""COMPUTED_VALUE"""),38.39)</f>
        <v>38.39</v>
      </c>
      <c r="C594" s="1">
        <f t="shared" si="1"/>
        <v>-1.18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IFERROR(__xludf.DUMMYFUNCTION("""COMPUTED_VALUE"""),38.71)</f>
        <v>38.71</v>
      </c>
      <c r="C595" s="1">
        <f t="shared" si="1"/>
        <v>-0.68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IFERROR(__xludf.DUMMYFUNCTION("""COMPUTED_VALUE"""),38.74)</f>
        <v>38.74</v>
      </c>
      <c r="C596" s="1">
        <f t="shared" si="1"/>
        <v>-0.97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IFERROR(__xludf.DUMMYFUNCTION("""COMPUTED_VALUE"""),38.44)</f>
        <v>38.44</v>
      </c>
      <c r="C597" s="1">
        <f t="shared" si="1"/>
        <v>-1.3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IFERROR(__xludf.DUMMYFUNCTION("""COMPUTED_VALUE"""),38.28)</f>
        <v>38.28</v>
      </c>
      <c r="C598" s="1">
        <f t="shared" si="1"/>
        <v>-1.16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IFERROR(__xludf.DUMMYFUNCTION("""COMPUTED_VALUE"""),38.17)</f>
        <v>38.17</v>
      </c>
      <c r="C599" s="1">
        <f t="shared" si="1"/>
        <v>-1.11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IFERROR(__xludf.DUMMYFUNCTION("""COMPUTED_VALUE"""),37.56)</f>
        <v>37.56</v>
      </c>
      <c r="C600" s="1">
        <f t="shared" si="1"/>
        <v>-1.61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IFERROR(__xludf.DUMMYFUNCTION("""COMPUTED_VALUE"""),37.03)</f>
        <v>37.03</v>
      </c>
      <c r="C601" s="1">
        <f t="shared" si="1"/>
        <v>-1.53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IFERROR(__xludf.DUMMYFUNCTION("""COMPUTED_VALUE"""),37.26)</f>
        <v>37.26</v>
      </c>
      <c r="C602" s="1">
        <f t="shared" si="1"/>
        <v>-0.77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IFERROR(__xludf.DUMMYFUNCTION("""COMPUTED_VALUE"""),37.1)</f>
        <v>37.1</v>
      </c>
      <c r="C603" s="1">
        <f t="shared" si="1"/>
        <v>-1.16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IFERROR(__xludf.DUMMYFUNCTION("""COMPUTED_VALUE"""),37.1)</f>
        <v>37.1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IFERROR(__xludf.DUMMYFUNCTION("""COMPUTED_VALUE"""),37.78)</f>
        <v>37.78</v>
      </c>
      <c r="C605" s="1">
        <f t="shared" si="1"/>
        <v>-0.32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IFERROR(__xludf.DUMMYFUNCTION("""COMPUTED_VALUE"""),37.62)</f>
        <v>37.62</v>
      </c>
      <c r="C606" s="1">
        <f t="shared" si="1"/>
        <v>-1.16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IFERROR(__xludf.DUMMYFUNCTION("""COMPUTED_VALUE"""),37.73)</f>
        <v>37.73</v>
      </c>
      <c r="C607" s="1">
        <f t="shared" si="1"/>
        <v>-0.89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IFERROR(__xludf.DUMMYFUNCTION("""COMPUTED_VALUE"""),37.53)</f>
        <v>37.53</v>
      </c>
      <c r="C608" s="1">
        <f t="shared" si="1"/>
        <v>-1.2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IFERROR(__xludf.DUMMYFUNCTION("""COMPUTED_VALUE"""),37.37)</f>
        <v>37.37</v>
      </c>
      <c r="C609" s="1">
        <f t="shared" si="1"/>
        <v>-1.16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IFERROR(__xludf.DUMMYFUNCTION("""COMPUTED_VALUE"""),36.55)</f>
        <v>36.55</v>
      </c>
      <c r="C610" s="1">
        <f t="shared" si="1"/>
        <v>-1.82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IFERROR(__xludf.DUMMYFUNCTION("""COMPUTED_VALUE"""),36.82)</f>
        <v>36.82</v>
      </c>
      <c r="C611" s="1">
        <f t="shared" si="1"/>
        <v>-0.73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IFERROR(__xludf.DUMMYFUNCTION("""COMPUTED_VALUE"""),36.62)</f>
        <v>36.62</v>
      </c>
      <c r="C612" s="1">
        <f t="shared" si="1"/>
        <v>-1.2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IFERROR(__xludf.DUMMYFUNCTION("""COMPUTED_VALUE"""),37.31)</f>
        <v>37.31</v>
      </c>
      <c r="C613" s="1">
        <f t="shared" si="1"/>
        <v>-0.31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IFERROR(__xludf.DUMMYFUNCTION("""COMPUTED_VALUE"""),37.14)</f>
        <v>37.14</v>
      </c>
      <c r="C614" s="1">
        <f t="shared" si="1"/>
        <v>-1.17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IFERROR(__xludf.DUMMYFUNCTION("""COMPUTED_VALUE"""),37.62)</f>
        <v>37.62</v>
      </c>
      <c r="C615" s="1">
        <f t="shared" si="1"/>
        <v>-0.52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IFERROR(__xludf.DUMMYFUNCTION("""COMPUTED_VALUE"""),37.33)</f>
        <v>37.33</v>
      </c>
      <c r="C616" s="1">
        <f t="shared" si="1"/>
        <v>-1.29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IFERROR(__xludf.DUMMYFUNCTION("""COMPUTED_VALUE"""),37.6)</f>
        <v>37.6</v>
      </c>
      <c r="C617" s="1">
        <f t="shared" si="1"/>
        <v>-0.73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IFERROR(__xludf.DUMMYFUNCTION("""COMPUTED_VALUE"""),37.35)</f>
        <v>37.35</v>
      </c>
      <c r="C618" s="1">
        <f t="shared" si="1"/>
        <v>-1.25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IFERROR(__xludf.DUMMYFUNCTION("""COMPUTED_VALUE"""),37.87)</f>
        <v>37.87</v>
      </c>
      <c r="C619" s="1">
        <f t="shared" si="1"/>
        <v>-0.48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IFERROR(__xludf.DUMMYFUNCTION("""COMPUTED_VALUE"""),38.05)</f>
        <v>38.05</v>
      </c>
      <c r="C620" s="1">
        <f t="shared" si="1"/>
        <v>-0.82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IFERROR(__xludf.DUMMYFUNCTION("""COMPUTED_VALUE"""),37.99)</f>
        <v>37.99</v>
      </c>
      <c r="C621" s="1">
        <f t="shared" si="1"/>
        <v>-1.06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IFERROR(__xludf.DUMMYFUNCTION("""COMPUTED_VALUE"""),37.87)</f>
        <v>37.87</v>
      </c>
      <c r="C622" s="1">
        <f t="shared" si="1"/>
        <v>-1.12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IFERROR(__xludf.DUMMYFUNCTION("""COMPUTED_VALUE"""),37.78)</f>
        <v>37.78</v>
      </c>
      <c r="C623" s="1">
        <f t="shared" si="1"/>
        <v>-1.09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IFERROR(__xludf.DUMMYFUNCTION("""COMPUTED_VALUE"""),37.34)</f>
        <v>37.34</v>
      </c>
      <c r="C624" s="1">
        <f t="shared" si="1"/>
        <v>-1.44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IFERROR(__xludf.DUMMYFUNCTION("""COMPUTED_VALUE"""),37.47)</f>
        <v>37.47</v>
      </c>
      <c r="C625" s="1">
        <f t="shared" si="1"/>
        <v>-0.87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IFERROR(__xludf.DUMMYFUNCTION("""COMPUTED_VALUE"""),37.39)</f>
        <v>37.39</v>
      </c>
      <c r="C626" s="1">
        <f t="shared" si="1"/>
        <v>-1.08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IFERROR(__xludf.DUMMYFUNCTION("""COMPUTED_VALUE"""),37.54)</f>
        <v>37.54</v>
      </c>
      <c r="C627" s="1">
        <f t="shared" si="1"/>
        <v>-0.85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IFERROR(__xludf.DUMMYFUNCTION("""COMPUTED_VALUE"""),38.17)</f>
        <v>38.17</v>
      </c>
      <c r="C628" s="1">
        <f t="shared" si="1"/>
        <v>-0.37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IFERROR(__xludf.DUMMYFUNCTION("""COMPUTED_VALUE"""),38.28)</f>
        <v>38.28</v>
      </c>
      <c r="C629" s="1">
        <f t="shared" si="1"/>
        <v>-0.89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IFERROR(__xludf.DUMMYFUNCTION("""COMPUTED_VALUE"""),39.1)</f>
        <v>39.1</v>
      </c>
      <c r="C630" s="1">
        <f t="shared" si="1"/>
        <v>-0.18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IFERROR(__xludf.DUMMYFUNCTION("""COMPUTED_VALUE"""),39.46)</f>
        <v>39.46</v>
      </c>
      <c r="C631" s="1">
        <f t="shared" si="1"/>
        <v>-0.64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IFERROR(__xludf.DUMMYFUNCTION("""COMPUTED_VALUE"""),39.58)</f>
        <v>39.58</v>
      </c>
      <c r="C632" s="1">
        <f t="shared" si="1"/>
        <v>-0.88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IFERROR(__xludf.DUMMYFUNCTION("""COMPUTED_VALUE"""),39.23)</f>
        <v>39.23</v>
      </c>
      <c r="C633" s="1">
        <f t="shared" si="1"/>
        <v>-1.35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IFERROR(__xludf.DUMMYFUNCTION("""COMPUTED_VALUE"""),39.08)</f>
        <v>39.08</v>
      </c>
      <c r="C634" s="1">
        <f t="shared" si="1"/>
        <v>-1.15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IFERROR(__xludf.DUMMYFUNCTION("""COMPUTED_VALUE"""),38.99)</f>
        <v>38.99</v>
      </c>
      <c r="C635" s="1">
        <f t="shared" si="1"/>
        <v>-1.09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IFERROR(__xludf.DUMMYFUNCTION("""COMPUTED_VALUE"""),38.99)</f>
        <v>38.99</v>
      </c>
      <c r="C636" s="1">
        <f t="shared" si="1"/>
        <v>-1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IFERROR(__xludf.DUMMYFUNCTION("""COMPUTED_VALUE"""),38.73)</f>
        <v>38.73</v>
      </c>
      <c r="C637" s="1">
        <f t="shared" si="1"/>
        <v>-1.26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IFERROR(__xludf.DUMMYFUNCTION("""COMPUTED_VALUE"""),38.32)</f>
        <v>38.32</v>
      </c>
      <c r="C638" s="1">
        <f t="shared" si="1"/>
        <v>-1.41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IFERROR(__xludf.DUMMYFUNCTION("""COMPUTED_VALUE"""),38.64)</f>
        <v>38.64</v>
      </c>
      <c r="C639" s="1">
        <f t="shared" si="1"/>
        <v>-0.68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IFERROR(__xludf.DUMMYFUNCTION("""COMPUTED_VALUE"""),38.24)</f>
        <v>38.24</v>
      </c>
      <c r="C640" s="1">
        <f t="shared" si="1"/>
        <v>-1.4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IFERROR(__xludf.DUMMYFUNCTION("""COMPUTED_VALUE"""),38.85)</f>
        <v>38.85</v>
      </c>
      <c r="C641" s="1">
        <f t="shared" si="1"/>
        <v>-0.39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IFERROR(__xludf.DUMMYFUNCTION("""COMPUTED_VALUE"""),38.72)</f>
        <v>38.72</v>
      </c>
      <c r="C642" s="1">
        <f t="shared" si="1"/>
        <v>-1.13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IFERROR(__xludf.DUMMYFUNCTION("""COMPUTED_VALUE"""),38.78)</f>
        <v>38.78</v>
      </c>
      <c r="C643" s="1">
        <f t="shared" si="1"/>
        <v>-0.94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IFERROR(__xludf.DUMMYFUNCTION("""COMPUTED_VALUE"""),38.52)</f>
        <v>38.52</v>
      </c>
      <c r="C644" s="1">
        <f t="shared" si="1"/>
        <v>-1.26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IFERROR(__xludf.DUMMYFUNCTION("""COMPUTED_VALUE"""),38.44)</f>
        <v>38.44</v>
      </c>
      <c r="C645" s="1">
        <f t="shared" si="1"/>
        <v>-1.08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IFERROR(__xludf.DUMMYFUNCTION("""COMPUTED_VALUE"""),38.33)</f>
        <v>38.33</v>
      </c>
      <c r="C646" s="1">
        <f t="shared" si="1"/>
        <v>-1.11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IFERROR(__xludf.DUMMYFUNCTION("""COMPUTED_VALUE"""),38.51)</f>
        <v>38.51</v>
      </c>
      <c r="C647" s="1">
        <f t="shared" si="1"/>
        <v>-0.82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IFERROR(__xludf.DUMMYFUNCTION("""COMPUTED_VALUE"""),39.42)</f>
        <v>39.42</v>
      </c>
      <c r="C648" s="1">
        <f t="shared" si="1"/>
        <v>-0.09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IFERROR(__xludf.DUMMYFUNCTION("""COMPUTED_VALUE"""),40.01)</f>
        <v>40.01</v>
      </c>
      <c r="C649" s="1">
        <f t="shared" si="1"/>
        <v>-0.41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IFERROR(__xludf.DUMMYFUNCTION("""COMPUTED_VALUE"""),40.56)</f>
        <v>40.56</v>
      </c>
      <c r="C650" s="1">
        <f t="shared" si="1"/>
        <v>-0.45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IFERROR(__xludf.DUMMYFUNCTION("""COMPUTED_VALUE"""),40.4)</f>
        <v>40.4</v>
      </c>
      <c r="C651" s="1">
        <f t="shared" si="1"/>
        <v>-1.16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IFERROR(__xludf.DUMMYFUNCTION("""COMPUTED_VALUE"""),40.51)</f>
        <v>40.51</v>
      </c>
      <c r="C652" s="1">
        <f t="shared" si="1"/>
        <v>-0.89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IFERROR(__xludf.DUMMYFUNCTION("""COMPUTED_VALUE"""),39.88)</f>
        <v>39.88</v>
      </c>
      <c r="C653" s="1">
        <f t="shared" si="1"/>
        <v>-1.63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IFERROR(__xludf.DUMMYFUNCTION("""COMPUTED_VALUE"""),40.42)</f>
        <v>40.42</v>
      </c>
      <c r="C654" s="1">
        <f t="shared" si="1"/>
        <v>-0.46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IFERROR(__xludf.DUMMYFUNCTION("""COMPUTED_VALUE"""),40.32)</f>
        <v>40.32</v>
      </c>
      <c r="C655" s="1">
        <f t="shared" si="1"/>
        <v>-1.1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IFERROR(__xludf.DUMMYFUNCTION("""COMPUTED_VALUE"""),39.89)</f>
        <v>39.89</v>
      </c>
      <c r="C656" s="1">
        <f t="shared" si="1"/>
        <v>-1.43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IFERROR(__xludf.DUMMYFUNCTION("""COMPUTED_VALUE"""),39.78)</f>
        <v>39.78</v>
      </c>
      <c r="C657" s="1">
        <f t="shared" si="1"/>
        <v>-1.11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IFERROR(__xludf.DUMMYFUNCTION("""COMPUTED_VALUE"""),39.62)</f>
        <v>39.62</v>
      </c>
      <c r="C658" s="1">
        <f t="shared" si="1"/>
        <v>-1.16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IFERROR(__xludf.DUMMYFUNCTION("""COMPUTED_VALUE"""),39.4)</f>
        <v>39.4</v>
      </c>
      <c r="C659" s="1">
        <f t="shared" si="1"/>
        <v>-1.22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IFERROR(__xludf.DUMMYFUNCTION("""COMPUTED_VALUE"""),39.3)</f>
        <v>39.3</v>
      </c>
      <c r="C660" s="1">
        <f t="shared" si="1"/>
        <v>-1.1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IFERROR(__xludf.DUMMYFUNCTION("""COMPUTED_VALUE"""),39.38)</f>
        <v>39.38</v>
      </c>
      <c r="C661" s="1">
        <f t="shared" si="1"/>
        <v>-0.92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IFERROR(__xludf.DUMMYFUNCTION("""COMPUTED_VALUE"""),39.35)</f>
        <v>39.35</v>
      </c>
      <c r="C662" s="1">
        <f t="shared" si="1"/>
        <v>-1.03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IFERROR(__xludf.DUMMYFUNCTION("""COMPUTED_VALUE"""),39.55)</f>
        <v>39.55</v>
      </c>
      <c r="C663" s="1">
        <f t="shared" si="1"/>
        <v>-0.8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IFERROR(__xludf.DUMMYFUNCTION("""COMPUTED_VALUE"""),39.53)</f>
        <v>39.53</v>
      </c>
      <c r="C664" s="1">
        <f t="shared" si="1"/>
        <v>-1.02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IFERROR(__xludf.DUMMYFUNCTION("""COMPUTED_VALUE"""),39.47)</f>
        <v>39.47</v>
      </c>
      <c r="C665" s="1">
        <f t="shared" si="1"/>
        <v>-1.06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IFERROR(__xludf.DUMMYFUNCTION("""COMPUTED_VALUE"""),39.26)</f>
        <v>39.26</v>
      </c>
      <c r="C666" s="1">
        <f t="shared" si="1"/>
        <v>-1.21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IFERROR(__xludf.DUMMYFUNCTION("""COMPUTED_VALUE"""),38.77)</f>
        <v>38.77</v>
      </c>
      <c r="C667" s="1">
        <f t="shared" si="1"/>
        <v>-1.49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IFERROR(__xludf.DUMMYFUNCTION("""COMPUTED_VALUE"""),38.11)</f>
        <v>38.11</v>
      </c>
      <c r="C668" s="1">
        <f t="shared" si="1"/>
        <v>-1.66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IFERROR(__xludf.DUMMYFUNCTION("""COMPUTED_VALUE"""),38.47)</f>
        <v>38.47</v>
      </c>
      <c r="C669" s="1">
        <f t="shared" si="1"/>
        <v>-0.64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IFERROR(__xludf.DUMMYFUNCTION("""COMPUTED_VALUE"""),38.17)</f>
        <v>38.17</v>
      </c>
      <c r="C670" s="1">
        <f t="shared" si="1"/>
        <v>-1.3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IFERROR(__xludf.DUMMYFUNCTION("""COMPUTED_VALUE"""),38.0)</f>
        <v>38</v>
      </c>
      <c r="C671" s="1">
        <f t="shared" si="1"/>
        <v>-1.17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IFERROR(__xludf.DUMMYFUNCTION("""COMPUTED_VALUE"""),37.46)</f>
        <v>37.46</v>
      </c>
      <c r="C672" s="1">
        <f t="shared" si="1"/>
        <v>-1.54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IFERROR(__xludf.DUMMYFUNCTION("""COMPUTED_VALUE"""),37.14)</f>
        <v>37.14</v>
      </c>
      <c r="C673" s="1">
        <f t="shared" si="1"/>
        <v>-1.32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IFERROR(__xludf.DUMMYFUNCTION("""COMPUTED_VALUE"""),37.4)</f>
        <v>37.4</v>
      </c>
      <c r="C674" s="1">
        <f t="shared" si="1"/>
        <v>-0.74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IFERROR(__xludf.DUMMYFUNCTION("""COMPUTED_VALUE"""),37.28)</f>
        <v>37.28</v>
      </c>
      <c r="C675" s="1">
        <f t="shared" si="1"/>
        <v>-1.12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IFERROR(__xludf.DUMMYFUNCTION("""COMPUTED_VALUE"""),37.51)</f>
        <v>37.51</v>
      </c>
      <c r="C676" s="1">
        <f t="shared" si="1"/>
        <v>-0.77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IFERROR(__xludf.DUMMYFUNCTION("""COMPUTED_VALUE"""),38.15)</f>
        <v>38.15</v>
      </c>
      <c r="C677" s="1">
        <f t="shared" si="1"/>
        <v>-0.36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IFERROR(__xludf.DUMMYFUNCTION("""COMPUTED_VALUE"""),37.9)</f>
        <v>37.9</v>
      </c>
      <c r="C678" s="1">
        <f t="shared" si="1"/>
        <v>-1.25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IFERROR(__xludf.DUMMYFUNCTION("""COMPUTED_VALUE"""),37.66)</f>
        <v>37.66</v>
      </c>
      <c r="C679" s="1">
        <f t="shared" si="1"/>
        <v>-1.24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IFERROR(__xludf.DUMMYFUNCTION("""COMPUTED_VALUE"""),37.77)</f>
        <v>37.77</v>
      </c>
      <c r="C680" s="1">
        <f t="shared" si="1"/>
        <v>-0.89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IFERROR(__xludf.DUMMYFUNCTION("""COMPUTED_VALUE"""),37.55)</f>
        <v>37.55</v>
      </c>
      <c r="C681" s="1">
        <f t="shared" si="1"/>
        <v>-1.22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IFERROR(__xludf.DUMMYFUNCTION("""COMPUTED_VALUE"""),38.35)</f>
        <v>38.35</v>
      </c>
      <c r="C682" s="1">
        <f t="shared" si="1"/>
        <v>-0.2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IFERROR(__xludf.DUMMYFUNCTION("""COMPUTED_VALUE"""),38.12)</f>
        <v>38.12</v>
      </c>
      <c r="C683" s="1">
        <f t="shared" si="1"/>
        <v>-1.23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IFERROR(__xludf.DUMMYFUNCTION("""COMPUTED_VALUE"""),38.35)</f>
        <v>38.35</v>
      </c>
      <c r="C684" s="1">
        <f t="shared" si="1"/>
        <v>-0.77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IFERROR(__xludf.DUMMYFUNCTION("""COMPUTED_VALUE"""),38.62)</f>
        <v>38.62</v>
      </c>
      <c r="C685" s="1">
        <f t="shared" si="1"/>
        <v>-0.73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IFERROR(__xludf.DUMMYFUNCTION("""COMPUTED_VALUE"""),38.52)</f>
        <v>38.52</v>
      </c>
      <c r="C686" s="1">
        <f t="shared" si="1"/>
        <v>-1.1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IFERROR(__xludf.DUMMYFUNCTION("""COMPUTED_VALUE"""),38.64)</f>
        <v>38.64</v>
      </c>
      <c r="C687" s="1">
        <f t="shared" si="1"/>
        <v>-0.88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IFERROR(__xludf.DUMMYFUNCTION("""COMPUTED_VALUE"""),38.03)</f>
        <v>38.03</v>
      </c>
      <c r="C688" s="1">
        <f t="shared" si="1"/>
        <v>-1.61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IFERROR(__xludf.DUMMYFUNCTION("""COMPUTED_VALUE"""),38.12)</f>
        <v>38.12</v>
      </c>
      <c r="C689" s="1">
        <f t="shared" si="1"/>
        <v>-0.91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IFERROR(__xludf.DUMMYFUNCTION("""COMPUTED_VALUE"""),37.68)</f>
        <v>37.68</v>
      </c>
      <c r="C690" s="1">
        <f t="shared" si="1"/>
        <v>-1.44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IFERROR(__xludf.DUMMYFUNCTION("""COMPUTED_VALUE"""),37.76)</f>
        <v>37.76</v>
      </c>
      <c r="C691" s="1">
        <f t="shared" si="1"/>
        <v>-0.92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IFERROR(__xludf.DUMMYFUNCTION("""COMPUTED_VALUE"""),38.31)</f>
        <v>38.31</v>
      </c>
      <c r="C692" s="1">
        <f t="shared" si="1"/>
        <v>-0.45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IFERROR(__xludf.DUMMYFUNCTION("""COMPUTED_VALUE"""),37.93)</f>
        <v>37.93</v>
      </c>
      <c r="C693" s="1">
        <f t="shared" si="1"/>
        <v>-1.38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IFERROR(__xludf.DUMMYFUNCTION("""COMPUTED_VALUE"""),38.38)</f>
        <v>38.38</v>
      </c>
      <c r="C694" s="1">
        <f t="shared" si="1"/>
        <v>-0.55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IFERROR(__xludf.DUMMYFUNCTION("""COMPUTED_VALUE"""),38.34)</f>
        <v>38.34</v>
      </c>
      <c r="C695" s="1">
        <f t="shared" si="1"/>
        <v>-1.04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IFERROR(__xludf.DUMMYFUNCTION("""COMPUTED_VALUE"""),38.24)</f>
        <v>38.24</v>
      </c>
      <c r="C696" s="1">
        <f t="shared" si="1"/>
        <v>-1.1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IFERROR(__xludf.DUMMYFUNCTION("""COMPUTED_VALUE"""),38.33)</f>
        <v>38.33</v>
      </c>
      <c r="C697" s="1">
        <f t="shared" si="1"/>
        <v>-0.91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IFERROR(__xludf.DUMMYFUNCTION("""COMPUTED_VALUE"""),38.58)</f>
        <v>38.58</v>
      </c>
      <c r="C698" s="1">
        <f t="shared" si="1"/>
        <v>-0.75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IFERROR(__xludf.DUMMYFUNCTION("""COMPUTED_VALUE"""),38.58)</f>
        <v>38.58</v>
      </c>
      <c r="C699" s="1">
        <f t="shared" si="1"/>
        <v>-1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IFERROR(__xludf.DUMMYFUNCTION("""COMPUTED_VALUE"""),38.56)</f>
        <v>38.56</v>
      </c>
      <c r="C700" s="1">
        <f t="shared" si="1"/>
        <v>-1.02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IFERROR(__xludf.DUMMYFUNCTION("""COMPUTED_VALUE"""),38.09)</f>
        <v>38.09</v>
      </c>
      <c r="C701" s="1">
        <f t="shared" si="1"/>
        <v>-1.47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IFERROR(__xludf.DUMMYFUNCTION("""COMPUTED_VALUE"""),38.11)</f>
        <v>38.11</v>
      </c>
      <c r="C702" s="1">
        <f t="shared" si="1"/>
        <v>-0.98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IFERROR(__xludf.DUMMYFUNCTION("""COMPUTED_VALUE"""),38.23)</f>
        <v>38.23</v>
      </c>
      <c r="C703" s="1">
        <f t="shared" si="1"/>
        <v>-0.88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IFERROR(__xludf.DUMMYFUNCTION("""COMPUTED_VALUE"""),38.13)</f>
        <v>38.13</v>
      </c>
      <c r="C704" s="1">
        <f t="shared" si="1"/>
        <v>-1.1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IFERROR(__xludf.DUMMYFUNCTION("""COMPUTED_VALUE"""),37.9)</f>
        <v>37.9</v>
      </c>
      <c r="C705" s="1">
        <f t="shared" si="1"/>
        <v>-1.23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IFERROR(__xludf.DUMMYFUNCTION("""COMPUTED_VALUE"""),37.74)</f>
        <v>37.74</v>
      </c>
      <c r="C706" s="1">
        <f t="shared" si="1"/>
        <v>-1.16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IFERROR(__xludf.DUMMYFUNCTION("""COMPUTED_VALUE"""),37.84)</f>
        <v>37.84</v>
      </c>
      <c r="C707" s="1">
        <f t="shared" si="1"/>
        <v>-0.9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IFERROR(__xludf.DUMMYFUNCTION("""COMPUTED_VALUE"""),37.4)</f>
        <v>37.4</v>
      </c>
      <c r="C708" s="1">
        <f t="shared" si="1"/>
        <v>-1.44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IFERROR(__xludf.DUMMYFUNCTION("""COMPUTED_VALUE"""),37.23)</f>
        <v>37.23</v>
      </c>
      <c r="C709" s="1">
        <f t="shared" si="1"/>
        <v>-1.17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IFERROR(__xludf.DUMMYFUNCTION("""COMPUTED_VALUE"""),36.61)</f>
        <v>36.61</v>
      </c>
      <c r="C710" s="1">
        <f t="shared" si="1"/>
        <v>-1.62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IFERROR(__xludf.DUMMYFUNCTION("""COMPUTED_VALUE"""),36.88)</f>
        <v>36.88</v>
      </c>
      <c r="C711" s="1">
        <f t="shared" si="1"/>
        <v>-0.73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IFERROR(__xludf.DUMMYFUNCTION("""COMPUTED_VALUE"""),37.09)</f>
        <v>37.09</v>
      </c>
      <c r="C712" s="1">
        <f t="shared" si="1"/>
        <v>-0.79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IFERROR(__xludf.DUMMYFUNCTION("""COMPUTED_VALUE"""),37.04)</f>
        <v>37.04</v>
      </c>
      <c r="C713" s="1">
        <f t="shared" si="1"/>
        <v>-1.05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IFERROR(__xludf.DUMMYFUNCTION("""COMPUTED_VALUE"""),37.18)</f>
        <v>37.18</v>
      </c>
      <c r="C714" s="1">
        <f t="shared" si="1"/>
        <v>-0.86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IFERROR(__xludf.DUMMYFUNCTION("""COMPUTED_VALUE"""),37.33)</f>
        <v>37.33</v>
      </c>
      <c r="C715" s="1">
        <f t="shared" si="1"/>
        <v>-0.85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IFERROR(__xludf.DUMMYFUNCTION("""COMPUTED_VALUE"""),37.08)</f>
        <v>37.08</v>
      </c>
      <c r="C716" s="1">
        <f t="shared" si="1"/>
        <v>-1.25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IFERROR(__xludf.DUMMYFUNCTION("""COMPUTED_VALUE"""),36.77)</f>
        <v>36.77</v>
      </c>
      <c r="C717" s="1">
        <f t="shared" si="1"/>
        <v>-1.31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IFERROR(__xludf.DUMMYFUNCTION("""COMPUTED_VALUE"""),37.42)</f>
        <v>37.42</v>
      </c>
      <c r="C718" s="1">
        <f t="shared" si="1"/>
        <v>-0.35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IFERROR(__xludf.DUMMYFUNCTION("""COMPUTED_VALUE"""),36.72)</f>
        <v>36.72</v>
      </c>
      <c r="C719" s="1">
        <f t="shared" si="1"/>
        <v>-1.7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IFERROR(__xludf.DUMMYFUNCTION("""COMPUTED_VALUE"""),36.36)</f>
        <v>36.36</v>
      </c>
      <c r="C720" s="1">
        <f t="shared" si="1"/>
        <v>-1.36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IFERROR(__xludf.DUMMYFUNCTION("""COMPUTED_VALUE"""),36.29)</f>
        <v>36.29</v>
      </c>
      <c r="C721" s="1">
        <f t="shared" si="1"/>
        <v>-1.07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IFERROR(__xludf.DUMMYFUNCTION("""COMPUTED_VALUE"""),36.08)</f>
        <v>36.08</v>
      </c>
      <c r="C722" s="1">
        <f t="shared" si="1"/>
        <v>-1.21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IFERROR(__xludf.DUMMYFUNCTION("""COMPUTED_VALUE"""),36.16)</f>
        <v>36.16</v>
      </c>
      <c r="C723" s="1">
        <f t="shared" si="1"/>
        <v>-0.92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IFERROR(__xludf.DUMMYFUNCTION("""COMPUTED_VALUE"""),36.01)</f>
        <v>36.01</v>
      </c>
      <c r="C724" s="1">
        <f t="shared" si="1"/>
        <v>-1.15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IFERROR(__xludf.DUMMYFUNCTION("""COMPUTED_VALUE"""),36.43)</f>
        <v>36.43</v>
      </c>
      <c r="C725" s="1">
        <f t="shared" si="1"/>
        <v>-0.58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IFERROR(__xludf.DUMMYFUNCTION("""COMPUTED_VALUE"""),36.56)</f>
        <v>36.56</v>
      </c>
      <c r="C726" s="1">
        <f t="shared" si="1"/>
        <v>-0.87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IFERROR(__xludf.DUMMYFUNCTION("""COMPUTED_VALUE"""),37.24)</f>
        <v>37.24</v>
      </c>
      <c r="C727" s="1">
        <f t="shared" si="1"/>
        <v>-0.32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IFERROR(__xludf.DUMMYFUNCTION("""COMPUTED_VALUE"""),37.25)</f>
        <v>37.25</v>
      </c>
      <c r="C728" s="1">
        <f t="shared" si="1"/>
        <v>-0.99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IFERROR(__xludf.DUMMYFUNCTION("""COMPUTED_VALUE"""),37.39)</f>
        <v>37.39</v>
      </c>
      <c r="C729" s="1">
        <f t="shared" si="1"/>
        <v>-0.86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IFERROR(__xludf.DUMMYFUNCTION("""COMPUTED_VALUE"""),37.93)</f>
        <v>37.93</v>
      </c>
      <c r="C730" s="1">
        <f t="shared" si="1"/>
        <v>-0.46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IFERROR(__xludf.DUMMYFUNCTION("""COMPUTED_VALUE"""),37.36)</f>
        <v>37.36</v>
      </c>
      <c r="C731" s="1">
        <f t="shared" si="1"/>
        <v>-1.57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IFERROR(__xludf.DUMMYFUNCTION("""COMPUTED_VALUE"""),37.42)</f>
        <v>37.42</v>
      </c>
      <c r="C732" s="1">
        <f t="shared" si="1"/>
        <v>-0.94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IFERROR(__xludf.DUMMYFUNCTION("""COMPUTED_VALUE"""),37.56)</f>
        <v>37.56</v>
      </c>
      <c r="C733" s="1">
        <f t="shared" si="1"/>
        <v>-0.86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IFERROR(__xludf.DUMMYFUNCTION("""COMPUTED_VALUE"""),37.97)</f>
        <v>37.97</v>
      </c>
      <c r="C734" s="1">
        <f t="shared" si="1"/>
        <v>-0.59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IFERROR(__xludf.DUMMYFUNCTION("""COMPUTED_VALUE"""),37.92)</f>
        <v>37.92</v>
      </c>
      <c r="C735" s="1">
        <f t="shared" si="1"/>
        <v>-1.05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IFERROR(__xludf.DUMMYFUNCTION("""COMPUTED_VALUE"""),37.38)</f>
        <v>37.38</v>
      </c>
      <c r="C736" s="1">
        <f t="shared" si="1"/>
        <v>-1.54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IFERROR(__xludf.DUMMYFUNCTION("""COMPUTED_VALUE"""),37.15)</f>
        <v>37.15</v>
      </c>
      <c r="C737" s="1">
        <f t="shared" si="1"/>
        <v>-1.23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IFERROR(__xludf.DUMMYFUNCTION("""COMPUTED_VALUE"""),37.31)</f>
        <v>37.31</v>
      </c>
      <c r="C738" s="1">
        <f t="shared" si="1"/>
        <v>-0.84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IFERROR(__xludf.DUMMYFUNCTION("""COMPUTED_VALUE"""),37.38)</f>
        <v>37.38</v>
      </c>
      <c r="C739" s="1">
        <f t="shared" si="1"/>
        <v>-0.93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IFERROR(__xludf.DUMMYFUNCTION("""COMPUTED_VALUE"""),37.71)</f>
        <v>37.71</v>
      </c>
      <c r="C740" s="1">
        <f t="shared" si="1"/>
        <v>-0.67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IFERROR(__xludf.DUMMYFUNCTION("""COMPUTED_VALUE"""),37.64)</f>
        <v>37.64</v>
      </c>
      <c r="C741" s="1">
        <f t="shared" si="1"/>
        <v>-1.07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IFERROR(__xludf.DUMMYFUNCTION("""COMPUTED_VALUE"""),37.86)</f>
        <v>37.86</v>
      </c>
      <c r="C742" s="1">
        <f t="shared" si="1"/>
        <v>-0.78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IFERROR(__xludf.DUMMYFUNCTION("""COMPUTED_VALUE"""),37.64)</f>
        <v>37.64</v>
      </c>
      <c r="C743" s="1">
        <f t="shared" si="1"/>
        <v>-1.22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IFERROR(__xludf.DUMMYFUNCTION("""COMPUTED_VALUE"""),37.6)</f>
        <v>37.6</v>
      </c>
      <c r="C744" s="1">
        <f t="shared" si="1"/>
        <v>-1.04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IFERROR(__xludf.DUMMYFUNCTION("""COMPUTED_VALUE"""),37.66)</f>
        <v>37.66</v>
      </c>
      <c r="C745" s="1">
        <f t="shared" si="1"/>
        <v>-0.94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IFERROR(__xludf.DUMMYFUNCTION("""COMPUTED_VALUE"""),37.5)</f>
        <v>37.5</v>
      </c>
      <c r="C746" s="1">
        <f t="shared" si="1"/>
        <v>-1.16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IFERROR(__xludf.DUMMYFUNCTION("""COMPUTED_VALUE"""),37.28)</f>
        <v>37.28</v>
      </c>
      <c r="C747" s="1">
        <f t="shared" si="1"/>
        <v>-1.22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IFERROR(__xludf.DUMMYFUNCTION("""COMPUTED_VALUE"""),36.78)</f>
        <v>36.78</v>
      </c>
      <c r="C748" s="1">
        <f t="shared" si="1"/>
        <v>-1.5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IFERROR(__xludf.DUMMYFUNCTION("""COMPUTED_VALUE"""),37.05)</f>
        <v>37.05</v>
      </c>
      <c r="C749" s="1">
        <f t="shared" si="1"/>
        <v>-0.73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IFERROR(__xludf.DUMMYFUNCTION("""COMPUTED_VALUE"""),36.89)</f>
        <v>36.89</v>
      </c>
      <c r="C750" s="1">
        <f t="shared" si="1"/>
        <v>-1.16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IFERROR(__xludf.DUMMYFUNCTION("""COMPUTED_VALUE"""),36.73)</f>
        <v>36.73</v>
      </c>
      <c r="C751" s="1">
        <f t="shared" si="1"/>
        <v>-1.16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IFERROR(__xludf.DUMMYFUNCTION("""COMPUTED_VALUE"""),36.42)</f>
        <v>36.42</v>
      </c>
      <c r="C752" s="1">
        <f t="shared" si="1"/>
        <v>-1.31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IFERROR(__xludf.DUMMYFUNCTION("""COMPUTED_VALUE"""),36.42)</f>
        <v>36.42</v>
      </c>
      <c r="C753" s="1">
        <f t="shared" si="1"/>
        <v>-1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IFERROR(__xludf.DUMMYFUNCTION("""COMPUTED_VALUE"""),35.97)</f>
        <v>35.97</v>
      </c>
      <c r="C754" s="1">
        <f t="shared" si="1"/>
        <v>-1.45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IFERROR(__xludf.DUMMYFUNCTION("""COMPUTED_VALUE"""),36.25)</f>
        <v>36.25</v>
      </c>
      <c r="C755" s="1">
        <f t="shared" si="1"/>
        <v>-0.72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IFERROR(__xludf.DUMMYFUNCTION("""COMPUTED_VALUE"""),37.6)</f>
        <v>37.6</v>
      </c>
      <c r="C756" s="1">
        <f t="shared" si="1"/>
        <v>0.35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IFERROR(__xludf.DUMMYFUNCTION("""COMPUTED_VALUE"""),37.6)</f>
        <v>37.6</v>
      </c>
      <c r="C757" s="1">
        <f t="shared" si="1"/>
        <v>-1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IFERROR(__xludf.DUMMYFUNCTION("""COMPUTED_VALUE"""),37.66)</f>
        <v>37.66</v>
      </c>
      <c r="C758" s="1">
        <f t="shared" si="1"/>
        <v>-0.94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IFERROR(__xludf.DUMMYFUNCTION("""COMPUTED_VALUE"""),37.3)</f>
        <v>37.3</v>
      </c>
      <c r="C759" s="1">
        <f t="shared" si="1"/>
        <v>-1.36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IFERROR(__xludf.DUMMYFUNCTION("""COMPUTED_VALUE"""),37.04)</f>
        <v>37.04</v>
      </c>
      <c r="C760" s="1">
        <f t="shared" si="1"/>
        <v>-1.26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IFERROR(__xludf.DUMMYFUNCTION("""COMPUTED_VALUE"""),37.03)</f>
        <v>37.03</v>
      </c>
      <c r="C761" s="1">
        <f t="shared" si="1"/>
        <v>-1.01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IFERROR(__xludf.DUMMYFUNCTION("""COMPUTED_VALUE"""),36.96)</f>
        <v>36.96</v>
      </c>
      <c r="C762" s="1">
        <f t="shared" si="1"/>
        <v>-1.07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IFERROR(__xludf.DUMMYFUNCTION("""COMPUTED_VALUE"""),36.91)</f>
        <v>36.91</v>
      </c>
      <c r="C763" s="1">
        <f t="shared" si="1"/>
        <v>-1.05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IFERROR(__xludf.DUMMYFUNCTION("""COMPUTED_VALUE"""),36.99)</f>
        <v>36.99</v>
      </c>
      <c r="C764" s="1">
        <f t="shared" si="1"/>
        <v>-0.92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IFERROR(__xludf.DUMMYFUNCTION("""COMPUTED_VALUE"""),37.32)</f>
        <v>37.32</v>
      </c>
      <c r="C765" s="1">
        <f t="shared" si="1"/>
        <v>-0.67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IFERROR(__xludf.DUMMYFUNCTION("""COMPUTED_VALUE"""),37.32)</f>
        <v>37.32</v>
      </c>
      <c r="C766" s="1">
        <f t="shared" si="1"/>
        <v>-1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IFERROR(__xludf.DUMMYFUNCTION("""COMPUTED_VALUE"""),37.51)</f>
        <v>37.51</v>
      </c>
      <c r="C767" s="1">
        <f t="shared" si="1"/>
        <v>-0.81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IFERROR(__xludf.DUMMYFUNCTION("""COMPUTED_VALUE"""),37.7)</f>
        <v>37.7</v>
      </c>
      <c r="C768" s="1">
        <f t="shared" si="1"/>
        <v>-0.81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IFERROR(__xludf.DUMMYFUNCTION("""COMPUTED_VALUE"""),37.13)</f>
        <v>37.13</v>
      </c>
      <c r="C769" s="1">
        <f t="shared" si="1"/>
        <v>-1.57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IFERROR(__xludf.DUMMYFUNCTION("""COMPUTED_VALUE"""),37.13)</f>
        <v>37.13</v>
      </c>
      <c r="C770" s="1">
        <f t="shared" si="1"/>
        <v>-1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IFERROR(__xludf.DUMMYFUNCTION("""COMPUTED_VALUE"""),37.11)</f>
        <v>37.11</v>
      </c>
      <c r="C771" s="1">
        <f t="shared" si="1"/>
        <v>-1.02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IFERROR(__xludf.DUMMYFUNCTION("""COMPUTED_VALUE"""),37.05)</f>
        <v>37.05</v>
      </c>
      <c r="C772" s="1">
        <f t="shared" si="1"/>
        <v>-1.06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IFERROR(__xludf.DUMMYFUNCTION("""COMPUTED_VALUE"""),37.01)</f>
        <v>37.01</v>
      </c>
      <c r="C773" s="1">
        <f t="shared" si="1"/>
        <v>-1.04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IFERROR(__xludf.DUMMYFUNCTION("""COMPUTED_VALUE"""),37.42)</f>
        <v>37.42</v>
      </c>
      <c r="C774" s="1">
        <f t="shared" si="1"/>
        <v>-0.59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IFERROR(__xludf.DUMMYFUNCTION("""COMPUTED_VALUE"""),37.5)</f>
        <v>37.5</v>
      </c>
      <c r="C775" s="1">
        <f t="shared" si="1"/>
        <v>-0.92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IFERROR(__xludf.DUMMYFUNCTION("""COMPUTED_VALUE"""),37.24)</f>
        <v>37.24</v>
      </c>
      <c r="C776" s="1">
        <f t="shared" si="1"/>
        <v>-1.26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IFERROR(__xludf.DUMMYFUNCTION("""COMPUTED_VALUE"""),37.54)</f>
        <v>37.54</v>
      </c>
      <c r="C777" s="1">
        <f t="shared" si="1"/>
        <v>-0.7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IFERROR(__xludf.DUMMYFUNCTION("""COMPUTED_VALUE"""),37.35)</f>
        <v>37.35</v>
      </c>
      <c r="C778" s="1">
        <f t="shared" si="1"/>
        <v>-1.19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IFERROR(__xludf.DUMMYFUNCTION("""COMPUTED_VALUE"""),38.14)</f>
        <v>38.14</v>
      </c>
      <c r="C779" s="1">
        <f t="shared" si="1"/>
        <v>-0.21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IFERROR(__xludf.DUMMYFUNCTION("""COMPUTED_VALUE"""),38.31)</f>
        <v>38.31</v>
      </c>
      <c r="C780" s="1">
        <f t="shared" si="1"/>
        <v>-0.83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IFERROR(__xludf.DUMMYFUNCTION("""COMPUTED_VALUE"""),38.91)</f>
        <v>38.91</v>
      </c>
      <c r="C781" s="1">
        <f t="shared" si="1"/>
        <v>-0.4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IFERROR(__xludf.DUMMYFUNCTION("""COMPUTED_VALUE"""),38.77)</f>
        <v>38.77</v>
      </c>
      <c r="C782" s="1">
        <f t="shared" si="1"/>
        <v>-1.14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IFERROR(__xludf.DUMMYFUNCTION("""COMPUTED_VALUE"""),38.61)</f>
        <v>38.61</v>
      </c>
      <c r="C783" s="1">
        <f t="shared" si="1"/>
        <v>-1.16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IFERROR(__xludf.DUMMYFUNCTION("""COMPUTED_VALUE"""),37.56)</f>
        <v>37.56</v>
      </c>
      <c r="C784" s="1">
        <f t="shared" si="1"/>
        <v>-2.05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IFERROR(__xludf.DUMMYFUNCTION("""COMPUTED_VALUE"""),37.21)</f>
        <v>37.21</v>
      </c>
      <c r="C785" s="1">
        <f t="shared" si="1"/>
        <v>-1.35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IFERROR(__xludf.DUMMYFUNCTION("""COMPUTED_VALUE"""),36.84)</f>
        <v>36.84</v>
      </c>
      <c r="C786" s="1">
        <f t="shared" si="1"/>
        <v>-1.37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IFERROR(__xludf.DUMMYFUNCTION("""COMPUTED_VALUE"""),37.42)</f>
        <v>37.42</v>
      </c>
      <c r="C787" s="1">
        <f t="shared" si="1"/>
        <v>-0.42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IFERROR(__xludf.DUMMYFUNCTION("""COMPUTED_VALUE"""),37.67)</f>
        <v>37.67</v>
      </c>
      <c r="C788" s="1">
        <f t="shared" si="1"/>
        <v>-0.75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IFERROR(__xludf.DUMMYFUNCTION("""COMPUTED_VALUE"""),37.73)</f>
        <v>37.73</v>
      </c>
      <c r="C789" s="1">
        <f t="shared" si="1"/>
        <v>-0.94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IFERROR(__xludf.DUMMYFUNCTION("""COMPUTED_VALUE"""),37.71)</f>
        <v>37.71</v>
      </c>
      <c r="C790" s="1">
        <f t="shared" si="1"/>
        <v>-1.02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IFERROR(__xludf.DUMMYFUNCTION("""COMPUTED_VALUE"""),38.52)</f>
        <v>38.52</v>
      </c>
      <c r="C791" s="1">
        <f t="shared" si="1"/>
        <v>-0.19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IFERROR(__xludf.DUMMYFUNCTION("""COMPUTED_VALUE"""),37.72)</f>
        <v>37.72</v>
      </c>
      <c r="C792" s="1">
        <f t="shared" si="1"/>
        <v>-1.8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IFERROR(__xludf.DUMMYFUNCTION("""COMPUTED_VALUE"""),38.11)</f>
        <v>38.11</v>
      </c>
      <c r="C793" s="1">
        <f t="shared" si="1"/>
        <v>-0.61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IFERROR(__xludf.DUMMYFUNCTION("""COMPUTED_VALUE"""),38.45)</f>
        <v>38.45</v>
      </c>
      <c r="C794" s="1">
        <f t="shared" si="1"/>
        <v>-0.66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IFERROR(__xludf.DUMMYFUNCTION("""COMPUTED_VALUE"""),38.72)</f>
        <v>38.72</v>
      </c>
      <c r="C795" s="1">
        <f t="shared" si="1"/>
        <v>-0.73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IFERROR(__xludf.DUMMYFUNCTION("""COMPUTED_VALUE"""),38.7)</f>
        <v>38.7</v>
      </c>
      <c r="C796" s="1">
        <f t="shared" si="1"/>
        <v>-1.02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IFERROR(__xludf.DUMMYFUNCTION("""COMPUTED_VALUE"""),38.82)</f>
        <v>38.82</v>
      </c>
      <c r="C797" s="1">
        <f t="shared" si="1"/>
        <v>-0.88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IFERROR(__xludf.DUMMYFUNCTION("""COMPUTED_VALUE"""),38.68)</f>
        <v>38.68</v>
      </c>
      <c r="C798" s="1">
        <f t="shared" si="1"/>
        <v>-1.14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IFERROR(__xludf.DUMMYFUNCTION("""COMPUTED_VALUE"""),39.02)</f>
        <v>39.02</v>
      </c>
      <c r="C799" s="1">
        <f t="shared" si="1"/>
        <v>-0.66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IFERROR(__xludf.DUMMYFUNCTION("""COMPUTED_VALUE"""),39.12)</f>
        <v>39.12</v>
      </c>
      <c r="C800" s="1">
        <f t="shared" si="1"/>
        <v>-0.9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IFERROR(__xludf.DUMMYFUNCTION("""COMPUTED_VALUE"""),39.22)</f>
        <v>39.22</v>
      </c>
      <c r="C801" s="1">
        <f t="shared" si="1"/>
        <v>-0.9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IFERROR(__xludf.DUMMYFUNCTION("""COMPUTED_VALUE"""),39.31)</f>
        <v>39.31</v>
      </c>
      <c r="C802" s="1">
        <f t="shared" si="1"/>
        <v>-0.91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IFERROR(__xludf.DUMMYFUNCTION("""COMPUTED_VALUE"""),38.96)</f>
        <v>38.96</v>
      </c>
      <c r="C803" s="1">
        <f t="shared" si="1"/>
        <v>-1.35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IFERROR(__xludf.DUMMYFUNCTION("""COMPUTED_VALUE"""),38.59)</f>
        <v>38.59</v>
      </c>
      <c r="C804" s="1">
        <f t="shared" si="1"/>
        <v>-1.37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IFERROR(__xludf.DUMMYFUNCTION("""COMPUTED_VALUE"""),39.02)</f>
        <v>39.02</v>
      </c>
      <c r="C805" s="1">
        <f t="shared" si="1"/>
        <v>-0.57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IFERROR(__xludf.DUMMYFUNCTION("""COMPUTED_VALUE"""),38.83)</f>
        <v>38.83</v>
      </c>
      <c r="C806" s="1">
        <f t="shared" si="1"/>
        <v>-1.19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IFERROR(__xludf.DUMMYFUNCTION("""COMPUTED_VALUE"""),38.76)</f>
        <v>38.76</v>
      </c>
      <c r="C807" s="1">
        <f t="shared" si="1"/>
        <v>-1.07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IFERROR(__xludf.DUMMYFUNCTION("""COMPUTED_VALUE"""),39.33)</f>
        <v>39.33</v>
      </c>
      <c r="C808" s="1">
        <f t="shared" si="1"/>
        <v>-0.43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IFERROR(__xludf.DUMMYFUNCTION("""COMPUTED_VALUE"""),39.87)</f>
        <v>39.87</v>
      </c>
      <c r="C809" s="1">
        <f t="shared" si="1"/>
        <v>-0.46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IFERROR(__xludf.DUMMYFUNCTION("""COMPUTED_VALUE"""),40.07)</f>
        <v>40.07</v>
      </c>
      <c r="C810" s="1">
        <f t="shared" si="1"/>
        <v>-0.8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IFERROR(__xludf.DUMMYFUNCTION("""COMPUTED_VALUE"""),40.04)</f>
        <v>40.04</v>
      </c>
      <c r="C811" s="1">
        <f t="shared" si="1"/>
        <v>-1.03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IFERROR(__xludf.DUMMYFUNCTION("""COMPUTED_VALUE"""),40.12)</f>
        <v>40.12</v>
      </c>
      <c r="C812" s="1">
        <f t="shared" si="1"/>
        <v>-0.92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IFERROR(__xludf.DUMMYFUNCTION("""COMPUTED_VALUE"""),40.69)</f>
        <v>40.69</v>
      </c>
      <c r="C813" s="1">
        <f t="shared" si="1"/>
        <v>-0.43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IFERROR(__xludf.DUMMYFUNCTION("""COMPUTED_VALUE"""),40.22)</f>
        <v>40.22</v>
      </c>
      <c r="C814" s="1">
        <f t="shared" si="1"/>
        <v>-1.47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IFERROR(__xludf.DUMMYFUNCTION("""COMPUTED_VALUE"""),40.44)</f>
        <v>40.44</v>
      </c>
      <c r="C815" s="1">
        <f t="shared" si="1"/>
        <v>-0.78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IFERROR(__xludf.DUMMYFUNCTION("""COMPUTED_VALUE"""),40.45)</f>
        <v>40.45</v>
      </c>
      <c r="C816" s="1">
        <f t="shared" si="1"/>
        <v>-0.99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IFERROR(__xludf.DUMMYFUNCTION("""COMPUTED_VALUE"""),40.72)</f>
        <v>40.72</v>
      </c>
      <c r="C817" s="1">
        <f t="shared" si="1"/>
        <v>-0.73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IFERROR(__xludf.DUMMYFUNCTION("""COMPUTED_VALUE"""),40.17)</f>
        <v>40.17</v>
      </c>
      <c r="C818" s="1">
        <f t="shared" si="1"/>
        <v>-1.55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IFERROR(__xludf.DUMMYFUNCTION("""COMPUTED_VALUE"""),40.54)</f>
        <v>40.54</v>
      </c>
      <c r="C819" s="1">
        <f t="shared" si="1"/>
        <v>-0.63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IFERROR(__xludf.DUMMYFUNCTION("""COMPUTED_VALUE"""),40.08)</f>
        <v>40.08</v>
      </c>
      <c r="C820" s="1">
        <f t="shared" si="1"/>
        <v>-1.46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IFERROR(__xludf.DUMMYFUNCTION("""COMPUTED_VALUE"""),40.86)</f>
        <v>40.86</v>
      </c>
      <c r="C821" s="1">
        <f t="shared" si="1"/>
        <v>-0.22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IFERROR(__xludf.DUMMYFUNCTION("""COMPUTED_VALUE"""),40.71)</f>
        <v>40.71</v>
      </c>
      <c r="C822" s="1">
        <f t="shared" si="1"/>
        <v>-1.15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IFERROR(__xludf.DUMMYFUNCTION("""COMPUTED_VALUE"""),41.07)</f>
        <v>41.07</v>
      </c>
      <c r="C823" s="1">
        <f t="shared" si="1"/>
        <v>-0.64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IFERROR(__xludf.DUMMYFUNCTION("""COMPUTED_VALUE"""),41.18)</f>
        <v>41.18</v>
      </c>
      <c r="C824" s="1">
        <f t="shared" si="1"/>
        <v>-0.89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IFERROR(__xludf.DUMMYFUNCTION("""COMPUTED_VALUE"""),41.08)</f>
        <v>41.08</v>
      </c>
      <c r="C825" s="1">
        <f t="shared" si="1"/>
        <v>-1.1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IFERROR(__xludf.DUMMYFUNCTION("""COMPUTED_VALUE"""),40.09)</f>
        <v>40.09</v>
      </c>
      <c r="C826" s="1">
        <f t="shared" si="1"/>
        <v>-1.99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IFERROR(__xludf.DUMMYFUNCTION("""COMPUTED_VALUE"""),42.37)</f>
        <v>42.37</v>
      </c>
      <c r="C827" s="1">
        <f t="shared" si="1"/>
        <v>1.28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IFERROR(__xludf.DUMMYFUNCTION("""COMPUTED_VALUE"""),42.55)</f>
        <v>42.55</v>
      </c>
      <c r="C828" s="1">
        <f t="shared" si="1"/>
        <v>-0.82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IFERROR(__xludf.DUMMYFUNCTION("""COMPUTED_VALUE"""),42.1)</f>
        <v>42.1</v>
      </c>
      <c r="C829" s="1">
        <f t="shared" si="1"/>
        <v>-1.45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IFERROR(__xludf.DUMMYFUNCTION("""COMPUTED_VALUE"""),42.66)</f>
        <v>42.66</v>
      </c>
      <c r="C830" s="1">
        <f t="shared" si="1"/>
        <v>-0.44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IFERROR(__xludf.DUMMYFUNCTION("""COMPUTED_VALUE"""),42.72)</f>
        <v>42.72</v>
      </c>
      <c r="C831" s="1">
        <f t="shared" si="1"/>
        <v>-0.94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IFERROR(__xludf.DUMMYFUNCTION("""COMPUTED_VALUE"""),42.7)</f>
        <v>42.7</v>
      </c>
      <c r="C832" s="1">
        <f t="shared" si="1"/>
        <v>-1.02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IFERROR(__xludf.DUMMYFUNCTION("""COMPUTED_VALUE"""),42.15)</f>
        <v>42.15</v>
      </c>
      <c r="C833" s="1">
        <f t="shared" si="1"/>
        <v>-1.55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IFERROR(__xludf.DUMMYFUNCTION("""COMPUTED_VALUE"""),42.35)</f>
        <v>42.35</v>
      </c>
      <c r="C834" s="1">
        <f t="shared" si="1"/>
        <v>-0.8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IFERROR(__xludf.DUMMYFUNCTION("""COMPUTED_VALUE"""),42.1)</f>
        <v>42.1</v>
      </c>
      <c r="C835" s="1">
        <f t="shared" si="1"/>
        <v>-1.25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IFERROR(__xludf.DUMMYFUNCTION("""COMPUTED_VALUE"""),42.24)</f>
        <v>42.24</v>
      </c>
      <c r="C836" s="1">
        <f t="shared" si="1"/>
        <v>-0.86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IFERROR(__xludf.DUMMYFUNCTION("""COMPUTED_VALUE"""),42.33)</f>
        <v>42.33</v>
      </c>
      <c r="C837" s="1">
        <f t="shared" si="1"/>
        <v>-0.91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IFERROR(__xludf.DUMMYFUNCTION("""COMPUTED_VALUE"""),42.21)</f>
        <v>42.21</v>
      </c>
      <c r="C838" s="1">
        <f t="shared" si="1"/>
        <v>-1.12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IFERROR(__xludf.DUMMYFUNCTION("""COMPUTED_VALUE"""),41.96)</f>
        <v>41.96</v>
      </c>
      <c r="C839" s="1">
        <f t="shared" si="1"/>
        <v>-1.25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IFERROR(__xludf.DUMMYFUNCTION("""COMPUTED_VALUE"""),42.24)</f>
        <v>42.24</v>
      </c>
      <c r="C840" s="1">
        <f t="shared" si="1"/>
        <v>-0.72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IFERROR(__xludf.DUMMYFUNCTION("""COMPUTED_VALUE"""),42.08)</f>
        <v>42.08</v>
      </c>
      <c r="C841" s="1">
        <f t="shared" si="1"/>
        <v>-1.16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IFERROR(__xludf.DUMMYFUNCTION("""COMPUTED_VALUE"""),42.7)</f>
        <v>42.7</v>
      </c>
      <c r="C842" s="1">
        <f t="shared" si="1"/>
        <v>-0.38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IFERROR(__xludf.DUMMYFUNCTION("""COMPUTED_VALUE"""),42.46)</f>
        <v>42.46</v>
      </c>
      <c r="C843" s="1">
        <f t="shared" si="1"/>
        <v>-1.24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IFERROR(__xludf.DUMMYFUNCTION("""COMPUTED_VALUE"""),42.12)</f>
        <v>42.12</v>
      </c>
      <c r="C844" s="1">
        <f t="shared" si="1"/>
        <v>-1.34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IFERROR(__xludf.DUMMYFUNCTION("""COMPUTED_VALUE"""),42.15)</f>
        <v>42.15</v>
      </c>
      <c r="C845" s="1">
        <f t="shared" si="1"/>
        <v>-0.97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IFERROR(__xludf.DUMMYFUNCTION("""COMPUTED_VALUE"""),42.19)</f>
        <v>42.19</v>
      </c>
      <c r="C846" s="1">
        <f t="shared" si="1"/>
        <v>-0.96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IFERROR(__xludf.DUMMYFUNCTION("""COMPUTED_VALUE"""),42.52)</f>
        <v>42.52</v>
      </c>
      <c r="C847" s="1">
        <f t="shared" si="1"/>
        <v>-0.67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IFERROR(__xludf.DUMMYFUNCTION("""COMPUTED_VALUE"""),42.92)</f>
        <v>42.92</v>
      </c>
      <c r="C848" s="1">
        <f t="shared" si="1"/>
        <v>-0.6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IFERROR(__xludf.DUMMYFUNCTION("""COMPUTED_VALUE"""),43.09)</f>
        <v>43.09</v>
      </c>
      <c r="C849" s="1">
        <f t="shared" si="1"/>
        <v>-0.83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IFERROR(__xludf.DUMMYFUNCTION("""COMPUTED_VALUE"""),42.97)</f>
        <v>42.97</v>
      </c>
      <c r="C850" s="1">
        <f t="shared" si="1"/>
        <v>-1.12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IFERROR(__xludf.DUMMYFUNCTION("""COMPUTED_VALUE"""),42.38)</f>
        <v>42.38</v>
      </c>
      <c r="C851" s="1">
        <f t="shared" si="1"/>
        <v>-1.59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IFERROR(__xludf.DUMMYFUNCTION("""COMPUTED_VALUE"""),42.34)</f>
        <v>42.34</v>
      </c>
      <c r="C852" s="1">
        <f t="shared" si="1"/>
        <v>-1.04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IFERROR(__xludf.DUMMYFUNCTION("""COMPUTED_VALUE"""),42.25)</f>
        <v>42.25</v>
      </c>
      <c r="C853" s="1">
        <f t="shared" si="1"/>
        <v>-1.09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IFERROR(__xludf.DUMMYFUNCTION("""COMPUTED_VALUE"""),41.93)</f>
        <v>41.93</v>
      </c>
      <c r="C854" s="1">
        <f t="shared" si="1"/>
        <v>-1.32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IFERROR(__xludf.DUMMYFUNCTION("""COMPUTED_VALUE"""),42.24)</f>
        <v>42.24</v>
      </c>
      <c r="C855" s="1">
        <f t="shared" si="1"/>
        <v>-0.69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IFERROR(__xludf.DUMMYFUNCTION("""COMPUTED_VALUE"""),42.55)</f>
        <v>42.55</v>
      </c>
      <c r="C856" s="1">
        <f t="shared" si="1"/>
        <v>-0.69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IFERROR(__xludf.DUMMYFUNCTION("""COMPUTED_VALUE"""),41.4)</f>
        <v>41.4</v>
      </c>
      <c r="C857" s="1">
        <f t="shared" si="1"/>
        <v>-2.15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IFERROR(__xludf.DUMMYFUNCTION("""COMPUTED_VALUE"""),40.77)</f>
        <v>40.77</v>
      </c>
      <c r="C858" s="1">
        <f t="shared" si="1"/>
        <v>-1.63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IFERROR(__xludf.DUMMYFUNCTION("""COMPUTED_VALUE"""),39.99)</f>
        <v>39.99</v>
      </c>
      <c r="C859" s="1">
        <f t="shared" si="1"/>
        <v>-1.78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IFERROR(__xludf.DUMMYFUNCTION("""COMPUTED_VALUE"""),40.81)</f>
        <v>40.81</v>
      </c>
      <c r="C860" s="1">
        <f t="shared" si="1"/>
        <v>-0.18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IFERROR(__xludf.DUMMYFUNCTION("""COMPUTED_VALUE"""),41.42)</f>
        <v>41.42</v>
      </c>
      <c r="C861" s="1">
        <f t="shared" si="1"/>
        <v>-0.39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IFERROR(__xludf.DUMMYFUNCTION("""COMPUTED_VALUE"""),40.65)</f>
        <v>40.65</v>
      </c>
      <c r="C862" s="1">
        <f t="shared" si="1"/>
        <v>-1.77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IFERROR(__xludf.DUMMYFUNCTION("""COMPUTED_VALUE"""),40.79)</f>
        <v>40.79</v>
      </c>
      <c r="C863" s="1">
        <f t="shared" si="1"/>
        <v>-0.86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IFERROR(__xludf.DUMMYFUNCTION("""COMPUTED_VALUE"""),41.41)</f>
        <v>41.41</v>
      </c>
      <c r="C864" s="1">
        <f t="shared" si="1"/>
        <v>-0.38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IFERROR(__xludf.DUMMYFUNCTION("""COMPUTED_VALUE"""),41.18)</f>
        <v>41.18</v>
      </c>
      <c r="C865" s="1">
        <f t="shared" si="1"/>
        <v>-1.23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IFERROR(__xludf.DUMMYFUNCTION("""COMPUTED_VALUE"""),40.79)</f>
        <v>40.79</v>
      </c>
      <c r="C866" s="1">
        <f t="shared" si="1"/>
        <v>-1.39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IFERROR(__xludf.DUMMYFUNCTION("""COMPUTED_VALUE"""),40.39)</f>
        <v>40.39</v>
      </c>
      <c r="C867" s="1">
        <f t="shared" si="1"/>
        <v>-1.4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IFERROR(__xludf.DUMMYFUNCTION("""COMPUTED_VALUE"""),40.41)</f>
        <v>40.41</v>
      </c>
      <c r="C868" s="1">
        <f t="shared" si="1"/>
        <v>-0.98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IFERROR(__xludf.DUMMYFUNCTION("""COMPUTED_VALUE"""),40.34)</f>
        <v>40.34</v>
      </c>
      <c r="C869" s="1">
        <f t="shared" si="1"/>
        <v>-1.07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IFERROR(__xludf.DUMMYFUNCTION("""COMPUTED_VALUE"""),40.68)</f>
        <v>40.68</v>
      </c>
      <c r="C870" s="1">
        <f t="shared" si="1"/>
        <v>-0.66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IFERROR(__xludf.DUMMYFUNCTION("""COMPUTED_VALUE"""),40.93)</f>
        <v>40.93</v>
      </c>
      <c r="C871" s="1">
        <f t="shared" si="1"/>
        <v>-0.75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IFERROR(__xludf.DUMMYFUNCTION("""COMPUTED_VALUE"""),40.41)</f>
        <v>40.41</v>
      </c>
      <c r="C872" s="1">
        <f t="shared" si="1"/>
        <v>-1.52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IFERROR(__xludf.DUMMYFUNCTION("""COMPUTED_VALUE"""),39.13)</f>
        <v>39.13</v>
      </c>
      <c r="C873" s="1">
        <f t="shared" si="1"/>
        <v>-2.28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IFERROR(__xludf.DUMMYFUNCTION("""COMPUTED_VALUE"""),39.76)</f>
        <v>39.76</v>
      </c>
      <c r="C874" s="1">
        <f t="shared" si="1"/>
        <v>-0.37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IFERROR(__xludf.DUMMYFUNCTION("""COMPUTED_VALUE"""),39.53)</f>
        <v>39.53</v>
      </c>
      <c r="C875" s="1">
        <f t="shared" si="1"/>
        <v>-1.23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IFERROR(__xludf.DUMMYFUNCTION("""COMPUTED_VALUE"""),39.72)</f>
        <v>39.72</v>
      </c>
      <c r="C876" s="1">
        <f t="shared" si="1"/>
        <v>-0.81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IFERROR(__xludf.DUMMYFUNCTION("""COMPUTED_VALUE"""),40.33)</f>
        <v>40.33</v>
      </c>
      <c r="C877" s="1">
        <f t="shared" si="1"/>
        <v>-0.39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IFERROR(__xludf.DUMMYFUNCTION("""COMPUTED_VALUE"""),40.26)</f>
        <v>40.26</v>
      </c>
      <c r="C878" s="1">
        <f t="shared" si="1"/>
        <v>-1.07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IFERROR(__xludf.DUMMYFUNCTION("""COMPUTED_VALUE"""),40.11)</f>
        <v>40.11</v>
      </c>
      <c r="C879" s="1">
        <f t="shared" si="1"/>
        <v>-1.15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IFERROR(__xludf.DUMMYFUNCTION("""COMPUTED_VALUE"""),40.46)</f>
        <v>40.46</v>
      </c>
      <c r="C880" s="1">
        <f t="shared" si="1"/>
        <v>-0.65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IFERROR(__xludf.DUMMYFUNCTION("""COMPUTED_VALUE"""),40.37)</f>
        <v>40.37</v>
      </c>
      <c r="C881" s="1">
        <f t="shared" si="1"/>
        <v>-1.09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IFERROR(__xludf.DUMMYFUNCTION("""COMPUTED_VALUE"""),40.49)</f>
        <v>40.49</v>
      </c>
      <c r="C882" s="1">
        <f t="shared" si="1"/>
        <v>-0.88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IFERROR(__xludf.DUMMYFUNCTION("""COMPUTED_VALUE"""),40.52)</f>
        <v>40.52</v>
      </c>
      <c r="C883" s="1">
        <f t="shared" si="1"/>
        <v>-0.97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IFERROR(__xludf.DUMMYFUNCTION("""COMPUTED_VALUE"""),40.54)</f>
        <v>40.54</v>
      </c>
      <c r="C884" s="1">
        <f t="shared" si="1"/>
        <v>-0.98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IFERROR(__xludf.DUMMYFUNCTION("""COMPUTED_VALUE"""),40.83)</f>
        <v>40.83</v>
      </c>
      <c r="C885" s="1">
        <f t="shared" si="1"/>
        <v>-0.71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IFERROR(__xludf.DUMMYFUNCTION("""COMPUTED_VALUE"""),40.68)</f>
        <v>40.68</v>
      </c>
      <c r="C886" s="1">
        <f t="shared" si="1"/>
        <v>-1.15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IFERROR(__xludf.DUMMYFUNCTION("""COMPUTED_VALUE"""),41.03)</f>
        <v>41.03</v>
      </c>
      <c r="C887" s="1">
        <f t="shared" si="1"/>
        <v>-0.65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IFERROR(__xludf.DUMMYFUNCTION("""COMPUTED_VALUE"""),41.03)</f>
        <v>41.03</v>
      </c>
      <c r="C888" s="1">
        <f t="shared" si="1"/>
        <v>-1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IFERROR(__xludf.DUMMYFUNCTION("""COMPUTED_VALUE"""),41.01)</f>
        <v>41.01</v>
      </c>
      <c r="C889" s="1">
        <f t="shared" si="1"/>
        <v>-1.02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IFERROR(__xludf.DUMMYFUNCTION("""COMPUTED_VALUE"""),40.23)</f>
        <v>40.23</v>
      </c>
      <c r="C890" s="1">
        <f t="shared" si="1"/>
        <v>-1.78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IFERROR(__xludf.DUMMYFUNCTION("""COMPUTED_VALUE"""),40.84)</f>
        <v>40.84</v>
      </c>
      <c r="C891" s="1">
        <f t="shared" si="1"/>
        <v>-0.39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IFERROR(__xludf.DUMMYFUNCTION("""COMPUTED_VALUE"""),40.81)</f>
        <v>40.81</v>
      </c>
      <c r="C892" s="1">
        <f t="shared" si="1"/>
        <v>-1.03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IFERROR(__xludf.DUMMYFUNCTION("""COMPUTED_VALUE"""),41.09)</f>
        <v>41.09</v>
      </c>
      <c r="C893" s="1">
        <f t="shared" si="1"/>
        <v>-0.72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IFERROR(__xludf.DUMMYFUNCTION("""COMPUTED_VALUE"""),40.84)</f>
        <v>40.84</v>
      </c>
      <c r="C894" s="1">
        <f t="shared" si="1"/>
        <v>-1.25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IFERROR(__xludf.DUMMYFUNCTION("""COMPUTED_VALUE"""),40.96)</f>
        <v>40.96</v>
      </c>
      <c r="C895" s="1">
        <f t="shared" si="1"/>
        <v>-0.88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IFERROR(__xludf.DUMMYFUNCTION("""COMPUTED_VALUE"""),40.86)</f>
        <v>40.86</v>
      </c>
      <c r="C896" s="1">
        <f t="shared" si="1"/>
        <v>-1.1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IFERROR(__xludf.DUMMYFUNCTION("""COMPUTED_VALUE"""),40.84)</f>
        <v>40.84</v>
      </c>
      <c r="C897" s="1">
        <f t="shared" si="1"/>
        <v>-1.02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IFERROR(__xludf.DUMMYFUNCTION("""COMPUTED_VALUE"""),40.64)</f>
        <v>40.64</v>
      </c>
      <c r="C898" s="1">
        <f t="shared" si="1"/>
        <v>-1.2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IFERROR(__xludf.DUMMYFUNCTION("""COMPUTED_VALUE"""),40.28)</f>
        <v>40.28</v>
      </c>
      <c r="C899" s="1">
        <f t="shared" si="1"/>
        <v>-1.36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IFERROR(__xludf.DUMMYFUNCTION("""COMPUTED_VALUE"""),40.32)</f>
        <v>40.32</v>
      </c>
      <c r="C900" s="1">
        <f t="shared" si="1"/>
        <v>-0.96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IFERROR(__xludf.DUMMYFUNCTION("""COMPUTED_VALUE"""),40.08)</f>
        <v>40.08</v>
      </c>
      <c r="C901" s="1">
        <f t="shared" si="1"/>
        <v>-1.24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IFERROR(__xludf.DUMMYFUNCTION("""COMPUTED_VALUE"""),40.57)</f>
        <v>40.57</v>
      </c>
      <c r="C902" s="1">
        <f t="shared" si="1"/>
        <v>-0.51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IFERROR(__xludf.DUMMYFUNCTION("""COMPUTED_VALUE"""),40.22)</f>
        <v>40.22</v>
      </c>
      <c r="C903" s="1">
        <f t="shared" si="1"/>
        <v>-1.35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IFERROR(__xludf.DUMMYFUNCTION("""COMPUTED_VALUE"""),40.29)</f>
        <v>40.29</v>
      </c>
      <c r="C904" s="1">
        <f t="shared" si="1"/>
        <v>-0.93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IFERROR(__xludf.DUMMYFUNCTION("""COMPUTED_VALUE"""),40.37)</f>
        <v>40.37</v>
      </c>
      <c r="C905" s="1">
        <f t="shared" si="1"/>
        <v>-0.92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IFERROR(__xludf.DUMMYFUNCTION("""COMPUTED_VALUE"""),40.15)</f>
        <v>40.15</v>
      </c>
      <c r="C906" s="1">
        <f t="shared" si="1"/>
        <v>-1.22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IFERROR(__xludf.DUMMYFUNCTION("""COMPUTED_VALUE"""),40.2)</f>
        <v>40.2</v>
      </c>
      <c r="C907" s="1">
        <f t="shared" si="1"/>
        <v>-0.95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IFERROR(__xludf.DUMMYFUNCTION("""COMPUTED_VALUE"""),40.16)</f>
        <v>40.16</v>
      </c>
      <c r="C908" s="1">
        <f t="shared" si="1"/>
        <v>-1.04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IFERROR(__xludf.DUMMYFUNCTION("""COMPUTED_VALUE"""),39.83)</f>
        <v>39.83</v>
      </c>
      <c r="C909" s="1">
        <f t="shared" si="1"/>
        <v>-1.33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IFERROR(__xludf.DUMMYFUNCTION("""COMPUTED_VALUE"""),39.65)</f>
        <v>39.65</v>
      </c>
      <c r="C910" s="1">
        <f t="shared" si="1"/>
        <v>-1.18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IFERROR(__xludf.DUMMYFUNCTION("""COMPUTED_VALUE"""),39.53)</f>
        <v>39.53</v>
      </c>
      <c r="C911" s="1">
        <f t="shared" si="1"/>
        <v>-1.12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IFERROR(__xludf.DUMMYFUNCTION("""COMPUTED_VALUE"""),39.09)</f>
        <v>39.09</v>
      </c>
      <c r="C912" s="1">
        <f t="shared" si="1"/>
        <v>-1.44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IFERROR(__xludf.DUMMYFUNCTION("""COMPUTED_VALUE"""),39.05)</f>
        <v>39.05</v>
      </c>
      <c r="C913" s="1">
        <f t="shared" si="1"/>
        <v>-1.04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IFERROR(__xludf.DUMMYFUNCTION("""COMPUTED_VALUE"""),38.78)</f>
        <v>38.78</v>
      </c>
      <c r="C914" s="1">
        <f t="shared" si="1"/>
        <v>-1.27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IFERROR(__xludf.DUMMYFUNCTION("""COMPUTED_VALUE"""),38.65)</f>
        <v>38.65</v>
      </c>
      <c r="C915" s="1">
        <f t="shared" si="1"/>
        <v>-1.13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IFERROR(__xludf.DUMMYFUNCTION("""COMPUTED_VALUE"""),38.28)</f>
        <v>38.28</v>
      </c>
      <c r="C916" s="1">
        <f t="shared" si="1"/>
        <v>-1.37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IFERROR(__xludf.DUMMYFUNCTION("""COMPUTED_VALUE"""),38.31)</f>
        <v>38.31</v>
      </c>
      <c r="C917" s="1">
        <f t="shared" si="1"/>
        <v>-0.97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IFERROR(__xludf.DUMMYFUNCTION("""COMPUTED_VALUE"""),38.52)</f>
        <v>38.52</v>
      </c>
      <c r="C918" s="1">
        <f t="shared" si="1"/>
        <v>-0.79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IFERROR(__xludf.DUMMYFUNCTION("""COMPUTED_VALUE"""),38.12)</f>
        <v>38.12</v>
      </c>
      <c r="C919" s="1">
        <f t="shared" si="1"/>
        <v>-1.4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IFERROR(__xludf.DUMMYFUNCTION("""COMPUTED_VALUE"""),38.15)</f>
        <v>38.15</v>
      </c>
      <c r="C920" s="1">
        <f t="shared" si="1"/>
        <v>-0.97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IFERROR(__xludf.DUMMYFUNCTION("""COMPUTED_VALUE"""),38.35)</f>
        <v>38.35</v>
      </c>
      <c r="C921" s="1">
        <f t="shared" si="1"/>
        <v>-0.8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IFERROR(__xludf.DUMMYFUNCTION("""COMPUTED_VALUE"""),38.1)</f>
        <v>38.1</v>
      </c>
      <c r="C922" s="1">
        <f t="shared" si="1"/>
        <v>-1.25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IFERROR(__xludf.DUMMYFUNCTION("""COMPUTED_VALUE"""),38.18)</f>
        <v>38.18</v>
      </c>
      <c r="C923" s="1">
        <f t="shared" si="1"/>
        <v>-0.92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IFERROR(__xludf.DUMMYFUNCTION("""COMPUTED_VALUE"""),37.9)</f>
        <v>37.9</v>
      </c>
      <c r="C924" s="1">
        <f t="shared" si="1"/>
        <v>-1.28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IFERROR(__xludf.DUMMYFUNCTION("""COMPUTED_VALUE"""),38.54)</f>
        <v>38.54</v>
      </c>
      <c r="C925" s="1">
        <f t="shared" si="1"/>
        <v>-0.36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IFERROR(__xludf.DUMMYFUNCTION("""COMPUTED_VALUE"""),38.24)</f>
        <v>38.24</v>
      </c>
      <c r="C926" s="1">
        <f t="shared" si="1"/>
        <v>-1.3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IFERROR(__xludf.DUMMYFUNCTION("""COMPUTED_VALUE"""),38.35)</f>
        <v>38.35</v>
      </c>
      <c r="C927" s="1">
        <f t="shared" si="1"/>
        <v>-0.89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IFERROR(__xludf.DUMMYFUNCTION("""COMPUTED_VALUE"""),38.52)</f>
        <v>38.52</v>
      </c>
      <c r="C928" s="1">
        <f t="shared" si="1"/>
        <v>-0.83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IFERROR(__xludf.DUMMYFUNCTION("""COMPUTED_VALUE"""),38.63)</f>
        <v>38.63</v>
      </c>
      <c r="C929" s="1">
        <f t="shared" si="1"/>
        <v>-0.89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IFERROR(__xludf.DUMMYFUNCTION("""COMPUTED_VALUE"""),38.78)</f>
        <v>38.78</v>
      </c>
      <c r="C930" s="1">
        <f t="shared" si="1"/>
        <v>-0.85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IFERROR(__xludf.DUMMYFUNCTION("""COMPUTED_VALUE"""),38.44)</f>
        <v>38.44</v>
      </c>
      <c r="C931" s="1">
        <f t="shared" si="1"/>
        <v>-1.34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IFERROR(__xludf.DUMMYFUNCTION("""COMPUTED_VALUE"""),38.69)</f>
        <v>38.69</v>
      </c>
      <c r="C932" s="1">
        <f t="shared" si="1"/>
        <v>-0.75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IFERROR(__xludf.DUMMYFUNCTION("""COMPUTED_VALUE"""),38.86)</f>
        <v>38.86</v>
      </c>
      <c r="C933" s="1">
        <f t="shared" si="1"/>
        <v>-0.83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IFERROR(__xludf.DUMMYFUNCTION("""COMPUTED_VALUE"""),38.79)</f>
        <v>38.79</v>
      </c>
      <c r="C934" s="1">
        <f t="shared" si="1"/>
        <v>-1.07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IFERROR(__xludf.DUMMYFUNCTION("""COMPUTED_VALUE"""),39.59)</f>
        <v>39.59</v>
      </c>
      <c r="C935" s="1">
        <f t="shared" si="1"/>
        <v>-0.2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IFERROR(__xludf.DUMMYFUNCTION("""COMPUTED_VALUE"""),39.31)</f>
        <v>39.31</v>
      </c>
      <c r="C936" s="1">
        <f t="shared" si="1"/>
        <v>-1.28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IFERROR(__xludf.DUMMYFUNCTION("""COMPUTED_VALUE"""),39.4)</f>
        <v>39.4</v>
      </c>
      <c r="C937" s="1">
        <f t="shared" si="1"/>
        <v>-0.91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IFERROR(__xludf.DUMMYFUNCTION("""COMPUTED_VALUE"""),38.63)</f>
        <v>38.63</v>
      </c>
      <c r="C938" s="1">
        <f t="shared" si="1"/>
        <v>-1.77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IFERROR(__xludf.DUMMYFUNCTION("""COMPUTED_VALUE"""),38.53)</f>
        <v>38.53</v>
      </c>
      <c r="C939" s="1">
        <f t="shared" si="1"/>
        <v>-1.1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IFERROR(__xludf.DUMMYFUNCTION("""COMPUTED_VALUE"""),38.33)</f>
        <v>38.33</v>
      </c>
      <c r="C940" s="1">
        <f t="shared" si="1"/>
        <v>-1.2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IFERROR(__xludf.DUMMYFUNCTION("""COMPUTED_VALUE"""),38.74)</f>
        <v>38.74</v>
      </c>
      <c r="C941" s="1">
        <f t="shared" si="1"/>
        <v>-0.59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IFERROR(__xludf.DUMMYFUNCTION("""COMPUTED_VALUE"""),38.4)</f>
        <v>38.4</v>
      </c>
      <c r="C942" s="1">
        <f t="shared" si="1"/>
        <v>-1.34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IFERROR(__xludf.DUMMYFUNCTION("""COMPUTED_VALUE"""),37.88)</f>
        <v>37.88</v>
      </c>
      <c r="C943" s="1">
        <f t="shared" si="1"/>
        <v>-1.52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IFERROR(__xludf.DUMMYFUNCTION("""COMPUTED_VALUE"""),37.95)</f>
        <v>37.95</v>
      </c>
      <c r="C944" s="1">
        <f t="shared" si="1"/>
        <v>-0.93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IFERROR(__xludf.DUMMYFUNCTION("""COMPUTED_VALUE"""),37.43)</f>
        <v>37.43</v>
      </c>
      <c r="C945" s="1">
        <f t="shared" si="1"/>
        <v>-1.52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IFERROR(__xludf.DUMMYFUNCTION("""COMPUTED_VALUE"""),37.16)</f>
        <v>37.16</v>
      </c>
      <c r="C946" s="1">
        <f t="shared" si="1"/>
        <v>-1.27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IFERROR(__xludf.DUMMYFUNCTION("""COMPUTED_VALUE"""),37.2)</f>
        <v>37.2</v>
      </c>
      <c r="C947" s="1">
        <f t="shared" si="1"/>
        <v>-0.96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IFERROR(__xludf.DUMMYFUNCTION("""COMPUTED_VALUE"""),37.05)</f>
        <v>37.05</v>
      </c>
      <c r="C948" s="1">
        <f t="shared" si="1"/>
        <v>-1.15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IFERROR(__xludf.DUMMYFUNCTION("""COMPUTED_VALUE"""),37.28)</f>
        <v>37.28</v>
      </c>
      <c r="C949" s="1">
        <f t="shared" si="1"/>
        <v>-0.77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IFERROR(__xludf.DUMMYFUNCTION("""COMPUTED_VALUE"""),37.08)</f>
        <v>37.08</v>
      </c>
      <c r="C950" s="1">
        <f t="shared" si="1"/>
        <v>-1.2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IFERROR(__xludf.DUMMYFUNCTION("""COMPUTED_VALUE"""),37.78)</f>
        <v>37.78</v>
      </c>
      <c r="C951" s="1">
        <f t="shared" si="1"/>
        <v>-0.3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IFERROR(__xludf.DUMMYFUNCTION("""COMPUTED_VALUE"""),37.77)</f>
        <v>37.77</v>
      </c>
      <c r="C952" s="1">
        <f t="shared" si="1"/>
        <v>-1.01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IFERROR(__xludf.DUMMYFUNCTION("""COMPUTED_VALUE"""),37.91)</f>
        <v>37.91</v>
      </c>
      <c r="C953" s="1">
        <f t="shared" si="1"/>
        <v>-0.86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IFERROR(__xludf.DUMMYFUNCTION("""COMPUTED_VALUE"""),37.66)</f>
        <v>37.66</v>
      </c>
      <c r="C954" s="1">
        <f t="shared" si="1"/>
        <v>-1.25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IFERROR(__xludf.DUMMYFUNCTION("""COMPUTED_VALUE"""),38.0)</f>
        <v>38</v>
      </c>
      <c r="C955" s="1">
        <f t="shared" si="1"/>
        <v>-0.66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IFERROR(__xludf.DUMMYFUNCTION("""COMPUTED_VALUE"""),38.55)</f>
        <v>38.55</v>
      </c>
      <c r="C956" s="1">
        <f t="shared" si="1"/>
        <v>-0.45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IFERROR(__xludf.DUMMYFUNCTION("""COMPUTED_VALUE"""),38.78)</f>
        <v>38.78</v>
      </c>
      <c r="C957" s="1">
        <f t="shared" si="1"/>
        <v>-0.77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IFERROR(__xludf.DUMMYFUNCTION("""COMPUTED_VALUE"""),38.82)</f>
        <v>38.82</v>
      </c>
      <c r="C958" s="1">
        <f t="shared" si="1"/>
        <v>-0.96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IFERROR(__xludf.DUMMYFUNCTION("""COMPUTED_VALUE"""),39.09)</f>
        <v>39.09</v>
      </c>
      <c r="C959" s="1">
        <f t="shared" si="1"/>
        <v>-0.73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IFERROR(__xludf.DUMMYFUNCTION("""COMPUTED_VALUE"""),39.09)</f>
        <v>39.09</v>
      </c>
      <c r="C960" s="1">
        <f t="shared" si="1"/>
        <v>-1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IFERROR(__xludf.DUMMYFUNCTION("""COMPUTED_VALUE"""),38.8)</f>
        <v>38.8</v>
      </c>
      <c r="C961" s="1">
        <f t="shared" si="1"/>
        <v>-1.29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IFERROR(__xludf.DUMMYFUNCTION("""COMPUTED_VALUE"""),39.03)</f>
        <v>39.03</v>
      </c>
      <c r="C962" s="1">
        <f t="shared" si="1"/>
        <v>-0.77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IFERROR(__xludf.DUMMYFUNCTION("""COMPUTED_VALUE"""),39.61)</f>
        <v>39.61</v>
      </c>
      <c r="C963" s="1">
        <f t="shared" si="1"/>
        <v>-0.42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IFERROR(__xludf.DUMMYFUNCTION("""COMPUTED_VALUE"""),39.8)</f>
        <v>39.8</v>
      </c>
      <c r="C964" s="1">
        <f t="shared" si="1"/>
        <v>-0.81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IFERROR(__xludf.DUMMYFUNCTION("""COMPUTED_VALUE"""),39.62)</f>
        <v>39.62</v>
      </c>
      <c r="C965" s="1">
        <f t="shared" si="1"/>
        <v>-1.18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IFERROR(__xludf.DUMMYFUNCTION("""COMPUTED_VALUE"""),39.57)</f>
        <v>39.57</v>
      </c>
      <c r="C966" s="1">
        <f t="shared" si="1"/>
        <v>-1.05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IFERROR(__xludf.DUMMYFUNCTION("""COMPUTED_VALUE"""),39.61)</f>
        <v>39.61</v>
      </c>
      <c r="C967" s="1">
        <f t="shared" si="1"/>
        <v>-0.96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IFERROR(__xludf.DUMMYFUNCTION("""COMPUTED_VALUE"""),39.51)</f>
        <v>39.51</v>
      </c>
      <c r="C968" s="1">
        <f t="shared" si="1"/>
        <v>-1.1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IFERROR(__xludf.DUMMYFUNCTION("""COMPUTED_VALUE"""),39.5)</f>
        <v>39.5</v>
      </c>
      <c r="C969" s="1">
        <f t="shared" si="1"/>
        <v>-1.01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IFERROR(__xludf.DUMMYFUNCTION("""COMPUTED_VALUE"""),40.05)</f>
        <v>40.05</v>
      </c>
      <c r="C970" s="1">
        <f t="shared" si="1"/>
        <v>-0.45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IFERROR(__xludf.DUMMYFUNCTION("""COMPUTED_VALUE"""),39.83)</f>
        <v>39.83</v>
      </c>
      <c r="C971" s="1">
        <f t="shared" si="1"/>
        <v>-1.22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IFERROR(__xludf.DUMMYFUNCTION("""COMPUTED_VALUE"""),40.05)</f>
        <v>40.05</v>
      </c>
      <c r="C972" s="1">
        <f t="shared" si="1"/>
        <v>-0.78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IFERROR(__xludf.DUMMYFUNCTION("""COMPUTED_VALUE"""),39.87)</f>
        <v>39.87</v>
      </c>
      <c r="C973" s="1">
        <f t="shared" si="1"/>
        <v>-1.18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IFERROR(__xludf.DUMMYFUNCTION("""COMPUTED_VALUE"""),39.88)</f>
        <v>39.88</v>
      </c>
      <c r="C974" s="1">
        <f t="shared" si="1"/>
        <v>-0.99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IFERROR(__xludf.DUMMYFUNCTION("""COMPUTED_VALUE"""),40.12)</f>
        <v>40.12</v>
      </c>
      <c r="C975" s="1">
        <f t="shared" si="1"/>
        <v>-0.76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IFERROR(__xludf.DUMMYFUNCTION("""COMPUTED_VALUE"""),40.21)</f>
        <v>40.21</v>
      </c>
      <c r="C976" s="1">
        <f t="shared" si="1"/>
        <v>-0.91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IFERROR(__xludf.DUMMYFUNCTION("""COMPUTED_VALUE"""),40.22)</f>
        <v>40.22</v>
      </c>
      <c r="C977" s="1">
        <f t="shared" si="1"/>
        <v>-0.99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IFERROR(__xludf.DUMMYFUNCTION("""COMPUTED_VALUE"""),40.17)</f>
        <v>40.17</v>
      </c>
      <c r="C978" s="1">
        <f t="shared" si="1"/>
        <v>-1.05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IFERROR(__xludf.DUMMYFUNCTION("""COMPUTED_VALUE"""),40.14)</f>
        <v>40.14</v>
      </c>
      <c r="C979" s="1">
        <f t="shared" si="1"/>
        <v>-1.03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IFERROR(__xludf.DUMMYFUNCTION("""COMPUTED_VALUE"""),40.06)</f>
        <v>40.06</v>
      </c>
      <c r="C980" s="1">
        <f t="shared" si="1"/>
        <v>-1.08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IFERROR(__xludf.DUMMYFUNCTION("""COMPUTED_VALUE"""),40.43)</f>
        <v>40.43</v>
      </c>
      <c r="C981" s="1">
        <f t="shared" si="1"/>
        <v>-0.63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IFERROR(__xludf.DUMMYFUNCTION("""COMPUTED_VALUE"""),40.43)</f>
        <v>40.43</v>
      </c>
      <c r="C982" s="1">
        <f t="shared" si="1"/>
        <v>-1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IFERROR(__xludf.DUMMYFUNCTION("""COMPUTED_VALUE"""),40.37)</f>
        <v>40.37</v>
      </c>
      <c r="C983" s="1">
        <f t="shared" si="1"/>
        <v>-1.06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IFERROR(__xludf.DUMMYFUNCTION("""COMPUTED_VALUE"""),40.25)</f>
        <v>40.25</v>
      </c>
      <c r="C984" s="1">
        <f t="shared" si="1"/>
        <v>-1.12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IFERROR(__xludf.DUMMYFUNCTION("""COMPUTED_VALUE"""),40.19)</f>
        <v>40.19</v>
      </c>
      <c r="C985" s="1">
        <f t="shared" si="1"/>
        <v>-1.06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IFERROR(__xludf.DUMMYFUNCTION("""COMPUTED_VALUE"""),40.19)</f>
        <v>40.19</v>
      </c>
      <c r="C986" s="1">
        <f t="shared" si="1"/>
        <v>-1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IFERROR(__xludf.DUMMYFUNCTION("""COMPUTED_VALUE"""),40.08)</f>
        <v>40.08</v>
      </c>
      <c r="C987" s="1">
        <f t="shared" si="1"/>
        <v>-1.11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IFERROR(__xludf.DUMMYFUNCTION("""COMPUTED_VALUE"""),40.35)</f>
        <v>40.35</v>
      </c>
      <c r="C988" s="1">
        <f t="shared" si="1"/>
        <v>-0.73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IFERROR(__xludf.DUMMYFUNCTION("""COMPUTED_VALUE"""),40.37)</f>
        <v>40.37</v>
      </c>
      <c r="C989" s="1">
        <f t="shared" si="1"/>
        <v>-0.98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IFERROR(__xludf.DUMMYFUNCTION("""COMPUTED_VALUE"""),39.83)</f>
        <v>39.83</v>
      </c>
      <c r="C990" s="1">
        <f t="shared" si="1"/>
        <v>-1.54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IFERROR(__xludf.DUMMYFUNCTION("""COMPUTED_VALUE"""),40.46)</f>
        <v>40.46</v>
      </c>
      <c r="C991" s="1">
        <f t="shared" si="1"/>
        <v>-0.37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IFERROR(__xludf.DUMMYFUNCTION("""COMPUTED_VALUE"""),40.4)</f>
        <v>40.4</v>
      </c>
      <c r="C992" s="1">
        <f t="shared" si="1"/>
        <v>-1.06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IFERROR(__xludf.DUMMYFUNCTION("""COMPUTED_VALUE"""),39.85)</f>
        <v>39.85</v>
      </c>
      <c r="C993" s="1">
        <f t="shared" si="1"/>
        <v>-1.55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IFERROR(__xludf.DUMMYFUNCTION("""COMPUTED_VALUE"""),40.13)</f>
        <v>40.13</v>
      </c>
      <c r="C994" s="1">
        <f t="shared" si="1"/>
        <v>-0.72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IFERROR(__xludf.DUMMYFUNCTION("""COMPUTED_VALUE"""),39.21)</f>
        <v>39.21</v>
      </c>
      <c r="C995" s="1">
        <f t="shared" si="1"/>
        <v>-1.92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IFERROR(__xludf.DUMMYFUNCTION("""COMPUTED_VALUE"""),39.23)</f>
        <v>39.23</v>
      </c>
      <c r="C996" s="1">
        <f t="shared" si="1"/>
        <v>-0.98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IFERROR(__xludf.DUMMYFUNCTION("""COMPUTED_VALUE"""),39.27)</f>
        <v>39.27</v>
      </c>
      <c r="C997" s="1">
        <f t="shared" si="1"/>
        <v>-0.96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IFERROR(__xludf.DUMMYFUNCTION("""COMPUTED_VALUE"""),39.1)</f>
        <v>39.1</v>
      </c>
      <c r="C998" s="1">
        <f t="shared" si="1"/>
        <v>-1.17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IFERROR(__xludf.DUMMYFUNCTION("""COMPUTED_VALUE"""),40.02)</f>
        <v>40.02</v>
      </c>
      <c r="C999" s="1">
        <f t="shared" si="1"/>
        <v>-0.08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IFERROR(__xludf.DUMMYFUNCTION("""COMPUTED_VALUE"""),39.86)</f>
        <v>39.86</v>
      </c>
      <c r="C1000" s="1">
        <f t="shared" si="1"/>
        <v>-1.16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IFERROR(__xludf.DUMMYFUNCTION("""COMPUTED_VALUE"""),40.04)</f>
        <v>40.04</v>
      </c>
      <c r="C1001" s="1">
        <f t="shared" si="1"/>
        <v>-0.82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IFERROR(__xludf.DUMMYFUNCTION("""COMPUTED_VALUE"""),40.16)</f>
        <v>40.16</v>
      </c>
      <c r="C1002" s="1">
        <f t="shared" si="1"/>
        <v>-0.88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IFERROR(__xludf.DUMMYFUNCTION("""COMPUTED_VALUE"""),40.19)</f>
        <v>40.19</v>
      </c>
      <c r="C1003" s="1">
        <f t="shared" si="1"/>
        <v>-0.97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IFERROR(__xludf.DUMMYFUNCTION("""COMPUTED_VALUE"""),40.49)</f>
        <v>40.49</v>
      </c>
      <c r="C1004" s="1">
        <f t="shared" si="1"/>
        <v>-0.7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IFERROR(__xludf.DUMMYFUNCTION("""COMPUTED_VALUE"""),40.66)</f>
        <v>40.66</v>
      </c>
      <c r="C1005" s="1">
        <f t="shared" si="1"/>
        <v>-0.83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IFERROR(__xludf.DUMMYFUNCTION("""COMPUTED_VALUE"""),41.09)</f>
        <v>41.09</v>
      </c>
      <c r="C1006" s="1">
        <f t="shared" si="1"/>
        <v>-0.57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IFERROR(__xludf.DUMMYFUNCTION("""COMPUTED_VALUE"""),41.31)</f>
        <v>41.31</v>
      </c>
      <c r="C1007" s="1">
        <f t="shared" si="1"/>
        <v>-0.78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IFERROR(__xludf.DUMMYFUNCTION("""COMPUTED_VALUE"""),40.66)</f>
        <v>40.66</v>
      </c>
      <c r="C1008" s="1">
        <f t="shared" si="1"/>
        <v>-1.65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IFERROR(__xludf.DUMMYFUNCTION("""COMPUTED_VALUE"""),40.46)</f>
        <v>40.46</v>
      </c>
      <c r="C1009" s="1">
        <f t="shared" si="1"/>
        <v>-1.2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IFERROR(__xludf.DUMMYFUNCTION("""COMPUTED_VALUE"""),40.27)</f>
        <v>40.27</v>
      </c>
      <c r="C1010" s="1">
        <f t="shared" si="1"/>
        <v>-1.19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IFERROR(__xludf.DUMMYFUNCTION("""COMPUTED_VALUE"""),40.39)</f>
        <v>40.39</v>
      </c>
      <c r="C1011" s="1">
        <f t="shared" si="1"/>
        <v>-0.88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IFERROR(__xludf.DUMMYFUNCTION("""COMPUTED_VALUE"""),39.94)</f>
        <v>39.94</v>
      </c>
      <c r="C1012" s="1">
        <f t="shared" si="1"/>
        <v>-1.45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IFERROR(__xludf.DUMMYFUNCTION("""COMPUTED_VALUE"""),39.73)</f>
        <v>39.73</v>
      </c>
      <c r="C1013" s="1">
        <f t="shared" si="1"/>
        <v>-1.21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IFERROR(__xludf.DUMMYFUNCTION("""COMPUTED_VALUE"""),40.13)</f>
        <v>40.13</v>
      </c>
      <c r="C1014" s="1">
        <f t="shared" si="1"/>
        <v>-0.6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IFERROR(__xludf.DUMMYFUNCTION("""COMPUTED_VALUE"""),39.53)</f>
        <v>39.53</v>
      </c>
      <c r="C1015" s="1">
        <f t="shared" si="1"/>
        <v>-1.6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IFERROR(__xludf.DUMMYFUNCTION("""COMPUTED_VALUE"""),39.69)</f>
        <v>39.69</v>
      </c>
      <c r="C1016" s="1">
        <f t="shared" si="1"/>
        <v>-0.84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IFERROR(__xludf.DUMMYFUNCTION("""COMPUTED_VALUE"""),39.76)</f>
        <v>39.76</v>
      </c>
      <c r="C1017" s="1">
        <f t="shared" si="1"/>
        <v>-0.93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IFERROR(__xludf.DUMMYFUNCTION("""COMPUTED_VALUE"""),39.71)</f>
        <v>39.71</v>
      </c>
      <c r="C1018" s="1">
        <f t="shared" si="1"/>
        <v>-1.05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IFERROR(__xludf.DUMMYFUNCTION("""COMPUTED_VALUE"""),39.28)</f>
        <v>39.28</v>
      </c>
      <c r="C1019" s="1">
        <f t="shared" si="1"/>
        <v>-1.43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IFERROR(__xludf.DUMMYFUNCTION("""COMPUTED_VALUE"""),39.92)</f>
        <v>39.92</v>
      </c>
      <c r="C1020" s="1">
        <f t="shared" si="1"/>
        <v>-0.36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IFERROR(__xludf.DUMMYFUNCTION("""COMPUTED_VALUE"""),39.9)</f>
        <v>39.9</v>
      </c>
      <c r="C1021" s="1">
        <f t="shared" si="1"/>
        <v>-1.02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IFERROR(__xludf.DUMMYFUNCTION("""COMPUTED_VALUE"""),39.24)</f>
        <v>39.24</v>
      </c>
      <c r="C1022" s="1">
        <f t="shared" si="1"/>
        <v>-1.66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IFERROR(__xludf.DUMMYFUNCTION("""COMPUTED_VALUE"""),38.84)</f>
        <v>38.84</v>
      </c>
      <c r="C1023" s="1">
        <f t="shared" si="1"/>
        <v>-1.4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IFERROR(__xludf.DUMMYFUNCTION("""COMPUTED_VALUE"""),38.73)</f>
        <v>38.73</v>
      </c>
      <c r="C1024" s="1">
        <f t="shared" si="1"/>
        <v>-1.11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IFERROR(__xludf.DUMMYFUNCTION("""COMPUTED_VALUE"""),38.87)</f>
        <v>38.87</v>
      </c>
      <c r="C1025" s="1">
        <f t="shared" si="1"/>
        <v>-0.86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IFERROR(__xludf.DUMMYFUNCTION("""COMPUTED_VALUE"""),37.9)</f>
        <v>37.9</v>
      </c>
      <c r="C1026" s="1">
        <f t="shared" si="1"/>
        <v>-1.97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IFERROR(__xludf.DUMMYFUNCTION("""COMPUTED_VALUE"""),38.17)</f>
        <v>38.17</v>
      </c>
      <c r="C1027" s="1">
        <f t="shared" si="1"/>
        <v>-0.73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IFERROR(__xludf.DUMMYFUNCTION("""COMPUTED_VALUE"""),37.82)</f>
        <v>37.82</v>
      </c>
      <c r="C1028" s="1">
        <f t="shared" si="1"/>
        <v>-1.35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IFERROR(__xludf.DUMMYFUNCTION("""COMPUTED_VALUE"""),37.2)</f>
        <v>37.2</v>
      </c>
      <c r="C1029" s="1">
        <f t="shared" si="1"/>
        <v>-1.62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IFERROR(__xludf.DUMMYFUNCTION("""COMPUTED_VALUE"""),37.48)</f>
        <v>37.48</v>
      </c>
      <c r="C1030" s="1">
        <f t="shared" si="1"/>
        <v>-0.72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IFERROR(__xludf.DUMMYFUNCTION("""COMPUTED_VALUE"""),37.61)</f>
        <v>37.61</v>
      </c>
      <c r="C1031" s="1">
        <f t="shared" si="1"/>
        <v>-0.87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IFERROR(__xludf.DUMMYFUNCTION("""COMPUTED_VALUE"""),38.03)</f>
        <v>38.03</v>
      </c>
      <c r="C1032" s="1">
        <f t="shared" si="1"/>
        <v>-0.58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IFERROR(__xludf.DUMMYFUNCTION("""COMPUTED_VALUE"""),37.95)</f>
        <v>37.95</v>
      </c>
      <c r="C1033" s="1">
        <f t="shared" si="1"/>
        <v>-1.08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IFERROR(__xludf.DUMMYFUNCTION("""COMPUTED_VALUE"""),38.57)</f>
        <v>38.57</v>
      </c>
      <c r="C1034" s="1">
        <f t="shared" si="1"/>
        <v>-0.38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IFERROR(__xludf.DUMMYFUNCTION("""COMPUTED_VALUE"""),38.64)</f>
        <v>38.64</v>
      </c>
      <c r="C1035" s="1">
        <f t="shared" si="1"/>
        <v>-0.93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IFERROR(__xludf.DUMMYFUNCTION("""COMPUTED_VALUE"""),38.51)</f>
        <v>38.51</v>
      </c>
      <c r="C1036" s="1">
        <f t="shared" si="1"/>
        <v>-1.13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IFERROR(__xludf.DUMMYFUNCTION("""COMPUTED_VALUE"""),38.65)</f>
        <v>38.65</v>
      </c>
      <c r="C1037" s="1">
        <f t="shared" si="1"/>
        <v>-0.86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IFERROR(__xludf.DUMMYFUNCTION("""COMPUTED_VALUE"""),38.93)</f>
        <v>38.93</v>
      </c>
      <c r="C1038" s="1">
        <f t="shared" si="1"/>
        <v>-0.72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IFERROR(__xludf.DUMMYFUNCTION("""COMPUTED_VALUE"""),37.47)</f>
        <v>37.47</v>
      </c>
      <c r="C1039" s="1">
        <f t="shared" si="1"/>
        <v>-2.46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IFERROR(__xludf.DUMMYFUNCTION("""COMPUTED_VALUE"""),37.1)</f>
        <v>37.1</v>
      </c>
      <c r="C1040" s="1">
        <f t="shared" si="1"/>
        <v>-1.37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IFERROR(__xludf.DUMMYFUNCTION("""COMPUTED_VALUE"""),37.3)</f>
        <v>37.3</v>
      </c>
      <c r="C1041" s="1">
        <f t="shared" si="1"/>
        <v>-0.8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IFERROR(__xludf.DUMMYFUNCTION("""COMPUTED_VALUE"""),37.18)</f>
        <v>37.18</v>
      </c>
      <c r="C1042" s="1">
        <f t="shared" si="1"/>
        <v>-1.12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IFERROR(__xludf.DUMMYFUNCTION("""COMPUTED_VALUE"""),37.5)</f>
        <v>37.5</v>
      </c>
      <c r="C1043" s="1">
        <f t="shared" si="1"/>
        <v>-0.68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IFERROR(__xludf.DUMMYFUNCTION("""COMPUTED_VALUE"""),37.77)</f>
        <v>37.77</v>
      </c>
      <c r="C1044" s="1">
        <f t="shared" si="1"/>
        <v>-0.73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IFERROR(__xludf.DUMMYFUNCTION("""COMPUTED_VALUE"""),37.87)</f>
        <v>37.87</v>
      </c>
      <c r="C1045" s="1">
        <f t="shared" si="1"/>
        <v>-0.9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IFERROR(__xludf.DUMMYFUNCTION("""COMPUTED_VALUE"""),38.07)</f>
        <v>38.07</v>
      </c>
      <c r="C1046" s="1">
        <f t="shared" si="1"/>
        <v>-0.8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IFERROR(__xludf.DUMMYFUNCTION("""COMPUTED_VALUE"""),38.2)</f>
        <v>38.2</v>
      </c>
      <c r="C1047" s="1">
        <f t="shared" si="1"/>
        <v>-0.87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IFERROR(__xludf.DUMMYFUNCTION("""COMPUTED_VALUE"""),38.12)</f>
        <v>38.12</v>
      </c>
      <c r="C1048" s="1">
        <f t="shared" si="1"/>
        <v>-1.08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IFERROR(__xludf.DUMMYFUNCTION("""COMPUTED_VALUE"""),38.31)</f>
        <v>38.31</v>
      </c>
      <c r="C1049" s="1">
        <f t="shared" si="1"/>
        <v>-0.81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IFERROR(__xludf.DUMMYFUNCTION("""COMPUTED_VALUE"""),38.35)</f>
        <v>38.35</v>
      </c>
      <c r="C1050" s="1">
        <f t="shared" si="1"/>
        <v>-0.96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IFERROR(__xludf.DUMMYFUNCTION("""COMPUTED_VALUE"""),38.47)</f>
        <v>38.47</v>
      </c>
      <c r="C1051" s="1">
        <f t="shared" si="1"/>
        <v>-0.88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IFERROR(__xludf.DUMMYFUNCTION("""COMPUTED_VALUE"""),38.55)</f>
        <v>38.55</v>
      </c>
      <c r="C1052" s="1">
        <f t="shared" si="1"/>
        <v>-0.92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IFERROR(__xludf.DUMMYFUNCTION("""COMPUTED_VALUE"""),38.65)</f>
        <v>38.65</v>
      </c>
      <c r="C1053" s="1">
        <f t="shared" si="1"/>
        <v>-0.9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IFERROR(__xludf.DUMMYFUNCTION("""COMPUTED_VALUE"""),38.8)</f>
        <v>38.8</v>
      </c>
      <c r="C1054" s="1">
        <f t="shared" si="1"/>
        <v>-0.85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IFERROR(__xludf.DUMMYFUNCTION("""COMPUTED_VALUE"""),38.47)</f>
        <v>38.47</v>
      </c>
      <c r="C1055" s="1">
        <f t="shared" si="1"/>
        <v>-1.33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IFERROR(__xludf.DUMMYFUNCTION("""COMPUTED_VALUE"""),37.97)</f>
        <v>37.97</v>
      </c>
      <c r="C1056" s="1">
        <f t="shared" si="1"/>
        <v>-1.5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IFERROR(__xludf.DUMMYFUNCTION("""COMPUTED_VALUE"""),38.17)</f>
        <v>38.17</v>
      </c>
      <c r="C1057" s="1">
        <f t="shared" si="1"/>
        <v>-0.8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IFERROR(__xludf.DUMMYFUNCTION("""COMPUTED_VALUE"""),38.27)</f>
        <v>38.27</v>
      </c>
      <c r="C1058" s="1">
        <f t="shared" si="1"/>
        <v>-0.9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IFERROR(__xludf.DUMMYFUNCTION("""COMPUTED_VALUE"""),38.4)</f>
        <v>38.4</v>
      </c>
      <c r="C1059" s="1">
        <f t="shared" si="1"/>
        <v>-0.87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IFERROR(__xludf.DUMMYFUNCTION("""COMPUTED_VALUE"""),38.14)</f>
        <v>38.14</v>
      </c>
      <c r="C1060" s="1">
        <f t="shared" si="1"/>
        <v>-1.26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IFERROR(__xludf.DUMMYFUNCTION("""COMPUTED_VALUE"""),38.45)</f>
        <v>38.45</v>
      </c>
      <c r="C1061" s="1">
        <f t="shared" si="1"/>
        <v>-0.69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IFERROR(__xludf.DUMMYFUNCTION("""COMPUTED_VALUE"""),38.44)</f>
        <v>38.44</v>
      </c>
      <c r="C1062" s="1">
        <f t="shared" si="1"/>
        <v>-1.01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IFERROR(__xludf.DUMMYFUNCTION("""COMPUTED_VALUE"""),38.4)</f>
        <v>38.4</v>
      </c>
      <c r="C1063" s="1">
        <f t="shared" si="1"/>
        <v>-1.04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IFERROR(__xludf.DUMMYFUNCTION("""COMPUTED_VALUE"""),38.62)</f>
        <v>38.62</v>
      </c>
      <c r="C1064" s="1">
        <f t="shared" si="1"/>
        <v>-0.78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IFERROR(__xludf.DUMMYFUNCTION("""COMPUTED_VALUE"""),38.61)</f>
        <v>38.61</v>
      </c>
      <c r="C1065" s="1">
        <f t="shared" si="1"/>
        <v>-1.01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IFERROR(__xludf.DUMMYFUNCTION("""COMPUTED_VALUE"""),38.82)</f>
        <v>38.82</v>
      </c>
      <c r="C1066" s="1">
        <f t="shared" si="1"/>
        <v>-0.79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IFERROR(__xludf.DUMMYFUNCTION("""COMPUTED_VALUE"""),38.95)</f>
        <v>38.95</v>
      </c>
      <c r="C1067" s="1">
        <f t="shared" si="1"/>
        <v>-0.87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IFERROR(__xludf.DUMMYFUNCTION("""COMPUTED_VALUE"""),38.66)</f>
        <v>38.66</v>
      </c>
      <c r="C1068" s="1">
        <f t="shared" si="1"/>
        <v>-1.29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IFERROR(__xludf.DUMMYFUNCTION("""COMPUTED_VALUE"""),38.41)</f>
        <v>38.41</v>
      </c>
      <c r="C1069" s="1">
        <f t="shared" si="1"/>
        <v>-1.25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IFERROR(__xludf.DUMMYFUNCTION("""COMPUTED_VALUE"""),38.33)</f>
        <v>38.33</v>
      </c>
      <c r="C1070" s="1">
        <f t="shared" si="1"/>
        <v>-1.08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IFERROR(__xludf.DUMMYFUNCTION("""COMPUTED_VALUE"""),38.07)</f>
        <v>38.07</v>
      </c>
      <c r="C1071" s="1">
        <f t="shared" si="1"/>
        <v>-1.26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IFERROR(__xludf.DUMMYFUNCTION("""COMPUTED_VALUE"""),38.22)</f>
        <v>38.22</v>
      </c>
      <c r="C1072" s="1">
        <f t="shared" si="1"/>
        <v>-0.85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IFERROR(__xludf.DUMMYFUNCTION("""COMPUTED_VALUE"""),38.62)</f>
        <v>38.62</v>
      </c>
      <c r="C1073" s="1">
        <f t="shared" si="1"/>
        <v>-0.6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IFERROR(__xludf.DUMMYFUNCTION("""COMPUTED_VALUE"""),38.9)</f>
        <v>38.9</v>
      </c>
      <c r="C1074" s="1">
        <f t="shared" si="1"/>
        <v>-0.72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IFERROR(__xludf.DUMMYFUNCTION("""COMPUTED_VALUE"""),38.99)</f>
        <v>38.99</v>
      </c>
      <c r="C1075" s="1">
        <f t="shared" si="1"/>
        <v>-0.91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IFERROR(__xludf.DUMMYFUNCTION("""COMPUTED_VALUE"""),38.89)</f>
        <v>38.89</v>
      </c>
      <c r="C1076" s="1">
        <f t="shared" si="1"/>
        <v>-1.1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IFERROR(__xludf.DUMMYFUNCTION("""COMPUTED_VALUE"""),38.63)</f>
        <v>38.63</v>
      </c>
      <c r="C1077" s="1">
        <f t="shared" si="1"/>
        <v>-1.26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IFERROR(__xludf.DUMMYFUNCTION("""COMPUTED_VALUE"""),38.73)</f>
        <v>38.73</v>
      </c>
      <c r="C1078" s="1">
        <f t="shared" si="1"/>
        <v>-0.9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IFERROR(__xludf.DUMMYFUNCTION("""COMPUTED_VALUE"""),40.18)</f>
        <v>40.18</v>
      </c>
      <c r="C1079" s="1">
        <f t="shared" si="1"/>
        <v>0.45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IFERROR(__xludf.DUMMYFUNCTION("""COMPUTED_VALUE"""),40.59)</f>
        <v>40.59</v>
      </c>
      <c r="C1080" s="1">
        <f t="shared" si="1"/>
        <v>-0.59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IFERROR(__xludf.DUMMYFUNCTION("""COMPUTED_VALUE"""),40.72)</f>
        <v>40.72</v>
      </c>
      <c r="C1081" s="1">
        <f t="shared" si="1"/>
        <v>-0.87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IFERROR(__xludf.DUMMYFUNCTION("""COMPUTED_VALUE"""),40.75)</f>
        <v>40.75</v>
      </c>
      <c r="C1082" s="1">
        <f t="shared" si="1"/>
        <v>-0.97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IFERROR(__xludf.DUMMYFUNCTION("""COMPUTED_VALUE"""),40.71)</f>
        <v>40.71</v>
      </c>
      <c r="C1083" s="1">
        <f t="shared" si="1"/>
        <v>-1.04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IFERROR(__xludf.DUMMYFUNCTION("""COMPUTED_VALUE"""),40.73)</f>
        <v>40.73</v>
      </c>
      <c r="C1084" s="1">
        <f t="shared" si="1"/>
        <v>-0.98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IFERROR(__xludf.DUMMYFUNCTION("""COMPUTED_VALUE"""),40.7)</f>
        <v>40.7</v>
      </c>
      <c r="C1085" s="1">
        <f t="shared" si="1"/>
        <v>-1.03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IFERROR(__xludf.DUMMYFUNCTION("""COMPUTED_VALUE"""),41.01)</f>
        <v>41.01</v>
      </c>
      <c r="C1086" s="1">
        <f t="shared" si="1"/>
        <v>-0.69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IFERROR(__xludf.DUMMYFUNCTION("""COMPUTED_VALUE"""),41.03)</f>
        <v>41.03</v>
      </c>
      <c r="C1087" s="1">
        <f t="shared" si="1"/>
        <v>-0.98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IFERROR(__xludf.DUMMYFUNCTION("""COMPUTED_VALUE"""),40.57)</f>
        <v>40.57</v>
      </c>
      <c r="C1088" s="1">
        <f t="shared" si="1"/>
        <v>-1.46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IFERROR(__xludf.DUMMYFUNCTION("""COMPUTED_VALUE"""),40.79)</f>
        <v>40.79</v>
      </c>
      <c r="C1089" s="1">
        <f t="shared" si="1"/>
        <v>-0.78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IFERROR(__xludf.DUMMYFUNCTION("""COMPUTED_VALUE"""),40.78)</f>
        <v>40.78</v>
      </c>
      <c r="C1090" s="1">
        <f t="shared" si="1"/>
        <v>-1.01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IFERROR(__xludf.DUMMYFUNCTION("""COMPUTED_VALUE"""),40.95)</f>
        <v>40.95</v>
      </c>
      <c r="C1091" s="1">
        <f t="shared" si="1"/>
        <v>-0.83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IFERROR(__xludf.DUMMYFUNCTION("""COMPUTED_VALUE"""),40.76)</f>
        <v>40.76</v>
      </c>
      <c r="C1092" s="1">
        <f t="shared" si="1"/>
        <v>-1.19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IFERROR(__xludf.DUMMYFUNCTION("""COMPUTED_VALUE"""),40.49)</f>
        <v>40.49</v>
      </c>
      <c r="C1093" s="1">
        <f t="shared" si="1"/>
        <v>-1.27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IFERROR(__xludf.DUMMYFUNCTION("""COMPUTED_VALUE"""),40.91)</f>
        <v>40.91</v>
      </c>
      <c r="C1094" s="1">
        <f t="shared" si="1"/>
        <v>-0.58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IFERROR(__xludf.DUMMYFUNCTION("""COMPUTED_VALUE"""),40.73)</f>
        <v>40.73</v>
      </c>
      <c r="C1095" s="1">
        <f t="shared" si="1"/>
        <v>-1.18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IFERROR(__xludf.DUMMYFUNCTION("""COMPUTED_VALUE"""),40.87)</f>
        <v>40.87</v>
      </c>
      <c r="C1096" s="1">
        <f t="shared" si="1"/>
        <v>-0.86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IFERROR(__xludf.DUMMYFUNCTION("""COMPUTED_VALUE"""),40.82)</f>
        <v>40.82</v>
      </c>
      <c r="C1097" s="1">
        <f t="shared" si="1"/>
        <v>-1.05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IFERROR(__xludf.DUMMYFUNCTION("""COMPUTED_VALUE"""),41.11)</f>
        <v>41.11</v>
      </c>
      <c r="C1098" s="1">
        <f t="shared" si="1"/>
        <v>-0.71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IFERROR(__xludf.DUMMYFUNCTION("""COMPUTED_VALUE"""),40.89)</f>
        <v>40.89</v>
      </c>
      <c r="C1099" s="1">
        <f t="shared" si="1"/>
        <v>-1.22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IFERROR(__xludf.DUMMYFUNCTION("""COMPUTED_VALUE"""),40.52)</f>
        <v>40.52</v>
      </c>
      <c r="C1100" s="1">
        <f t="shared" si="1"/>
        <v>-1.37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IFERROR(__xludf.DUMMYFUNCTION("""COMPUTED_VALUE"""),40.89)</f>
        <v>40.89</v>
      </c>
      <c r="C1101" s="1">
        <f t="shared" si="1"/>
        <v>-0.63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IFERROR(__xludf.DUMMYFUNCTION("""COMPUTED_VALUE"""),40.71)</f>
        <v>40.71</v>
      </c>
      <c r="C1102" s="1">
        <f t="shared" si="1"/>
        <v>-1.18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IFERROR(__xludf.DUMMYFUNCTION("""COMPUTED_VALUE"""),40.58)</f>
        <v>40.58</v>
      </c>
      <c r="C1103" s="1">
        <f t="shared" si="1"/>
        <v>-1.13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IFERROR(__xludf.DUMMYFUNCTION("""COMPUTED_VALUE"""),40.87)</f>
        <v>40.87</v>
      </c>
      <c r="C1104" s="1">
        <f t="shared" si="1"/>
        <v>-0.71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IFERROR(__xludf.DUMMYFUNCTION("""COMPUTED_VALUE"""),40.58)</f>
        <v>40.58</v>
      </c>
      <c r="C1105" s="1">
        <f t="shared" si="1"/>
        <v>-1.29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IFERROR(__xludf.DUMMYFUNCTION("""COMPUTED_VALUE"""),40.58)</f>
        <v>40.58</v>
      </c>
      <c r="C1106" s="1">
        <f t="shared" si="1"/>
        <v>-1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IFERROR(__xludf.DUMMYFUNCTION("""COMPUTED_VALUE"""),40.77)</f>
        <v>40.77</v>
      </c>
      <c r="C1107" s="1">
        <f t="shared" si="1"/>
        <v>-0.81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IFERROR(__xludf.DUMMYFUNCTION("""COMPUTED_VALUE"""),40.58)</f>
        <v>40.58</v>
      </c>
      <c r="C1108" s="1">
        <f t="shared" si="1"/>
        <v>-1.19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IFERROR(__xludf.DUMMYFUNCTION("""COMPUTED_VALUE"""),40.66)</f>
        <v>40.66</v>
      </c>
      <c r="C1109" s="1">
        <f t="shared" si="1"/>
        <v>-0.92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IFERROR(__xludf.DUMMYFUNCTION("""COMPUTED_VALUE"""),40.91)</f>
        <v>40.91</v>
      </c>
      <c r="C1110" s="1">
        <f t="shared" si="1"/>
        <v>-0.75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IFERROR(__xludf.DUMMYFUNCTION("""COMPUTED_VALUE"""),40.86)</f>
        <v>40.86</v>
      </c>
      <c r="C1111" s="1">
        <f t="shared" si="1"/>
        <v>-1.05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IFERROR(__xludf.DUMMYFUNCTION("""COMPUTED_VALUE"""),40.88)</f>
        <v>40.88</v>
      </c>
      <c r="C1112" s="1">
        <f t="shared" si="1"/>
        <v>-0.98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IFERROR(__xludf.DUMMYFUNCTION("""COMPUTED_VALUE"""),40.79)</f>
        <v>40.79</v>
      </c>
      <c r="C1113" s="1">
        <f t="shared" si="1"/>
        <v>-1.09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IFERROR(__xludf.DUMMYFUNCTION("""COMPUTED_VALUE"""),40.89)</f>
        <v>40.89</v>
      </c>
      <c r="C1114" s="1">
        <f t="shared" si="1"/>
        <v>-0.9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IFERROR(__xludf.DUMMYFUNCTION("""COMPUTED_VALUE"""),40.99)</f>
        <v>40.99</v>
      </c>
      <c r="C1115" s="1">
        <f t="shared" si="1"/>
        <v>-0.9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IFERROR(__xludf.DUMMYFUNCTION("""COMPUTED_VALUE"""),40.91)</f>
        <v>40.91</v>
      </c>
      <c r="C1116" s="1">
        <f t="shared" si="1"/>
        <v>-1.08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IFERROR(__xludf.DUMMYFUNCTION("""COMPUTED_VALUE"""),41.07)</f>
        <v>41.07</v>
      </c>
      <c r="C1117" s="1">
        <f t="shared" si="1"/>
        <v>-0.84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IFERROR(__xludf.DUMMYFUNCTION("""COMPUTED_VALUE"""),40.86)</f>
        <v>40.86</v>
      </c>
      <c r="C1118" s="1">
        <f t="shared" si="1"/>
        <v>-1.21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IFERROR(__xludf.DUMMYFUNCTION("""COMPUTED_VALUE"""),40.42)</f>
        <v>40.42</v>
      </c>
      <c r="C1119" s="1">
        <f t="shared" si="1"/>
        <v>-1.44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IFERROR(__xludf.DUMMYFUNCTION("""COMPUTED_VALUE"""),40.37)</f>
        <v>40.37</v>
      </c>
      <c r="C1120" s="1">
        <f t="shared" si="1"/>
        <v>-1.05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IFERROR(__xludf.DUMMYFUNCTION("""COMPUTED_VALUE"""),40.66)</f>
        <v>40.66</v>
      </c>
      <c r="C1121" s="1">
        <f t="shared" si="1"/>
        <v>-0.71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IFERROR(__xludf.DUMMYFUNCTION("""COMPUTED_VALUE"""),40.92)</f>
        <v>40.92</v>
      </c>
      <c r="C1122" s="1">
        <f t="shared" si="1"/>
        <v>-0.74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IFERROR(__xludf.DUMMYFUNCTION("""COMPUTED_VALUE"""),41.56)</f>
        <v>41.56</v>
      </c>
      <c r="C1123" s="1">
        <f t="shared" si="1"/>
        <v>-0.36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IFERROR(__xludf.DUMMYFUNCTION("""COMPUTED_VALUE"""),41.79)</f>
        <v>41.79</v>
      </c>
      <c r="C1124" s="1">
        <f t="shared" si="1"/>
        <v>-0.77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IFERROR(__xludf.DUMMYFUNCTION("""COMPUTED_VALUE"""),41.69)</f>
        <v>41.69</v>
      </c>
      <c r="C1125" s="1">
        <f t="shared" si="1"/>
        <v>-1.1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IFERROR(__xludf.DUMMYFUNCTION("""COMPUTED_VALUE"""),41.73)</f>
        <v>41.73</v>
      </c>
      <c r="C1126" s="1">
        <f t="shared" si="1"/>
        <v>-0.96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IFERROR(__xludf.DUMMYFUNCTION("""COMPUTED_VALUE"""),41.85)</f>
        <v>41.85</v>
      </c>
      <c r="C1127" s="1">
        <f t="shared" si="1"/>
        <v>-0.88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IFERROR(__xludf.DUMMYFUNCTION("""COMPUTED_VALUE"""),41.96)</f>
        <v>41.96</v>
      </c>
      <c r="C1128" s="1">
        <f t="shared" si="1"/>
        <v>-0.89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IFERROR(__xludf.DUMMYFUNCTION("""COMPUTED_VALUE"""),42.03)</f>
        <v>42.03</v>
      </c>
      <c r="C1129" s="1">
        <f t="shared" si="1"/>
        <v>-0.93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IFERROR(__xludf.DUMMYFUNCTION("""COMPUTED_VALUE"""),42.19)</f>
        <v>42.19</v>
      </c>
      <c r="C1130" s="1">
        <f t="shared" si="1"/>
        <v>-0.84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IFERROR(__xludf.DUMMYFUNCTION("""COMPUTED_VALUE"""),42.36)</f>
        <v>42.36</v>
      </c>
      <c r="C1131" s="1">
        <f t="shared" si="1"/>
        <v>-0.83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IFERROR(__xludf.DUMMYFUNCTION("""COMPUTED_VALUE"""),42.29)</f>
        <v>42.29</v>
      </c>
      <c r="C1132" s="1">
        <f t="shared" si="1"/>
        <v>-1.07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IFERROR(__xludf.DUMMYFUNCTION("""COMPUTED_VALUE"""),42.29)</f>
        <v>42.29</v>
      </c>
      <c r="C1133" s="1">
        <f t="shared" si="1"/>
        <v>-1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IFERROR(__xludf.DUMMYFUNCTION("""COMPUTED_VALUE"""),42.23)</f>
        <v>42.23</v>
      </c>
      <c r="C1134" s="1">
        <f t="shared" si="1"/>
        <v>-1.06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IFERROR(__xludf.DUMMYFUNCTION("""COMPUTED_VALUE"""),42.14)</f>
        <v>42.14</v>
      </c>
      <c r="C1135" s="1">
        <f t="shared" si="1"/>
        <v>-1.09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IFERROR(__xludf.DUMMYFUNCTION("""COMPUTED_VALUE"""),41.94)</f>
        <v>41.94</v>
      </c>
      <c r="C1136" s="1">
        <f t="shared" si="1"/>
        <v>-1.2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IFERROR(__xludf.DUMMYFUNCTION("""COMPUTED_VALUE"""),41.95)</f>
        <v>41.95</v>
      </c>
      <c r="C1137" s="1">
        <f t="shared" si="1"/>
        <v>-0.99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IFERROR(__xludf.DUMMYFUNCTION("""COMPUTED_VALUE"""),42.26)</f>
        <v>42.26</v>
      </c>
      <c r="C1138" s="1">
        <f t="shared" si="1"/>
        <v>-0.69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IFERROR(__xludf.DUMMYFUNCTION("""COMPUTED_VALUE"""),41.97)</f>
        <v>41.97</v>
      </c>
      <c r="C1139" s="1">
        <f t="shared" si="1"/>
        <v>-1.29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IFERROR(__xludf.DUMMYFUNCTION("""COMPUTED_VALUE"""),42.38)</f>
        <v>42.38</v>
      </c>
      <c r="C1140" s="1">
        <f t="shared" si="1"/>
        <v>-0.59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IFERROR(__xludf.DUMMYFUNCTION("""COMPUTED_VALUE"""),42.1)</f>
        <v>42.1</v>
      </c>
      <c r="C1141" s="1">
        <f t="shared" si="1"/>
        <v>-1.28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IFERROR(__xludf.DUMMYFUNCTION("""COMPUTED_VALUE"""),42.12)</f>
        <v>42.12</v>
      </c>
      <c r="C1142" s="1">
        <f t="shared" si="1"/>
        <v>-0.98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IFERROR(__xludf.DUMMYFUNCTION("""COMPUTED_VALUE"""),42.02)</f>
        <v>42.02</v>
      </c>
      <c r="C1143" s="1">
        <f t="shared" si="1"/>
        <v>-1.1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IFERROR(__xludf.DUMMYFUNCTION("""COMPUTED_VALUE"""),42.43)</f>
        <v>42.43</v>
      </c>
      <c r="C1144" s="1">
        <f t="shared" si="1"/>
        <v>-0.59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IFERROR(__xludf.DUMMYFUNCTION("""COMPUTED_VALUE"""),42.4)</f>
        <v>42.4</v>
      </c>
      <c r="C1145" s="1">
        <f t="shared" si="1"/>
        <v>-1.03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IFERROR(__xludf.DUMMYFUNCTION("""COMPUTED_VALUE"""),41.19)</f>
        <v>41.19</v>
      </c>
      <c r="C1146" s="1">
        <f t="shared" si="1"/>
        <v>-2.21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IFERROR(__xludf.DUMMYFUNCTION("""COMPUTED_VALUE"""),40.81)</f>
        <v>40.81</v>
      </c>
      <c r="C1147" s="1">
        <f t="shared" si="1"/>
        <v>-1.38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IFERROR(__xludf.DUMMYFUNCTION("""COMPUTED_VALUE"""),40.97)</f>
        <v>40.97</v>
      </c>
      <c r="C1148" s="1">
        <f t="shared" si="1"/>
        <v>-0.84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IFERROR(__xludf.DUMMYFUNCTION("""COMPUTED_VALUE"""),41.0)</f>
        <v>41</v>
      </c>
      <c r="C1149" s="1">
        <f t="shared" si="1"/>
        <v>-0.97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IFERROR(__xludf.DUMMYFUNCTION("""COMPUTED_VALUE"""),40.68)</f>
        <v>40.68</v>
      </c>
      <c r="C1150" s="1">
        <f t="shared" si="1"/>
        <v>-1.32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IFERROR(__xludf.DUMMYFUNCTION("""COMPUTED_VALUE"""),40.35)</f>
        <v>40.35</v>
      </c>
      <c r="C1151" s="1">
        <f t="shared" si="1"/>
        <v>-1.33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IFERROR(__xludf.DUMMYFUNCTION("""COMPUTED_VALUE"""),39.62)</f>
        <v>39.62</v>
      </c>
      <c r="C1152" s="1">
        <f t="shared" si="1"/>
        <v>-1.73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IFERROR(__xludf.DUMMYFUNCTION("""COMPUTED_VALUE"""),39.29)</f>
        <v>39.29</v>
      </c>
      <c r="C1153" s="1">
        <f t="shared" si="1"/>
        <v>-1.33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IFERROR(__xludf.DUMMYFUNCTION("""COMPUTED_VALUE"""),39.29)</f>
        <v>39.29</v>
      </c>
      <c r="C1154" s="1">
        <f t="shared" si="1"/>
        <v>-1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IFERROR(__xludf.DUMMYFUNCTION("""COMPUTED_VALUE"""),39.4)</f>
        <v>39.4</v>
      </c>
      <c r="C1155" s="1">
        <f t="shared" si="1"/>
        <v>-0.89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IFERROR(__xludf.DUMMYFUNCTION("""COMPUTED_VALUE"""),39.18)</f>
        <v>39.18</v>
      </c>
      <c r="C1156" s="1">
        <f t="shared" si="1"/>
        <v>-1.22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IFERROR(__xludf.DUMMYFUNCTION("""COMPUTED_VALUE"""),39.92)</f>
        <v>39.92</v>
      </c>
      <c r="C1157" s="1">
        <f t="shared" si="1"/>
        <v>-0.26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IFERROR(__xludf.DUMMYFUNCTION("""COMPUTED_VALUE"""),39.35)</f>
        <v>39.35</v>
      </c>
      <c r="C1158" s="1">
        <f t="shared" si="1"/>
        <v>-1.57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IFERROR(__xludf.DUMMYFUNCTION("""COMPUTED_VALUE"""),39.45)</f>
        <v>39.45</v>
      </c>
      <c r="C1159" s="1">
        <f t="shared" si="1"/>
        <v>-0.9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IFERROR(__xludf.DUMMYFUNCTION("""COMPUTED_VALUE"""),39.57)</f>
        <v>39.57</v>
      </c>
      <c r="C1160" s="1">
        <f t="shared" si="1"/>
        <v>-0.88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IFERROR(__xludf.DUMMYFUNCTION("""COMPUTED_VALUE"""),39.68)</f>
        <v>39.68</v>
      </c>
      <c r="C1161" s="1">
        <f t="shared" si="1"/>
        <v>-0.89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IFERROR(__xludf.DUMMYFUNCTION("""COMPUTED_VALUE"""),39.94)</f>
        <v>39.94</v>
      </c>
      <c r="C1162" s="1">
        <f t="shared" si="1"/>
        <v>-0.74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IFERROR(__xludf.DUMMYFUNCTION("""COMPUTED_VALUE"""),40.18)</f>
        <v>40.18</v>
      </c>
      <c r="C1163" s="1">
        <f t="shared" si="1"/>
        <v>-0.76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IFERROR(__xludf.DUMMYFUNCTION("""COMPUTED_VALUE"""),40.88)</f>
        <v>40.88</v>
      </c>
      <c r="C1164" s="1">
        <f t="shared" si="1"/>
        <v>-0.3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IFERROR(__xludf.DUMMYFUNCTION("""COMPUTED_VALUE"""),41.35)</f>
        <v>41.35</v>
      </c>
      <c r="C1165" s="1">
        <f t="shared" si="1"/>
        <v>-0.53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IFERROR(__xludf.DUMMYFUNCTION("""COMPUTED_VALUE"""),41.26)</f>
        <v>41.26</v>
      </c>
      <c r="C1166" s="1">
        <f t="shared" si="1"/>
        <v>-1.09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IFERROR(__xludf.DUMMYFUNCTION("""COMPUTED_VALUE"""),41.25)</f>
        <v>41.25</v>
      </c>
      <c r="C1167" s="1">
        <f t="shared" si="1"/>
        <v>-1.01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IFERROR(__xludf.DUMMYFUNCTION("""COMPUTED_VALUE"""),41.41)</f>
        <v>41.41</v>
      </c>
      <c r="C1168" s="1">
        <f t="shared" si="1"/>
        <v>-0.84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IFERROR(__xludf.DUMMYFUNCTION("""COMPUTED_VALUE"""),41.12)</f>
        <v>41.12</v>
      </c>
      <c r="C1169" s="1">
        <f t="shared" si="1"/>
        <v>-1.29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IFERROR(__xludf.DUMMYFUNCTION("""COMPUTED_VALUE"""),41.41)</f>
        <v>41.41</v>
      </c>
      <c r="C1170" s="1">
        <f t="shared" si="1"/>
        <v>-0.71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IFERROR(__xludf.DUMMYFUNCTION("""COMPUTED_VALUE"""),41.6)</f>
        <v>41.6</v>
      </c>
      <c r="C1171" s="1">
        <f t="shared" si="1"/>
        <v>-0.81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IFERROR(__xludf.DUMMYFUNCTION("""COMPUTED_VALUE"""),41.6)</f>
        <v>41.6</v>
      </c>
      <c r="C1172" s="1">
        <f t="shared" si="1"/>
        <v>-1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IFERROR(__xludf.DUMMYFUNCTION("""COMPUTED_VALUE"""),41.63)</f>
        <v>41.63</v>
      </c>
      <c r="C1173" s="1">
        <f t="shared" si="1"/>
        <v>-0.97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IFERROR(__xludf.DUMMYFUNCTION("""COMPUTED_VALUE"""),41.72)</f>
        <v>41.72</v>
      </c>
      <c r="C1174" s="1">
        <f t="shared" si="1"/>
        <v>-0.91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IFERROR(__xludf.DUMMYFUNCTION("""COMPUTED_VALUE"""),41.64)</f>
        <v>41.64</v>
      </c>
      <c r="C1175" s="1">
        <f t="shared" si="1"/>
        <v>-1.08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IFERROR(__xludf.DUMMYFUNCTION("""COMPUTED_VALUE"""),41.78)</f>
        <v>41.78</v>
      </c>
      <c r="C1176" s="1">
        <f t="shared" si="1"/>
        <v>-0.86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IFERROR(__xludf.DUMMYFUNCTION("""COMPUTED_VALUE"""),41.87)</f>
        <v>41.87</v>
      </c>
      <c r="C1177" s="1">
        <f t="shared" si="1"/>
        <v>-0.91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IFERROR(__xludf.DUMMYFUNCTION("""COMPUTED_VALUE"""),41.84)</f>
        <v>41.84</v>
      </c>
      <c r="C1178" s="1">
        <f t="shared" si="1"/>
        <v>-1.03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IFERROR(__xludf.DUMMYFUNCTION("""COMPUTED_VALUE"""),41.78)</f>
        <v>41.78</v>
      </c>
      <c r="C1179" s="1">
        <f t="shared" si="1"/>
        <v>-1.06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IFERROR(__xludf.DUMMYFUNCTION("""COMPUTED_VALUE"""),41.94)</f>
        <v>41.94</v>
      </c>
      <c r="C1180" s="1">
        <f t="shared" si="1"/>
        <v>-0.84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IFERROR(__xludf.DUMMYFUNCTION("""COMPUTED_VALUE"""),42.17)</f>
        <v>42.17</v>
      </c>
      <c r="C1181" s="1">
        <f t="shared" si="1"/>
        <v>-0.77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IFERROR(__xludf.DUMMYFUNCTION("""COMPUTED_VALUE"""),41.95)</f>
        <v>41.95</v>
      </c>
      <c r="C1182" s="1">
        <f t="shared" si="1"/>
        <v>-1.22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IFERROR(__xludf.DUMMYFUNCTION("""COMPUTED_VALUE"""),41.46)</f>
        <v>41.46</v>
      </c>
      <c r="C1183" s="1">
        <f t="shared" si="1"/>
        <v>-1.49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IFERROR(__xludf.DUMMYFUNCTION("""COMPUTED_VALUE"""),41.5)</f>
        <v>41.5</v>
      </c>
      <c r="C1184" s="1">
        <f t="shared" si="1"/>
        <v>-0.96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IFERROR(__xludf.DUMMYFUNCTION("""COMPUTED_VALUE"""),41.64)</f>
        <v>41.64</v>
      </c>
      <c r="C1185" s="1">
        <f t="shared" si="1"/>
        <v>-0.86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IFERROR(__xludf.DUMMYFUNCTION("""COMPUTED_VALUE"""),41.61)</f>
        <v>41.61</v>
      </c>
      <c r="C1186" s="1">
        <f t="shared" si="1"/>
        <v>-1.03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IFERROR(__xludf.DUMMYFUNCTION("""COMPUTED_VALUE"""),41.79)</f>
        <v>41.79</v>
      </c>
      <c r="C1187" s="1">
        <f t="shared" si="1"/>
        <v>-0.82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IFERROR(__xludf.DUMMYFUNCTION("""COMPUTED_VALUE"""),42.05)</f>
        <v>42.05</v>
      </c>
      <c r="C1188" s="1">
        <f t="shared" si="1"/>
        <v>-0.74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IFERROR(__xludf.DUMMYFUNCTION("""COMPUTED_VALUE"""),42.22)</f>
        <v>42.22</v>
      </c>
      <c r="C1189" s="1">
        <f t="shared" si="1"/>
        <v>-0.83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IFERROR(__xludf.DUMMYFUNCTION("""COMPUTED_VALUE"""),41.89)</f>
        <v>41.89</v>
      </c>
      <c r="C1190" s="1">
        <f t="shared" si="1"/>
        <v>-1.33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IFERROR(__xludf.DUMMYFUNCTION("""COMPUTED_VALUE"""),42.27)</f>
        <v>42.27</v>
      </c>
      <c r="C1191" s="1">
        <f t="shared" si="1"/>
        <v>-0.62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IFERROR(__xludf.DUMMYFUNCTION("""COMPUTED_VALUE"""),41.78)</f>
        <v>41.78</v>
      </c>
      <c r="C1192" s="1">
        <f t="shared" si="1"/>
        <v>-1.49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IFERROR(__xludf.DUMMYFUNCTION("""COMPUTED_VALUE"""),42.2)</f>
        <v>42.2</v>
      </c>
      <c r="C1193" s="1">
        <f t="shared" si="1"/>
        <v>-0.58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IFERROR(__xludf.DUMMYFUNCTION("""COMPUTED_VALUE"""),42.25)</f>
        <v>42.25</v>
      </c>
      <c r="C1194" s="1">
        <f t="shared" si="1"/>
        <v>-0.95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IFERROR(__xludf.DUMMYFUNCTION("""COMPUTED_VALUE"""),42.66)</f>
        <v>42.66</v>
      </c>
      <c r="C1195" s="1">
        <f t="shared" si="1"/>
        <v>-0.59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IFERROR(__xludf.DUMMYFUNCTION("""COMPUTED_VALUE"""),42.74)</f>
        <v>42.74</v>
      </c>
      <c r="C1196" s="1">
        <f t="shared" si="1"/>
        <v>-0.92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IFERROR(__xludf.DUMMYFUNCTION("""COMPUTED_VALUE"""),42.66)</f>
        <v>42.66</v>
      </c>
      <c r="C1197" s="1">
        <f t="shared" si="1"/>
        <v>-1.08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IFERROR(__xludf.DUMMYFUNCTION("""COMPUTED_VALUE"""),43.0)</f>
        <v>43</v>
      </c>
      <c r="C1198" s="1">
        <f t="shared" si="1"/>
        <v>-0.66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IFERROR(__xludf.DUMMYFUNCTION("""COMPUTED_VALUE"""),43.6)</f>
        <v>43.6</v>
      </c>
      <c r="C1199" s="1">
        <f t="shared" si="1"/>
        <v>-0.4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IFERROR(__xludf.DUMMYFUNCTION("""COMPUTED_VALUE"""),43.92)</f>
        <v>43.92</v>
      </c>
      <c r="C1200" s="1">
        <f t="shared" si="1"/>
        <v>-0.68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IFERROR(__xludf.DUMMYFUNCTION("""COMPUTED_VALUE"""),44.55)</f>
        <v>44.55</v>
      </c>
      <c r="C1201" s="1">
        <f t="shared" si="1"/>
        <v>-0.37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IFERROR(__xludf.DUMMYFUNCTION("""COMPUTED_VALUE"""),43.87)</f>
        <v>43.87</v>
      </c>
      <c r="C1202" s="1">
        <f t="shared" si="1"/>
        <v>-1.68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IFERROR(__xludf.DUMMYFUNCTION("""COMPUTED_VALUE"""),44.47)</f>
        <v>44.47</v>
      </c>
      <c r="C1203" s="1">
        <f t="shared" si="1"/>
        <v>-0.4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IFERROR(__xludf.DUMMYFUNCTION("""COMPUTED_VALUE"""),44.07)</f>
        <v>44.07</v>
      </c>
      <c r="C1204" s="1">
        <f t="shared" si="1"/>
        <v>-1.4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IFERROR(__xludf.DUMMYFUNCTION("""COMPUTED_VALUE"""),43.64)</f>
        <v>43.64</v>
      </c>
      <c r="C1205" s="1">
        <f t="shared" si="1"/>
        <v>-1.43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IFERROR(__xludf.DUMMYFUNCTION("""COMPUTED_VALUE"""),43.23)</f>
        <v>43.23</v>
      </c>
      <c r="C1206" s="1">
        <f t="shared" si="1"/>
        <v>-1.41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IFERROR(__xludf.DUMMYFUNCTION("""COMPUTED_VALUE"""),42.56)</f>
        <v>42.56</v>
      </c>
      <c r="C1207" s="1">
        <f t="shared" si="1"/>
        <v>-1.67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IFERROR(__xludf.DUMMYFUNCTION("""COMPUTED_VALUE"""),42.88)</f>
        <v>42.88</v>
      </c>
      <c r="C1208" s="1">
        <f t="shared" si="1"/>
        <v>-0.68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IFERROR(__xludf.DUMMYFUNCTION("""COMPUTED_VALUE"""),43.29)</f>
        <v>43.29</v>
      </c>
      <c r="C1209" s="1">
        <f t="shared" si="1"/>
        <v>-0.59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IFERROR(__xludf.DUMMYFUNCTION("""COMPUTED_VALUE"""),40.68)</f>
        <v>40.68</v>
      </c>
      <c r="C1210" s="1">
        <f t="shared" si="1"/>
        <v>-3.61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IFERROR(__xludf.DUMMYFUNCTION("""COMPUTED_VALUE"""),40.62)</f>
        <v>40.62</v>
      </c>
      <c r="C1211" s="1">
        <f t="shared" si="1"/>
        <v>-1.06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IFERROR(__xludf.DUMMYFUNCTION("""COMPUTED_VALUE"""),40.86)</f>
        <v>40.86</v>
      </c>
      <c r="C1212" s="1">
        <f t="shared" si="1"/>
        <v>-0.76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IFERROR(__xludf.DUMMYFUNCTION("""COMPUTED_VALUE"""),41.03)</f>
        <v>41.03</v>
      </c>
      <c r="C1213" s="1">
        <f t="shared" si="1"/>
        <v>-0.83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IFERROR(__xludf.DUMMYFUNCTION("""COMPUTED_VALUE"""),40.76)</f>
        <v>40.76</v>
      </c>
      <c r="C1214" s="1">
        <f t="shared" si="1"/>
        <v>-1.27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IFERROR(__xludf.DUMMYFUNCTION("""COMPUTED_VALUE"""),40.56)</f>
        <v>40.56</v>
      </c>
      <c r="C1215" s="1">
        <f t="shared" si="1"/>
        <v>-1.2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IFERROR(__xludf.DUMMYFUNCTION("""COMPUTED_VALUE"""),40.96)</f>
        <v>40.96</v>
      </c>
      <c r="C1216" s="1">
        <f t="shared" si="1"/>
        <v>-0.6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IFERROR(__xludf.DUMMYFUNCTION("""COMPUTED_VALUE"""),41.4)</f>
        <v>41.4</v>
      </c>
      <c r="C1217" s="1">
        <f t="shared" si="1"/>
        <v>-0.56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IFERROR(__xludf.DUMMYFUNCTION("""COMPUTED_VALUE"""),41.88)</f>
        <v>41.88</v>
      </c>
      <c r="C1218" s="1">
        <f t="shared" si="1"/>
        <v>-0.52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IFERROR(__xludf.DUMMYFUNCTION("""COMPUTED_VALUE"""),41.81)</f>
        <v>41.81</v>
      </c>
      <c r="C1219" s="1">
        <f t="shared" si="1"/>
        <v>-1.07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IFERROR(__xludf.DUMMYFUNCTION("""COMPUTED_VALUE"""),41.82)</f>
        <v>41.82</v>
      </c>
      <c r="C1220" s="1">
        <f t="shared" si="1"/>
        <v>-0.99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IFERROR(__xludf.DUMMYFUNCTION("""COMPUTED_VALUE"""),42.31)</f>
        <v>42.31</v>
      </c>
      <c r="C1221" s="1">
        <f t="shared" si="1"/>
        <v>-0.51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IFERROR(__xludf.DUMMYFUNCTION("""COMPUTED_VALUE"""),42.29)</f>
        <v>42.29</v>
      </c>
      <c r="C1222" s="1">
        <f t="shared" si="1"/>
        <v>-1.02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IFERROR(__xludf.DUMMYFUNCTION("""COMPUTED_VALUE"""),42.32)</f>
        <v>42.32</v>
      </c>
      <c r="C1223" s="1">
        <f t="shared" si="1"/>
        <v>-0.97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IFERROR(__xludf.DUMMYFUNCTION("""COMPUTED_VALUE"""),42.39)</f>
        <v>42.39</v>
      </c>
      <c r="C1224" s="1">
        <f t="shared" si="1"/>
        <v>-0.93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IFERROR(__xludf.DUMMYFUNCTION("""COMPUTED_VALUE"""),42.51)</f>
        <v>42.51</v>
      </c>
      <c r="C1225" s="1">
        <f t="shared" si="1"/>
        <v>-0.88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IFERROR(__xludf.DUMMYFUNCTION("""COMPUTED_VALUE"""),42.71)</f>
        <v>42.71</v>
      </c>
      <c r="C1226" s="1">
        <f t="shared" si="1"/>
        <v>-0.8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IFERROR(__xludf.DUMMYFUNCTION("""COMPUTED_VALUE"""),42.79)</f>
        <v>42.79</v>
      </c>
      <c r="C1227" s="1">
        <f t="shared" si="1"/>
        <v>-0.92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IFERROR(__xludf.DUMMYFUNCTION("""COMPUTED_VALUE"""),42.73)</f>
        <v>42.73</v>
      </c>
      <c r="C1228" s="1">
        <f t="shared" si="1"/>
        <v>-1.06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IFERROR(__xludf.DUMMYFUNCTION("""COMPUTED_VALUE"""),42.92)</f>
        <v>42.92</v>
      </c>
      <c r="C1229" s="1">
        <f t="shared" si="1"/>
        <v>-0.81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IFERROR(__xludf.DUMMYFUNCTION("""COMPUTED_VALUE"""),43.53)</f>
        <v>43.53</v>
      </c>
      <c r="C1230" s="1">
        <f t="shared" si="1"/>
        <v>-0.39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IFERROR(__xludf.DUMMYFUNCTION("""COMPUTED_VALUE"""),44.22)</f>
        <v>44.22</v>
      </c>
      <c r="C1231" s="1">
        <f t="shared" si="1"/>
        <v>-0.31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IFERROR(__xludf.DUMMYFUNCTION("""COMPUTED_VALUE"""),44.25)</f>
        <v>44.25</v>
      </c>
      <c r="C1232" s="1">
        <f t="shared" si="1"/>
        <v>-0.97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IFERROR(__xludf.DUMMYFUNCTION("""COMPUTED_VALUE"""),44.5)</f>
        <v>44.5</v>
      </c>
      <c r="C1233" s="1">
        <f t="shared" si="1"/>
        <v>-0.75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IFERROR(__xludf.DUMMYFUNCTION("""COMPUTED_VALUE"""),44.27)</f>
        <v>44.27</v>
      </c>
      <c r="C1234" s="1">
        <f t="shared" si="1"/>
        <v>-1.23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IFERROR(__xludf.DUMMYFUNCTION("""COMPUTED_VALUE"""),44.43)</f>
        <v>44.43</v>
      </c>
      <c r="C1235" s="1">
        <f t="shared" si="1"/>
        <v>-0.84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IFERROR(__xludf.DUMMYFUNCTION("""COMPUTED_VALUE"""),44.29)</f>
        <v>44.29</v>
      </c>
      <c r="C1236" s="1">
        <f t="shared" si="1"/>
        <v>-1.14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IFERROR(__xludf.DUMMYFUNCTION("""COMPUTED_VALUE"""),44.83)</f>
        <v>44.83</v>
      </c>
      <c r="C1237" s="1">
        <f t="shared" si="1"/>
        <v>-0.46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IFERROR(__xludf.DUMMYFUNCTION("""COMPUTED_VALUE"""),44.55)</f>
        <v>44.55</v>
      </c>
      <c r="C1238" s="1">
        <f t="shared" si="1"/>
        <v>-1.28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IFERROR(__xludf.DUMMYFUNCTION("""COMPUTED_VALUE"""),44.54)</f>
        <v>44.54</v>
      </c>
      <c r="C1239" s="1">
        <f t="shared" si="1"/>
        <v>-1.01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IFERROR(__xludf.DUMMYFUNCTION("""COMPUTED_VALUE"""),43.8)</f>
        <v>43.8</v>
      </c>
      <c r="C1240" s="1">
        <f t="shared" si="1"/>
        <v>-1.74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IFERROR(__xludf.DUMMYFUNCTION("""COMPUTED_VALUE"""),43.5)</f>
        <v>43.5</v>
      </c>
      <c r="C1241" s="1">
        <f t="shared" si="1"/>
        <v>-1.3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IFERROR(__xludf.DUMMYFUNCTION("""COMPUTED_VALUE"""),43.53)</f>
        <v>43.53</v>
      </c>
      <c r="C1242" s="1">
        <f t="shared" si="1"/>
        <v>-0.97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IFERROR(__xludf.DUMMYFUNCTION("""COMPUTED_VALUE"""),43.14)</f>
        <v>43.14</v>
      </c>
      <c r="C1243" s="1">
        <f t="shared" si="1"/>
        <v>-1.39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IFERROR(__xludf.DUMMYFUNCTION("""COMPUTED_VALUE"""),42.04)</f>
        <v>42.04</v>
      </c>
      <c r="C1244" s="1">
        <f t="shared" si="1"/>
        <v>-2.1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IFERROR(__xludf.DUMMYFUNCTION("""COMPUTED_VALUE"""),41.6)</f>
        <v>41.6</v>
      </c>
      <c r="C1245" s="1">
        <f t="shared" si="1"/>
        <v>-1.44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IFERROR(__xludf.DUMMYFUNCTION("""COMPUTED_VALUE"""),41.53)</f>
        <v>41.53</v>
      </c>
      <c r="C1246" s="1">
        <f t="shared" si="1"/>
        <v>-1.07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IFERROR(__xludf.DUMMYFUNCTION("""COMPUTED_VALUE"""),40.91)</f>
        <v>40.91</v>
      </c>
      <c r="C1247" s="1">
        <f t="shared" si="1"/>
        <v>-1.62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IFERROR(__xludf.DUMMYFUNCTION("""COMPUTED_VALUE"""),40.57)</f>
        <v>40.57</v>
      </c>
      <c r="C1248" s="1">
        <f t="shared" si="1"/>
        <v>-1.34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IFERROR(__xludf.DUMMYFUNCTION("""COMPUTED_VALUE"""),40.39)</f>
        <v>40.39</v>
      </c>
      <c r="C1249" s="1">
        <f t="shared" si="1"/>
        <v>-1.18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IFERROR(__xludf.DUMMYFUNCTION("""COMPUTED_VALUE"""),41.55)</f>
        <v>41.55</v>
      </c>
      <c r="C1250" s="1">
        <f t="shared" si="1"/>
        <v>0.16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IFERROR(__xludf.DUMMYFUNCTION("""COMPUTED_VALUE"""),42.39)</f>
        <v>42.39</v>
      </c>
      <c r="C1251" s="1">
        <f t="shared" si="1"/>
        <v>-0.16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IFERROR(__xludf.DUMMYFUNCTION("""COMPUTED_VALUE"""),41.95)</f>
        <v>41.95</v>
      </c>
      <c r="C1252" s="1">
        <f t="shared" si="1"/>
        <v>-1.44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IFERROR(__xludf.DUMMYFUNCTION("""COMPUTED_VALUE"""),42.35)</f>
        <v>42.35</v>
      </c>
      <c r="C1253" s="1">
        <f t="shared" si="1"/>
        <v>-0.6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IFERROR(__xludf.DUMMYFUNCTION("""COMPUTED_VALUE"""),42.97)</f>
        <v>42.97</v>
      </c>
      <c r="C1254" s="1">
        <f t="shared" si="1"/>
        <v>-0.38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IFERROR(__xludf.DUMMYFUNCTION("""COMPUTED_VALUE"""),42.94)</f>
        <v>42.94</v>
      </c>
      <c r="C1255" s="1">
        <f t="shared" si="1"/>
        <v>-1.03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IFERROR(__xludf.DUMMYFUNCTION("""COMPUTED_VALUE"""),42.96)</f>
        <v>42.96</v>
      </c>
      <c r="C1256" s="1">
        <f t="shared" si="1"/>
        <v>-0.98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IFERROR(__xludf.DUMMYFUNCTION("""COMPUTED_VALUE"""),42.86)</f>
        <v>42.86</v>
      </c>
      <c r="C1257" s="1">
        <f t="shared" si="1"/>
        <v>-1.1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IFERROR(__xludf.DUMMYFUNCTION("""COMPUTED_VALUE"""),42.76)</f>
        <v>42.76</v>
      </c>
      <c r="C1258" s="1">
        <f t="shared" si="1"/>
        <v>-1.1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IFERROR(__xludf.DUMMYFUNCTION("""COMPUTED_VALUE"""),42.22)</f>
        <v>42.22</v>
      </c>
      <c r="C1259" s="1">
        <f t="shared" si="1"/>
        <v>-1.54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IFERROR(__xludf.DUMMYFUNCTION("""COMPUTED_VALUE"""),42.14)</f>
        <v>42.14</v>
      </c>
      <c r="C1260" s="1">
        <f t="shared" si="1"/>
        <v>-1.08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IFERROR(__xludf.DUMMYFUNCTION("""COMPUTED_VALUE"""),42.14)</f>
        <v>42.14</v>
      </c>
      <c r="C1261" s="1">
        <f t="shared" si="1"/>
        <v>-1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IFERROR(__xludf.DUMMYFUNCTION("""COMPUTED_VALUE"""),42.46)</f>
        <v>42.46</v>
      </c>
      <c r="C1262" s="1">
        <f t="shared" si="1"/>
        <v>-0.68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IFERROR(__xludf.DUMMYFUNCTION("""COMPUTED_VALUE"""),42.99)</f>
        <v>42.99</v>
      </c>
      <c r="C1263" s="1">
        <f t="shared" si="1"/>
        <v>-0.47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IFERROR(__xludf.DUMMYFUNCTION("""COMPUTED_VALUE"""),43.51)</f>
        <v>43.51</v>
      </c>
      <c r="C1264" s="1">
        <f t="shared" si="1"/>
        <v>-0.48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IFERROR(__xludf.DUMMYFUNCTION("""COMPUTED_VALUE"""),43.03)</f>
        <v>43.03</v>
      </c>
      <c r="C1265" s="1">
        <f t="shared" si="1"/>
        <v>-1.48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IFERROR(__xludf.DUMMYFUNCTION("""COMPUTED_VALUE"""),42.64)</f>
        <v>42.64</v>
      </c>
      <c r="C1266" s="1">
        <f t="shared" si="1"/>
        <v>-1.39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IFERROR(__xludf.DUMMYFUNCTION("""COMPUTED_VALUE"""),42.63)</f>
        <v>42.63</v>
      </c>
      <c r="C1267" s="1">
        <f t="shared" si="1"/>
        <v>-1.01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IFERROR(__xludf.DUMMYFUNCTION("""COMPUTED_VALUE"""),42.56)</f>
        <v>42.56</v>
      </c>
      <c r="C1268" s="1">
        <f t="shared" si="1"/>
        <v>-1.07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IFERROR(__xludf.DUMMYFUNCTION("""COMPUTED_VALUE"""),42.38)</f>
        <v>42.38</v>
      </c>
      <c r="C1269" s="1">
        <f t="shared" si="1"/>
        <v>-1.18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IFERROR(__xludf.DUMMYFUNCTION("""COMPUTED_VALUE"""),42.53)</f>
        <v>42.53</v>
      </c>
      <c r="C1270" s="1">
        <f t="shared" si="1"/>
        <v>-0.85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IFERROR(__xludf.DUMMYFUNCTION("""COMPUTED_VALUE"""),43.16)</f>
        <v>43.16</v>
      </c>
      <c r="C1271" s="1">
        <f t="shared" si="1"/>
        <v>-0.37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IFERROR(__xludf.DUMMYFUNCTION("""COMPUTED_VALUE"""),43.36)</f>
        <v>43.36</v>
      </c>
      <c r="C1272" s="1">
        <f t="shared" si="1"/>
        <v>-0.8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IFERROR(__xludf.DUMMYFUNCTION("""COMPUTED_VALUE"""),43.78)</f>
        <v>43.78</v>
      </c>
      <c r="C1273" s="1">
        <f t="shared" si="1"/>
        <v>-0.58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IFERROR(__xludf.DUMMYFUNCTION("""COMPUTED_VALUE"""),43.31)</f>
        <v>43.31</v>
      </c>
      <c r="C1274" s="1">
        <f t="shared" si="1"/>
        <v>-1.47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IFERROR(__xludf.DUMMYFUNCTION("""COMPUTED_VALUE"""),43.0)</f>
        <v>43</v>
      </c>
      <c r="C1275" s="1">
        <f t="shared" si="1"/>
        <v>-1.31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IFERROR(__xludf.DUMMYFUNCTION("""COMPUTED_VALUE"""),42.39)</f>
        <v>42.39</v>
      </c>
      <c r="C1276" s="1">
        <f t="shared" si="1"/>
        <v>-1.61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IFERROR(__xludf.DUMMYFUNCTION("""COMPUTED_VALUE"""),41.92)</f>
        <v>41.92</v>
      </c>
      <c r="C1277" s="1">
        <f t="shared" si="1"/>
        <v>-1.47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IFERROR(__xludf.DUMMYFUNCTION("""COMPUTED_VALUE"""),42.1)</f>
        <v>42.1</v>
      </c>
      <c r="C1278" s="1">
        <f t="shared" si="1"/>
        <v>-0.82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IFERROR(__xludf.DUMMYFUNCTION("""COMPUTED_VALUE"""),41.17)</f>
        <v>41.17</v>
      </c>
      <c r="C1279" s="1">
        <f t="shared" si="1"/>
        <v>-1.93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IFERROR(__xludf.DUMMYFUNCTION("""COMPUTED_VALUE"""),41.59)</f>
        <v>41.59</v>
      </c>
      <c r="C1280" s="1">
        <f t="shared" si="1"/>
        <v>-0.58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IFERROR(__xludf.DUMMYFUNCTION("""COMPUTED_VALUE"""),41.63)</f>
        <v>41.63</v>
      </c>
      <c r="C1281" s="1">
        <f t="shared" si="1"/>
        <v>-0.96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IFERROR(__xludf.DUMMYFUNCTION("""COMPUTED_VALUE"""),41.68)</f>
        <v>41.68</v>
      </c>
      <c r="C1282" s="1">
        <f t="shared" si="1"/>
        <v>-0.95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IFERROR(__xludf.DUMMYFUNCTION("""COMPUTED_VALUE"""),41.79)</f>
        <v>41.79</v>
      </c>
      <c r="C1283" s="1">
        <f t="shared" si="1"/>
        <v>-0.89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IFERROR(__xludf.DUMMYFUNCTION("""COMPUTED_VALUE"""),41.45)</f>
        <v>41.45</v>
      </c>
      <c r="C1284" s="1">
        <f t="shared" si="1"/>
        <v>-1.34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IFERROR(__xludf.DUMMYFUNCTION("""COMPUTED_VALUE"""),41.23)</f>
        <v>41.23</v>
      </c>
      <c r="C1285" s="1">
        <f t="shared" si="1"/>
        <v>-1.22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IFERROR(__xludf.DUMMYFUNCTION("""COMPUTED_VALUE"""),42.4)</f>
        <v>42.4</v>
      </c>
      <c r="C1286" s="1">
        <f t="shared" si="1"/>
        <v>0.17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IFERROR(__xludf.DUMMYFUNCTION("""COMPUTED_VALUE"""),42.37)</f>
        <v>42.37</v>
      </c>
      <c r="C1287" s="1">
        <f t="shared" si="1"/>
        <v>-1.03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IFERROR(__xludf.DUMMYFUNCTION("""COMPUTED_VALUE"""),42.17)</f>
        <v>42.17</v>
      </c>
      <c r="C1288" s="1">
        <f t="shared" si="1"/>
        <v>-1.2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IFERROR(__xludf.DUMMYFUNCTION("""COMPUTED_VALUE"""),41.99)</f>
        <v>41.99</v>
      </c>
      <c r="C1289" s="1">
        <f t="shared" si="1"/>
        <v>-1.18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IFERROR(__xludf.DUMMYFUNCTION("""COMPUTED_VALUE"""),41.81)</f>
        <v>41.81</v>
      </c>
      <c r="C1290" s="1">
        <f t="shared" si="1"/>
        <v>-1.18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IFERROR(__xludf.DUMMYFUNCTION("""COMPUTED_VALUE"""),41.73)</f>
        <v>41.73</v>
      </c>
      <c r="C1291" s="1">
        <f t="shared" si="1"/>
        <v>-1.08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IFERROR(__xludf.DUMMYFUNCTION("""COMPUTED_VALUE"""),42.11)</f>
        <v>42.11</v>
      </c>
      <c r="C1292" s="1">
        <f t="shared" si="1"/>
        <v>-0.62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IFERROR(__xludf.DUMMYFUNCTION("""COMPUTED_VALUE"""),41.97)</f>
        <v>41.97</v>
      </c>
      <c r="C1293" s="1">
        <f t="shared" si="1"/>
        <v>-1.14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IFERROR(__xludf.DUMMYFUNCTION("""COMPUTED_VALUE"""),41.85)</f>
        <v>41.85</v>
      </c>
      <c r="C1294" s="1">
        <f t="shared" si="1"/>
        <v>-1.12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IFERROR(__xludf.DUMMYFUNCTION("""COMPUTED_VALUE"""),42.13)</f>
        <v>42.13</v>
      </c>
      <c r="C1295" s="1">
        <f t="shared" si="1"/>
        <v>-0.72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IFERROR(__xludf.DUMMYFUNCTION("""COMPUTED_VALUE"""),42.05)</f>
        <v>42.05</v>
      </c>
      <c r="C1296" s="1">
        <f t="shared" si="1"/>
        <v>-1.08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IFERROR(__xludf.DUMMYFUNCTION("""COMPUTED_VALUE"""),42.46)</f>
        <v>42.46</v>
      </c>
      <c r="C1297" s="1">
        <f t="shared" si="1"/>
        <v>-0.59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IFERROR(__xludf.DUMMYFUNCTION("""COMPUTED_VALUE"""),43.3)</f>
        <v>43.3</v>
      </c>
      <c r="C1298" s="1">
        <f t="shared" si="1"/>
        <v>-0.16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IFERROR(__xludf.DUMMYFUNCTION("""COMPUTED_VALUE"""),43.2)</f>
        <v>43.2</v>
      </c>
      <c r="C1299" s="1">
        <f t="shared" si="1"/>
        <v>-1.1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IFERROR(__xludf.DUMMYFUNCTION("""COMPUTED_VALUE"""),42.95)</f>
        <v>42.95</v>
      </c>
      <c r="C1300" s="1">
        <f t="shared" si="1"/>
        <v>-1.25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IFERROR(__xludf.DUMMYFUNCTION("""COMPUTED_VALUE"""),42.5)</f>
        <v>42.5</v>
      </c>
      <c r="C1301" s="1">
        <f t="shared" si="1"/>
        <v>-1.45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IFERROR(__xludf.DUMMYFUNCTION("""COMPUTED_VALUE"""),42.4)</f>
        <v>42.4</v>
      </c>
      <c r="C1302" s="1">
        <f t="shared" si="1"/>
        <v>-1.1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IFERROR(__xludf.DUMMYFUNCTION("""COMPUTED_VALUE"""),41.52)</f>
        <v>41.52</v>
      </c>
      <c r="C1303" s="1">
        <f t="shared" si="1"/>
        <v>-1.88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IFERROR(__xludf.DUMMYFUNCTION("""COMPUTED_VALUE"""),41.39)</f>
        <v>41.39</v>
      </c>
      <c r="C1304" s="1">
        <f t="shared" si="1"/>
        <v>-1.13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IFERROR(__xludf.DUMMYFUNCTION("""COMPUTED_VALUE"""),40.69)</f>
        <v>40.69</v>
      </c>
      <c r="C1305" s="1">
        <f t="shared" si="1"/>
        <v>-1.7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IFERROR(__xludf.DUMMYFUNCTION("""COMPUTED_VALUE"""),40.1)</f>
        <v>40.1</v>
      </c>
      <c r="C1306" s="1">
        <f t="shared" si="1"/>
        <v>-1.59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IFERROR(__xludf.DUMMYFUNCTION("""COMPUTED_VALUE"""),40.57)</f>
        <v>40.57</v>
      </c>
      <c r="C1307" s="1">
        <f t="shared" si="1"/>
        <v>-0.53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IFERROR(__xludf.DUMMYFUNCTION("""COMPUTED_VALUE"""),39.91)</f>
        <v>39.91</v>
      </c>
      <c r="C1308" s="1">
        <f t="shared" si="1"/>
        <v>-1.66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IFERROR(__xludf.DUMMYFUNCTION("""COMPUTED_VALUE"""),40.29)</f>
        <v>40.29</v>
      </c>
      <c r="C1309" s="1">
        <f t="shared" si="1"/>
        <v>-0.62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IFERROR(__xludf.DUMMYFUNCTION("""COMPUTED_VALUE"""),40.51)</f>
        <v>40.51</v>
      </c>
      <c r="C1310" s="1">
        <f t="shared" si="1"/>
        <v>-0.78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IFERROR(__xludf.DUMMYFUNCTION("""COMPUTED_VALUE"""),40.6)</f>
        <v>40.6</v>
      </c>
      <c r="C1311" s="1">
        <f t="shared" si="1"/>
        <v>-0.91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IFERROR(__xludf.DUMMYFUNCTION("""COMPUTED_VALUE"""),40.02)</f>
        <v>40.02</v>
      </c>
      <c r="C1312" s="1">
        <f t="shared" si="1"/>
        <v>-1.58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IFERROR(__xludf.DUMMYFUNCTION("""COMPUTED_VALUE"""),40.65)</f>
        <v>40.65</v>
      </c>
      <c r="C1313" s="1">
        <f t="shared" si="1"/>
        <v>-0.37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IFERROR(__xludf.DUMMYFUNCTION("""COMPUTED_VALUE"""),40.62)</f>
        <v>40.62</v>
      </c>
      <c r="C1314" s="1">
        <f t="shared" si="1"/>
        <v>-1.03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IFERROR(__xludf.DUMMYFUNCTION("""COMPUTED_VALUE"""),40.47)</f>
        <v>40.47</v>
      </c>
      <c r="C1315" s="1">
        <f t="shared" si="1"/>
        <v>-1.15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IFERROR(__xludf.DUMMYFUNCTION("""COMPUTED_VALUE"""),40.45)</f>
        <v>40.45</v>
      </c>
      <c r="C1316" s="1">
        <f t="shared" si="1"/>
        <v>-1.02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IFERROR(__xludf.DUMMYFUNCTION("""COMPUTED_VALUE"""),40.35)</f>
        <v>40.35</v>
      </c>
      <c r="C1317" s="1">
        <f t="shared" si="1"/>
        <v>-1.1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IFERROR(__xludf.DUMMYFUNCTION("""COMPUTED_VALUE"""),40.08)</f>
        <v>40.08</v>
      </c>
      <c r="C1318" s="1">
        <f t="shared" si="1"/>
        <v>-1.27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IFERROR(__xludf.DUMMYFUNCTION("""COMPUTED_VALUE"""),40.51)</f>
        <v>40.51</v>
      </c>
      <c r="C1319" s="1">
        <f t="shared" si="1"/>
        <v>-0.57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IFERROR(__xludf.DUMMYFUNCTION("""COMPUTED_VALUE"""),40.55)</f>
        <v>40.55</v>
      </c>
      <c r="C1320" s="1">
        <f t="shared" si="1"/>
        <v>-0.96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IFERROR(__xludf.DUMMYFUNCTION("""COMPUTED_VALUE"""),40.68)</f>
        <v>40.68</v>
      </c>
      <c r="C1321" s="1">
        <f t="shared" si="1"/>
        <v>-0.87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IFERROR(__xludf.DUMMYFUNCTION("""COMPUTED_VALUE"""),40.68)</f>
        <v>40.68</v>
      </c>
      <c r="C1322" s="1">
        <f t="shared" si="1"/>
        <v>-1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IFERROR(__xludf.DUMMYFUNCTION("""COMPUTED_VALUE"""),41.17)</f>
        <v>41.17</v>
      </c>
      <c r="C1323" s="1">
        <f t="shared" si="1"/>
        <v>-0.51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IFERROR(__xludf.DUMMYFUNCTION("""COMPUTED_VALUE"""),41.01)</f>
        <v>41.01</v>
      </c>
      <c r="C1324" s="1">
        <f t="shared" si="1"/>
        <v>-1.16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IFERROR(__xludf.DUMMYFUNCTION("""COMPUTED_VALUE"""),40.89)</f>
        <v>40.89</v>
      </c>
      <c r="C1325" s="1">
        <f t="shared" si="1"/>
        <v>-1.12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IFERROR(__xludf.DUMMYFUNCTION("""COMPUTED_VALUE"""),41.05)</f>
        <v>41.05</v>
      </c>
      <c r="C1326" s="1">
        <f t="shared" si="1"/>
        <v>-0.84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IFERROR(__xludf.DUMMYFUNCTION("""COMPUTED_VALUE"""),40.88)</f>
        <v>40.88</v>
      </c>
      <c r="C1327" s="1">
        <f t="shared" si="1"/>
        <v>-1.17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IFERROR(__xludf.DUMMYFUNCTION("""COMPUTED_VALUE"""),40.7)</f>
        <v>40.7</v>
      </c>
      <c r="C1328" s="1">
        <f t="shared" si="1"/>
        <v>-1.18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IFERROR(__xludf.DUMMYFUNCTION("""COMPUTED_VALUE"""),40.51)</f>
        <v>40.51</v>
      </c>
      <c r="C1329" s="1">
        <f t="shared" si="1"/>
        <v>-1.19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IFERROR(__xludf.DUMMYFUNCTION("""COMPUTED_VALUE"""),40.4)</f>
        <v>40.4</v>
      </c>
      <c r="C1330" s="1">
        <f t="shared" si="1"/>
        <v>-1.11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IFERROR(__xludf.DUMMYFUNCTION("""COMPUTED_VALUE"""),40.6)</f>
        <v>40.6</v>
      </c>
      <c r="C1331" s="1">
        <f t="shared" si="1"/>
        <v>-0.8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IFERROR(__xludf.DUMMYFUNCTION("""COMPUTED_VALUE"""),40.3)</f>
        <v>40.3</v>
      </c>
      <c r="C1332" s="1">
        <f t="shared" si="1"/>
        <v>-1.3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IFERROR(__xludf.DUMMYFUNCTION("""COMPUTED_VALUE"""),40.66)</f>
        <v>40.66</v>
      </c>
      <c r="C1333" s="1">
        <f t="shared" si="1"/>
        <v>-0.64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IFERROR(__xludf.DUMMYFUNCTION("""COMPUTED_VALUE"""),40.78)</f>
        <v>40.78</v>
      </c>
      <c r="C1334" s="1">
        <f t="shared" si="1"/>
        <v>-0.88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IFERROR(__xludf.DUMMYFUNCTION("""COMPUTED_VALUE"""),41.31)</f>
        <v>41.31</v>
      </c>
      <c r="C1335" s="1">
        <f t="shared" si="1"/>
        <v>-0.47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IFERROR(__xludf.DUMMYFUNCTION("""COMPUTED_VALUE"""),40.95)</f>
        <v>40.95</v>
      </c>
      <c r="C1336" s="1">
        <f t="shared" si="1"/>
        <v>-1.36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IFERROR(__xludf.DUMMYFUNCTION("""COMPUTED_VALUE"""),40.89)</f>
        <v>40.89</v>
      </c>
      <c r="C1337" s="1">
        <f t="shared" si="1"/>
        <v>-1.06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IFERROR(__xludf.DUMMYFUNCTION("""COMPUTED_VALUE"""),40.83)</f>
        <v>40.83</v>
      </c>
      <c r="C1338" s="1">
        <f t="shared" si="1"/>
        <v>-1.06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IFERROR(__xludf.DUMMYFUNCTION("""COMPUTED_VALUE"""),40.77)</f>
        <v>40.77</v>
      </c>
      <c r="C1339" s="1">
        <f t="shared" si="1"/>
        <v>-1.06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IFERROR(__xludf.DUMMYFUNCTION("""COMPUTED_VALUE"""),40.49)</f>
        <v>40.49</v>
      </c>
      <c r="C1340" s="1">
        <f t="shared" si="1"/>
        <v>-1.28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IFERROR(__xludf.DUMMYFUNCTION("""COMPUTED_VALUE"""),40.56)</f>
        <v>40.56</v>
      </c>
      <c r="C1341" s="1">
        <f t="shared" si="1"/>
        <v>-0.93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IFERROR(__xludf.DUMMYFUNCTION("""COMPUTED_VALUE"""),40.91)</f>
        <v>40.91</v>
      </c>
      <c r="C1342" s="1">
        <f t="shared" si="1"/>
        <v>-0.65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IFERROR(__xludf.DUMMYFUNCTION("""COMPUTED_VALUE"""),40.96)</f>
        <v>40.96</v>
      </c>
      <c r="C1343" s="1">
        <f t="shared" si="1"/>
        <v>-0.95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IFERROR(__xludf.DUMMYFUNCTION("""COMPUTED_VALUE"""),40.75)</f>
        <v>40.75</v>
      </c>
      <c r="C1344" s="1">
        <f t="shared" si="1"/>
        <v>-1.21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IFERROR(__xludf.DUMMYFUNCTION("""COMPUTED_VALUE"""),40.66)</f>
        <v>40.66</v>
      </c>
      <c r="C1345" s="1">
        <f t="shared" si="1"/>
        <v>-1.09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IFERROR(__xludf.DUMMYFUNCTION("""COMPUTED_VALUE"""),40.7)</f>
        <v>40.7</v>
      </c>
      <c r="C1346" s="1">
        <f t="shared" si="1"/>
        <v>-0.96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IFERROR(__xludf.DUMMYFUNCTION("""COMPUTED_VALUE"""),40.98)</f>
        <v>40.98</v>
      </c>
      <c r="C1347" s="1">
        <f t="shared" si="1"/>
        <v>-0.72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IFERROR(__xludf.DUMMYFUNCTION("""COMPUTED_VALUE"""),40.94)</f>
        <v>40.94</v>
      </c>
      <c r="C1348" s="1">
        <f t="shared" si="1"/>
        <v>-1.04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IFERROR(__xludf.DUMMYFUNCTION("""COMPUTED_VALUE"""),40.69)</f>
        <v>40.69</v>
      </c>
      <c r="C1349" s="1">
        <f t="shared" si="1"/>
        <v>-1.25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IFERROR(__xludf.DUMMYFUNCTION("""COMPUTED_VALUE"""),41.05)</f>
        <v>41.05</v>
      </c>
      <c r="C1350" s="1">
        <f t="shared" si="1"/>
        <v>-0.64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IFERROR(__xludf.DUMMYFUNCTION("""COMPUTED_VALUE"""),41.5)</f>
        <v>41.5</v>
      </c>
      <c r="C1351" s="1">
        <f t="shared" si="1"/>
        <v>-0.55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IFERROR(__xludf.DUMMYFUNCTION("""COMPUTED_VALUE"""),41.52)</f>
        <v>41.52</v>
      </c>
      <c r="C1352" s="1">
        <f t="shared" si="1"/>
        <v>-0.98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IFERROR(__xludf.DUMMYFUNCTION("""COMPUTED_VALUE"""),41.32)</f>
        <v>41.32</v>
      </c>
      <c r="C1353" s="1">
        <f t="shared" si="1"/>
        <v>-1.2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IFERROR(__xludf.DUMMYFUNCTION("""COMPUTED_VALUE"""),41.31)</f>
        <v>41.31</v>
      </c>
      <c r="C1354" s="1">
        <f t="shared" si="1"/>
        <v>-1.01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IFERROR(__xludf.DUMMYFUNCTION("""COMPUTED_VALUE"""),41.35)</f>
        <v>41.35</v>
      </c>
      <c r="C1355" s="1">
        <f t="shared" si="1"/>
        <v>-0.96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IFERROR(__xludf.DUMMYFUNCTION("""COMPUTED_VALUE"""),41.23)</f>
        <v>41.23</v>
      </c>
      <c r="C1356" s="1">
        <f t="shared" si="1"/>
        <v>-1.12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IFERROR(__xludf.DUMMYFUNCTION("""COMPUTED_VALUE"""),41.21)</f>
        <v>41.21</v>
      </c>
      <c r="C1357" s="1">
        <f t="shared" si="1"/>
        <v>-1.02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IFERROR(__xludf.DUMMYFUNCTION("""COMPUTED_VALUE"""),40.99)</f>
        <v>40.99</v>
      </c>
      <c r="C1358" s="1">
        <f t="shared" si="1"/>
        <v>-1.22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IFERROR(__xludf.DUMMYFUNCTION("""COMPUTED_VALUE"""),41.12)</f>
        <v>41.12</v>
      </c>
      <c r="C1359" s="1">
        <f t="shared" si="1"/>
        <v>-0.87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IFERROR(__xludf.DUMMYFUNCTION("""COMPUTED_VALUE"""),41.14)</f>
        <v>41.14</v>
      </c>
      <c r="C1360" s="1">
        <f t="shared" si="1"/>
        <v>-0.98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IFERROR(__xludf.DUMMYFUNCTION("""COMPUTED_VALUE"""),40.96)</f>
        <v>40.96</v>
      </c>
      <c r="C1361" s="1">
        <f t="shared" si="1"/>
        <v>-1.18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IFERROR(__xludf.DUMMYFUNCTION("""COMPUTED_VALUE"""),40.94)</f>
        <v>40.94</v>
      </c>
      <c r="C1362" s="1">
        <f t="shared" si="1"/>
        <v>-1.02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IFERROR(__xludf.DUMMYFUNCTION("""COMPUTED_VALUE"""),40.99)</f>
        <v>40.99</v>
      </c>
      <c r="C1363" s="1">
        <f t="shared" si="1"/>
        <v>-0.95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IFERROR(__xludf.DUMMYFUNCTION("""COMPUTED_VALUE"""),40.87)</f>
        <v>40.87</v>
      </c>
      <c r="C1364" s="1">
        <f t="shared" si="1"/>
        <v>-1.12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IFERROR(__xludf.DUMMYFUNCTION("""COMPUTED_VALUE"""),40.59)</f>
        <v>40.59</v>
      </c>
      <c r="C1365" s="1">
        <f t="shared" si="1"/>
        <v>-1.28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IFERROR(__xludf.DUMMYFUNCTION("""COMPUTED_VALUE"""),40.1)</f>
        <v>40.1</v>
      </c>
      <c r="C1366" s="1">
        <f t="shared" si="1"/>
        <v>-1.49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IFERROR(__xludf.DUMMYFUNCTION("""COMPUTED_VALUE"""),40.16)</f>
        <v>40.16</v>
      </c>
      <c r="C1367" s="1">
        <f t="shared" si="1"/>
        <v>-0.94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IFERROR(__xludf.DUMMYFUNCTION("""COMPUTED_VALUE"""),40.2)</f>
        <v>40.2</v>
      </c>
      <c r="C1368" s="1">
        <f t="shared" si="1"/>
        <v>-0.96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IFERROR(__xludf.DUMMYFUNCTION("""COMPUTED_VALUE"""),40.33)</f>
        <v>40.33</v>
      </c>
      <c r="C1369" s="1">
        <f t="shared" si="1"/>
        <v>-0.87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IFERROR(__xludf.DUMMYFUNCTION("""COMPUTED_VALUE"""),40.1)</f>
        <v>40.1</v>
      </c>
      <c r="C1370" s="1">
        <f t="shared" si="1"/>
        <v>-1.23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IFERROR(__xludf.DUMMYFUNCTION("""COMPUTED_VALUE"""),39.96)</f>
        <v>39.96</v>
      </c>
      <c r="C1371" s="1">
        <f t="shared" si="1"/>
        <v>-1.14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IFERROR(__xludf.DUMMYFUNCTION("""COMPUTED_VALUE"""),39.59)</f>
        <v>39.59</v>
      </c>
      <c r="C1372" s="1">
        <f t="shared" si="1"/>
        <v>-1.37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IFERROR(__xludf.DUMMYFUNCTION("""COMPUTED_VALUE"""),40.08)</f>
        <v>40.08</v>
      </c>
      <c r="C1373" s="1">
        <f t="shared" si="1"/>
        <v>-0.51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IFERROR(__xludf.DUMMYFUNCTION("""COMPUTED_VALUE"""),40.27)</f>
        <v>40.27</v>
      </c>
      <c r="C1374" s="1">
        <f t="shared" si="1"/>
        <v>-0.81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IFERROR(__xludf.DUMMYFUNCTION("""COMPUTED_VALUE"""),40.65)</f>
        <v>40.65</v>
      </c>
      <c r="C1375" s="1">
        <f t="shared" si="1"/>
        <v>-0.62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IFERROR(__xludf.DUMMYFUNCTION("""COMPUTED_VALUE"""),40.4)</f>
        <v>40.4</v>
      </c>
      <c r="C1376" s="1">
        <f t="shared" si="1"/>
        <v>-1.25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IFERROR(__xludf.DUMMYFUNCTION("""COMPUTED_VALUE"""),40.48)</f>
        <v>40.48</v>
      </c>
      <c r="C1377" s="1">
        <f t="shared" si="1"/>
        <v>-0.92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IFERROR(__xludf.DUMMYFUNCTION("""COMPUTED_VALUE"""),40.38)</f>
        <v>40.38</v>
      </c>
      <c r="C1378" s="1">
        <f t="shared" si="1"/>
        <v>-1.1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IFERROR(__xludf.DUMMYFUNCTION("""COMPUTED_VALUE"""),40.19)</f>
        <v>40.19</v>
      </c>
      <c r="C1379" s="1">
        <f t="shared" si="1"/>
        <v>-1.19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IFERROR(__xludf.DUMMYFUNCTION("""COMPUTED_VALUE"""),40.02)</f>
        <v>40.02</v>
      </c>
      <c r="C1380" s="1">
        <f t="shared" si="1"/>
        <v>-1.17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IFERROR(__xludf.DUMMYFUNCTION("""COMPUTED_VALUE"""),40.0)</f>
        <v>40</v>
      </c>
      <c r="C1381" s="1">
        <f t="shared" si="1"/>
        <v>-1.02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IFERROR(__xludf.DUMMYFUNCTION("""COMPUTED_VALUE"""),39.4)</f>
        <v>39.4</v>
      </c>
      <c r="C1382" s="1">
        <f t="shared" si="1"/>
        <v>-1.6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IFERROR(__xludf.DUMMYFUNCTION("""COMPUTED_VALUE"""),39.23)</f>
        <v>39.23</v>
      </c>
      <c r="C1383" s="1">
        <f t="shared" si="1"/>
        <v>-1.17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IFERROR(__xludf.DUMMYFUNCTION("""COMPUTED_VALUE"""),39.5)</f>
        <v>39.5</v>
      </c>
      <c r="C1384" s="1">
        <f t="shared" si="1"/>
        <v>-0.73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IFERROR(__xludf.DUMMYFUNCTION("""COMPUTED_VALUE"""),39.49)</f>
        <v>39.49</v>
      </c>
      <c r="C1385" s="1">
        <f t="shared" si="1"/>
        <v>-1.01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IFERROR(__xludf.DUMMYFUNCTION("""COMPUTED_VALUE"""),39.42)</f>
        <v>39.42</v>
      </c>
      <c r="C1386" s="1">
        <f t="shared" si="1"/>
        <v>-1.07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IFERROR(__xludf.DUMMYFUNCTION("""COMPUTED_VALUE"""),40.25)</f>
        <v>40.25</v>
      </c>
      <c r="C1387" s="1">
        <f t="shared" si="1"/>
        <v>-0.17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IFERROR(__xludf.DUMMYFUNCTION("""COMPUTED_VALUE"""),39.86)</f>
        <v>39.86</v>
      </c>
      <c r="C1388" s="1">
        <f t="shared" si="1"/>
        <v>-1.39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IFERROR(__xludf.DUMMYFUNCTION("""COMPUTED_VALUE"""),39.92)</f>
        <v>39.92</v>
      </c>
      <c r="C1389" s="1">
        <f t="shared" si="1"/>
        <v>-0.94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IFERROR(__xludf.DUMMYFUNCTION("""COMPUTED_VALUE"""),40.39)</f>
        <v>40.39</v>
      </c>
      <c r="C1390" s="1">
        <f t="shared" si="1"/>
        <v>-0.53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IFERROR(__xludf.DUMMYFUNCTION("""COMPUTED_VALUE"""),40.66)</f>
        <v>40.66</v>
      </c>
      <c r="C1391" s="1">
        <f t="shared" si="1"/>
        <v>-0.73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IFERROR(__xludf.DUMMYFUNCTION("""COMPUTED_VALUE"""),41.17)</f>
        <v>41.17</v>
      </c>
      <c r="C1392" s="1">
        <f t="shared" si="1"/>
        <v>-0.49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IFERROR(__xludf.DUMMYFUNCTION("""COMPUTED_VALUE"""),41.13)</f>
        <v>41.13</v>
      </c>
      <c r="C1393" s="1">
        <f t="shared" si="1"/>
        <v>-1.04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IFERROR(__xludf.DUMMYFUNCTION("""COMPUTED_VALUE"""),41.48)</f>
        <v>41.48</v>
      </c>
      <c r="C1394" s="1">
        <f t="shared" si="1"/>
        <v>-0.65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IFERROR(__xludf.DUMMYFUNCTION("""COMPUTED_VALUE"""),41.25)</f>
        <v>41.25</v>
      </c>
      <c r="C1395" s="1">
        <f t="shared" si="1"/>
        <v>-1.23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IFERROR(__xludf.DUMMYFUNCTION("""COMPUTED_VALUE"""),41.38)</f>
        <v>41.38</v>
      </c>
      <c r="C1396" s="1">
        <f t="shared" si="1"/>
        <v>-0.87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IFERROR(__xludf.DUMMYFUNCTION("""COMPUTED_VALUE"""),41.19)</f>
        <v>41.19</v>
      </c>
      <c r="C1397" s="1">
        <f t="shared" si="1"/>
        <v>-1.19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IFERROR(__xludf.DUMMYFUNCTION("""COMPUTED_VALUE"""),40.9)</f>
        <v>40.9</v>
      </c>
      <c r="C1398" s="1">
        <f t="shared" si="1"/>
        <v>-1.29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IFERROR(__xludf.DUMMYFUNCTION("""COMPUTED_VALUE"""),40.84)</f>
        <v>40.84</v>
      </c>
      <c r="C1399" s="1">
        <f t="shared" si="1"/>
        <v>-1.06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IFERROR(__xludf.DUMMYFUNCTION("""COMPUTED_VALUE"""),40.44)</f>
        <v>40.44</v>
      </c>
      <c r="C1400" s="1">
        <f t="shared" si="1"/>
        <v>-1.4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IFERROR(__xludf.DUMMYFUNCTION("""COMPUTED_VALUE"""),40.54)</f>
        <v>40.54</v>
      </c>
      <c r="C1401" s="1">
        <f t="shared" si="1"/>
        <v>-0.9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IFERROR(__xludf.DUMMYFUNCTION("""COMPUTED_VALUE"""),40.55)</f>
        <v>40.55</v>
      </c>
      <c r="C1402" s="1">
        <f t="shared" si="1"/>
        <v>-0.99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IFERROR(__xludf.DUMMYFUNCTION("""COMPUTED_VALUE"""),40.59)</f>
        <v>40.59</v>
      </c>
      <c r="C1403" s="1">
        <f t="shared" si="1"/>
        <v>-0.96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IFERROR(__xludf.DUMMYFUNCTION("""COMPUTED_VALUE"""),40.56)</f>
        <v>40.56</v>
      </c>
      <c r="C1404" s="1">
        <f t="shared" si="1"/>
        <v>-1.03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IFERROR(__xludf.DUMMYFUNCTION("""COMPUTED_VALUE"""),41.08)</f>
        <v>41.08</v>
      </c>
      <c r="C1405" s="1">
        <f t="shared" si="1"/>
        <v>-0.48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IFERROR(__xludf.DUMMYFUNCTION("""COMPUTED_VALUE"""),41.54)</f>
        <v>41.54</v>
      </c>
      <c r="C1406" s="1">
        <f t="shared" si="1"/>
        <v>-0.54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IFERROR(__xludf.DUMMYFUNCTION("""COMPUTED_VALUE"""),41.85)</f>
        <v>41.85</v>
      </c>
      <c r="C1407" s="1">
        <f t="shared" si="1"/>
        <v>-0.69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IFERROR(__xludf.DUMMYFUNCTION("""COMPUTED_VALUE"""),42.12)</f>
        <v>42.12</v>
      </c>
      <c r="C1408" s="1">
        <f t="shared" si="1"/>
        <v>-0.73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IFERROR(__xludf.DUMMYFUNCTION("""COMPUTED_VALUE"""),41.92)</f>
        <v>41.92</v>
      </c>
      <c r="C1409" s="1">
        <f t="shared" si="1"/>
        <v>-1.2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IFERROR(__xludf.DUMMYFUNCTION("""COMPUTED_VALUE"""),41.77)</f>
        <v>41.77</v>
      </c>
      <c r="C1410" s="1">
        <f t="shared" si="1"/>
        <v>-1.15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IFERROR(__xludf.DUMMYFUNCTION("""COMPUTED_VALUE"""),41.68)</f>
        <v>41.68</v>
      </c>
      <c r="C1411" s="1">
        <f t="shared" si="1"/>
        <v>-1.09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IFERROR(__xludf.DUMMYFUNCTION("""COMPUTED_VALUE"""),41.48)</f>
        <v>41.48</v>
      </c>
      <c r="C1412" s="1">
        <f t="shared" si="1"/>
        <v>-1.2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IFERROR(__xludf.DUMMYFUNCTION("""COMPUTED_VALUE"""),41.26)</f>
        <v>41.26</v>
      </c>
      <c r="C1413" s="1">
        <f t="shared" si="1"/>
        <v>-1.22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IFERROR(__xludf.DUMMYFUNCTION("""COMPUTED_VALUE"""),41.1)</f>
        <v>41.1</v>
      </c>
      <c r="C1414" s="1">
        <f t="shared" si="1"/>
        <v>-1.16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IFERROR(__xludf.DUMMYFUNCTION("""COMPUTED_VALUE"""),41.25)</f>
        <v>41.25</v>
      </c>
      <c r="C1415" s="1">
        <f t="shared" si="1"/>
        <v>-0.85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IFERROR(__xludf.DUMMYFUNCTION("""COMPUTED_VALUE"""),41.35)</f>
        <v>41.35</v>
      </c>
      <c r="C1416" s="1">
        <f t="shared" si="1"/>
        <v>-0.9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IFERROR(__xludf.DUMMYFUNCTION("""COMPUTED_VALUE"""),41.3)</f>
        <v>41.3</v>
      </c>
      <c r="C1417" s="1">
        <f t="shared" si="1"/>
        <v>-1.05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IFERROR(__xludf.DUMMYFUNCTION("""COMPUTED_VALUE"""),40.78)</f>
        <v>40.78</v>
      </c>
      <c r="C1418" s="1">
        <f t="shared" si="1"/>
        <v>-1.52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IFERROR(__xludf.DUMMYFUNCTION("""COMPUTED_VALUE"""),40.55)</f>
        <v>40.55</v>
      </c>
      <c r="C1419" s="1">
        <f t="shared" si="1"/>
        <v>-1.23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IFERROR(__xludf.DUMMYFUNCTION("""COMPUTED_VALUE"""),39.53)</f>
        <v>39.53</v>
      </c>
      <c r="C1420" s="1">
        <f t="shared" si="1"/>
        <v>-2.02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IFERROR(__xludf.DUMMYFUNCTION("""COMPUTED_VALUE"""),38.38)</f>
        <v>38.38</v>
      </c>
      <c r="C1421" s="1">
        <f t="shared" si="1"/>
        <v>-2.15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IFERROR(__xludf.DUMMYFUNCTION("""COMPUTED_VALUE"""),37.99)</f>
        <v>37.99</v>
      </c>
      <c r="C1422" s="1">
        <f t="shared" si="1"/>
        <v>-1.39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IFERROR(__xludf.DUMMYFUNCTION("""COMPUTED_VALUE"""),38.73)</f>
        <v>38.73</v>
      </c>
      <c r="C1423" s="1">
        <f t="shared" si="1"/>
        <v>-0.26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IFERROR(__xludf.DUMMYFUNCTION("""COMPUTED_VALUE"""),39.27)</f>
        <v>39.27</v>
      </c>
      <c r="C1424" s="1">
        <f t="shared" si="1"/>
        <v>-0.46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IFERROR(__xludf.DUMMYFUNCTION("""COMPUTED_VALUE"""),39.45)</f>
        <v>39.45</v>
      </c>
      <c r="C1425" s="1">
        <f t="shared" si="1"/>
        <v>-0.82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IFERROR(__xludf.DUMMYFUNCTION("""COMPUTED_VALUE"""),39.32)</f>
        <v>39.32</v>
      </c>
      <c r="C1426" s="1">
        <f t="shared" si="1"/>
        <v>-1.13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IFERROR(__xludf.DUMMYFUNCTION("""COMPUTED_VALUE"""),38.75)</f>
        <v>38.75</v>
      </c>
      <c r="C1427" s="1">
        <f t="shared" si="1"/>
        <v>-1.57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IFERROR(__xludf.DUMMYFUNCTION("""COMPUTED_VALUE"""),38.9)</f>
        <v>38.9</v>
      </c>
      <c r="C1428" s="1">
        <f t="shared" si="1"/>
        <v>-0.85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IFERROR(__xludf.DUMMYFUNCTION("""COMPUTED_VALUE"""),39.16)</f>
        <v>39.16</v>
      </c>
      <c r="C1429" s="1">
        <f t="shared" si="1"/>
        <v>-0.74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IFERROR(__xludf.DUMMYFUNCTION("""COMPUTED_VALUE"""),38.52)</f>
        <v>38.52</v>
      </c>
      <c r="C1430" s="1">
        <f t="shared" si="1"/>
        <v>-1.64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IFERROR(__xludf.DUMMYFUNCTION("""COMPUTED_VALUE"""),38.9)</f>
        <v>38.9</v>
      </c>
      <c r="C1431" s="1">
        <f t="shared" si="1"/>
        <v>-0.62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IFERROR(__xludf.DUMMYFUNCTION("""COMPUTED_VALUE"""),38.3)</f>
        <v>38.3</v>
      </c>
      <c r="C1432" s="1">
        <f t="shared" si="1"/>
        <v>-1.6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IFERROR(__xludf.DUMMYFUNCTION("""COMPUTED_VALUE"""),38.42)</f>
        <v>38.42</v>
      </c>
      <c r="C1433" s="1">
        <f t="shared" si="1"/>
        <v>-0.88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IFERROR(__xludf.DUMMYFUNCTION("""COMPUTED_VALUE"""),38.13)</f>
        <v>38.13</v>
      </c>
      <c r="C1434" s="1">
        <f t="shared" si="1"/>
        <v>-1.29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IFERROR(__xludf.DUMMYFUNCTION("""COMPUTED_VALUE"""),38.1)</f>
        <v>38.1</v>
      </c>
      <c r="C1435" s="1">
        <f t="shared" si="1"/>
        <v>-1.03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IFERROR(__xludf.DUMMYFUNCTION("""COMPUTED_VALUE"""),38.5)</f>
        <v>38.5</v>
      </c>
      <c r="C1436" s="1">
        <f t="shared" si="1"/>
        <v>-0.6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IFERROR(__xludf.DUMMYFUNCTION("""COMPUTED_VALUE"""),39.15)</f>
        <v>39.15</v>
      </c>
      <c r="C1437" s="1">
        <f t="shared" si="1"/>
        <v>-0.35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IFERROR(__xludf.DUMMYFUNCTION("""COMPUTED_VALUE"""),39.38)</f>
        <v>39.38</v>
      </c>
      <c r="C1438" s="1">
        <f t="shared" si="1"/>
        <v>-0.77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IFERROR(__xludf.DUMMYFUNCTION("""COMPUTED_VALUE"""),38.98)</f>
        <v>38.98</v>
      </c>
      <c r="C1439" s="1">
        <f t="shared" si="1"/>
        <v>-1.4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IFERROR(__xludf.DUMMYFUNCTION("""COMPUTED_VALUE"""),39.19)</f>
        <v>39.19</v>
      </c>
      <c r="C1440" s="1">
        <f t="shared" si="1"/>
        <v>-0.79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IFERROR(__xludf.DUMMYFUNCTION("""COMPUTED_VALUE"""),38.79)</f>
        <v>38.79</v>
      </c>
      <c r="C1441" s="1">
        <f t="shared" si="1"/>
        <v>-1.4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IFERROR(__xludf.DUMMYFUNCTION("""COMPUTED_VALUE"""),38.76)</f>
        <v>38.76</v>
      </c>
      <c r="C1442" s="1">
        <f t="shared" si="1"/>
        <v>-1.03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IFERROR(__xludf.DUMMYFUNCTION("""COMPUTED_VALUE"""),39.15)</f>
        <v>39.15</v>
      </c>
      <c r="C1443" s="1">
        <f t="shared" si="1"/>
        <v>-0.61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IFERROR(__xludf.DUMMYFUNCTION("""COMPUTED_VALUE"""),39.62)</f>
        <v>39.62</v>
      </c>
      <c r="C1444" s="1">
        <f t="shared" si="1"/>
        <v>-0.53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IFERROR(__xludf.DUMMYFUNCTION("""COMPUTED_VALUE"""),39.53)</f>
        <v>39.53</v>
      </c>
      <c r="C1445" s="1">
        <f t="shared" si="1"/>
        <v>-1.09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IFERROR(__xludf.DUMMYFUNCTION("""COMPUTED_VALUE"""),39.66)</f>
        <v>39.66</v>
      </c>
      <c r="C1446" s="1">
        <f t="shared" si="1"/>
        <v>-0.87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IFERROR(__xludf.DUMMYFUNCTION("""COMPUTED_VALUE"""),40.12)</f>
        <v>40.12</v>
      </c>
      <c r="C1447" s="1">
        <f t="shared" si="1"/>
        <v>-0.54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IFERROR(__xludf.DUMMYFUNCTION("""COMPUTED_VALUE"""),39.8)</f>
        <v>39.8</v>
      </c>
      <c r="C1448" s="1">
        <f t="shared" si="1"/>
        <v>-1.32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IFERROR(__xludf.DUMMYFUNCTION("""COMPUTED_VALUE"""),40.39)</f>
        <v>40.39</v>
      </c>
      <c r="C1449" s="1">
        <f t="shared" si="1"/>
        <v>-0.41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IFERROR(__xludf.DUMMYFUNCTION("""COMPUTED_VALUE"""),41.01)</f>
        <v>41.01</v>
      </c>
      <c r="C1450" s="1">
        <f t="shared" si="1"/>
        <v>-0.38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IFERROR(__xludf.DUMMYFUNCTION("""COMPUTED_VALUE"""),40.96)</f>
        <v>40.96</v>
      </c>
      <c r="C1451" s="1">
        <f t="shared" si="1"/>
        <v>-1.05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IFERROR(__xludf.DUMMYFUNCTION("""COMPUTED_VALUE"""),41.52)</f>
        <v>41.52</v>
      </c>
      <c r="C1452" s="1">
        <f t="shared" si="1"/>
        <v>-0.44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IFERROR(__xludf.DUMMYFUNCTION("""COMPUTED_VALUE"""),41.98)</f>
        <v>41.98</v>
      </c>
      <c r="C1453" s="1">
        <f t="shared" si="1"/>
        <v>-0.54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IFERROR(__xludf.DUMMYFUNCTION("""COMPUTED_VALUE"""),42.02)</f>
        <v>42.02</v>
      </c>
      <c r="C1454" s="1">
        <f t="shared" si="1"/>
        <v>-0.96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IFERROR(__xludf.DUMMYFUNCTION("""COMPUTED_VALUE"""),42.0)</f>
        <v>42</v>
      </c>
      <c r="C1455" s="1">
        <f t="shared" si="1"/>
        <v>-1.02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IFERROR(__xludf.DUMMYFUNCTION("""COMPUTED_VALUE"""),41.65)</f>
        <v>41.65</v>
      </c>
      <c r="C1456" s="1">
        <f t="shared" si="1"/>
        <v>-1.35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IFERROR(__xludf.DUMMYFUNCTION("""COMPUTED_VALUE"""),41.68)</f>
        <v>41.68</v>
      </c>
      <c r="C1457" s="1">
        <f t="shared" si="1"/>
        <v>-0.97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IFERROR(__xludf.DUMMYFUNCTION("""COMPUTED_VALUE"""),41.92)</f>
        <v>41.92</v>
      </c>
      <c r="C1458" s="1">
        <f t="shared" si="1"/>
        <v>-0.76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IFERROR(__xludf.DUMMYFUNCTION("""COMPUTED_VALUE"""),42.02)</f>
        <v>42.02</v>
      </c>
      <c r="C1459" s="1">
        <f t="shared" si="1"/>
        <v>-0.9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IFERROR(__xludf.DUMMYFUNCTION("""COMPUTED_VALUE"""),41.99)</f>
        <v>41.99</v>
      </c>
      <c r="C1460" s="1">
        <f t="shared" si="1"/>
        <v>-1.03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IFERROR(__xludf.DUMMYFUNCTION("""COMPUTED_VALUE"""),42.29)</f>
        <v>42.29</v>
      </c>
      <c r="C1461" s="1">
        <f t="shared" si="1"/>
        <v>-0.7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IFERROR(__xludf.DUMMYFUNCTION("""COMPUTED_VALUE"""),42.19)</f>
        <v>42.19</v>
      </c>
      <c r="C1462" s="1">
        <f t="shared" si="1"/>
        <v>-1.1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IFERROR(__xludf.DUMMYFUNCTION("""COMPUTED_VALUE"""),43.24)</f>
        <v>43.24</v>
      </c>
      <c r="C1463" s="1">
        <f t="shared" si="1"/>
        <v>0.05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IFERROR(__xludf.DUMMYFUNCTION("""COMPUTED_VALUE"""),42.79)</f>
        <v>42.79</v>
      </c>
      <c r="C1464" s="1">
        <f t="shared" si="1"/>
        <v>-1.45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IFERROR(__xludf.DUMMYFUNCTION("""COMPUTED_VALUE"""),42.59)</f>
        <v>42.59</v>
      </c>
      <c r="C1465" s="1">
        <f t="shared" si="1"/>
        <v>-1.2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IFERROR(__xludf.DUMMYFUNCTION("""COMPUTED_VALUE"""),42.61)</f>
        <v>42.61</v>
      </c>
      <c r="C1466" s="1">
        <f t="shared" si="1"/>
        <v>-0.98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IFERROR(__xludf.DUMMYFUNCTION("""COMPUTED_VALUE"""),42.73)</f>
        <v>42.73</v>
      </c>
      <c r="C1467" s="1">
        <f t="shared" si="1"/>
        <v>-0.88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IFERROR(__xludf.DUMMYFUNCTION("""COMPUTED_VALUE"""),42.79)</f>
        <v>42.79</v>
      </c>
      <c r="C1468" s="1">
        <f t="shared" si="1"/>
        <v>-0.94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IFERROR(__xludf.DUMMYFUNCTION("""COMPUTED_VALUE"""),42.35)</f>
        <v>42.35</v>
      </c>
      <c r="C1469" s="1">
        <f t="shared" si="1"/>
        <v>-1.44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IFERROR(__xludf.DUMMYFUNCTION("""COMPUTED_VALUE"""),42.24)</f>
        <v>42.24</v>
      </c>
      <c r="C1470" s="1">
        <f t="shared" si="1"/>
        <v>-1.11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IFERROR(__xludf.DUMMYFUNCTION("""COMPUTED_VALUE"""),42.16)</f>
        <v>42.16</v>
      </c>
      <c r="C1471" s="1">
        <f t="shared" si="1"/>
        <v>-1.08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IFERROR(__xludf.DUMMYFUNCTION("""COMPUTED_VALUE"""),41.97)</f>
        <v>41.97</v>
      </c>
      <c r="C1472" s="1">
        <f t="shared" si="1"/>
        <v>-1.19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IFERROR(__xludf.DUMMYFUNCTION("""COMPUTED_VALUE"""),42.33)</f>
        <v>42.33</v>
      </c>
      <c r="C1473" s="1">
        <f t="shared" si="1"/>
        <v>-0.64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IFERROR(__xludf.DUMMYFUNCTION("""COMPUTED_VALUE"""),41.96)</f>
        <v>41.96</v>
      </c>
      <c r="C1474" s="1">
        <f t="shared" si="1"/>
        <v>-1.37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IFERROR(__xludf.DUMMYFUNCTION("""COMPUTED_VALUE"""),41.54)</f>
        <v>41.54</v>
      </c>
      <c r="C1475" s="1">
        <f t="shared" si="1"/>
        <v>-1.42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IFERROR(__xludf.DUMMYFUNCTION("""COMPUTED_VALUE"""),41.77)</f>
        <v>41.77</v>
      </c>
      <c r="C1476" s="1">
        <f t="shared" si="1"/>
        <v>-0.77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IFERROR(__xludf.DUMMYFUNCTION("""COMPUTED_VALUE"""),42.04)</f>
        <v>42.04</v>
      </c>
      <c r="C1477" s="1">
        <f t="shared" si="1"/>
        <v>-0.73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IFERROR(__xludf.DUMMYFUNCTION("""COMPUTED_VALUE"""),41.58)</f>
        <v>41.58</v>
      </c>
      <c r="C1478" s="1">
        <f t="shared" si="1"/>
        <v>-1.46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IFERROR(__xludf.DUMMYFUNCTION("""COMPUTED_VALUE"""),41.38)</f>
        <v>41.38</v>
      </c>
      <c r="C1479" s="1">
        <f t="shared" si="1"/>
        <v>-1.2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IFERROR(__xludf.DUMMYFUNCTION("""COMPUTED_VALUE"""),41.96)</f>
        <v>41.96</v>
      </c>
      <c r="C1480" s="1">
        <f t="shared" si="1"/>
        <v>-0.42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IFERROR(__xludf.DUMMYFUNCTION("""COMPUTED_VALUE"""),41.67)</f>
        <v>41.67</v>
      </c>
      <c r="C1481" s="1">
        <f t="shared" si="1"/>
        <v>-1.29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IFERROR(__xludf.DUMMYFUNCTION("""COMPUTED_VALUE"""),42.28)</f>
        <v>42.28</v>
      </c>
      <c r="C1482" s="1">
        <f t="shared" si="1"/>
        <v>-0.39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IFERROR(__xludf.DUMMYFUNCTION("""COMPUTED_VALUE"""),43.11)</f>
        <v>43.11</v>
      </c>
      <c r="C1483" s="1">
        <f t="shared" si="1"/>
        <v>-0.17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IFERROR(__xludf.DUMMYFUNCTION("""COMPUTED_VALUE"""),42.43)</f>
        <v>42.43</v>
      </c>
      <c r="C1484" s="1">
        <f t="shared" si="1"/>
        <v>-1.68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IFERROR(__xludf.DUMMYFUNCTION("""COMPUTED_VALUE"""),42.96)</f>
        <v>42.96</v>
      </c>
      <c r="C1485" s="1">
        <f t="shared" si="1"/>
        <v>-0.47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IFERROR(__xludf.DUMMYFUNCTION("""COMPUTED_VALUE"""),43.36)</f>
        <v>43.36</v>
      </c>
      <c r="C1486" s="1">
        <f t="shared" si="1"/>
        <v>-0.6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IFERROR(__xludf.DUMMYFUNCTION("""COMPUTED_VALUE"""),43.36)</f>
        <v>43.36</v>
      </c>
      <c r="C1487" s="1">
        <f t="shared" si="1"/>
        <v>-1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IFERROR(__xludf.DUMMYFUNCTION("""COMPUTED_VALUE"""),43.15)</f>
        <v>43.15</v>
      </c>
      <c r="C1488" s="1">
        <f t="shared" si="1"/>
        <v>-1.21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IFERROR(__xludf.DUMMYFUNCTION("""COMPUTED_VALUE"""),42.62)</f>
        <v>42.62</v>
      </c>
      <c r="C1489" s="1">
        <f t="shared" si="1"/>
        <v>-1.53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IFERROR(__xludf.DUMMYFUNCTION("""COMPUTED_VALUE"""),42.89)</f>
        <v>42.89</v>
      </c>
      <c r="C1490" s="1">
        <f t="shared" si="1"/>
        <v>-0.73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IFERROR(__xludf.DUMMYFUNCTION("""COMPUTED_VALUE"""),42.77)</f>
        <v>42.77</v>
      </c>
      <c r="C1491" s="1">
        <f t="shared" si="1"/>
        <v>-1.12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IFERROR(__xludf.DUMMYFUNCTION("""COMPUTED_VALUE"""),42.46)</f>
        <v>42.46</v>
      </c>
      <c r="C1492" s="1">
        <f t="shared" si="1"/>
        <v>-1.31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IFERROR(__xludf.DUMMYFUNCTION("""COMPUTED_VALUE"""),43.29)</f>
        <v>43.29</v>
      </c>
      <c r="C1493" s="1">
        <f t="shared" si="1"/>
        <v>-0.17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IFERROR(__xludf.DUMMYFUNCTION("""COMPUTED_VALUE"""),43.2)</f>
        <v>43.2</v>
      </c>
      <c r="C1494" s="1">
        <f t="shared" si="1"/>
        <v>-1.09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IFERROR(__xludf.DUMMYFUNCTION("""COMPUTED_VALUE"""),43.01)</f>
        <v>43.01</v>
      </c>
      <c r="C1495" s="1">
        <f t="shared" si="1"/>
        <v>-1.19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IFERROR(__xludf.DUMMYFUNCTION("""COMPUTED_VALUE"""),42.66)</f>
        <v>42.66</v>
      </c>
      <c r="C1496" s="1">
        <f t="shared" si="1"/>
        <v>-1.35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IFERROR(__xludf.DUMMYFUNCTION("""COMPUTED_VALUE"""),42.76)</f>
        <v>42.76</v>
      </c>
      <c r="C1497" s="1">
        <f t="shared" si="1"/>
        <v>-0.9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IFERROR(__xludf.DUMMYFUNCTION("""COMPUTED_VALUE"""),42.27)</f>
        <v>42.27</v>
      </c>
      <c r="C1498" s="1">
        <f t="shared" si="1"/>
        <v>-1.49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IFERROR(__xludf.DUMMYFUNCTION("""COMPUTED_VALUE"""),42.45)</f>
        <v>42.45</v>
      </c>
      <c r="C1499" s="1">
        <f t="shared" si="1"/>
        <v>-0.82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IFERROR(__xludf.DUMMYFUNCTION("""COMPUTED_VALUE"""),43.07)</f>
        <v>43.07</v>
      </c>
      <c r="C1500" s="1">
        <f t="shared" si="1"/>
        <v>-0.38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IFERROR(__xludf.DUMMYFUNCTION("""COMPUTED_VALUE"""),43.84)</f>
        <v>43.84</v>
      </c>
      <c r="C1501" s="1">
        <f t="shared" si="1"/>
        <v>-0.23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IFERROR(__xludf.DUMMYFUNCTION("""COMPUTED_VALUE"""),43.49)</f>
        <v>43.49</v>
      </c>
      <c r="C1502" s="1">
        <f t="shared" si="1"/>
        <v>-1.35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IFERROR(__xludf.DUMMYFUNCTION("""COMPUTED_VALUE"""),42.5)</f>
        <v>42.5</v>
      </c>
      <c r="C1503" s="1">
        <f t="shared" si="1"/>
        <v>-1.99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IFERROR(__xludf.DUMMYFUNCTION("""COMPUTED_VALUE"""),42.78)</f>
        <v>42.78</v>
      </c>
      <c r="C1504" s="1">
        <f t="shared" si="1"/>
        <v>-0.72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IFERROR(__xludf.DUMMYFUNCTION("""COMPUTED_VALUE"""),43.29)</f>
        <v>43.29</v>
      </c>
      <c r="C1505" s="1">
        <f t="shared" si="1"/>
        <v>-0.49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IFERROR(__xludf.DUMMYFUNCTION("""COMPUTED_VALUE"""),43.67)</f>
        <v>43.67</v>
      </c>
      <c r="C1506" s="1">
        <f t="shared" si="1"/>
        <v>-0.62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IFERROR(__xludf.DUMMYFUNCTION("""COMPUTED_VALUE"""),43.54)</f>
        <v>43.54</v>
      </c>
      <c r="C1507" s="1">
        <f t="shared" si="1"/>
        <v>-1.13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IFERROR(__xludf.DUMMYFUNCTION("""COMPUTED_VALUE"""),43.49)</f>
        <v>43.49</v>
      </c>
      <c r="C1508" s="1">
        <f t="shared" si="1"/>
        <v>-1.05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IFERROR(__xludf.DUMMYFUNCTION("""COMPUTED_VALUE"""),43.71)</f>
        <v>43.71</v>
      </c>
      <c r="C1509" s="1">
        <f t="shared" si="1"/>
        <v>-0.78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IFERROR(__xludf.DUMMYFUNCTION("""COMPUTED_VALUE"""),43.57)</f>
        <v>43.57</v>
      </c>
      <c r="C1510" s="1">
        <f t="shared" si="1"/>
        <v>-1.14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IFERROR(__xludf.DUMMYFUNCTION("""COMPUTED_VALUE"""),42.96)</f>
        <v>42.96</v>
      </c>
      <c r="C1511" s="1">
        <f t="shared" si="1"/>
        <v>-1.61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IFERROR(__xludf.DUMMYFUNCTION("""COMPUTED_VALUE"""),42.4)</f>
        <v>42.4</v>
      </c>
      <c r="C1512" s="1">
        <f t="shared" si="1"/>
        <v>-1.56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IFERROR(__xludf.DUMMYFUNCTION("""COMPUTED_VALUE"""),42.55)</f>
        <v>42.55</v>
      </c>
      <c r="C1513" s="1">
        <f t="shared" si="1"/>
        <v>-0.85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IFERROR(__xludf.DUMMYFUNCTION("""COMPUTED_VALUE"""),42.32)</f>
        <v>42.32</v>
      </c>
      <c r="C1514" s="1">
        <f t="shared" si="1"/>
        <v>-1.23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IFERROR(__xludf.DUMMYFUNCTION("""COMPUTED_VALUE"""),41.62)</f>
        <v>41.62</v>
      </c>
      <c r="C1515" s="1">
        <f t="shared" si="1"/>
        <v>-1.7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IFERROR(__xludf.DUMMYFUNCTION("""COMPUTED_VALUE"""),41.51)</f>
        <v>41.51</v>
      </c>
      <c r="C1516" s="1">
        <f t="shared" si="1"/>
        <v>-1.11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IFERROR(__xludf.DUMMYFUNCTION("""COMPUTED_VALUE"""),41.58)</f>
        <v>41.58</v>
      </c>
      <c r="C1517" s="1">
        <f t="shared" si="1"/>
        <v>-0.93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IFERROR(__xludf.DUMMYFUNCTION("""COMPUTED_VALUE"""),42.12)</f>
        <v>42.12</v>
      </c>
      <c r="C1518" s="1">
        <f t="shared" si="1"/>
        <v>-0.46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IFERROR(__xludf.DUMMYFUNCTION("""COMPUTED_VALUE"""),41.85)</f>
        <v>41.85</v>
      </c>
      <c r="C1519" s="1">
        <f t="shared" si="1"/>
        <v>-1.27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IFERROR(__xludf.DUMMYFUNCTION("""COMPUTED_VALUE"""),41.88)</f>
        <v>41.88</v>
      </c>
      <c r="C1520" s="1">
        <f t="shared" si="1"/>
        <v>-0.97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IFERROR(__xludf.DUMMYFUNCTION("""COMPUTED_VALUE"""),41.5)</f>
        <v>41.5</v>
      </c>
      <c r="C1521" s="1">
        <f t="shared" si="1"/>
        <v>-1.38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IFERROR(__xludf.DUMMYFUNCTION("""COMPUTED_VALUE"""),41.92)</f>
        <v>41.92</v>
      </c>
      <c r="C1522" s="1">
        <f t="shared" si="1"/>
        <v>-0.58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IFERROR(__xludf.DUMMYFUNCTION("""COMPUTED_VALUE"""),41.38)</f>
        <v>41.38</v>
      </c>
      <c r="C1523" s="1">
        <f t="shared" si="1"/>
        <v>-1.54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IFERROR(__xludf.DUMMYFUNCTION("""COMPUTED_VALUE"""),41.39)</f>
        <v>41.39</v>
      </c>
      <c r="C1524" s="1">
        <f t="shared" si="1"/>
        <v>-0.99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IFERROR(__xludf.DUMMYFUNCTION("""COMPUTED_VALUE"""),42.06)</f>
        <v>42.06</v>
      </c>
      <c r="C1525" s="1">
        <f t="shared" si="1"/>
        <v>-0.33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IFERROR(__xludf.DUMMYFUNCTION("""COMPUTED_VALUE"""),42.16)</f>
        <v>42.16</v>
      </c>
      <c r="C1526" s="1">
        <f t="shared" si="1"/>
        <v>-0.9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IFERROR(__xludf.DUMMYFUNCTION("""COMPUTED_VALUE"""),42.08)</f>
        <v>42.08</v>
      </c>
      <c r="C1527" s="1">
        <f t="shared" si="1"/>
        <v>-1.08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IFERROR(__xludf.DUMMYFUNCTION("""COMPUTED_VALUE"""),42.09)</f>
        <v>42.09</v>
      </c>
      <c r="C1528" s="1">
        <f t="shared" si="1"/>
        <v>-0.99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IFERROR(__xludf.DUMMYFUNCTION("""COMPUTED_VALUE"""),42.57)</f>
        <v>42.57</v>
      </c>
      <c r="C1529" s="1">
        <f t="shared" si="1"/>
        <v>-0.52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IFERROR(__xludf.DUMMYFUNCTION("""COMPUTED_VALUE"""),42.92)</f>
        <v>42.92</v>
      </c>
      <c r="C1530" s="1">
        <f t="shared" si="1"/>
        <v>-0.65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IFERROR(__xludf.DUMMYFUNCTION("""COMPUTED_VALUE"""),43.0)</f>
        <v>43</v>
      </c>
      <c r="C1531" s="1">
        <f t="shared" si="1"/>
        <v>-0.92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IFERROR(__xludf.DUMMYFUNCTION("""COMPUTED_VALUE"""),42.44)</f>
        <v>42.44</v>
      </c>
      <c r="C1532" s="1">
        <f t="shared" si="1"/>
        <v>-1.56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IFERROR(__xludf.DUMMYFUNCTION("""COMPUTED_VALUE"""),42.72)</f>
        <v>42.72</v>
      </c>
      <c r="C1533" s="1">
        <f t="shared" si="1"/>
        <v>-0.72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IFERROR(__xludf.DUMMYFUNCTION("""COMPUTED_VALUE"""),42.53)</f>
        <v>42.53</v>
      </c>
      <c r="C1534" s="1">
        <f t="shared" si="1"/>
        <v>-1.19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IFERROR(__xludf.DUMMYFUNCTION("""COMPUTED_VALUE"""),42.44)</f>
        <v>42.44</v>
      </c>
      <c r="C1535" s="1">
        <f t="shared" si="1"/>
        <v>-1.09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IFERROR(__xludf.DUMMYFUNCTION("""COMPUTED_VALUE"""),42.65)</f>
        <v>42.65</v>
      </c>
      <c r="C1536" s="1">
        <f t="shared" si="1"/>
        <v>-0.79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IFERROR(__xludf.DUMMYFUNCTION("""COMPUTED_VALUE"""),43.3)</f>
        <v>43.3</v>
      </c>
      <c r="C1537" s="1">
        <f t="shared" si="1"/>
        <v>-0.35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IFERROR(__xludf.DUMMYFUNCTION("""COMPUTED_VALUE"""),42.55)</f>
        <v>42.55</v>
      </c>
      <c r="C1538" s="1">
        <f t="shared" si="1"/>
        <v>-1.75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IFERROR(__xludf.DUMMYFUNCTION("""COMPUTED_VALUE"""),42.41)</f>
        <v>42.41</v>
      </c>
      <c r="C1539" s="1">
        <f t="shared" si="1"/>
        <v>-1.14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IFERROR(__xludf.DUMMYFUNCTION("""COMPUTED_VALUE"""),43.11)</f>
        <v>43.11</v>
      </c>
      <c r="C1540" s="1">
        <f t="shared" si="1"/>
        <v>-0.3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IFERROR(__xludf.DUMMYFUNCTION("""COMPUTED_VALUE"""),43.36)</f>
        <v>43.36</v>
      </c>
      <c r="C1541" s="1">
        <f t="shared" si="1"/>
        <v>-0.75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IFERROR(__xludf.DUMMYFUNCTION("""COMPUTED_VALUE"""),43.49)</f>
        <v>43.49</v>
      </c>
      <c r="C1542" s="1">
        <f t="shared" si="1"/>
        <v>-0.87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IFERROR(__xludf.DUMMYFUNCTION("""COMPUTED_VALUE"""),43.61)</f>
        <v>43.61</v>
      </c>
      <c r="C1543" s="1">
        <f t="shared" si="1"/>
        <v>-0.88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IFERROR(__xludf.DUMMYFUNCTION("""COMPUTED_VALUE"""),43.77)</f>
        <v>43.77</v>
      </c>
      <c r="C1544" s="1">
        <f t="shared" si="1"/>
        <v>-0.84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IFERROR(__xludf.DUMMYFUNCTION("""COMPUTED_VALUE"""),43.94)</f>
        <v>43.94</v>
      </c>
      <c r="C1545" s="1">
        <f t="shared" si="1"/>
        <v>-0.83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IFERROR(__xludf.DUMMYFUNCTION("""COMPUTED_VALUE"""),43.69)</f>
        <v>43.69</v>
      </c>
      <c r="C1546" s="1">
        <f t="shared" si="1"/>
        <v>-1.25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IFERROR(__xludf.DUMMYFUNCTION("""COMPUTED_VALUE"""),43.91)</f>
        <v>43.91</v>
      </c>
      <c r="C1547" s="1">
        <f t="shared" si="1"/>
        <v>-0.78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IFERROR(__xludf.DUMMYFUNCTION("""COMPUTED_VALUE"""),44.16)</f>
        <v>44.16</v>
      </c>
      <c r="C1548" s="1">
        <f t="shared" si="1"/>
        <v>-0.75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IFERROR(__xludf.DUMMYFUNCTION("""COMPUTED_VALUE"""),43.14)</f>
        <v>43.14</v>
      </c>
      <c r="C1549" s="1">
        <f t="shared" si="1"/>
        <v>-2.02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IFERROR(__xludf.DUMMYFUNCTION("""COMPUTED_VALUE"""),43.13)</f>
        <v>43.13</v>
      </c>
      <c r="C1550" s="1">
        <f t="shared" si="1"/>
        <v>-1.01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IFERROR(__xludf.DUMMYFUNCTION("""COMPUTED_VALUE"""),43.69)</f>
        <v>43.69</v>
      </c>
      <c r="C1551" s="1">
        <f t="shared" si="1"/>
        <v>-0.44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IFERROR(__xludf.DUMMYFUNCTION("""COMPUTED_VALUE"""),43.77)</f>
        <v>43.77</v>
      </c>
      <c r="C1552" s="1">
        <f t="shared" si="1"/>
        <v>-0.92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IFERROR(__xludf.DUMMYFUNCTION("""COMPUTED_VALUE"""),43.96)</f>
        <v>43.96</v>
      </c>
      <c r="C1553" s="1">
        <f t="shared" si="1"/>
        <v>-0.81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IFERROR(__xludf.DUMMYFUNCTION("""COMPUTED_VALUE"""),44.11)</f>
        <v>44.11</v>
      </c>
      <c r="C1554" s="1">
        <f t="shared" si="1"/>
        <v>-0.85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IFERROR(__xludf.DUMMYFUNCTION("""COMPUTED_VALUE"""),44.01)</f>
        <v>44.01</v>
      </c>
      <c r="C1555" s="1">
        <f t="shared" si="1"/>
        <v>-1.1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IFERROR(__xludf.DUMMYFUNCTION("""COMPUTED_VALUE"""),44.32)</f>
        <v>44.32</v>
      </c>
      <c r="C1556" s="1">
        <f t="shared" si="1"/>
        <v>-0.69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IFERROR(__xludf.DUMMYFUNCTION("""COMPUTED_VALUE"""),44.81)</f>
        <v>44.81</v>
      </c>
      <c r="C1557" s="1">
        <f t="shared" si="1"/>
        <v>-0.51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IFERROR(__xludf.DUMMYFUNCTION("""COMPUTED_VALUE"""),45.23)</f>
        <v>45.23</v>
      </c>
      <c r="C1558" s="1">
        <f t="shared" si="1"/>
        <v>-0.58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IFERROR(__xludf.DUMMYFUNCTION("""COMPUTED_VALUE"""),45.2)</f>
        <v>45.2</v>
      </c>
      <c r="C1559" s="1">
        <f t="shared" si="1"/>
        <v>-1.03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IFERROR(__xludf.DUMMYFUNCTION("""COMPUTED_VALUE"""),45.29)</f>
        <v>45.29</v>
      </c>
      <c r="C1560" s="1">
        <f t="shared" si="1"/>
        <v>-0.91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IFERROR(__xludf.DUMMYFUNCTION("""COMPUTED_VALUE"""),45.24)</f>
        <v>45.24</v>
      </c>
      <c r="C1561" s="1">
        <f t="shared" si="1"/>
        <v>-1.05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IFERROR(__xludf.DUMMYFUNCTION("""COMPUTED_VALUE"""),45.05)</f>
        <v>45.05</v>
      </c>
      <c r="C1562" s="1">
        <f t="shared" si="1"/>
        <v>-1.19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IFERROR(__xludf.DUMMYFUNCTION("""COMPUTED_VALUE"""),45.77)</f>
        <v>45.77</v>
      </c>
      <c r="C1563" s="1">
        <f t="shared" si="1"/>
        <v>-0.28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IFERROR(__xludf.DUMMYFUNCTION("""COMPUTED_VALUE"""),45.6)</f>
        <v>45.6</v>
      </c>
      <c r="C1564" s="1">
        <f t="shared" si="1"/>
        <v>-1.17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IFERROR(__xludf.DUMMYFUNCTION("""COMPUTED_VALUE"""),45.67)</f>
        <v>45.67</v>
      </c>
      <c r="C1565" s="1">
        <f t="shared" si="1"/>
        <v>-0.93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IFERROR(__xludf.DUMMYFUNCTION("""COMPUTED_VALUE"""),45.5)</f>
        <v>45.5</v>
      </c>
      <c r="C1566" s="1">
        <f t="shared" si="1"/>
        <v>-1.17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IFERROR(__xludf.DUMMYFUNCTION("""COMPUTED_VALUE"""),45.46)</f>
        <v>45.46</v>
      </c>
      <c r="C1567" s="1">
        <f t="shared" si="1"/>
        <v>-1.04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IFERROR(__xludf.DUMMYFUNCTION("""COMPUTED_VALUE"""),45.58)</f>
        <v>45.58</v>
      </c>
      <c r="C1568" s="1">
        <f t="shared" si="1"/>
        <v>-0.88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IFERROR(__xludf.DUMMYFUNCTION("""COMPUTED_VALUE"""),45.8)</f>
        <v>45.8</v>
      </c>
      <c r="C1569" s="1">
        <f t="shared" si="1"/>
        <v>-0.78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IFERROR(__xludf.DUMMYFUNCTION("""COMPUTED_VALUE"""),46.48)</f>
        <v>46.48</v>
      </c>
      <c r="C1570" s="1">
        <f t="shared" si="1"/>
        <v>-0.32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IFERROR(__xludf.DUMMYFUNCTION("""COMPUTED_VALUE"""),46.58)</f>
        <v>46.58</v>
      </c>
      <c r="C1571" s="1">
        <f t="shared" si="1"/>
        <v>-0.9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IFERROR(__xludf.DUMMYFUNCTION("""COMPUTED_VALUE"""),46.39)</f>
        <v>46.39</v>
      </c>
      <c r="C1572" s="1">
        <f t="shared" si="1"/>
        <v>-1.19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IFERROR(__xludf.DUMMYFUNCTION("""COMPUTED_VALUE"""),46.83)</f>
        <v>46.83</v>
      </c>
      <c r="C1573" s="1">
        <f t="shared" si="1"/>
        <v>-0.56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IFERROR(__xludf.DUMMYFUNCTION("""COMPUTED_VALUE"""),46.89)</f>
        <v>46.89</v>
      </c>
      <c r="C1574" s="1">
        <f t="shared" si="1"/>
        <v>-0.94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IFERROR(__xludf.DUMMYFUNCTION("""COMPUTED_VALUE"""),46.53)</f>
        <v>46.53</v>
      </c>
      <c r="C1575" s="1">
        <f t="shared" si="1"/>
        <v>-1.36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IFERROR(__xludf.DUMMYFUNCTION("""COMPUTED_VALUE"""),46.71)</f>
        <v>46.71</v>
      </c>
      <c r="C1576" s="1">
        <f t="shared" si="1"/>
        <v>-0.82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IFERROR(__xludf.DUMMYFUNCTION("""COMPUTED_VALUE"""),46.36)</f>
        <v>46.36</v>
      </c>
      <c r="C1577" s="1">
        <f t="shared" si="1"/>
        <v>-1.35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IFERROR(__xludf.DUMMYFUNCTION("""COMPUTED_VALUE"""),46.87)</f>
        <v>46.87</v>
      </c>
      <c r="C1578" s="1">
        <f t="shared" si="1"/>
        <v>-0.49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IFERROR(__xludf.DUMMYFUNCTION("""COMPUTED_VALUE"""),46.44)</f>
        <v>46.44</v>
      </c>
      <c r="C1579" s="1">
        <f t="shared" si="1"/>
        <v>-1.43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IFERROR(__xludf.DUMMYFUNCTION("""COMPUTED_VALUE"""),46.65)</f>
        <v>46.65</v>
      </c>
      <c r="C1580" s="1">
        <f t="shared" si="1"/>
        <v>-0.79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IFERROR(__xludf.DUMMYFUNCTION("""COMPUTED_VALUE"""),46.04)</f>
        <v>46.04</v>
      </c>
      <c r="C1581" s="1">
        <f t="shared" si="1"/>
        <v>-1.61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IFERROR(__xludf.DUMMYFUNCTION("""COMPUTED_VALUE"""),45.83)</f>
        <v>45.83</v>
      </c>
      <c r="C1582" s="1">
        <f t="shared" si="1"/>
        <v>-1.21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IFERROR(__xludf.DUMMYFUNCTION("""COMPUTED_VALUE"""),46.1)</f>
        <v>46.1</v>
      </c>
      <c r="C1583" s="1">
        <f t="shared" si="1"/>
        <v>-0.73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IFERROR(__xludf.DUMMYFUNCTION("""COMPUTED_VALUE"""),46.22)</f>
        <v>46.22</v>
      </c>
      <c r="C1584" s="1">
        <f t="shared" si="1"/>
        <v>-0.88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IFERROR(__xludf.DUMMYFUNCTION("""COMPUTED_VALUE"""),46.6)</f>
        <v>46.6</v>
      </c>
      <c r="C1585" s="1">
        <f t="shared" si="1"/>
        <v>-0.62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IFERROR(__xludf.DUMMYFUNCTION("""COMPUTED_VALUE"""),44.37)</f>
        <v>44.37</v>
      </c>
      <c r="C1586" s="1">
        <f t="shared" si="1"/>
        <v>-3.23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IFERROR(__xludf.DUMMYFUNCTION("""COMPUTED_VALUE"""),43.66)</f>
        <v>43.66</v>
      </c>
      <c r="C1587" s="1">
        <f t="shared" si="1"/>
        <v>-1.71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IFERROR(__xludf.DUMMYFUNCTION("""COMPUTED_VALUE"""),44.54)</f>
        <v>44.54</v>
      </c>
      <c r="C1588" s="1">
        <f t="shared" si="1"/>
        <v>-0.12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IFERROR(__xludf.DUMMYFUNCTION("""COMPUTED_VALUE"""),44.71)</f>
        <v>44.71</v>
      </c>
      <c r="C1589" s="1">
        <f t="shared" si="1"/>
        <v>-0.83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IFERROR(__xludf.DUMMYFUNCTION("""COMPUTED_VALUE"""),44.53)</f>
        <v>44.53</v>
      </c>
      <c r="C1590" s="1">
        <f t="shared" si="1"/>
        <v>-1.18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IFERROR(__xludf.DUMMYFUNCTION("""COMPUTED_VALUE"""),44.68)</f>
        <v>44.68</v>
      </c>
      <c r="C1591" s="1">
        <f t="shared" si="1"/>
        <v>-0.85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IFERROR(__xludf.DUMMYFUNCTION("""COMPUTED_VALUE"""),44.63)</f>
        <v>44.63</v>
      </c>
      <c r="C1592" s="1">
        <f t="shared" si="1"/>
        <v>-1.05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IFERROR(__xludf.DUMMYFUNCTION("""COMPUTED_VALUE"""),44.8)</f>
        <v>44.8</v>
      </c>
      <c r="C1593" s="1">
        <f t="shared" si="1"/>
        <v>-0.83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IFERROR(__xludf.DUMMYFUNCTION("""COMPUTED_VALUE"""),44.98)</f>
        <v>44.98</v>
      </c>
      <c r="C1594" s="1">
        <f t="shared" si="1"/>
        <v>-0.82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IFERROR(__xludf.DUMMYFUNCTION("""COMPUTED_VALUE"""),44.84)</f>
        <v>44.84</v>
      </c>
      <c r="C1595" s="1">
        <f t="shared" si="1"/>
        <v>-1.14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IFERROR(__xludf.DUMMYFUNCTION("""COMPUTED_VALUE"""),44.98)</f>
        <v>44.98</v>
      </c>
      <c r="C1596" s="1">
        <f t="shared" si="1"/>
        <v>-0.86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IFERROR(__xludf.DUMMYFUNCTION("""COMPUTED_VALUE"""),45.06)</f>
        <v>45.06</v>
      </c>
      <c r="C1597" s="1">
        <f t="shared" si="1"/>
        <v>-0.92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IFERROR(__xludf.DUMMYFUNCTION("""COMPUTED_VALUE"""),45.32)</f>
        <v>45.32</v>
      </c>
      <c r="C1598" s="1">
        <f t="shared" si="1"/>
        <v>-0.74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IFERROR(__xludf.DUMMYFUNCTION("""COMPUTED_VALUE"""),45.24)</f>
        <v>45.24</v>
      </c>
      <c r="C1599" s="1">
        <f t="shared" si="1"/>
        <v>-1.08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IFERROR(__xludf.DUMMYFUNCTION("""COMPUTED_VALUE"""),45.75)</f>
        <v>45.75</v>
      </c>
      <c r="C1600" s="1">
        <f t="shared" si="1"/>
        <v>-0.49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IFERROR(__xludf.DUMMYFUNCTION("""COMPUTED_VALUE"""),45.46)</f>
        <v>45.46</v>
      </c>
      <c r="C1601" s="1">
        <f t="shared" si="1"/>
        <v>-1.29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IFERROR(__xludf.DUMMYFUNCTION("""COMPUTED_VALUE"""),45.83)</f>
        <v>45.83</v>
      </c>
      <c r="C1602" s="1">
        <f t="shared" si="1"/>
        <v>-0.63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IFERROR(__xludf.DUMMYFUNCTION("""COMPUTED_VALUE"""),45.35)</f>
        <v>45.35</v>
      </c>
      <c r="C1603" s="1">
        <f t="shared" si="1"/>
        <v>-1.48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IFERROR(__xludf.DUMMYFUNCTION("""COMPUTED_VALUE"""),45.62)</f>
        <v>45.62</v>
      </c>
      <c r="C1604" s="1">
        <f t="shared" si="1"/>
        <v>-0.73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IFERROR(__xludf.DUMMYFUNCTION("""COMPUTED_VALUE"""),44.75)</f>
        <v>44.75</v>
      </c>
      <c r="C1605" s="1">
        <f t="shared" si="1"/>
        <v>-1.87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IFERROR(__xludf.DUMMYFUNCTION("""COMPUTED_VALUE"""),44.48)</f>
        <v>44.48</v>
      </c>
      <c r="C1606" s="1">
        <f t="shared" si="1"/>
        <v>-1.27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IFERROR(__xludf.DUMMYFUNCTION("""COMPUTED_VALUE"""),44.32)</f>
        <v>44.32</v>
      </c>
      <c r="C1607" s="1">
        <f t="shared" si="1"/>
        <v>-1.16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IFERROR(__xludf.DUMMYFUNCTION("""COMPUTED_VALUE"""),43.95)</f>
        <v>43.95</v>
      </c>
      <c r="C1608" s="1">
        <f t="shared" si="1"/>
        <v>-1.37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IFERROR(__xludf.DUMMYFUNCTION("""COMPUTED_VALUE"""),43.97)</f>
        <v>43.97</v>
      </c>
      <c r="C1609" s="1">
        <f t="shared" si="1"/>
        <v>-0.98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IFERROR(__xludf.DUMMYFUNCTION("""COMPUTED_VALUE"""),44.37)</f>
        <v>44.37</v>
      </c>
      <c r="C1610" s="1">
        <f t="shared" si="1"/>
        <v>-0.6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IFERROR(__xludf.DUMMYFUNCTION("""COMPUTED_VALUE"""),44.38)</f>
        <v>44.38</v>
      </c>
      <c r="C1611" s="1">
        <f t="shared" si="1"/>
        <v>-0.99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IFERROR(__xludf.DUMMYFUNCTION("""COMPUTED_VALUE"""),44.69)</f>
        <v>44.69</v>
      </c>
      <c r="C1612" s="1">
        <f t="shared" si="1"/>
        <v>-0.69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IFERROR(__xludf.DUMMYFUNCTION("""COMPUTED_VALUE"""),44.78)</f>
        <v>44.78</v>
      </c>
      <c r="C1613" s="1">
        <f t="shared" si="1"/>
        <v>-0.91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IFERROR(__xludf.DUMMYFUNCTION("""COMPUTED_VALUE"""),44.6)</f>
        <v>44.6</v>
      </c>
      <c r="C1614" s="1">
        <f t="shared" si="1"/>
        <v>-1.18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IFERROR(__xludf.DUMMYFUNCTION("""COMPUTED_VALUE"""),44.7)</f>
        <v>44.7</v>
      </c>
      <c r="C1615" s="1">
        <f t="shared" si="1"/>
        <v>-0.9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IFERROR(__xludf.DUMMYFUNCTION("""COMPUTED_VALUE"""),44.72)</f>
        <v>44.72</v>
      </c>
      <c r="C1616" s="1">
        <f t="shared" si="1"/>
        <v>-0.98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IFERROR(__xludf.DUMMYFUNCTION("""COMPUTED_VALUE"""),45.04)</f>
        <v>45.04</v>
      </c>
      <c r="C1617" s="1">
        <f t="shared" si="1"/>
        <v>-0.68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IFERROR(__xludf.DUMMYFUNCTION("""COMPUTED_VALUE"""),45.37)</f>
        <v>45.37</v>
      </c>
      <c r="C1618" s="1">
        <f t="shared" si="1"/>
        <v>-0.67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IFERROR(__xludf.DUMMYFUNCTION("""COMPUTED_VALUE"""),45.32)</f>
        <v>45.32</v>
      </c>
      <c r="C1619" s="1">
        <f t="shared" si="1"/>
        <v>-1.05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IFERROR(__xludf.DUMMYFUNCTION("""COMPUTED_VALUE"""),45.55)</f>
        <v>45.55</v>
      </c>
      <c r="C1620" s="1">
        <f t="shared" si="1"/>
        <v>-0.77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IFERROR(__xludf.DUMMYFUNCTION("""COMPUTED_VALUE"""),45.76)</f>
        <v>45.76</v>
      </c>
      <c r="C1621" s="1">
        <f t="shared" si="1"/>
        <v>-0.79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IFERROR(__xludf.DUMMYFUNCTION("""COMPUTED_VALUE"""),45.99)</f>
        <v>45.99</v>
      </c>
      <c r="C1622" s="1">
        <f t="shared" si="1"/>
        <v>-0.77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IFERROR(__xludf.DUMMYFUNCTION("""COMPUTED_VALUE"""),45.12)</f>
        <v>45.12</v>
      </c>
      <c r="C1623" s="1">
        <f t="shared" si="1"/>
        <v>-1.87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IFERROR(__xludf.DUMMYFUNCTION("""COMPUTED_VALUE"""),45.04)</f>
        <v>45.04</v>
      </c>
      <c r="C1624" s="1">
        <f t="shared" si="1"/>
        <v>-1.08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IFERROR(__xludf.DUMMYFUNCTION("""COMPUTED_VALUE"""),45.01)</f>
        <v>45.01</v>
      </c>
      <c r="C1625" s="1">
        <f t="shared" si="1"/>
        <v>-1.03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IFERROR(__xludf.DUMMYFUNCTION("""COMPUTED_VALUE"""),45.31)</f>
        <v>45.31</v>
      </c>
      <c r="C1626" s="1">
        <f t="shared" si="1"/>
        <v>-0.7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IFERROR(__xludf.DUMMYFUNCTION("""COMPUTED_VALUE"""),44.79)</f>
        <v>44.79</v>
      </c>
      <c r="C1627" s="1">
        <f t="shared" si="1"/>
        <v>-1.52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IFERROR(__xludf.DUMMYFUNCTION("""COMPUTED_VALUE"""),44.98)</f>
        <v>44.98</v>
      </c>
      <c r="C1628" s="1">
        <f t="shared" si="1"/>
        <v>-0.81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IFERROR(__xludf.DUMMYFUNCTION("""COMPUTED_VALUE"""),45.13)</f>
        <v>45.13</v>
      </c>
      <c r="C1629" s="1">
        <f t="shared" si="1"/>
        <v>-0.85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IFERROR(__xludf.DUMMYFUNCTION("""COMPUTED_VALUE"""),44.86)</f>
        <v>44.86</v>
      </c>
      <c r="C1630" s="1">
        <f t="shared" si="1"/>
        <v>-1.27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IFERROR(__xludf.DUMMYFUNCTION("""COMPUTED_VALUE"""),45.08)</f>
        <v>45.08</v>
      </c>
      <c r="C1631" s="1">
        <f t="shared" si="1"/>
        <v>-0.78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IFERROR(__xludf.DUMMYFUNCTION("""COMPUTED_VALUE"""),43.93)</f>
        <v>43.93</v>
      </c>
      <c r="C1632" s="1">
        <f t="shared" si="1"/>
        <v>-2.15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IFERROR(__xludf.DUMMYFUNCTION("""COMPUTED_VALUE"""),43.78)</f>
        <v>43.78</v>
      </c>
      <c r="C1633" s="1">
        <f t="shared" si="1"/>
        <v>-1.15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IFERROR(__xludf.DUMMYFUNCTION("""COMPUTED_VALUE"""),44.18)</f>
        <v>44.18</v>
      </c>
      <c r="C1634" s="1">
        <f t="shared" si="1"/>
        <v>-0.6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IFERROR(__xludf.DUMMYFUNCTION("""COMPUTED_VALUE"""),44.44)</f>
        <v>44.44</v>
      </c>
      <c r="C1635" s="1">
        <f t="shared" si="1"/>
        <v>-0.74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IFERROR(__xludf.DUMMYFUNCTION("""COMPUTED_VALUE"""),45.33)</f>
        <v>45.33</v>
      </c>
      <c r="C1636" s="1">
        <f t="shared" si="1"/>
        <v>-0.11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IFERROR(__xludf.DUMMYFUNCTION("""COMPUTED_VALUE"""),45.12)</f>
        <v>45.12</v>
      </c>
      <c r="C1637" s="1">
        <f t="shared" si="1"/>
        <v>-1.21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IFERROR(__xludf.DUMMYFUNCTION("""COMPUTED_VALUE"""),45.43)</f>
        <v>45.43</v>
      </c>
      <c r="C1638" s="1">
        <f t="shared" si="1"/>
        <v>-0.69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IFERROR(__xludf.DUMMYFUNCTION("""COMPUTED_VALUE"""),45.27)</f>
        <v>45.27</v>
      </c>
      <c r="C1639" s="1">
        <f t="shared" si="1"/>
        <v>-1.16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IFERROR(__xludf.DUMMYFUNCTION("""COMPUTED_VALUE"""),45.09)</f>
        <v>45.09</v>
      </c>
      <c r="C1640" s="1">
        <f t="shared" si="1"/>
        <v>-1.18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IFERROR(__xludf.DUMMYFUNCTION("""COMPUTED_VALUE"""),45.38)</f>
        <v>45.38</v>
      </c>
      <c r="C1641" s="1">
        <f t="shared" si="1"/>
        <v>-0.71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IFERROR(__xludf.DUMMYFUNCTION("""COMPUTED_VALUE"""),45.57)</f>
        <v>45.57</v>
      </c>
      <c r="C1642" s="1">
        <f t="shared" si="1"/>
        <v>-0.81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IFERROR(__xludf.DUMMYFUNCTION("""COMPUTED_VALUE"""),45.58)</f>
        <v>45.58</v>
      </c>
      <c r="C1643" s="1">
        <f t="shared" si="1"/>
        <v>-0.99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IFERROR(__xludf.DUMMYFUNCTION("""COMPUTED_VALUE"""),45.74)</f>
        <v>45.74</v>
      </c>
      <c r="C1644" s="1">
        <f t="shared" si="1"/>
        <v>-0.84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IFERROR(__xludf.DUMMYFUNCTION("""COMPUTED_VALUE"""),45.69)</f>
        <v>45.69</v>
      </c>
      <c r="C1645" s="1">
        <f t="shared" si="1"/>
        <v>-1.05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IFERROR(__xludf.DUMMYFUNCTION("""COMPUTED_VALUE"""),45.63)</f>
        <v>45.63</v>
      </c>
      <c r="C1646" s="1">
        <f t="shared" si="1"/>
        <v>-1.06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IFERROR(__xludf.DUMMYFUNCTION("""COMPUTED_VALUE"""),45.63)</f>
        <v>45.63</v>
      </c>
      <c r="C1647" s="1">
        <f t="shared" si="1"/>
        <v>-1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IFERROR(__xludf.DUMMYFUNCTION("""COMPUTED_VALUE"""),45.63)</f>
        <v>45.63</v>
      </c>
      <c r="C1648" s="1">
        <f t="shared" si="1"/>
        <v>-1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IFERROR(__xludf.DUMMYFUNCTION("""COMPUTED_VALUE"""),45.51)</f>
        <v>45.51</v>
      </c>
      <c r="C1649" s="1">
        <f t="shared" si="1"/>
        <v>-1.12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IFERROR(__xludf.DUMMYFUNCTION("""COMPUTED_VALUE"""),45.45)</f>
        <v>45.45</v>
      </c>
      <c r="C1650" s="1">
        <f t="shared" si="1"/>
        <v>-1.06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IFERROR(__xludf.DUMMYFUNCTION("""COMPUTED_VALUE"""),45.83)</f>
        <v>45.83</v>
      </c>
      <c r="C1651" s="1">
        <f t="shared" si="1"/>
        <v>-0.62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IFERROR(__xludf.DUMMYFUNCTION("""COMPUTED_VALUE"""),45.57)</f>
        <v>45.57</v>
      </c>
      <c r="C1652" s="1">
        <f t="shared" si="1"/>
        <v>-1.26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IFERROR(__xludf.DUMMYFUNCTION("""COMPUTED_VALUE"""),44.88)</f>
        <v>44.88</v>
      </c>
      <c r="C1653" s="1">
        <f t="shared" si="1"/>
        <v>-1.69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IFERROR(__xludf.DUMMYFUNCTION("""COMPUTED_VALUE"""),43.4)</f>
        <v>43.4</v>
      </c>
      <c r="C1654" s="1">
        <f t="shared" si="1"/>
        <v>-2.48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IFERROR(__xludf.DUMMYFUNCTION("""COMPUTED_VALUE"""),43.65)</f>
        <v>43.65</v>
      </c>
      <c r="C1655" s="1">
        <f t="shared" si="1"/>
        <v>-0.75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IFERROR(__xludf.DUMMYFUNCTION("""COMPUTED_VALUE"""),43.63)</f>
        <v>43.63</v>
      </c>
      <c r="C1656" s="1">
        <f t="shared" si="1"/>
        <v>-1.02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IFERROR(__xludf.DUMMYFUNCTION("""COMPUTED_VALUE"""),43.45)</f>
        <v>43.45</v>
      </c>
      <c r="C1657" s="1">
        <f t="shared" si="1"/>
        <v>-1.18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IFERROR(__xludf.DUMMYFUNCTION("""COMPUTED_VALUE"""),43.53)</f>
        <v>43.53</v>
      </c>
      <c r="C1658" s="1">
        <f t="shared" si="1"/>
        <v>-0.92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IFERROR(__xludf.DUMMYFUNCTION("""COMPUTED_VALUE"""),43.64)</f>
        <v>43.64</v>
      </c>
      <c r="C1659" s="1">
        <f t="shared" si="1"/>
        <v>-0.89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IFERROR(__xludf.DUMMYFUNCTION("""COMPUTED_VALUE"""),43.51)</f>
        <v>43.51</v>
      </c>
      <c r="C1660" s="1">
        <f t="shared" si="1"/>
        <v>-1.13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IFERROR(__xludf.DUMMYFUNCTION("""COMPUTED_VALUE"""),43.48)</f>
        <v>43.48</v>
      </c>
      <c r="C1661" s="1">
        <f t="shared" si="1"/>
        <v>-1.03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IFERROR(__xludf.DUMMYFUNCTION("""COMPUTED_VALUE"""),43.44)</f>
        <v>43.44</v>
      </c>
      <c r="C1662" s="1">
        <f t="shared" si="1"/>
        <v>-1.04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IFERROR(__xludf.DUMMYFUNCTION("""COMPUTED_VALUE"""),43.47)</f>
        <v>43.47</v>
      </c>
      <c r="C1663" s="1">
        <f t="shared" si="1"/>
        <v>-0.97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IFERROR(__xludf.DUMMYFUNCTION("""COMPUTED_VALUE"""),43.61)</f>
        <v>43.61</v>
      </c>
      <c r="C1664" s="1">
        <f t="shared" si="1"/>
        <v>-0.86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IFERROR(__xludf.DUMMYFUNCTION("""COMPUTED_VALUE"""),43.75)</f>
        <v>43.75</v>
      </c>
      <c r="C1665" s="1">
        <f t="shared" si="1"/>
        <v>-0.86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IFERROR(__xludf.DUMMYFUNCTION("""COMPUTED_VALUE"""),44.03)</f>
        <v>44.03</v>
      </c>
      <c r="C1666" s="1">
        <f t="shared" si="1"/>
        <v>-0.72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IFERROR(__xludf.DUMMYFUNCTION("""COMPUTED_VALUE"""),44.24)</f>
        <v>44.24</v>
      </c>
      <c r="C1667" s="1">
        <f t="shared" si="1"/>
        <v>-0.79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IFERROR(__xludf.DUMMYFUNCTION("""COMPUTED_VALUE"""),43.83)</f>
        <v>43.83</v>
      </c>
      <c r="C1668" s="1">
        <f t="shared" si="1"/>
        <v>-1.41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IFERROR(__xludf.DUMMYFUNCTION("""COMPUTED_VALUE"""),44.06)</f>
        <v>44.06</v>
      </c>
      <c r="C1669" s="1">
        <f t="shared" si="1"/>
        <v>-0.77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IFERROR(__xludf.DUMMYFUNCTION("""COMPUTED_VALUE"""),44.1)</f>
        <v>44.1</v>
      </c>
      <c r="C1670" s="1">
        <f t="shared" si="1"/>
        <v>-0.96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IFERROR(__xludf.DUMMYFUNCTION("""COMPUTED_VALUE"""),43.92)</f>
        <v>43.92</v>
      </c>
      <c r="C1671" s="1">
        <f t="shared" si="1"/>
        <v>-1.18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IFERROR(__xludf.DUMMYFUNCTION("""COMPUTED_VALUE"""),43.74)</f>
        <v>43.74</v>
      </c>
      <c r="C1672" s="1">
        <f t="shared" si="1"/>
        <v>-1.18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IFERROR(__xludf.DUMMYFUNCTION("""COMPUTED_VALUE"""),43.85)</f>
        <v>43.85</v>
      </c>
      <c r="C1673" s="1">
        <f t="shared" si="1"/>
        <v>-0.89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IFERROR(__xludf.DUMMYFUNCTION("""COMPUTED_VALUE"""),43.85)</f>
        <v>43.85</v>
      </c>
      <c r="C1674" s="1">
        <f t="shared" si="1"/>
        <v>-1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IFERROR(__xludf.DUMMYFUNCTION("""COMPUTED_VALUE"""),43.67)</f>
        <v>43.67</v>
      </c>
      <c r="C1675" s="1">
        <f t="shared" si="1"/>
        <v>-1.18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IFERROR(__xludf.DUMMYFUNCTION("""COMPUTED_VALUE"""),43.32)</f>
        <v>43.32</v>
      </c>
      <c r="C1676" s="1">
        <f t="shared" si="1"/>
        <v>-1.35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IFERROR(__xludf.DUMMYFUNCTION("""COMPUTED_VALUE"""),43.54)</f>
        <v>43.54</v>
      </c>
      <c r="C1677" s="1">
        <f t="shared" si="1"/>
        <v>-0.78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IFERROR(__xludf.DUMMYFUNCTION("""COMPUTED_VALUE"""),43.24)</f>
        <v>43.24</v>
      </c>
      <c r="C1678" s="1">
        <f t="shared" si="1"/>
        <v>-1.3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IFERROR(__xludf.DUMMYFUNCTION("""COMPUTED_VALUE"""),43.43)</f>
        <v>43.43</v>
      </c>
      <c r="C1679" s="1">
        <f t="shared" si="1"/>
        <v>-0.81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IFERROR(__xludf.DUMMYFUNCTION("""COMPUTED_VALUE"""),43.35)</f>
        <v>43.35</v>
      </c>
      <c r="C1680" s="1">
        <f t="shared" si="1"/>
        <v>-1.08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IFERROR(__xludf.DUMMYFUNCTION("""COMPUTED_VALUE"""),43.66)</f>
        <v>43.66</v>
      </c>
      <c r="C1681" s="1">
        <f t="shared" si="1"/>
        <v>-0.69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IFERROR(__xludf.DUMMYFUNCTION("""COMPUTED_VALUE"""),43.79)</f>
        <v>43.79</v>
      </c>
      <c r="C1682" s="1">
        <f t="shared" si="1"/>
        <v>-0.87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IFERROR(__xludf.DUMMYFUNCTION("""COMPUTED_VALUE"""),43.64)</f>
        <v>43.64</v>
      </c>
      <c r="C1683" s="1">
        <f t="shared" si="1"/>
        <v>-1.15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IFERROR(__xludf.DUMMYFUNCTION("""COMPUTED_VALUE"""),43.63)</f>
        <v>43.63</v>
      </c>
      <c r="C1684" s="1">
        <f t="shared" si="1"/>
        <v>-1.01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IFERROR(__xludf.DUMMYFUNCTION("""COMPUTED_VALUE"""),42.27)</f>
        <v>42.27</v>
      </c>
      <c r="C1685" s="1">
        <f t="shared" si="1"/>
        <v>-2.36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IFERROR(__xludf.DUMMYFUNCTION("""COMPUTED_VALUE"""),43.19)</f>
        <v>43.19</v>
      </c>
      <c r="C1686" s="1">
        <f t="shared" si="1"/>
        <v>-0.08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IFERROR(__xludf.DUMMYFUNCTION("""COMPUTED_VALUE"""),42.28)</f>
        <v>42.28</v>
      </c>
      <c r="C1687" s="1">
        <f t="shared" si="1"/>
        <v>-1.91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IFERROR(__xludf.DUMMYFUNCTION("""COMPUTED_VALUE"""),42.11)</f>
        <v>42.11</v>
      </c>
      <c r="C1688" s="1">
        <f t="shared" si="1"/>
        <v>-1.17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IFERROR(__xludf.DUMMYFUNCTION("""COMPUTED_VALUE"""),42.36)</f>
        <v>42.36</v>
      </c>
      <c r="C1689" s="1">
        <f t="shared" si="1"/>
        <v>-0.75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IFERROR(__xludf.DUMMYFUNCTION("""COMPUTED_VALUE"""),42.14)</f>
        <v>42.14</v>
      </c>
      <c r="C1690" s="1">
        <f t="shared" si="1"/>
        <v>-1.22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IFERROR(__xludf.DUMMYFUNCTION("""COMPUTED_VALUE"""),42.1)</f>
        <v>42.1</v>
      </c>
      <c r="C1691" s="1">
        <f t="shared" si="1"/>
        <v>-1.04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IFERROR(__xludf.DUMMYFUNCTION("""COMPUTED_VALUE"""),42.34)</f>
        <v>42.34</v>
      </c>
      <c r="C1692" s="1">
        <f t="shared" si="1"/>
        <v>-0.76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IFERROR(__xludf.DUMMYFUNCTION("""COMPUTED_VALUE"""),42.53)</f>
        <v>42.53</v>
      </c>
      <c r="C1693" s="1">
        <f t="shared" si="1"/>
        <v>-0.81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IFERROR(__xludf.DUMMYFUNCTION("""COMPUTED_VALUE"""),42.96)</f>
        <v>42.96</v>
      </c>
      <c r="C1694" s="1">
        <f t="shared" si="1"/>
        <v>-0.57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IFERROR(__xludf.DUMMYFUNCTION("""COMPUTED_VALUE"""),42.74)</f>
        <v>42.74</v>
      </c>
      <c r="C1695" s="1">
        <f t="shared" si="1"/>
        <v>-1.22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IFERROR(__xludf.DUMMYFUNCTION("""COMPUTED_VALUE"""),42.05)</f>
        <v>42.05</v>
      </c>
      <c r="C1696" s="1">
        <f t="shared" si="1"/>
        <v>-1.69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IFERROR(__xludf.DUMMYFUNCTION("""COMPUTED_VALUE"""),42.59)</f>
        <v>42.59</v>
      </c>
      <c r="C1697" s="1">
        <f t="shared" si="1"/>
        <v>-0.46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IFERROR(__xludf.DUMMYFUNCTION("""COMPUTED_VALUE"""),42.15)</f>
        <v>42.15</v>
      </c>
      <c r="C1698" s="1">
        <f t="shared" si="1"/>
        <v>-1.44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IFERROR(__xludf.DUMMYFUNCTION("""COMPUTED_VALUE"""),42.03)</f>
        <v>42.03</v>
      </c>
      <c r="C1699" s="1">
        <f t="shared" si="1"/>
        <v>-1.12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IFERROR(__xludf.DUMMYFUNCTION("""COMPUTED_VALUE"""),42.32)</f>
        <v>42.32</v>
      </c>
      <c r="C1700" s="1">
        <f t="shared" si="1"/>
        <v>-0.71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IFERROR(__xludf.DUMMYFUNCTION("""COMPUTED_VALUE"""),42.03)</f>
        <v>42.03</v>
      </c>
      <c r="C1701" s="1">
        <f t="shared" si="1"/>
        <v>-1.29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IFERROR(__xludf.DUMMYFUNCTION("""COMPUTED_VALUE"""),41.84)</f>
        <v>41.84</v>
      </c>
      <c r="C1702" s="1">
        <f t="shared" si="1"/>
        <v>-1.19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IFERROR(__xludf.DUMMYFUNCTION("""COMPUTED_VALUE"""),41.81)</f>
        <v>41.81</v>
      </c>
      <c r="C1703" s="1">
        <f t="shared" si="1"/>
        <v>-1.03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IFERROR(__xludf.DUMMYFUNCTION("""COMPUTED_VALUE"""),41.71)</f>
        <v>41.71</v>
      </c>
      <c r="C1704" s="1">
        <f t="shared" si="1"/>
        <v>-1.1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IFERROR(__xludf.DUMMYFUNCTION("""COMPUTED_VALUE"""),41.73)</f>
        <v>41.73</v>
      </c>
      <c r="C1705" s="1">
        <f t="shared" si="1"/>
        <v>-0.98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IFERROR(__xludf.DUMMYFUNCTION("""COMPUTED_VALUE"""),41.73)</f>
        <v>41.73</v>
      </c>
      <c r="C1706" s="1">
        <f t="shared" si="1"/>
        <v>-1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IFERROR(__xludf.DUMMYFUNCTION("""COMPUTED_VALUE"""),41.54)</f>
        <v>41.54</v>
      </c>
      <c r="C1707" s="1">
        <f t="shared" si="1"/>
        <v>-1.19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IFERROR(__xludf.DUMMYFUNCTION("""COMPUTED_VALUE"""),41.78)</f>
        <v>41.78</v>
      </c>
      <c r="C1708" s="1">
        <f t="shared" si="1"/>
        <v>-0.76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IFERROR(__xludf.DUMMYFUNCTION("""COMPUTED_VALUE"""),41.76)</f>
        <v>41.76</v>
      </c>
      <c r="C1709" s="1">
        <f t="shared" si="1"/>
        <v>-1.02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IFERROR(__xludf.DUMMYFUNCTION("""COMPUTED_VALUE"""),41.67)</f>
        <v>41.67</v>
      </c>
      <c r="C1710" s="1">
        <f t="shared" si="1"/>
        <v>-1.09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IFERROR(__xludf.DUMMYFUNCTION("""COMPUTED_VALUE"""),41.6)</f>
        <v>41.6</v>
      </c>
      <c r="C1711" s="1">
        <f t="shared" si="1"/>
        <v>-1.07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IFERROR(__xludf.DUMMYFUNCTION("""COMPUTED_VALUE"""),41.97)</f>
        <v>41.97</v>
      </c>
      <c r="C1712" s="1">
        <f t="shared" si="1"/>
        <v>-0.63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IFERROR(__xludf.DUMMYFUNCTION("""COMPUTED_VALUE"""),42.05)</f>
        <v>42.05</v>
      </c>
      <c r="C1713" s="1">
        <f t="shared" si="1"/>
        <v>-0.92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IFERROR(__xludf.DUMMYFUNCTION("""COMPUTED_VALUE"""),41.93)</f>
        <v>41.93</v>
      </c>
      <c r="C1714" s="1">
        <f t="shared" si="1"/>
        <v>-1.12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IFERROR(__xludf.DUMMYFUNCTION("""COMPUTED_VALUE"""),42.13)</f>
        <v>42.13</v>
      </c>
      <c r="C1715" s="1">
        <f t="shared" si="1"/>
        <v>-0.8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IFERROR(__xludf.DUMMYFUNCTION("""COMPUTED_VALUE"""),42.56)</f>
        <v>42.56</v>
      </c>
      <c r="C1716" s="1">
        <f t="shared" si="1"/>
        <v>-0.57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IFERROR(__xludf.DUMMYFUNCTION("""COMPUTED_VALUE"""),42.54)</f>
        <v>42.54</v>
      </c>
      <c r="C1717" s="1">
        <f t="shared" si="1"/>
        <v>-1.02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IFERROR(__xludf.DUMMYFUNCTION("""COMPUTED_VALUE"""),42.44)</f>
        <v>42.44</v>
      </c>
      <c r="C1718" s="1">
        <f t="shared" si="1"/>
        <v>-1.1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IFERROR(__xludf.DUMMYFUNCTION("""COMPUTED_VALUE"""),42.12)</f>
        <v>42.12</v>
      </c>
      <c r="C1719" s="1">
        <f t="shared" si="1"/>
        <v>-1.32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IFERROR(__xludf.DUMMYFUNCTION("""COMPUTED_VALUE"""),42.23)</f>
        <v>42.23</v>
      </c>
      <c r="C1720" s="1">
        <f t="shared" si="1"/>
        <v>-0.89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IFERROR(__xludf.DUMMYFUNCTION("""COMPUTED_VALUE"""),42.4)</f>
        <v>42.4</v>
      </c>
      <c r="C1721" s="1">
        <f t="shared" si="1"/>
        <v>-0.83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IFERROR(__xludf.DUMMYFUNCTION("""COMPUTED_VALUE"""),42.12)</f>
        <v>42.12</v>
      </c>
      <c r="C1722" s="1">
        <f t="shared" si="1"/>
        <v>-1.28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IFERROR(__xludf.DUMMYFUNCTION("""COMPUTED_VALUE"""),42.05)</f>
        <v>42.05</v>
      </c>
      <c r="C1723" s="1">
        <f t="shared" si="1"/>
        <v>-1.07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IFERROR(__xludf.DUMMYFUNCTION("""COMPUTED_VALUE"""),42.03)</f>
        <v>42.03</v>
      </c>
      <c r="C1724" s="1">
        <f t="shared" si="1"/>
        <v>-1.02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IFERROR(__xludf.DUMMYFUNCTION("""COMPUTED_VALUE"""),41.69)</f>
        <v>41.69</v>
      </c>
      <c r="C1725" s="1">
        <f t="shared" si="1"/>
        <v>-1.34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IFERROR(__xludf.DUMMYFUNCTION("""COMPUTED_VALUE"""),42.46)</f>
        <v>42.46</v>
      </c>
      <c r="C1726" s="1">
        <f t="shared" si="1"/>
        <v>-0.23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IFERROR(__xludf.DUMMYFUNCTION("""COMPUTED_VALUE"""),42.88)</f>
        <v>42.88</v>
      </c>
      <c r="C1727" s="1">
        <f t="shared" si="1"/>
        <v>-0.58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IFERROR(__xludf.DUMMYFUNCTION("""COMPUTED_VALUE"""),42.27)</f>
        <v>42.27</v>
      </c>
      <c r="C1728" s="1">
        <f t="shared" si="1"/>
        <v>-1.61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IFERROR(__xludf.DUMMYFUNCTION("""COMPUTED_VALUE"""),40.94)</f>
        <v>40.94</v>
      </c>
      <c r="C1729" s="1">
        <f t="shared" si="1"/>
        <v>-2.33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IFERROR(__xludf.DUMMYFUNCTION("""COMPUTED_VALUE"""),41.03)</f>
        <v>41.03</v>
      </c>
      <c r="C1730" s="1">
        <f t="shared" si="1"/>
        <v>-0.91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IFERROR(__xludf.DUMMYFUNCTION("""COMPUTED_VALUE"""),41.17)</f>
        <v>41.17</v>
      </c>
      <c r="C1731" s="1">
        <f t="shared" si="1"/>
        <v>-0.86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IFERROR(__xludf.DUMMYFUNCTION("""COMPUTED_VALUE"""),41.44)</f>
        <v>41.44</v>
      </c>
      <c r="C1732" s="1">
        <f t="shared" si="1"/>
        <v>-0.73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IFERROR(__xludf.DUMMYFUNCTION("""COMPUTED_VALUE"""),41.26)</f>
        <v>41.26</v>
      </c>
      <c r="C1733" s="1">
        <f t="shared" si="1"/>
        <v>-1.18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IFERROR(__xludf.DUMMYFUNCTION("""COMPUTED_VALUE"""),41.12)</f>
        <v>41.12</v>
      </c>
      <c r="C1734" s="1">
        <f t="shared" si="1"/>
        <v>-1.14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IFERROR(__xludf.DUMMYFUNCTION("""COMPUTED_VALUE"""),40.91)</f>
        <v>40.91</v>
      </c>
      <c r="C1735" s="1">
        <f t="shared" si="1"/>
        <v>-1.21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IFERROR(__xludf.DUMMYFUNCTION("""COMPUTED_VALUE"""),41.36)</f>
        <v>41.36</v>
      </c>
      <c r="C1736" s="1">
        <f t="shared" si="1"/>
        <v>-0.55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IFERROR(__xludf.DUMMYFUNCTION("""COMPUTED_VALUE"""),41.37)</f>
        <v>41.37</v>
      </c>
      <c r="C1737" s="1">
        <f t="shared" si="1"/>
        <v>-0.99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IFERROR(__xludf.DUMMYFUNCTION("""COMPUTED_VALUE"""),41.12)</f>
        <v>41.12</v>
      </c>
      <c r="C1738" s="1">
        <f t="shared" si="1"/>
        <v>-1.25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IFERROR(__xludf.DUMMYFUNCTION("""COMPUTED_VALUE"""),41.53)</f>
        <v>41.53</v>
      </c>
      <c r="C1739" s="1">
        <f t="shared" si="1"/>
        <v>-0.59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IFERROR(__xludf.DUMMYFUNCTION("""COMPUTED_VALUE"""),41.75)</f>
        <v>41.75</v>
      </c>
      <c r="C1740" s="1">
        <f t="shared" si="1"/>
        <v>-0.78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IFERROR(__xludf.DUMMYFUNCTION("""COMPUTED_VALUE"""),41.15)</f>
        <v>41.15</v>
      </c>
      <c r="C1741" s="1">
        <f t="shared" si="1"/>
        <v>-1.6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IFERROR(__xludf.DUMMYFUNCTION("""COMPUTED_VALUE"""),40.35)</f>
        <v>40.35</v>
      </c>
      <c r="C1742" s="1">
        <f t="shared" si="1"/>
        <v>-1.8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IFERROR(__xludf.DUMMYFUNCTION("""COMPUTED_VALUE"""),40.17)</f>
        <v>40.17</v>
      </c>
      <c r="C1743" s="1">
        <f t="shared" si="1"/>
        <v>-1.18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IFERROR(__xludf.DUMMYFUNCTION("""COMPUTED_VALUE"""),40.36)</f>
        <v>40.36</v>
      </c>
      <c r="C1744" s="1">
        <f t="shared" si="1"/>
        <v>-0.81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IFERROR(__xludf.DUMMYFUNCTION("""COMPUTED_VALUE"""),40.62)</f>
        <v>40.62</v>
      </c>
      <c r="C1745" s="1">
        <f t="shared" si="1"/>
        <v>-0.74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IFERROR(__xludf.DUMMYFUNCTION("""COMPUTED_VALUE"""),40.57)</f>
        <v>40.57</v>
      </c>
      <c r="C1746" s="1">
        <f t="shared" si="1"/>
        <v>-1.05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IFERROR(__xludf.DUMMYFUNCTION("""COMPUTED_VALUE"""),41.29)</f>
        <v>41.29</v>
      </c>
      <c r="C1747" s="1">
        <f t="shared" si="1"/>
        <v>-0.28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IFERROR(__xludf.DUMMYFUNCTION("""COMPUTED_VALUE"""),40.98)</f>
        <v>40.98</v>
      </c>
      <c r="C1748" s="1">
        <f t="shared" si="1"/>
        <v>-1.31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IFERROR(__xludf.DUMMYFUNCTION("""COMPUTED_VALUE"""),42.0)</f>
        <v>42</v>
      </c>
      <c r="C1749" s="1">
        <f t="shared" si="1"/>
        <v>0.02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IFERROR(__xludf.DUMMYFUNCTION("""COMPUTED_VALUE"""),41.9)</f>
        <v>41.9</v>
      </c>
      <c r="C1750" s="1">
        <f t="shared" si="1"/>
        <v>-1.1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tr">
        <f>IFERROR(__xludf.DUMMYFUNCTION("GOOGLEFINANCE(""CSCO"",""price"",""2010-01-01"",""2016-12-13"",""DAILY"")"),"Date")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IFERROR(__xludf.DUMMYFUNCTION("""COMPUTED_VALUE"""),24.69)</f>
        <v>24.69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IFERROR(__xludf.DUMMYFUNCTION("""COMPUTED_VALUE"""),24.58)</f>
        <v>24.58</v>
      </c>
      <c r="C3" s="1">
        <f t="shared" ref="C3:C1750" si="1">(B3-B2)-1</f>
        <v>-1.11</v>
      </c>
    </row>
    <row r="4">
      <c r="A4" s="3">
        <f>IFERROR(__xludf.DUMMYFUNCTION("""COMPUTED_VALUE"""),40184.666666666664)</f>
        <v>40184.66667</v>
      </c>
      <c r="B4" s="1">
        <f>IFERROR(__xludf.DUMMYFUNCTION("""COMPUTED_VALUE"""),24.42)</f>
        <v>24.42</v>
      </c>
      <c r="C4" s="1">
        <f t="shared" si="1"/>
        <v>-1.16</v>
      </c>
    </row>
    <row r="5">
      <c r="A5" s="3">
        <f>IFERROR(__xludf.DUMMYFUNCTION("""COMPUTED_VALUE"""),40185.666666666664)</f>
        <v>40185.66667</v>
      </c>
      <c r="B5" s="1">
        <f>IFERROR(__xludf.DUMMYFUNCTION("""COMPUTED_VALUE"""),24.53)</f>
        <v>24.53</v>
      </c>
      <c r="C5" s="1">
        <f t="shared" si="1"/>
        <v>-0.89</v>
      </c>
    </row>
    <row r="6">
      <c r="A6" s="3">
        <f>IFERROR(__xludf.DUMMYFUNCTION("""COMPUTED_VALUE"""),40186.666666666664)</f>
        <v>40186.66667</v>
      </c>
      <c r="B6" s="1">
        <f>IFERROR(__xludf.DUMMYFUNCTION("""COMPUTED_VALUE"""),24.66)</f>
        <v>24.66</v>
      </c>
      <c r="C6" s="1">
        <f t="shared" si="1"/>
        <v>-0.87</v>
      </c>
    </row>
    <row r="7">
      <c r="A7" s="3">
        <f>IFERROR(__xludf.DUMMYFUNCTION("""COMPUTED_VALUE"""),40189.666666666664)</f>
        <v>40189.66667</v>
      </c>
      <c r="B7" s="1">
        <f>IFERROR(__xludf.DUMMYFUNCTION("""COMPUTED_VALUE"""),24.59)</f>
        <v>24.59</v>
      </c>
      <c r="C7" s="1">
        <f t="shared" si="1"/>
        <v>-1.07</v>
      </c>
    </row>
    <row r="8">
      <c r="A8" s="3">
        <f>IFERROR(__xludf.DUMMYFUNCTION("""COMPUTED_VALUE"""),40190.666666666664)</f>
        <v>40190.66667</v>
      </c>
      <c r="B8" s="1">
        <f>IFERROR(__xludf.DUMMYFUNCTION("""COMPUTED_VALUE"""),24.2)</f>
        <v>24.2</v>
      </c>
      <c r="C8" s="1">
        <f t="shared" si="1"/>
        <v>-1.39</v>
      </c>
    </row>
    <row r="9">
      <c r="A9" s="3">
        <f>IFERROR(__xludf.DUMMYFUNCTION("""COMPUTED_VALUE"""),40191.666666666664)</f>
        <v>40191.66667</v>
      </c>
      <c r="B9" s="1">
        <f>IFERROR(__xludf.DUMMYFUNCTION("""COMPUTED_VALUE"""),24.64)</f>
        <v>24.64</v>
      </c>
      <c r="C9" s="1">
        <f t="shared" si="1"/>
        <v>-0.56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IFERROR(__xludf.DUMMYFUNCTION("""COMPUTED_VALUE"""),24.95)</f>
        <v>24.95</v>
      </c>
      <c r="C10" s="1">
        <f t="shared" si="1"/>
        <v>-0.69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IFERROR(__xludf.DUMMYFUNCTION("""COMPUTED_VALUE"""),24.4)</f>
        <v>24.4</v>
      </c>
      <c r="C11" s="1">
        <f t="shared" si="1"/>
        <v>-1.55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IFERROR(__xludf.DUMMYFUNCTION("""COMPUTED_VALUE"""),24.85)</f>
        <v>24.85</v>
      </c>
      <c r="C12" s="1">
        <f t="shared" si="1"/>
        <v>-0.55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IFERROR(__xludf.DUMMYFUNCTION("""COMPUTED_VALUE"""),24.41)</f>
        <v>24.41</v>
      </c>
      <c r="C13" s="1">
        <f t="shared" si="1"/>
        <v>-1.44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IFERROR(__xludf.DUMMYFUNCTION("""COMPUTED_VALUE"""),23.98)</f>
        <v>23.98</v>
      </c>
      <c r="C14" s="1">
        <f t="shared" si="1"/>
        <v>-1.43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IFERROR(__xludf.DUMMYFUNCTION("""COMPUTED_VALUE"""),22.97)</f>
        <v>22.97</v>
      </c>
      <c r="C15" s="1">
        <f t="shared" si="1"/>
        <v>-2.01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IFERROR(__xludf.DUMMYFUNCTION("""COMPUTED_VALUE"""),22.99)</f>
        <v>22.99</v>
      </c>
      <c r="C16" s="1">
        <f t="shared" si="1"/>
        <v>-0.98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IFERROR(__xludf.DUMMYFUNCTION("""COMPUTED_VALUE"""),22.9)</f>
        <v>22.9</v>
      </c>
      <c r="C17" s="1">
        <f t="shared" si="1"/>
        <v>-1.09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IFERROR(__xludf.DUMMYFUNCTION("""COMPUTED_VALUE"""),23.15)</f>
        <v>23.15</v>
      </c>
      <c r="C18" s="1">
        <f t="shared" si="1"/>
        <v>-0.75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IFERROR(__xludf.DUMMYFUNCTION("""COMPUTED_VALUE"""),22.52)</f>
        <v>22.52</v>
      </c>
      <c r="C19" s="1">
        <f t="shared" si="1"/>
        <v>-1.63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IFERROR(__xludf.DUMMYFUNCTION("""COMPUTED_VALUE"""),22.47)</f>
        <v>22.47</v>
      </c>
      <c r="C20" s="1">
        <f t="shared" si="1"/>
        <v>-1.05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IFERROR(__xludf.DUMMYFUNCTION("""COMPUTED_VALUE"""),22.73)</f>
        <v>22.73</v>
      </c>
      <c r="C21" s="1">
        <f t="shared" si="1"/>
        <v>-0.74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IFERROR(__xludf.DUMMYFUNCTION("""COMPUTED_VALUE"""),23.02)</f>
        <v>23.02</v>
      </c>
      <c r="C22" s="1">
        <f t="shared" si="1"/>
        <v>-0.71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IFERROR(__xludf.DUMMYFUNCTION("""COMPUTED_VALUE"""),23.07)</f>
        <v>23.07</v>
      </c>
      <c r="C23" s="1">
        <f t="shared" si="1"/>
        <v>-0.95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IFERROR(__xludf.DUMMYFUNCTION("""COMPUTED_VALUE"""),23.16)</f>
        <v>23.16</v>
      </c>
      <c r="C24" s="1">
        <f t="shared" si="1"/>
        <v>-0.91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IFERROR(__xludf.DUMMYFUNCTION("""COMPUTED_VALUE"""),23.7)</f>
        <v>23.7</v>
      </c>
      <c r="C25" s="1">
        <f t="shared" si="1"/>
        <v>-0.46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IFERROR(__xludf.DUMMYFUNCTION("""COMPUTED_VALUE"""),23.5)</f>
        <v>23.5</v>
      </c>
      <c r="C26" s="1">
        <f t="shared" si="1"/>
        <v>-1.2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IFERROR(__xludf.DUMMYFUNCTION("""COMPUTED_VALUE"""),23.89)</f>
        <v>23.89</v>
      </c>
      <c r="C27" s="1">
        <f t="shared" si="1"/>
        <v>-0.61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IFERROR(__xludf.DUMMYFUNCTION("""COMPUTED_VALUE"""),23.76)</f>
        <v>23.76</v>
      </c>
      <c r="C28" s="1">
        <f t="shared" si="1"/>
        <v>-1.13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IFERROR(__xludf.DUMMYFUNCTION("""COMPUTED_VALUE"""),23.93)</f>
        <v>23.93</v>
      </c>
      <c r="C29" s="1">
        <f t="shared" si="1"/>
        <v>-0.83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IFERROR(__xludf.DUMMYFUNCTION("""COMPUTED_VALUE"""),23.76)</f>
        <v>23.76</v>
      </c>
      <c r="C30" s="1">
        <f t="shared" si="1"/>
        <v>-1.17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IFERROR(__xludf.DUMMYFUNCTION("""COMPUTED_VALUE"""),24.0)</f>
        <v>24</v>
      </c>
      <c r="C31" s="1">
        <f t="shared" si="1"/>
        <v>-0.76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IFERROR(__xludf.DUMMYFUNCTION("""COMPUTED_VALUE"""),24.07)</f>
        <v>24.07</v>
      </c>
      <c r="C32" s="1">
        <f t="shared" si="1"/>
        <v>-0.93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IFERROR(__xludf.DUMMYFUNCTION("""COMPUTED_VALUE"""),24.28)</f>
        <v>24.28</v>
      </c>
      <c r="C33" s="1">
        <f t="shared" si="1"/>
        <v>-0.79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IFERROR(__xludf.DUMMYFUNCTION("""COMPUTED_VALUE"""),24.36)</f>
        <v>24.36</v>
      </c>
      <c r="C34" s="1">
        <f t="shared" si="1"/>
        <v>-0.92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IFERROR(__xludf.DUMMYFUNCTION("""COMPUTED_VALUE"""),24.3)</f>
        <v>24.3</v>
      </c>
      <c r="C35" s="1">
        <f t="shared" si="1"/>
        <v>-1.06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IFERROR(__xludf.DUMMYFUNCTION("""COMPUTED_VALUE"""),24.05)</f>
        <v>24.05</v>
      </c>
      <c r="C36" s="1">
        <f t="shared" si="1"/>
        <v>-1.25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IFERROR(__xludf.DUMMYFUNCTION("""COMPUTED_VALUE"""),24.34)</f>
        <v>24.34</v>
      </c>
      <c r="C37" s="1">
        <f t="shared" si="1"/>
        <v>-0.71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IFERROR(__xludf.DUMMYFUNCTION("""COMPUTED_VALUE"""),24.33)</f>
        <v>24.33</v>
      </c>
      <c r="C38" s="1">
        <f t="shared" si="1"/>
        <v>-1.01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IFERROR(__xludf.DUMMYFUNCTION("""COMPUTED_VALUE"""),24.33)</f>
        <v>24.33</v>
      </c>
      <c r="C39" s="1">
        <f t="shared" si="1"/>
        <v>-1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IFERROR(__xludf.DUMMYFUNCTION("""COMPUTED_VALUE"""),24.6)</f>
        <v>24.6</v>
      </c>
      <c r="C40" s="1">
        <f t="shared" si="1"/>
        <v>-0.73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IFERROR(__xludf.DUMMYFUNCTION("""COMPUTED_VALUE"""),24.61)</f>
        <v>24.61</v>
      </c>
      <c r="C41" s="1">
        <f t="shared" si="1"/>
        <v>-0.99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IFERROR(__xludf.DUMMYFUNCTION("""COMPUTED_VALUE"""),24.84)</f>
        <v>24.84</v>
      </c>
      <c r="C42" s="1">
        <f t="shared" si="1"/>
        <v>-0.77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IFERROR(__xludf.DUMMYFUNCTION("""COMPUTED_VALUE"""),24.95)</f>
        <v>24.95</v>
      </c>
      <c r="C43" s="1">
        <f t="shared" si="1"/>
        <v>-0.89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IFERROR(__xludf.DUMMYFUNCTION("""COMPUTED_VALUE"""),25.21)</f>
        <v>25.21</v>
      </c>
      <c r="C44" s="1">
        <f t="shared" si="1"/>
        <v>-0.74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IFERROR(__xludf.DUMMYFUNCTION("""COMPUTED_VALUE"""),26.13)</f>
        <v>26.13</v>
      </c>
      <c r="C45" s="1">
        <f t="shared" si="1"/>
        <v>-0.08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IFERROR(__xludf.DUMMYFUNCTION("""COMPUTED_VALUE"""),26.13)</f>
        <v>26.13</v>
      </c>
      <c r="C46" s="1">
        <f t="shared" si="1"/>
        <v>-1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IFERROR(__xludf.DUMMYFUNCTION("""COMPUTED_VALUE"""),25.87)</f>
        <v>25.87</v>
      </c>
      <c r="C47" s="1">
        <f t="shared" si="1"/>
        <v>-1.26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IFERROR(__xludf.DUMMYFUNCTION("""COMPUTED_VALUE"""),25.97)</f>
        <v>25.97</v>
      </c>
      <c r="C48" s="1">
        <f t="shared" si="1"/>
        <v>-0.9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IFERROR(__xludf.DUMMYFUNCTION("""COMPUTED_VALUE"""),25.88)</f>
        <v>25.88</v>
      </c>
      <c r="C49" s="1">
        <f t="shared" si="1"/>
        <v>-1.09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IFERROR(__xludf.DUMMYFUNCTION("""COMPUTED_VALUE"""),26.08)</f>
        <v>26.08</v>
      </c>
      <c r="C50" s="1">
        <f t="shared" si="1"/>
        <v>-0.8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IFERROR(__xludf.DUMMYFUNCTION("""COMPUTED_VALUE"""),26.15)</f>
        <v>26.15</v>
      </c>
      <c r="C51" s="1">
        <f t="shared" si="1"/>
        <v>-0.93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IFERROR(__xludf.DUMMYFUNCTION("""COMPUTED_VALUE"""),26.26)</f>
        <v>26.26</v>
      </c>
      <c r="C52" s="1">
        <f t="shared" si="1"/>
        <v>-0.89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IFERROR(__xludf.DUMMYFUNCTION("""COMPUTED_VALUE"""),26.34)</f>
        <v>26.34</v>
      </c>
      <c r="C53" s="1">
        <f t="shared" si="1"/>
        <v>-0.92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IFERROR(__xludf.DUMMYFUNCTION("""COMPUTED_VALUE"""),26.15)</f>
        <v>26.15</v>
      </c>
      <c r="C54" s="1">
        <f t="shared" si="1"/>
        <v>-1.19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IFERROR(__xludf.DUMMYFUNCTION("""COMPUTED_VALUE"""),26.28)</f>
        <v>26.28</v>
      </c>
      <c r="C55" s="1">
        <f t="shared" si="1"/>
        <v>-0.87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IFERROR(__xludf.DUMMYFUNCTION("""COMPUTED_VALUE"""),26.64)</f>
        <v>26.64</v>
      </c>
      <c r="C56" s="1">
        <f t="shared" si="1"/>
        <v>-0.64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IFERROR(__xludf.DUMMYFUNCTION("""COMPUTED_VALUE"""),26.45)</f>
        <v>26.45</v>
      </c>
      <c r="C57" s="1">
        <f t="shared" si="1"/>
        <v>-1.19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IFERROR(__xludf.DUMMYFUNCTION("""COMPUTED_VALUE"""),26.43)</f>
        <v>26.43</v>
      </c>
      <c r="C58" s="1">
        <f t="shared" si="1"/>
        <v>-1.02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IFERROR(__xludf.DUMMYFUNCTION("""COMPUTED_VALUE"""),26.47)</f>
        <v>26.47</v>
      </c>
      <c r="C59" s="1">
        <f t="shared" si="1"/>
        <v>-0.96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IFERROR(__xludf.DUMMYFUNCTION("""COMPUTED_VALUE"""),26.51)</f>
        <v>26.51</v>
      </c>
      <c r="C60" s="1">
        <f t="shared" si="1"/>
        <v>-0.96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IFERROR(__xludf.DUMMYFUNCTION("""COMPUTED_VALUE"""),26.65)</f>
        <v>26.65</v>
      </c>
      <c r="C61" s="1">
        <f t="shared" si="1"/>
        <v>-0.86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IFERROR(__xludf.DUMMYFUNCTION("""COMPUTED_VALUE"""),26.03)</f>
        <v>26.03</v>
      </c>
      <c r="C62" s="1">
        <f t="shared" si="1"/>
        <v>-1.62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IFERROR(__xludf.DUMMYFUNCTION("""COMPUTED_VALUE"""),25.83)</f>
        <v>25.83</v>
      </c>
      <c r="C63" s="1">
        <f t="shared" si="1"/>
        <v>-1.2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IFERROR(__xludf.DUMMYFUNCTION("""COMPUTED_VALUE"""),26.17)</f>
        <v>26.17</v>
      </c>
      <c r="C64" s="1">
        <f t="shared" si="1"/>
        <v>-0.66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IFERROR(__xludf.DUMMYFUNCTION("""COMPUTED_VALUE"""),26.22)</f>
        <v>26.22</v>
      </c>
      <c r="C65" s="1">
        <f t="shared" si="1"/>
        <v>-0.95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IFERROR(__xludf.DUMMYFUNCTION("""COMPUTED_VALUE"""),26.34)</f>
        <v>26.34</v>
      </c>
      <c r="C66" s="1">
        <f t="shared" si="1"/>
        <v>-0.88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IFERROR(__xludf.DUMMYFUNCTION("""COMPUTED_VALUE"""),26.28)</f>
        <v>26.28</v>
      </c>
      <c r="C67" s="1">
        <f t="shared" si="1"/>
        <v>-1.06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IFERROR(__xludf.DUMMYFUNCTION("""COMPUTED_VALUE"""),26.6)</f>
        <v>26.6</v>
      </c>
      <c r="C68" s="1">
        <f t="shared" si="1"/>
        <v>-0.68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IFERROR(__xludf.DUMMYFUNCTION("""COMPUTED_VALUE"""),26.53)</f>
        <v>26.53</v>
      </c>
      <c r="C69" s="1">
        <f t="shared" si="1"/>
        <v>-1.07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IFERROR(__xludf.DUMMYFUNCTION("""COMPUTED_VALUE"""),26.44)</f>
        <v>26.44</v>
      </c>
      <c r="C70" s="1">
        <f t="shared" si="1"/>
        <v>-1.09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IFERROR(__xludf.DUMMYFUNCTION("""COMPUTED_VALUE"""),26.88)</f>
        <v>26.88</v>
      </c>
      <c r="C71" s="1">
        <f t="shared" si="1"/>
        <v>-0.56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IFERROR(__xludf.DUMMYFUNCTION("""COMPUTED_VALUE"""),27.21)</f>
        <v>27.21</v>
      </c>
      <c r="C72" s="1">
        <f t="shared" si="1"/>
        <v>-0.67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IFERROR(__xludf.DUMMYFUNCTION("""COMPUTED_VALUE"""),26.98)</f>
        <v>26.98</v>
      </c>
      <c r="C73" s="1">
        <f t="shared" si="1"/>
        <v>-1.23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IFERROR(__xludf.DUMMYFUNCTION("""COMPUTED_VALUE"""),27.07)</f>
        <v>27.07</v>
      </c>
      <c r="C74" s="1">
        <f t="shared" si="1"/>
        <v>-0.91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IFERROR(__xludf.DUMMYFUNCTION("""COMPUTED_VALUE"""),27.18)</f>
        <v>27.18</v>
      </c>
      <c r="C75" s="1">
        <f t="shared" si="1"/>
        <v>-0.89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IFERROR(__xludf.DUMMYFUNCTION("""COMPUTED_VALUE"""),27.24)</f>
        <v>27.24</v>
      </c>
      <c r="C76" s="1">
        <f t="shared" si="1"/>
        <v>-0.94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IFERROR(__xludf.DUMMYFUNCTION("""COMPUTED_VALUE"""),27.32)</f>
        <v>27.32</v>
      </c>
      <c r="C77" s="1">
        <f t="shared" si="1"/>
        <v>-0.92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IFERROR(__xludf.DUMMYFUNCTION("""COMPUTED_VALUE"""),27.47)</f>
        <v>27.47</v>
      </c>
      <c r="C78" s="1">
        <f t="shared" si="1"/>
        <v>-0.85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IFERROR(__xludf.DUMMYFUNCTION("""COMPUTED_VALUE"""),27.57)</f>
        <v>27.57</v>
      </c>
      <c r="C79" s="1">
        <f t="shared" si="1"/>
        <v>-0.9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IFERROR(__xludf.DUMMYFUNCTION("""COMPUTED_VALUE"""),27.01)</f>
        <v>27.01</v>
      </c>
      <c r="C80" s="1">
        <f t="shared" si="1"/>
        <v>-1.56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IFERROR(__xludf.DUMMYFUNCTION("""COMPUTED_VALUE"""),27.04)</f>
        <v>27.04</v>
      </c>
      <c r="C81" s="1">
        <f t="shared" si="1"/>
        <v>-0.97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IFERROR(__xludf.DUMMYFUNCTION("""COMPUTED_VALUE"""),27.53)</f>
        <v>27.53</v>
      </c>
      <c r="C82" s="1">
        <f t="shared" si="1"/>
        <v>-0.51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IFERROR(__xludf.DUMMYFUNCTION("""COMPUTED_VALUE"""),26.93)</f>
        <v>26.93</v>
      </c>
      <c r="C83" s="1">
        <f t="shared" si="1"/>
        <v>-1.6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IFERROR(__xludf.DUMMYFUNCTION("""COMPUTED_VALUE"""),27.54)</f>
        <v>27.54</v>
      </c>
      <c r="C84" s="1">
        <f t="shared" si="1"/>
        <v>-0.39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IFERROR(__xludf.DUMMYFUNCTION("""COMPUTED_VALUE"""),26.56)</f>
        <v>26.56</v>
      </c>
      <c r="C85" s="1">
        <f t="shared" si="1"/>
        <v>-1.98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IFERROR(__xludf.DUMMYFUNCTION("""COMPUTED_VALUE"""),26.55)</f>
        <v>26.55</v>
      </c>
      <c r="C86" s="1">
        <f t="shared" si="1"/>
        <v>-1.01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IFERROR(__xludf.DUMMYFUNCTION("""COMPUTED_VALUE"""),25.49)</f>
        <v>25.49</v>
      </c>
      <c r="C87" s="1">
        <f t="shared" si="1"/>
        <v>-2.06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IFERROR(__xludf.DUMMYFUNCTION("""COMPUTED_VALUE"""),24.71)</f>
        <v>24.71</v>
      </c>
      <c r="C88" s="1">
        <f t="shared" si="1"/>
        <v>-1.78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IFERROR(__xludf.DUMMYFUNCTION("""COMPUTED_VALUE"""),26.13)</f>
        <v>26.13</v>
      </c>
      <c r="C89" s="1">
        <f t="shared" si="1"/>
        <v>0.42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IFERROR(__xludf.DUMMYFUNCTION("""COMPUTED_VALUE"""),25.96)</f>
        <v>25.96</v>
      </c>
      <c r="C90" s="1">
        <f t="shared" si="1"/>
        <v>-1.17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IFERROR(__xludf.DUMMYFUNCTION("""COMPUTED_VALUE"""),26.74)</f>
        <v>26.74</v>
      </c>
      <c r="C91" s="1">
        <f t="shared" si="1"/>
        <v>-0.22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IFERROR(__xludf.DUMMYFUNCTION("""COMPUTED_VALUE"""),25.53)</f>
        <v>25.53</v>
      </c>
      <c r="C92" s="1">
        <f t="shared" si="1"/>
        <v>-2.21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IFERROR(__xludf.DUMMYFUNCTION("""COMPUTED_VALUE"""),24.94)</f>
        <v>24.94</v>
      </c>
      <c r="C93" s="1">
        <f t="shared" si="1"/>
        <v>-1.59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IFERROR(__xludf.DUMMYFUNCTION("""COMPUTED_VALUE"""),24.87)</f>
        <v>24.87</v>
      </c>
      <c r="C94" s="1">
        <f t="shared" si="1"/>
        <v>-1.07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IFERROR(__xludf.DUMMYFUNCTION("""COMPUTED_VALUE"""),24.36)</f>
        <v>24.36</v>
      </c>
      <c r="C95" s="1">
        <f t="shared" si="1"/>
        <v>-1.51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IFERROR(__xludf.DUMMYFUNCTION("""COMPUTED_VALUE"""),24.26)</f>
        <v>24.26</v>
      </c>
      <c r="C96" s="1">
        <f t="shared" si="1"/>
        <v>-1.1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IFERROR(__xludf.DUMMYFUNCTION("""COMPUTED_VALUE"""),23.31)</f>
        <v>23.31</v>
      </c>
      <c r="C97" s="1">
        <f t="shared" si="1"/>
        <v>-1.95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IFERROR(__xludf.DUMMYFUNCTION("""COMPUTED_VALUE"""),23.46)</f>
        <v>23.46</v>
      </c>
      <c r="C98" s="1">
        <f t="shared" si="1"/>
        <v>-0.85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IFERROR(__xludf.DUMMYFUNCTION("""COMPUTED_VALUE"""),23.37)</f>
        <v>23.37</v>
      </c>
      <c r="C99" s="1">
        <f t="shared" si="1"/>
        <v>-1.09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IFERROR(__xludf.DUMMYFUNCTION("""COMPUTED_VALUE"""),23.31)</f>
        <v>23.31</v>
      </c>
      <c r="C100" s="1">
        <f t="shared" si="1"/>
        <v>-1.06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IFERROR(__xludf.DUMMYFUNCTION("""COMPUTED_VALUE"""),22.89)</f>
        <v>22.89</v>
      </c>
      <c r="C101" s="1">
        <f t="shared" si="1"/>
        <v>-1.42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IFERROR(__xludf.DUMMYFUNCTION("""COMPUTED_VALUE"""),23.67)</f>
        <v>23.67</v>
      </c>
      <c r="C102" s="1">
        <f t="shared" si="1"/>
        <v>-0.22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IFERROR(__xludf.DUMMYFUNCTION("""COMPUTED_VALUE"""),23.16)</f>
        <v>23.16</v>
      </c>
      <c r="C103" s="1">
        <f t="shared" si="1"/>
        <v>-1.51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IFERROR(__xludf.DUMMYFUNCTION("""COMPUTED_VALUE"""),23.0)</f>
        <v>23</v>
      </c>
      <c r="C104" s="1">
        <f t="shared" si="1"/>
        <v>-1.16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IFERROR(__xludf.DUMMYFUNCTION("""COMPUTED_VALUE"""),23.35)</f>
        <v>23.35</v>
      </c>
      <c r="C105" s="1">
        <f t="shared" si="1"/>
        <v>-0.65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IFERROR(__xludf.DUMMYFUNCTION("""COMPUTED_VALUE"""),23.72)</f>
        <v>23.72</v>
      </c>
      <c r="C106" s="1">
        <f t="shared" si="1"/>
        <v>-0.63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IFERROR(__xludf.DUMMYFUNCTION("""COMPUTED_VALUE"""),22.96)</f>
        <v>22.96</v>
      </c>
      <c r="C107" s="1">
        <f t="shared" si="1"/>
        <v>-1.76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IFERROR(__xludf.DUMMYFUNCTION("""COMPUTED_VALUE"""),22.76)</f>
        <v>22.76</v>
      </c>
      <c r="C108" s="1">
        <f t="shared" si="1"/>
        <v>-1.2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IFERROR(__xludf.DUMMYFUNCTION("""COMPUTED_VALUE"""),22.96)</f>
        <v>22.96</v>
      </c>
      <c r="C109" s="1">
        <f t="shared" si="1"/>
        <v>-0.8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IFERROR(__xludf.DUMMYFUNCTION("""COMPUTED_VALUE"""),22.78)</f>
        <v>22.78</v>
      </c>
      <c r="C110" s="1">
        <f t="shared" si="1"/>
        <v>-1.18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IFERROR(__xludf.DUMMYFUNCTION("""COMPUTED_VALUE"""),22.77)</f>
        <v>22.77</v>
      </c>
      <c r="C111" s="1">
        <f t="shared" si="1"/>
        <v>-1.01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IFERROR(__xludf.DUMMYFUNCTION("""COMPUTED_VALUE"""),22.91)</f>
        <v>22.91</v>
      </c>
      <c r="C112" s="1">
        <f t="shared" si="1"/>
        <v>-0.86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IFERROR(__xludf.DUMMYFUNCTION("""COMPUTED_VALUE"""),22.76)</f>
        <v>22.76</v>
      </c>
      <c r="C113" s="1">
        <f t="shared" si="1"/>
        <v>-1.15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IFERROR(__xludf.DUMMYFUNCTION("""COMPUTED_VALUE"""),23.33)</f>
        <v>23.33</v>
      </c>
      <c r="C114" s="1">
        <f t="shared" si="1"/>
        <v>-0.43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IFERROR(__xludf.DUMMYFUNCTION("""COMPUTED_VALUE"""),23.29)</f>
        <v>23.29</v>
      </c>
      <c r="C115" s="1">
        <f t="shared" si="1"/>
        <v>-1.04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IFERROR(__xludf.DUMMYFUNCTION("""COMPUTED_VALUE"""),23.17)</f>
        <v>23.17</v>
      </c>
      <c r="C116" s="1">
        <f t="shared" si="1"/>
        <v>-1.12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IFERROR(__xludf.DUMMYFUNCTION("""COMPUTED_VALUE"""),23.49)</f>
        <v>23.49</v>
      </c>
      <c r="C117" s="1">
        <f t="shared" si="1"/>
        <v>-0.68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IFERROR(__xludf.DUMMYFUNCTION("""COMPUTED_VALUE"""),23.34)</f>
        <v>23.34</v>
      </c>
      <c r="C118" s="1">
        <f t="shared" si="1"/>
        <v>-1.15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IFERROR(__xludf.DUMMYFUNCTION("""COMPUTED_VALUE"""),22.97)</f>
        <v>22.97</v>
      </c>
      <c r="C119" s="1">
        <f t="shared" si="1"/>
        <v>-1.37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IFERROR(__xludf.DUMMYFUNCTION("""COMPUTED_VALUE"""),22.86)</f>
        <v>22.86</v>
      </c>
      <c r="C120" s="1">
        <f t="shared" si="1"/>
        <v>-1.11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IFERROR(__xludf.DUMMYFUNCTION("""COMPUTED_VALUE"""),22.57)</f>
        <v>22.57</v>
      </c>
      <c r="C121" s="1">
        <f t="shared" si="1"/>
        <v>-1.29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IFERROR(__xludf.DUMMYFUNCTION("""COMPUTED_VALUE"""),22.18)</f>
        <v>22.18</v>
      </c>
      <c r="C122" s="1">
        <f t="shared" si="1"/>
        <v>-1.39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IFERROR(__xludf.DUMMYFUNCTION("""COMPUTED_VALUE"""),22.42)</f>
        <v>22.42</v>
      </c>
      <c r="C123" s="1">
        <f t="shared" si="1"/>
        <v>-0.76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IFERROR(__xludf.DUMMYFUNCTION("""COMPUTED_VALUE"""),21.62)</f>
        <v>21.62</v>
      </c>
      <c r="C124" s="1">
        <f t="shared" si="1"/>
        <v>-1.8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IFERROR(__xludf.DUMMYFUNCTION("""COMPUTED_VALUE"""),21.31)</f>
        <v>21.31</v>
      </c>
      <c r="C125" s="1">
        <f t="shared" si="1"/>
        <v>-1.31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IFERROR(__xludf.DUMMYFUNCTION("""COMPUTED_VALUE"""),21.26)</f>
        <v>21.26</v>
      </c>
      <c r="C126" s="1">
        <f t="shared" si="1"/>
        <v>-1.05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IFERROR(__xludf.DUMMYFUNCTION("""COMPUTED_VALUE"""),21.13)</f>
        <v>21.13</v>
      </c>
      <c r="C127" s="1">
        <f t="shared" si="1"/>
        <v>-1.13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IFERROR(__xludf.DUMMYFUNCTION("""COMPUTED_VALUE"""),21.34)</f>
        <v>21.34</v>
      </c>
      <c r="C128" s="1">
        <f t="shared" si="1"/>
        <v>-0.79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IFERROR(__xludf.DUMMYFUNCTION("""COMPUTED_VALUE"""),22.48)</f>
        <v>22.48</v>
      </c>
      <c r="C129" s="1">
        <f t="shared" si="1"/>
        <v>0.14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IFERROR(__xludf.DUMMYFUNCTION("""COMPUTED_VALUE"""),22.55)</f>
        <v>22.55</v>
      </c>
      <c r="C130" s="1">
        <f t="shared" si="1"/>
        <v>-0.93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IFERROR(__xludf.DUMMYFUNCTION("""COMPUTED_VALUE"""),22.7)</f>
        <v>22.7</v>
      </c>
      <c r="C131" s="1">
        <f t="shared" si="1"/>
        <v>-0.85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IFERROR(__xludf.DUMMYFUNCTION("""COMPUTED_VALUE"""),22.86)</f>
        <v>22.86</v>
      </c>
      <c r="C132" s="1">
        <f t="shared" si="1"/>
        <v>-0.84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IFERROR(__xludf.DUMMYFUNCTION("""COMPUTED_VALUE"""),23.09)</f>
        <v>23.09</v>
      </c>
      <c r="C133" s="1">
        <f t="shared" si="1"/>
        <v>-0.77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IFERROR(__xludf.DUMMYFUNCTION("""COMPUTED_VALUE"""),23.74)</f>
        <v>23.74</v>
      </c>
      <c r="C134" s="1">
        <f t="shared" si="1"/>
        <v>-0.35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IFERROR(__xludf.DUMMYFUNCTION("""COMPUTED_VALUE"""),23.92)</f>
        <v>23.92</v>
      </c>
      <c r="C135" s="1">
        <f t="shared" si="1"/>
        <v>-0.82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IFERROR(__xludf.DUMMYFUNCTION("""COMPUTED_VALUE"""),22.75)</f>
        <v>22.75</v>
      </c>
      <c r="C136" s="1">
        <f t="shared" si="1"/>
        <v>-2.17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IFERROR(__xludf.DUMMYFUNCTION("""COMPUTED_VALUE"""),22.73)</f>
        <v>22.73</v>
      </c>
      <c r="C137" s="1">
        <f t="shared" si="1"/>
        <v>-1.02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IFERROR(__xludf.DUMMYFUNCTION("""COMPUTED_VALUE"""),23.05)</f>
        <v>23.05</v>
      </c>
      <c r="C138" s="1">
        <f t="shared" si="1"/>
        <v>-0.68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IFERROR(__xludf.DUMMYFUNCTION("""COMPUTED_VALUE"""),22.56)</f>
        <v>22.56</v>
      </c>
      <c r="C139" s="1">
        <f t="shared" si="1"/>
        <v>-1.49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IFERROR(__xludf.DUMMYFUNCTION("""COMPUTED_VALUE"""),23.27)</f>
        <v>23.27</v>
      </c>
      <c r="C140" s="1">
        <f t="shared" si="1"/>
        <v>-0.29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IFERROR(__xludf.DUMMYFUNCTION("""COMPUTED_VALUE"""),23.35)</f>
        <v>23.35</v>
      </c>
      <c r="C141" s="1">
        <f t="shared" si="1"/>
        <v>-0.92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IFERROR(__xludf.DUMMYFUNCTION("""COMPUTED_VALUE"""),23.61)</f>
        <v>23.61</v>
      </c>
      <c r="C142" s="1">
        <f t="shared" si="1"/>
        <v>-0.74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IFERROR(__xludf.DUMMYFUNCTION("""COMPUTED_VALUE"""),23.3)</f>
        <v>23.3</v>
      </c>
      <c r="C143" s="1">
        <f t="shared" si="1"/>
        <v>-1.31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IFERROR(__xludf.DUMMYFUNCTION("""COMPUTED_VALUE"""),23.39)</f>
        <v>23.39</v>
      </c>
      <c r="C144" s="1">
        <f t="shared" si="1"/>
        <v>-0.91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IFERROR(__xludf.DUMMYFUNCTION("""COMPUTED_VALUE"""),23.21)</f>
        <v>23.21</v>
      </c>
      <c r="C145" s="1">
        <f t="shared" si="1"/>
        <v>-1.18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IFERROR(__xludf.DUMMYFUNCTION("""COMPUTED_VALUE"""),23.07)</f>
        <v>23.07</v>
      </c>
      <c r="C146" s="1">
        <f t="shared" si="1"/>
        <v>-1.14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IFERROR(__xludf.DUMMYFUNCTION("""COMPUTED_VALUE"""),23.8)</f>
        <v>23.8</v>
      </c>
      <c r="C147" s="1">
        <f t="shared" si="1"/>
        <v>-0.27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IFERROR(__xludf.DUMMYFUNCTION("""COMPUTED_VALUE"""),23.82)</f>
        <v>23.82</v>
      </c>
      <c r="C148" s="1">
        <f t="shared" si="1"/>
        <v>-0.98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IFERROR(__xludf.DUMMYFUNCTION("""COMPUTED_VALUE"""),24.14)</f>
        <v>24.14</v>
      </c>
      <c r="C149" s="1">
        <f t="shared" si="1"/>
        <v>-0.68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IFERROR(__xludf.DUMMYFUNCTION("""COMPUTED_VALUE"""),24.17)</f>
        <v>24.17</v>
      </c>
      <c r="C150" s="1">
        <f t="shared" si="1"/>
        <v>-0.97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IFERROR(__xludf.DUMMYFUNCTION("""COMPUTED_VALUE"""),24.07)</f>
        <v>24.07</v>
      </c>
      <c r="C151" s="1">
        <f t="shared" si="1"/>
        <v>-1.1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IFERROR(__xludf.DUMMYFUNCTION("""COMPUTED_VALUE"""),24.77)</f>
        <v>24.77</v>
      </c>
      <c r="C152" s="1">
        <f t="shared" si="1"/>
        <v>-0.3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IFERROR(__xludf.DUMMYFUNCTION("""COMPUTED_VALUE"""),24.31)</f>
        <v>24.31</v>
      </c>
      <c r="C153" s="1">
        <f t="shared" si="1"/>
        <v>-1.46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IFERROR(__xludf.DUMMYFUNCTION("""COMPUTED_VALUE"""),23.73)</f>
        <v>23.73</v>
      </c>
      <c r="C154" s="1">
        <f t="shared" si="1"/>
        <v>-1.58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IFERROR(__xludf.DUMMYFUNCTION("""COMPUTED_VALUE"""),21.36)</f>
        <v>21.36</v>
      </c>
      <c r="C155" s="1">
        <f t="shared" si="1"/>
        <v>-3.37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IFERROR(__xludf.DUMMYFUNCTION("""COMPUTED_VALUE"""),21.36)</f>
        <v>21.36</v>
      </c>
      <c r="C156" s="1">
        <f t="shared" si="1"/>
        <v>-1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IFERROR(__xludf.DUMMYFUNCTION("""COMPUTED_VALUE"""),21.91)</f>
        <v>21.91</v>
      </c>
      <c r="C157" s="1">
        <f t="shared" si="1"/>
        <v>-0.45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IFERROR(__xludf.DUMMYFUNCTION("""COMPUTED_VALUE"""),22.05)</f>
        <v>22.05</v>
      </c>
      <c r="C158" s="1">
        <f t="shared" si="1"/>
        <v>-0.86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IFERROR(__xludf.DUMMYFUNCTION("""COMPUTED_VALUE"""),22.41)</f>
        <v>22.41</v>
      </c>
      <c r="C159" s="1">
        <f t="shared" si="1"/>
        <v>-0.64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IFERROR(__xludf.DUMMYFUNCTION("""COMPUTED_VALUE"""),22.22)</f>
        <v>22.22</v>
      </c>
      <c r="C160" s="1">
        <f t="shared" si="1"/>
        <v>-1.19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IFERROR(__xludf.DUMMYFUNCTION("""COMPUTED_VALUE"""),22.23)</f>
        <v>22.23</v>
      </c>
      <c r="C161" s="1">
        <f t="shared" si="1"/>
        <v>-0.99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IFERROR(__xludf.DUMMYFUNCTION("""COMPUTED_VALUE"""),21.68)</f>
        <v>21.68</v>
      </c>
      <c r="C162" s="1">
        <f t="shared" si="1"/>
        <v>-1.55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IFERROR(__xludf.DUMMYFUNCTION("""COMPUTED_VALUE"""),21.13)</f>
        <v>21.13</v>
      </c>
      <c r="C163" s="1">
        <f t="shared" si="1"/>
        <v>-1.55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IFERROR(__xludf.DUMMYFUNCTION("""COMPUTED_VALUE"""),21.21)</f>
        <v>21.21</v>
      </c>
      <c r="C164" s="1">
        <f t="shared" si="1"/>
        <v>-0.92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IFERROR(__xludf.DUMMYFUNCTION("""COMPUTED_VALUE"""),20.7)</f>
        <v>20.7</v>
      </c>
      <c r="C165" s="1">
        <f t="shared" si="1"/>
        <v>-1.51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IFERROR(__xludf.DUMMYFUNCTION("""COMPUTED_VALUE"""),20.81)</f>
        <v>20.81</v>
      </c>
      <c r="C166" s="1">
        <f t="shared" si="1"/>
        <v>-0.89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IFERROR(__xludf.DUMMYFUNCTION("""COMPUTED_VALUE"""),20.32)</f>
        <v>20.32</v>
      </c>
      <c r="C167" s="1">
        <f t="shared" si="1"/>
        <v>-1.49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IFERROR(__xludf.DUMMYFUNCTION("""COMPUTED_VALUE"""),19.99)</f>
        <v>19.99</v>
      </c>
      <c r="C168" s="1">
        <f t="shared" si="1"/>
        <v>-1.33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IFERROR(__xludf.DUMMYFUNCTION("""COMPUTED_VALUE"""),20.26)</f>
        <v>20.26</v>
      </c>
      <c r="C169" s="1">
        <f t="shared" si="1"/>
        <v>-0.73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IFERROR(__xludf.DUMMYFUNCTION("""COMPUTED_VALUE"""),20.52)</f>
        <v>20.52</v>
      </c>
      <c r="C170" s="1">
        <f t="shared" si="1"/>
        <v>-0.74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IFERROR(__xludf.DUMMYFUNCTION("""COMPUTED_VALUE"""),21.04)</f>
        <v>21.04</v>
      </c>
      <c r="C171" s="1">
        <f t="shared" si="1"/>
        <v>-0.48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IFERROR(__xludf.DUMMYFUNCTION("""COMPUTED_VALUE"""),20.58)</f>
        <v>20.58</v>
      </c>
      <c r="C172" s="1">
        <f t="shared" si="1"/>
        <v>-1.46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IFERROR(__xludf.DUMMYFUNCTION("""COMPUTED_VALUE"""),20.64)</f>
        <v>20.64</v>
      </c>
      <c r="C173" s="1">
        <f t="shared" si="1"/>
        <v>-0.94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IFERROR(__xludf.DUMMYFUNCTION("""COMPUTED_VALUE"""),20.61)</f>
        <v>20.61</v>
      </c>
      <c r="C174" s="1">
        <f t="shared" si="1"/>
        <v>-1.03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IFERROR(__xludf.DUMMYFUNCTION("""COMPUTED_VALUE"""),20.62)</f>
        <v>20.62</v>
      </c>
      <c r="C175" s="1">
        <f t="shared" si="1"/>
        <v>-0.99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IFERROR(__xludf.DUMMYFUNCTION("""COMPUTED_VALUE"""),21.26)</f>
        <v>21.26</v>
      </c>
      <c r="C176" s="1">
        <f t="shared" si="1"/>
        <v>-0.36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IFERROR(__xludf.DUMMYFUNCTION("""COMPUTED_VALUE"""),21.45)</f>
        <v>21.45</v>
      </c>
      <c r="C177" s="1">
        <f t="shared" si="1"/>
        <v>-0.81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IFERROR(__xludf.DUMMYFUNCTION("""COMPUTED_VALUE"""),21.59)</f>
        <v>21.59</v>
      </c>
      <c r="C178" s="1">
        <f t="shared" si="1"/>
        <v>-0.86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IFERROR(__xludf.DUMMYFUNCTION("""COMPUTED_VALUE"""),21.93)</f>
        <v>21.93</v>
      </c>
      <c r="C179" s="1">
        <f t="shared" si="1"/>
        <v>-0.66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IFERROR(__xludf.DUMMYFUNCTION("""COMPUTED_VALUE"""),21.86)</f>
        <v>21.86</v>
      </c>
      <c r="C180" s="1">
        <f t="shared" si="1"/>
        <v>-1.07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IFERROR(__xludf.DUMMYFUNCTION("""COMPUTED_VALUE"""),21.75)</f>
        <v>21.75</v>
      </c>
      <c r="C181" s="1">
        <f t="shared" si="1"/>
        <v>-1.11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IFERROR(__xludf.DUMMYFUNCTION("""COMPUTED_VALUE"""),21.64)</f>
        <v>21.64</v>
      </c>
      <c r="C182" s="1">
        <f t="shared" si="1"/>
        <v>-1.11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IFERROR(__xludf.DUMMYFUNCTION("""COMPUTED_VALUE"""),21.67)</f>
        <v>21.67</v>
      </c>
      <c r="C183" s="1">
        <f t="shared" si="1"/>
        <v>-0.97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IFERROR(__xludf.DUMMYFUNCTION("""COMPUTED_VALUE"""),21.53)</f>
        <v>21.53</v>
      </c>
      <c r="C184" s="1">
        <f t="shared" si="1"/>
        <v>-1.14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IFERROR(__xludf.DUMMYFUNCTION("""COMPUTED_VALUE"""),22.09)</f>
        <v>22.09</v>
      </c>
      <c r="C185" s="1">
        <f t="shared" si="1"/>
        <v>-0.44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IFERROR(__xludf.DUMMYFUNCTION("""COMPUTED_VALUE"""),22.11)</f>
        <v>22.11</v>
      </c>
      <c r="C186" s="1">
        <f t="shared" si="1"/>
        <v>-0.98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IFERROR(__xludf.DUMMYFUNCTION("""COMPUTED_VALUE"""),21.86)</f>
        <v>21.86</v>
      </c>
      <c r="C187" s="1">
        <f t="shared" si="1"/>
        <v>-1.25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IFERROR(__xludf.DUMMYFUNCTION("""COMPUTED_VALUE"""),21.87)</f>
        <v>21.87</v>
      </c>
      <c r="C188" s="1">
        <f t="shared" si="1"/>
        <v>-0.99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IFERROR(__xludf.DUMMYFUNCTION("""COMPUTED_VALUE"""),21.9)</f>
        <v>21.9</v>
      </c>
      <c r="C189" s="1">
        <f t="shared" si="1"/>
        <v>-0.97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IFERROR(__xludf.DUMMYFUNCTION("""COMPUTED_VALUE"""),21.91)</f>
        <v>21.91</v>
      </c>
      <c r="C190" s="1">
        <f t="shared" si="1"/>
        <v>-0.99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IFERROR(__xludf.DUMMYFUNCTION("""COMPUTED_VALUE"""),21.76)</f>
        <v>21.76</v>
      </c>
      <c r="C191" s="1">
        <f t="shared" si="1"/>
        <v>-1.15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IFERROR(__xludf.DUMMYFUNCTION("""COMPUTED_VALUE"""),21.99)</f>
        <v>21.99</v>
      </c>
      <c r="C192" s="1">
        <f t="shared" si="1"/>
        <v>-0.77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IFERROR(__xludf.DUMMYFUNCTION("""COMPUTED_VALUE"""),22.27)</f>
        <v>22.27</v>
      </c>
      <c r="C193" s="1">
        <f t="shared" si="1"/>
        <v>-0.72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IFERROR(__xludf.DUMMYFUNCTION("""COMPUTED_VALUE"""),22.39)</f>
        <v>22.39</v>
      </c>
      <c r="C194" s="1">
        <f t="shared" si="1"/>
        <v>-0.88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IFERROR(__xludf.DUMMYFUNCTION("""COMPUTED_VALUE"""),22.48)</f>
        <v>22.48</v>
      </c>
      <c r="C195" s="1">
        <f t="shared" si="1"/>
        <v>-0.91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IFERROR(__xludf.DUMMYFUNCTION("""COMPUTED_VALUE"""),22.47)</f>
        <v>22.47</v>
      </c>
      <c r="C196" s="1">
        <f t="shared" si="1"/>
        <v>-1.01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IFERROR(__xludf.DUMMYFUNCTION("""COMPUTED_VALUE"""),22.62)</f>
        <v>22.62</v>
      </c>
      <c r="C197" s="1">
        <f t="shared" si="1"/>
        <v>-0.85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IFERROR(__xludf.DUMMYFUNCTION("""COMPUTED_VALUE"""),23.18)</f>
        <v>23.18</v>
      </c>
      <c r="C198" s="1">
        <f t="shared" si="1"/>
        <v>-0.44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IFERROR(__xludf.DUMMYFUNCTION("""COMPUTED_VALUE"""),23.07)</f>
        <v>23.07</v>
      </c>
      <c r="C199" s="1">
        <f t="shared" si="1"/>
        <v>-1.11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IFERROR(__xludf.DUMMYFUNCTION("""COMPUTED_VALUE"""),23.36)</f>
        <v>23.36</v>
      </c>
      <c r="C200" s="1">
        <f t="shared" si="1"/>
        <v>-0.71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IFERROR(__xludf.DUMMYFUNCTION("""COMPUTED_VALUE"""),23.3)</f>
        <v>23.3</v>
      </c>
      <c r="C201" s="1">
        <f t="shared" si="1"/>
        <v>-1.06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IFERROR(__xludf.DUMMYFUNCTION("""COMPUTED_VALUE"""),22.97)</f>
        <v>22.97</v>
      </c>
      <c r="C202" s="1">
        <f t="shared" si="1"/>
        <v>-1.33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IFERROR(__xludf.DUMMYFUNCTION("""COMPUTED_VALUE"""),23.4)</f>
        <v>23.4</v>
      </c>
      <c r="C203" s="1">
        <f t="shared" si="1"/>
        <v>-0.57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IFERROR(__xludf.DUMMYFUNCTION("""COMPUTED_VALUE"""),23.26)</f>
        <v>23.26</v>
      </c>
      <c r="C204" s="1">
        <f t="shared" si="1"/>
        <v>-1.14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IFERROR(__xludf.DUMMYFUNCTION("""COMPUTED_VALUE"""),23.48)</f>
        <v>23.48</v>
      </c>
      <c r="C205" s="1">
        <f t="shared" si="1"/>
        <v>-0.78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IFERROR(__xludf.DUMMYFUNCTION("""COMPUTED_VALUE"""),23.61)</f>
        <v>23.61</v>
      </c>
      <c r="C206" s="1">
        <f t="shared" si="1"/>
        <v>-0.87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IFERROR(__xludf.DUMMYFUNCTION("""COMPUTED_VALUE"""),23.4)</f>
        <v>23.4</v>
      </c>
      <c r="C207" s="1">
        <f t="shared" si="1"/>
        <v>-1.21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IFERROR(__xludf.DUMMYFUNCTION("""COMPUTED_VALUE"""),23.29)</f>
        <v>23.29</v>
      </c>
      <c r="C208" s="1">
        <f t="shared" si="1"/>
        <v>-1.11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IFERROR(__xludf.DUMMYFUNCTION("""COMPUTED_VALUE"""),23.19)</f>
        <v>23.19</v>
      </c>
      <c r="C209" s="1">
        <f t="shared" si="1"/>
        <v>-1.1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IFERROR(__xludf.DUMMYFUNCTION("""COMPUTED_VALUE"""),22.86)</f>
        <v>22.86</v>
      </c>
      <c r="C210" s="1">
        <f t="shared" si="1"/>
        <v>-1.33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IFERROR(__xludf.DUMMYFUNCTION("""COMPUTED_VALUE"""),22.92)</f>
        <v>22.92</v>
      </c>
      <c r="C211" s="1">
        <f t="shared" si="1"/>
        <v>-0.94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IFERROR(__xludf.DUMMYFUNCTION("""COMPUTED_VALUE"""),23.17)</f>
        <v>23.17</v>
      </c>
      <c r="C212" s="1">
        <f t="shared" si="1"/>
        <v>-0.75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IFERROR(__xludf.DUMMYFUNCTION("""COMPUTED_VALUE"""),23.71)</f>
        <v>23.71</v>
      </c>
      <c r="C213" s="1">
        <f t="shared" si="1"/>
        <v>-0.46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IFERROR(__xludf.DUMMYFUNCTION("""COMPUTED_VALUE"""),24.21)</f>
        <v>24.21</v>
      </c>
      <c r="C214" s="1">
        <f t="shared" si="1"/>
        <v>-0.5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IFERROR(__xludf.DUMMYFUNCTION("""COMPUTED_VALUE"""),24.26)</f>
        <v>24.26</v>
      </c>
      <c r="C215" s="1">
        <f t="shared" si="1"/>
        <v>-0.95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IFERROR(__xludf.DUMMYFUNCTION("""COMPUTED_VALUE"""),24.39)</f>
        <v>24.39</v>
      </c>
      <c r="C216" s="1">
        <f t="shared" si="1"/>
        <v>-0.87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IFERROR(__xludf.DUMMYFUNCTION("""COMPUTED_VALUE"""),24.35)</f>
        <v>24.35</v>
      </c>
      <c r="C217" s="1">
        <f t="shared" si="1"/>
        <v>-1.04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IFERROR(__xludf.DUMMYFUNCTION("""COMPUTED_VALUE"""),24.49)</f>
        <v>24.49</v>
      </c>
      <c r="C218" s="1">
        <f t="shared" si="1"/>
        <v>-0.86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IFERROR(__xludf.DUMMYFUNCTION("""COMPUTED_VALUE"""),20.52)</f>
        <v>20.52</v>
      </c>
      <c r="C219" s="1">
        <f t="shared" si="1"/>
        <v>-4.97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IFERROR(__xludf.DUMMYFUNCTION("""COMPUTED_VALUE"""),20.15)</f>
        <v>20.15</v>
      </c>
      <c r="C220" s="1">
        <f t="shared" si="1"/>
        <v>-1.37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IFERROR(__xludf.DUMMYFUNCTION("""COMPUTED_VALUE"""),19.95)</f>
        <v>19.95</v>
      </c>
      <c r="C221" s="1">
        <f t="shared" si="1"/>
        <v>-1.2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IFERROR(__xludf.DUMMYFUNCTION("""COMPUTED_VALUE"""),19.43)</f>
        <v>19.43</v>
      </c>
      <c r="C222" s="1">
        <f t="shared" si="1"/>
        <v>-1.52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IFERROR(__xludf.DUMMYFUNCTION("""COMPUTED_VALUE"""),19.41)</f>
        <v>19.41</v>
      </c>
      <c r="C223" s="1">
        <f t="shared" si="1"/>
        <v>-1.02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IFERROR(__xludf.DUMMYFUNCTION("""COMPUTED_VALUE"""),19.61)</f>
        <v>19.61</v>
      </c>
      <c r="C224" s="1">
        <f t="shared" si="1"/>
        <v>-0.8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IFERROR(__xludf.DUMMYFUNCTION("""COMPUTED_VALUE"""),19.61)</f>
        <v>19.61</v>
      </c>
      <c r="C225" s="1">
        <f t="shared" si="1"/>
        <v>-1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IFERROR(__xludf.DUMMYFUNCTION("""COMPUTED_VALUE"""),19.56)</f>
        <v>19.56</v>
      </c>
      <c r="C226" s="1">
        <f t="shared" si="1"/>
        <v>-1.05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IFERROR(__xludf.DUMMYFUNCTION("""COMPUTED_VALUE"""),19.2)</f>
        <v>19.2</v>
      </c>
      <c r="C227" s="1">
        <f t="shared" si="1"/>
        <v>-1.36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IFERROR(__xludf.DUMMYFUNCTION("""COMPUTED_VALUE"""),19.46)</f>
        <v>19.46</v>
      </c>
      <c r="C228" s="1">
        <f t="shared" si="1"/>
        <v>-0.74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IFERROR(__xludf.DUMMYFUNCTION("""COMPUTED_VALUE"""),19.49)</f>
        <v>19.49</v>
      </c>
      <c r="C229" s="1">
        <f t="shared" si="1"/>
        <v>-0.97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IFERROR(__xludf.DUMMYFUNCTION("""COMPUTED_VALUE"""),19.44)</f>
        <v>19.44</v>
      </c>
      <c r="C230" s="1">
        <f t="shared" si="1"/>
        <v>-1.05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IFERROR(__xludf.DUMMYFUNCTION("""COMPUTED_VALUE"""),19.16)</f>
        <v>19.16</v>
      </c>
      <c r="C231" s="1">
        <f t="shared" si="1"/>
        <v>-1.28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IFERROR(__xludf.DUMMYFUNCTION("""COMPUTED_VALUE"""),19.32)</f>
        <v>19.32</v>
      </c>
      <c r="C232" s="1">
        <f t="shared" si="1"/>
        <v>-0.84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IFERROR(__xludf.DUMMYFUNCTION("""COMPUTED_VALUE"""),19.22)</f>
        <v>19.22</v>
      </c>
      <c r="C233" s="1">
        <f t="shared" si="1"/>
        <v>-1.1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IFERROR(__xludf.DUMMYFUNCTION("""COMPUTED_VALUE"""),19.07)</f>
        <v>19.07</v>
      </c>
      <c r="C234" s="1">
        <f t="shared" si="1"/>
        <v>-1.15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IFERROR(__xludf.DUMMYFUNCTION("""COMPUTED_VALUE"""),19.43)</f>
        <v>19.43</v>
      </c>
      <c r="C235" s="1">
        <f t="shared" si="1"/>
        <v>-0.64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IFERROR(__xludf.DUMMYFUNCTION("""COMPUTED_VALUE"""),19.39)</f>
        <v>19.39</v>
      </c>
      <c r="C236" s="1">
        <f t="shared" si="1"/>
        <v>-1.04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IFERROR(__xludf.DUMMYFUNCTION("""COMPUTED_VALUE"""),19.35)</f>
        <v>19.35</v>
      </c>
      <c r="C237" s="1">
        <f t="shared" si="1"/>
        <v>-1.04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IFERROR(__xludf.DUMMYFUNCTION("""COMPUTED_VALUE"""),19.7)</f>
        <v>19.7</v>
      </c>
      <c r="C238" s="1">
        <f t="shared" si="1"/>
        <v>-0.65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IFERROR(__xludf.DUMMYFUNCTION("""COMPUTED_VALUE"""),19.7)</f>
        <v>19.7</v>
      </c>
      <c r="C239" s="1">
        <f t="shared" si="1"/>
        <v>-1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IFERROR(__xludf.DUMMYFUNCTION("""COMPUTED_VALUE"""),19.58)</f>
        <v>19.58</v>
      </c>
      <c r="C240" s="1">
        <f t="shared" si="1"/>
        <v>-1.12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IFERROR(__xludf.DUMMYFUNCTION("""COMPUTED_VALUE"""),19.54)</f>
        <v>19.54</v>
      </c>
      <c r="C241" s="1">
        <f t="shared" si="1"/>
        <v>-1.04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IFERROR(__xludf.DUMMYFUNCTION("""COMPUTED_VALUE"""),19.47)</f>
        <v>19.47</v>
      </c>
      <c r="C242" s="1">
        <f t="shared" si="1"/>
        <v>-1.07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IFERROR(__xludf.DUMMYFUNCTION("""COMPUTED_VALUE"""),19.75)</f>
        <v>19.75</v>
      </c>
      <c r="C243" s="1">
        <f t="shared" si="1"/>
        <v>-0.72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IFERROR(__xludf.DUMMYFUNCTION("""COMPUTED_VALUE"""),19.55)</f>
        <v>19.55</v>
      </c>
      <c r="C244" s="1">
        <f t="shared" si="1"/>
        <v>-1.2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IFERROR(__xludf.DUMMYFUNCTION("""COMPUTED_VALUE"""),19.62)</f>
        <v>19.62</v>
      </c>
      <c r="C245" s="1">
        <f t="shared" si="1"/>
        <v>-0.93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IFERROR(__xludf.DUMMYFUNCTION("""COMPUTED_VALUE"""),19.53)</f>
        <v>19.53</v>
      </c>
      <c r="C246" s="1">
        <f t="shared" si="1"/>
        <v>-1.09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IFERROR(__xludf.DUMMYFUNCTION("""COMPUTED_VALUE"""),19.56)</f>
        <v>19.56</v>
      </c>
      <c r="C247" s="1">
        <f t="shared" si="1"/>
        <v>-0.97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IFERROR(__xludf.DUMMYFUNCTION("""COMPUTED_VALUE"""),19.69)</f>
        <v>19.69</v>
      </c>
      <c r="C248" s="1">
        <f t="shared" si="1"/>
        <v>-0.87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IFERROR(__xludf.DUMMYFUNCTION("""COMPUTED_VALUE"""),20.16)</f>
        <v>20.16</v>
      </c>
      <c r="C249" s="1">
        <f t="shared" si="1"/>
        <v>-0.53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IFERROR(__xludf.DUMMYFUNCTION("""COMPUTED_VALUE"""),20.35)</f>
        <v>20.35</v>
      </c>
      <c r="C250" s="1">
        <f t="shared" si="1"/>
        <v>-0.81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IFERROR(__xludf.DUMMYFUNCTION("""COMPUTED_VALUE"""),20.25)</f>
        <v>20.25</v>
      </c>
      <c r="C251" s="1">
        <f t="shared" si="1"/>
        <v>-1.1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IFERROR(__xludf.DUMMYFUNCTION("""COMPUTED_VALUE"""),20.23)</f>
        <v>20.23</v>
      </c>
      <c r="C252" s="1">
        <f t="shared" si="1"/>
        <v>-1.02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IFERROR(__xludf.DUMMYFUNCTION("""COMPUTED_VALUE"""),20.23)</f>
        <v>20.23</v>
      </c>
      <c r="C253" s="1">
        <f t="shared" si="1"/>
        <v>-1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IFERROR(__xludf.DUMMYFUNCTION("""COMPUTED_VALUE"""),20.49)</f>
        <v>20.49</v>
      </c>
      <c r="C254" s="1">
        <f t="shared" si="1"/>
        <v>-0.74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IFERROR(__xludf.DUMMYFUNCTION("""COMPUTED_VALUE"""),20.52)</f>
        <v>20.52</v>
      </c>
      <c r="C255" s="1">
        <f t="shared" si="1"/>
        <v>-0.97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IFERROR(__xludf.DUMMYFUNCTION("""COMPUTED_VALUE"""),20.77)</f>
        <v>20.77</v>
      </c>
      <c r="C256" s="1">
        <f t="shared" si="1"/>
        <v>-0.75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IFERROR(__xludf.DUMMYFUNCTION("""COMPUTED_VALUE"""),20.95)</f>
        <v>20.95</v>
      </c>
      <c r="C257" s="1">
        <f t="shared" si="1"/>
        <v>-0.82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IFERROR(__xludf.DUMMYFUNCTION("""COMPUTED_VALUE"""),20.97)</f>
        <v>20.97</v>
      </c>
      <c r="C258" s="1">
        <f t="shared" si="1"/>
        <v>-0.98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IFERROR(__xludf.DUMMYFUNCTION("""COMPUTED_VALUE"""),20.79)</f>
        <v>20.79</v>
      </c>
      <c r="C259" s="1">
        <f t="shared" si="1"/>
        <v>-1.18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IFERROR(__xludf.DUMMYFUNCTION("""COMPUTED_VALUE"""),20.88)</f>
        <v>20.88</v>
      </c>
      <c r="C260" s="1">
        <f t="shared" si="1"/>
        <v>-0.91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IFERROR(__xludf.DUMMYFUNCTION("""COMPUTED_VALUE"""),21.12)</f>
        <v>21.12</v>
      </c>
      <c r="C261" s="1">
        <f t="shared" si="1"/>
        <v>-0.76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IFERROR(__xludf.DUMMYFUNCTION("""COMPUTED_VALUE"""),21.08)</f>
        <v>21.08</v>
      </c>
      <c r="C262" s="1">
        <f t="shared" si="1"/>
        <v>-1.04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IFERROR(__xludf.DUMMYFUNCTION("""COMPUTED_VALUE"""),21.21)</f>
        <v>21.21</v>
      </c>
      <c r="C263" s="1">
        <f t="shared" si="1"/>
        <v>-0.87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IFERROR(__xludf.DUMMYFUNCTION("""COMPUTED_VALUE"""),21.22)</f>
        <v>21.22</v>
      </c>
      <c r="C264" s="1">
        <f t="shared" si="1"/>
        <v>-0.99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IFERROR(__xludf.DUMMYFUNCTION("""COMPUTED_VALUE"""),20.82)</f>
        <v>20.82</v>
      </c>
      <c r="C265" s="1">
        <f t="shared" si="1"/>
        <v>-1.4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IFERROR(__xludf.DUMMYFUNCTION("""COMPUTED_VALUE"""),20.77)</f>
        <v>20.77</v>
      </c>
      <c r="C266" s="1">
        <f t="shared" si="1"/>
        <v>-1.05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IFERROR(__xludf.DUMMYFUNCTION("""COMPUTED_VALUE"""),20.73)</f>
        <v>20.73</v>
      </c>
      <c r="C267" s="1">
        <f t="shared" si="1"/>
        <v>-1.04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IFERROR(__xludf.DUMMYFUNCTION("""COMPUTED_VALUE"""),21.17)</f>
        <v>21.17</v>
      </c>
      <c r="C268" s="1">
        <f t="shared" si="1"/>
        <v>-0.56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IFERROR(__xludf.DUMMYFUNCTION("""COMPUTED_VALUE"""),21.54)</f>
        <v>21.54</v>
      </c>
      <c r="C269" s="1">
        <f t="shared" si="1"/>
        <v>-0.63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IFERROR(__xludf.DUMMYFUNCTION("""COMPUTED_VALUE"""),21.42)</f>
        <v>21.42</v>
      </c>
      <c r="C270" s="1">
        <f t="shared" si="1"/>
        <v>-1.12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IFERROR(__xludf.DUMMYFUNCTION("""COMPUTED_VALUE"""),21.44)</f>
        <v>21.44</v>
      </c>
      <c r="C271" s="1">
        <f t="shared" si="1"/>
        <v>-0.98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IFERROR(__xludf.DUMMYFUNCTION("""COMPUTED_VALUE"""),20.93)</f>
        <v>20.93</v>
      </c>
      <c r="C272" s="1">
        <f t="shared" si="1"/>
        <v>-1.51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IFERROR(__xludf.DUMMYFUNCTION("""COMPUTED_VALUE"""),21.15)</f>
        <v>21.15</v>
      </c>
      <c r="C273" s="1">
        <f t="shared" si="1"/>
        <v>-0.78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IFERROR(__xludf.DUMMYFUNCTION("""COMPUTED_VALUE"""),21.47)</f>
        <v>21.47</v>
      </c>
      <c r="C274" s="1">
        <f t="shared" si="1"/>
        <v>-0.68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IFERROR(__xludf.DUMMYFUNCTION("""COMPUTED_VALUE"""),21.62)</f>
        <v>21.62</v>
      </c>
      <c r="C275" s="1">
        <f t="shared" si="1"/>
        <v>-0.85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IFERROR(__xludf.DUMMYFUNCTION("""COMPUTED_VALUE"""),21.91)</f>
        <v>21.91</v>
      </c>
      <c r="C276" s="1">
        <f t="shared" si="1"/>
        <v>-0.71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IFERROR(__xludf.DUMMYFUNCTION("""COMPUTED_VALUE"""),22.05)</f>
        <v>22.05</v>
      </c>
      <c r="C277" s="1">
        <f t="shared" si="1"/>
        <v>-0.86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IFERROR(__xludf.DUMMYFUNCTION("""COMPUTED_VALUE"""),22.03)</f>
        <v>22.03</v>
      </c>
      <c r="C278" s="1">
        <f t="shared" si="1"/>
        <v>-1.02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IFERROR(__xludf.DUMMYFUNCTION("""COMPUTED_VALUE"""),21.99)</f>
        <v>21.99</v>
      </c>
      <c r="C279" s="1">
        <f t="shared" si="1"/>
        <v>-1.04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IFERROR(__xludf.DUMMYFUNCTION("""COMPUTED_VALUE"""),22.04)</f>
        <v>22.04</v>
      </c>
      <c r="C280" s="1">
        <f t="shared" si="1"/>
        <v>-0.95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IFERROR(__xludf.DUMMYFUNCTION("""COMPUTED_VALUE"""),18.92)</f>
        <v>18.92</v>
      </c>
      <c r="C281" s="1">
        <f t="shared" si="1"/>
        <v>-4.12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IFERROR(__xludf.DUMMYFUNCTION("""COMPUTED_VALUE"""),18.7)</f>
        <v>18.7</v>
      </c>
      <c r="C282" s="1">
        <f t="shared" si="1"/>
        <v>-1.22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IFERROR(__xludf.DUMMYFUNCTION("""COMPUTED_VALUE"""),18.81)</f>
        <v>18.81</v>
      </c>
      <c r="C283" s="1">
        <f t="shared" si="1"/>
        <v>-0.89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IFERROR(__xludf.DUMMYFUNCTION("""COMPUTED_VALUE"""),18.67)</f>
        <v>18.67</v>
      </c>
      <c r="C284" s="1">
        <f t="shared" si="1"/>
        <v>-1.14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IFERROR(__xludf.DUMMYFUNCTION("""COMPUTED_VALUE"""),18.58)</f>
        <v>18.58</v>
      </c>
      <c r="C285" s="1">
        <f t="shared" si="1"/>
        <v>-1.09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IFERROR(__xludf.DUMMYFUNCTION("""COMPUTED_VALUE"""),18.68)</f>
        <v>18.68</v>
      </c>
      <c r="C286" s="1">
        <f t="shared" si="1"/>
        <v>-0.9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IFERROR(__xludf.DUMMYFUNCTION("""COMPUTED_VALUE"""),18.85)</f>
        <v>18.85</v>
      </c>
      <c r="C287" s="1">
        <f t="shared" si="1"/>
        <v>-0.83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IFERROR(__xludf.DUMMYFUNCTION("""COMPUTED_VALUE"""),18.59)</f>
        <v>18.59</v>
      </c>
      <c r="C288" s="1">
        <f t="shared" si="1"/>
        <v>-1.26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IFERROR(__xludf.DUMMYFUNCTION("""COMPUTED_VALUE"""),18.4)</f>
        <v>18.4</v>
      </c>
      <c r="C289" s="1">
        <f t="shared" si="1"/>
        <v>-1.19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IFERROR(__xludf.DUMMYFUNCTION("""COMPUTED_VALUE"""),18.36)</f>
        <v>18.36</v>
      </c>
      <c r="C290" s="1">
        <f t="shared" si="1"/>
        <v>-1.04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IFERROR(__xludf.DUMMYFUNCTION("""COMPUTED_VALUE"""),18.64)</f>
        <v>18.64</v>
      </c>
      <c r="C291" s="1">
        <f t="shared" si="1"/>
        <v>-0.72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IFERROR(__xludf.DUMMYFUNCTION("""COMPUTED_VALUE"""),18.56)</f>
        <v>18.56</v>
      </c>
      <c r="C292" s="1">
        <f t="shared" si="1"/>
        <v>-1.08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IFERROR(__xludf.DUMMYFUNCTION("""COMPUTED_VALUE"""),18.56)</f>
        <v>18.56</v>
      </c>
      <c r="C293" s="1">
        <f t="shared" si="1"/>
        <v>-1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IFERROR(__xludf.DUMMYFUNCTION("""COMPUTED_VALUE"""),18.5)</f>
        <v>18.5</v>
      </c>
      <c r="C294" s="1">
        <f t="shared" si="1"/>
        <v>-1.06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IFERROR(__xludf.DUMMYFUNCTION("""COMPUTED_VALUE"""),18.53)</f>
        <v>18.53</v>
      </c>
      <c r="C295" s="1">
        <f t="shared" si="1"/>
        <v>-0.97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IFERROR(__xludf.DUMMYFUNCTION("""COMPUTED_VALUE"""),18.4)</f>
        <v>18.4</v>
      </c>
      <c r="C296" s="1">
        <f t="shared" si="1"/>
        <v>-1.13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IFERROR(__xludf.DUMMYFUNCTION("""COMPUTED_VALUE"""),18.2)</f>
        <v>18.2</v>
      </c>
      <c r="C297" s="1">
        <f t="shared" si="1"/>
        <v>-1.2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IFERROR(__xludf.DUMMYFUNCTION("""COMPUTED_VALUE"""),18.22)</f>
        <v>18.22</v>
      </c>
      <c r="C298" s="1">
        <f t="shared" si="1"/>
        <v>-0.98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IFERROR(__xludf.DUMMYFUNCTION("""COMPUTED_VALUE"""),18.12)</f>
        <v>18.12</v>
      </c>
      <c r="C299" s="1">
        <f t="shared" si="1"/>
        <v>-1.1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IFERROR(__xludf.DUMMYFUNCTION("""COMPUTED_VALUE"""),17.92)</f>
        <v>17.92</v>
      </c>
      <c r="C300" s="1">
        <f t="shared" si="1"/>
        <v>-1.2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IFERROR(__xludf.DUMMYFUNCTION("""COMPUTED_VALUE"""),17.95)</f>
        <v>17.95</v>
      </c>
      <c r="C301" s="1">
        <f t="shared" si="1"/>
        <v>-0.97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IFERROR(__xludf.DUMMYFUNCTION("""COMPUTED_VALUE"""),17.85)</f>
        <v>17.85</v>
      </c>
      <c r="C302" s="1">
        <f t="shared" si="1"/>
        <v>-1.1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IFERROR(__xludf.DUMMYFUNCTION("""COMPUTED_VALUE"""),17.39)</f>
        <v>17.39</v>
      </c>
      <c r="C303" s="1">
        <f t="shared" si="1"/>
        <v>-1.46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IFERROR(__xludf.DUMMYFUNCTION("""COMPUTED_VALUE"""),17.05)</f>
        <v>17.05</v>
      </c>
      <c r="C304" s="1">
        <f t="shared" si="1"/>
        <v>-1.34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IFERROR(__xludf.DUMMYFUNCTION("""COMPUTED_VALUE"""),17.0)</f>
        <v>17</v>
      </c>
      <c r="C305" s="1">
        <f t="shared" si="1"/>
        <v>-1.05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IFERROR(__xludf.DUMMYFUNCTION("""COMPUTED_VALUE"""),17.14)</f>
        <v>17.14</v>
      </c>
      <c r="C306" s="1">
        <f t="shared" si="1"/>
        <v>-0.86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IFERROR(__xludf.DUMMYFUNCTION("""COMPUTED_VALUE"""),17.39)</f>
        <v>17.39</v>
      </c>
      <c r="C307" s="1">
        <f t="shared" si="1"/>
        <v>-0.75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IFERROR(__xludf.DUMMYFUNCTION("""COMPUTED_VALUE"""),17.45)</f>
        <v>17.45</v>
      </c>
      <c r="C308" s="1">
        <f t="shared" si="1"/>
        <v>-0.94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IFERROR(__xludf.DUMMYFUNCTION("""COMPUTED_VALUE"""),17.58)</f>
        <v>17.58</v>
      </c>
      <c r="C309" s="1">
        <f t="shared" si="1"/>
        <v>-0.87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IFERROR(__xludf.DUMMYFUNCTION("""COMPUTED_VALUE"""),17.36)</f>
        <v>17.36</v>
      </c>
      <c r="C310" s="1">
        <f t="shared" si="1"/>
        <v>-1.22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IFERROR(__xludf.DUMMYFUNCTION("""COMPUTED_VALUE"""),17.28)</f>
        <v>17.28</v>
      </c>
      <c r="C311" s="1">
        <f t="shared" si="1"/>
        <v>-1.08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IFERROR(__xludf.DUMMYFUNCTION("""COMPUTED_VALUE"""),17.19)</f>
        <v>17.19</v>
      </c>
      <c r="C312" s="1">
        <f t="shared" si="1"/>
        <v>-1.09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IFERROR(__xludf.DUMMYFUNCTION("""COMPUTED_VALUE"""),17.44)</f>
        <v>17.44</v>
      </c>
      <c r="C313" s="1">
        <f t="shared" si="1"/>
        <v>-0.75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IFERROR(__xludf.DUMMYFUNCTION("""COMPUTED_VALUE"""),17.33)</f>
        <v>17.33</v>
      </c>
      <c r="C314" s="1">
        <f t="shared" si="1"/>
        <v>-1.11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IFERROR(__xludf.DUMMYFUNCTION("""COMPUTED_VALUE"""),17.15)</f>
        <v>17.15</v>
      </c>
      <c r="C315" s="1">
        <f t="shared" si="1"/>
        <v>-1.18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IFERROR(__xludf.DUMMYFUNCTION("""COMPUTED_VALUE"""),17.04)</f>
        <v>17.04</v>
      </c>
      <c r="C316" s="1">
        <f t="shared" si="1"/>
        <v>-1.11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IFERROR(__xludf.DUMMYFUNCTION("""COMPUTED_VALUE"""),17.06)</f>
        <v>17.06</v>
      </c>
      <c r="C317" s="1">
        <f t="shared" si="1"/>
        <v>-0.98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IFERROR(__xludf.DUMMYFUNCTION("""COMPUTED_VALUE"""),17.22)</f>
        <v>17.22</v>
      </c>
      <c r="C318" s="1">
        <f t="shared" si="1"/>
        <v>-0.84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IFERROR(__xludf.DUMMYFUNCTION("""COMPUTED_VALUE"""),18.07)</f>
        <v>18.07</v>
      </c>
      <c r="C319" s="1">
        <f t="shared" si="1"/>
        <v>-0.15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IFERROR(__xludf.DUMMYFUNCTION("""COMPUTED_VALUE"""),17.91)</f>
        <v>17.91</v>
      </c>
      <c r="C320" s="1">
        <f t="shared" si="1"/>
        <v>-1.16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IFERROR(__xludf.DUMMYFUNCTION("""COMPUTED_VALUE"""),17.65)</f>
        <v>17.65</v>
      </c>
      <c r="C321" s="1">
        <f t="shared" si="1"/>
        <v>-1.26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IFERROR(__xludf.DUMMYFUNCTION("""COMPUTED_VALUE"""),17.47)</f>
        <v>17.47</v>
      </c>
      <c r="C322" s="1">
        <f t="shared" si="1"/>
        <v>-1.18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IFERROR(__xludf.DUMMYFUNCTION("""COMPUTED_VALUE"""),17.44)</f>
        <v>17.44</v>
      </c>
      <c r="C323" s="1">
        <f t="shared" si="1"/>
        <v>-1.03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IFERROR(__xludf.DUMMYFUNCTION("""COMPUTED_VALUE"""),17.25)</f>
        <v>17.25</v>
      </c>
      <c r="C324" s="1">
        <f t="shared" si="1"/>
        <v>-1.19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IFERROR(__xludf.DUMMYFUNCTION("""COMPUTED_VALUE"""),17.17)</f>
        <v>17.17</v>
      </c>
      <c r="C325" s="1">
        <f t="shared" si="1"/>
        <v>-1.08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IFERROR(__xludf.DUMMYFUNCTION("""COMPUTED_VALUE"""),17.03)</f>
        <v>17.03</v>
      </c>
      <c r="C326" s="1">
        <f t="shared" si="1"/>
        <v>-1.14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IFERROR(__xludf.DUMMYFUNCTION("""COMPUTED_VALUE"""),16.73)</f>
        <v>16.73</v>
      </c>
      <c r="C327" s="1">
        <f t="shared" si="1"/>
        <v>-1.3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IFERROR(__xludf.DUMMYFUNCTION("""COMPUTED_VALUE"""),16.61)</f>
        <v>16.61</v>
      </c>
      <c r="C328" s="1">
        <f t="shared" si="1"/>
        <v>-1.12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IFERROR(__xludf.DUMMYFUNCTION("""COMPUTED_VALUE"""),16.93)</f>
        <v>16.93</v>
      </c>
      <c r="C329" s="1">
        <f t="shared" si="1"/>
        <v>-0.68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IFERROR(__xludf.DUMMYFUNCTION("""COMPUTED_VALUE"""),16.94)</f>
        <v>16.94</v>
      </c>
      <c r="C330" s="1">
        <f t="shared" si="1"/>
        <v>-0.99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IFERROR(__xludf.DUMMYFUNCTION("""COMPUTED_VALUE"""),17.1)</f>
        <v>17.1</v>
      </c>
      <c r="C331" s="1">
        <f t="shared" si="1"/>
        <v>-0.84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IFERROR(__xludf.DUMMYFUNCTION("""COMPUTED_VALUE"""),17.52)</f>
        <v>17.52</v>
      </c>
      <c r="C332" s="1">
        <f t="shared" si="1"/>
        <v>-0.58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IFERROR(__xludf.DUMMYFUNCTION("""COMPUTED_VALUE"""),17.19)</f>
        <v>17.19</v>
      </c>
      <c r="C333" s="1">
        <f t="shared" si="1"/>
        <v>-1.33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IFERROR(__xludf.DUMMYFUNCTION("""COMPUTED_VALUE"""),17.29)</f>
        <v>17.29</v>
      </c>
      <c r="C334" s="1">
        <f t="shared" si="1"/>
        <v>-0.9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IFERROR(__xludf.DUMMYFUNCTION("""COMPUTED_VALUE"""),17.52)</f>
        <v>17.52</v>
      </c>
      <c r="C335" s="1">
        <f t="shared" si="1"/>
        <v>-0.77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IFERROR(__xludf.DUMMYFUNCTION("""COMPUTED_VALUE"""),17.58)</f>
        <v>17.58</v>
      </c>
      <c r="C336" s="1">
        <f t="shared" si="1"/>
        <v>-0.94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IFERROR(__xludf.DUMMYFUNCTION("""COMPUTED_VALUE"""),17.41)</f>
        <v>17.41</v>
      </c>
      <c r="C337" s="1">
        <f t="shared" si="1"/>
        <v>-1.17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IFERROR(__xludf.DUMMYFUNCTION("""COMPUTED_VALUE"""),17.47)</f>
        <v>17.47</v>
      </c>
      <c r="C338" s="1">
        <f t="shared" si="1"/>
        <v>-0.94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IFERROR(__xludf.DUMMYFUNCTION("""COMPUTED_VALUE"""),17.48)</f>
        <v>17.48</v>
      </c>
      <c r="C339" s="1">
        <f t="shared" si="1"/>
        <v>-0.99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IFERROR(__xludf.DUMMYFUNCTION("""COMPUTED_VALUE"""),17.56)</f>
        <v>17.56</v>
      </c>
      <c r="C340" s="1">
        <f t="shared" si="1"/>
        <v>-0.92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IFERROR(__xludf.DUMMYFUNCTION("""COMPUTED_VALUE"""),17.6)</f>
        <v>17.6</v>
      </c>
      <c r="C341" s="1">
        <f t="shared" si="1"/>
        <v>-0.96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IFERROR(__xludf.DUMMYFUNCTION("""COMPUTED_VALUE"""),17.79)</f>
        <v>17.79</v>
      </c>
      <c r="C342" s="1">
        <f t="shared" si="1"/>
        <v>-0.81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IFERROR(__xludf.DUMMYFUNCTION("""COMPUTED_VALUE"""),17.78)</f>
        <v>17.78</v>
      </c>
      <c r="C343" s="1">
        <f t="shared" si="1"/>
        <v>-1.01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IFERROR(__xludf.DUMMYFUNCTION("""COMPUTED_VALUE"""),16.93)</f>
        <v>16.93</v>
      </c>
      <c r="C344" s="1">
        <f t="shared" si="1"/>
        <v>-1.85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IFERROR(__xludf.DUMMYFUNCTION("""COMPUTED_VALUE"""),16.88)</f>
        <v>16.88</v>
      </c>
      <c r="C345" s="1">
        <f t="shared" si="1"/>
        <v>-1.05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IFERROR(__xludf.DUMMYFUNCTION("""COMPUTED_VALUE"""),16.6)</f>
        <v>16.6</v>
      </c>
      <c r="C346" s="1">
        <f t="shared" si="1"/>
        <v>-1.28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IFERROR(__xludf.DUMMYFUNCTION("""COMPUTED_VALUE"""),16.64)</f>
        <v>16.64</v>
      </c>
      <c r="C347" s="1">
        <f t="shared" si="1"/>
        <v>-0.96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IFERROR(__xludf.DUMMYFUNCTION("""COMPUTED_VALUE"""),16.65)</f>
        <v>16.65</v>
      </c>
      <c r="C348" s="1">
        <f t="shared" si="1"/>
        <v>-0.99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IFERROR(__xludf.DUMMYFUNCTION("""COMPUTED_VALUE"""),16.66)</f>
        <v>16.66</v>
      </c>
      <c r="C349" s="1">
        <f t="shared" si="1"/>
        <v>-0.99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IFERROR(__xludf.DUMMYFUNCTION("""COMPUTED_VALUE"""),16.53)</f>
        <v>16.53</v>
      </c>
      <c r="C350" s="1">
        <f t="shared" si="1"/>
        <v>-1.13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IFERROR(__xludf.DUMMYFUNCTION("""COMPUTED_VALUE"""),16.35)</f>
        <v>16.35</v>
      </c>
      <c r="C351" s="1">
        <f t="shared" si="1"/>
        <v>-1.18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IFERROR(__xludf.DUMMYFUNCTION("""COMPUTED_VALUE"""),16.27)</f>
        <v>16.27</v>
      </c>
      <c r="C352" s="1">
        <f t="shared" si="1"/>
        <v>-1.08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IFERROR(__xludf.DUMMYFUNCTION("""COMPUTED_VALUE"""),16.19)</f>
        <v>16.19</v>
      </c>
      <c r="C353" s="1">
        <f t="shared" si="1"/>
        <v>-1.08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IFERROR(__xludf.DUMMYFUNCTION("""COMPUTED_VALUE"""),16.25)</f>
        <v>16.25</v>
      </c>
      <c r="C354" s="1">
        <f t="shared" si="1"/>
        <v>-0.94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IFERROR(__xludf.DUMMYFUNCTION("""COMPUTED_VALUE"""),16.46)</f>
        <v>16.46</v>
      </c>
      <c r="C355" s="1">
        <f t="shared" si="1"/>
        <v>-0.79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IFERROR(__xludf.DUMMYFUNCTION("""COMPUTED_VALUE"""),16.8)</f>
        <v>16.8</v>
      </c>
      <c r="C356" s="1">
        <f t="shared" si="1"/>
        <v>-0.66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IFERROR(__xludf.DUMMYFUNCTION("""COMPUTED_VALUE"""),16.38)</f>
        <v>16.38</v>
      </c>
      <c r="C357" s="1">
        <f t="shared" si="1"/>
        <v>-1.42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IFERROR(__xludf.DUMMYFUNCTION("""COMPUTED_VALUE"""),16.25)</f>
        <v>16.25</v>
      </c>
      <c r="C358" s="1">
        <f t="shared" si="1"/>
        <v>-1.13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IFERROR(__xludf.DUMMYFUNCTION("""COMPUTED_VALUE"""),16.01)</f>
        <v>16.01</v>
      </c>
      <c r="C359" s="1">
        <f t="shared" si="1"/>
        <v>-1.24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IFERROR(__xludf.DUMMYFUNCTION("""COMPUTED_VALUE"""),15.99)</f>
        <v>15.99</v>
      </c>
      <c r="C360" s="1">
        <f t="shared" si="1"/>
        <v>-1.02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IFERROR(__xludf.DUMMYFUNCTION("""COMPUTED_VALUE"""),15.51)</f>
        <v>15.51</v>
      </c>
      <c r="C361" s="1">
        <f t="shared" si="1"/>
        <v>-1.48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IFERROR(__xludf.DUMMYFUNCTION("""COMPUTED_VALUE"""),15.3)</f>
        <v>15.3</v>
      </c>
      <c r="C362" s="1">
        <f t="shared" si="1"/>
        <v>-1.21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IFERROR(__xludf.DUMMYFUNCTION("""COMPUTED_VALUE"""),15.31)</f>
        <v>15.31</v>
      </c>
      <c r="C363" s="1">
        <f t="shared" si="1"/>
        <v>-0.99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IFERROR(__xludf.DUMMYFUNCTION("""COMPUTED_VALUE"""),15.12)</f>
        <v>15.12</v>
      </c>
      <c r="C364" s="1">
        <f t="shared" si="1"/>
        <v>-1.19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IFERROR(__xludf.DUMMYFUNCTION("""COMPUTED_VALUE"""),15.06)</f>
        <v>15.06</v>
      </c>
      <c r="C365" s="1">
        <f t="shared" si="1"/>
        <v>-1.06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IFERROR(__xludf.DUMMYFUNCTION("""COMPUTED_VALUE"""),15.08)</f>
        <v>15.08</v>
      </c>
      <c r="C366" s="1">
        <f t="shared" si="1"/>
        <v>-0.98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IFERROR(__xludf.DUMMYFUNCTION("""COMPUTED_VALUE"""),14.84)</f>
        <v>14.84</v>
      </c>
      <c r="C367" s="1">
        <f t="shared" si="1"/>
        <v>-1.24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IFERROR(__xludf.DUMMYFUNCTION("""COMPUTED_VALUE"""),15.05)</f>
        <v>15.05</v>
      </c>
      <c r="C368" s="1">
        <f t="shared" si="1"/>
        <v>-0.79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IFERROR(__xludf.DUMMYFUNCTION("""COMPUTED_VALUE"""),14.97)</f>
        <v>14.97</v>
      </c>
      <c r="C369" s="1">
        <f t="shared" si="1"/>
        <v>-1.08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IFERROR(__xludf.DUMMYFUNCTION("""COMPUTED_VALUE"""),15.14)</f>
        <v>15.14</v>
      </c>
      <c r="C370" s="1">
        <f t="shared" si="1"/>
        <v>-0.83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IFERROR(__xludf.DUMMYFUNCTION("""COMPUTED_VALUE"""),15.51)</f>
        <v>15.51</v>
      </c>
      <c r="C371" s="1">
        <f t="shared" si="1"/>
        <v>-0.63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IFERROR(__xludf.DUMMYFUNCTION("""COMPUTED_VALUE"""),15.36)</f>
        <v>15.36</v>
      </c>
      <c r="C372" s="1">
        <f t="shared" si="1"/>
        <v>-1.15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IFERROR(__xludf.DUMMYFUNCTION("""COMPUTED_VALUE"""),15.47)</f>
        <v>15.47</v>
      </c>
      <c r="C373" s="1">
        <f t="shared" si="1"/>
        <v>-0.89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IFERROR(__xludf.DUMMYFUNCTION("""COMPUTED_VALUE"""),14.93)</f>
        <v>14.93</v>
      </c>
      <c r="C374" s="1">
        <f t="shared" si="1"/>
        <v>-1.54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IFERROR(__xludf.DUMMYFUNCTION("""COMPUTED_VALUE"""),15.05)</f>
        <v>15.05</v>
      </c>
      <c r="C375" s="1">
        <f t="shared" si="1"/>
        <v>-0.88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IFERROR(__xludf.DUMMYFUNCTION("""COMPUTED_VALUE"""),15.13)</f>
        <v>15.13</v>
      </c>
      <c r="C376" s="1">
        <f t="shared" si="1"/>
        <v>-0.92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IFERROR(__xludf.DUMMYFUNCTION("""COMPUTED_VALUE"""),15.34)</f>
        <v>15.34</v>
      </c>
      <c r="C377" s="1">
        <f t="shared" si="1"/>
        <v>-0.79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IFERROR(__xludf.DUMMYFUNCTION("""COMPUTED_VALUE"""),15.61)</f>
        <v>15.61</v>
      </c>
      <c r="C378" s="1">
        <f t="shared" si="1"/>
        <v>-0.73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IFERROR(__xludf.DUMMYFUNCTION("""COMPUTED_VALUE"""),15.86)</f>
        <v>15.86</v>
      </c>
      <c r="C379" s="1">
        <f t="shared" si="1"/>
        <v>-0.75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IFERROR(__xludf.DUMMYFUNCTION("""COMPUTED_VALUE"""),15.67)</f>
        <v>15.67</v>
      </c>
      <c r="C380" s="1">
        <f t="shared" si="1"/>
        <v>-1.19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IFERROR(__xludf.DUMMYFUNCTION("""COMPUTED_VALUE"""),15.56)</f>
        <v>15.56</v>
      </c>
      <c r="C381" s="1">
        <f t="shared" si="1"/>
        <v>-1.11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IFERROR(__xludf.DUMMYFUNCTION("""COMPUTED_VALUE"""),15.9)</f>
        <v>15.9</v>
      </c>
      <c r="C382" s="1">
        <f t="shared" si="1"/>
        <v>-0.66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IFERROR(__xludf.DUMMYFUNCTION("""COMPUTED_VALUE"""),15.74)</f>
        <v>15.74</v>
      </c>
      <c r="C383" s="1">
        <f t="shared" si="1"/>
        <v>-1.16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IFERROR(__xludf.DUMMYFUNCTION("""COMPUTED_VALUE"""),15.43)</f>
        <v>15.43</v>
      </c>
      <c r="C384" s="1">
        <f t="shared" si="1"/>
        <v>-1.31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IFERROR(__xludf.DUMMYFUNCTION("""COMPUTED_VALUE"""),15.6)</f>
        <v>15.6</v>
      </c>
      <c r="C385" s="1">
        <f t="shared" si="1"/>
        <v>-0.83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IFERROR(__xludf.DUMMYFUNCTION("""COMPUTED_VALUE"""),15.57)</f>
        <v>15.57</v>
      </c>
      <c r="C386" s="1">
        <f t="shared" si="1"/>
        <v>-1.03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IFERROR(__xludf.DUMMYFUNCTION("""COMPUTED_VALUE"""),15.43)</f>
        <v>15.43</v>
      </c>
      <c r="C387" s="1">
        <f t="shared" si="1"/>
        <v>-1.14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IFERROR(__xludf.DUMMYFUNCTION("""COMPUTED_VALUE"""),15.59)</f>
        <v>15.59</v>
      </c>
      <c r="C388" s="1">
        <f t="shared" si="1"/>
        <v>-0.84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IFERROR(__xludf.DUMMYFUNCTION("""COMPUTED_VALUE"""),15.44)</f>
        <v>15.44</v>
      </c>
      <c r="C389" s="1">
        <f t="shared" si="1"/>
        <v>-1.15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IFERROR(__xludf.DUMMYFUNCTION("""COMPUTED_VALUE"""),15.66)</f>
        <v>15.66</v>
      </c>
      <c r="C390" s="1">
        <f t="shared" si="1"/>
        <v>-0.78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IFERROR(__xludf.DUMMYFUNCTION("""COMPUTED_VALUE"""),15.82)</f>
        <v>15.82</v>
      </c>
      <c r="C391" s="1">
        <f t="shared" si="1"/>
        <v>-0.84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IFERROR(__xludf.DUMMYFUNCTION("""COMPUTED_VALUE"""),16.35)</f>
        <v>16.35</v>
      </c>
      <c r="C392" s="1">
        <f t="shared" si="1"/>
        <v>-0.47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IFERROR(__xludf.DUMMYFUNCTION("""COMPUTED_VALUE"""),16.46)</f>
        <v>16.46</v>
      </c>
      <c r="C393" s="1">
        <f t="shared" si="1"/>
        <v>-0.89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IFERROR(__xludf.DUMMYFUNCTION("""COMPUTED_VALUE"""),16.28)</f>
        <v>16.28</v>
      </c>
      <c r="C394" s="1">
        <f t="shared" si="1"/>
        <v>-1.18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IFERROR(__xludf.DUMMYFUNCTION("""COMPUTED_VALUE"""),16.29)</f>
        <v>16.29</v>
      </c>
      <c r="C395" s="1">
        <f t="shared" si="1"/>
        <v>-0.99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IFERROR(__xludf.DUMMYFUNCTION("""COMPUTED_VALUE"""),15.69)</f>
        <v>15.69</v>
      </c>
      <c r="C396" s="1">
        <f t="shared" si="1"/>
        <v>-1.6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IFERROR(__xludf.DUMMYFUNCTION("""COMPUTED_VALUE"""),16.01)</f>
        <v>16.01</v>
      </c>
      <c r="C397" s="1">
        <f t="shared" si="1"/>
        <v>-0.68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IFERROR(__xludf.DUMMYFUNCTION("""COMPUTED_VALUE"""),15.97)</f>
        <v>15.97</v>
      </c>
      <c r="C398" s="1">
        <f t="shared" si="1"/>
        <v>-1.04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IFERROR(__xludf.DUMMYFUNCTION("""COMPUTED_VALUE"""),15.83)</f>
        <v>15.83</v>
      </c>
      <c r="C399" s="1">
        <f t="shared" si="1"/>
        <v>-1.14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IFERROR(__xludf.DUMMYFUNCTION("""COMPUTED_VALUE"""),15.46)</f>
        <v>15.46</v>
      </c>
      <c r="C400" s="1">
        <f t="shared" si="1"/>
        <v>-1.37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IFERROR(__xludf.DUMMYFUNCTION("""COMPUTED_VALUE"""),15.49)</f>
        <v>15.49</v>
      </c>
      <c r="C401" s="1">
        <f t="shared" si="1"/>
        <v>-0.97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IFERROR(__xludf.DUMMYFUNCTION("""COMPUTED_VALUE"""),14.82)</f>
        <v>14.82</v>
      </c>
      <c r="C402" s="1">
        <f t="shared" si="1"/>
        <v>-1.67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IFERROR(__xludf.DUMMYFUNCTION("""COMPUTED_VALUE"""),14.94)</f>
        <v>14.94</v>
      </c>
      <c r="C403" s="1">
        <f t="shared" si="1"/>
        <v>-0.88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IFERROR(__xludf.DUMMYFUNCTION("""COMPUTED_VALUE"""),13.94)</f>
        <v>13.94</v>
      </c>
      <c r="C404" s="1">
        <f t="shared" si="1"/>
        <v>-2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IFERROR(__xludf.DUMMYFUNCTION("""COMPUTED_VALUE"""),14.06)</f>
        <v>14.06</v>
      </c>
      <c r="C405" s="1">
        <f t="shared" si="1"/>
        <v>-0.88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IFERROR(__xludf.DUMMYFUNCTION("""COMPUTED_VALUE"""),13.73)</f>
        <v>13.73</v>
      </c>
      <c r="C406" s="1">
        <f t="shared" si="1"/>
        <v>-1.33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IFERROR(__xludf.DUMMYFUNCTION("""COMPUTED_VALUE"""),15.92)</f>
        <v>15.92</v>
      </c>
      <c r="C407" s="1">
        <f t="shared" si="1"/>
        <v>1.19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IFERROR(__xludf.DUMMYFUNCTION("""COMPUTED_VALUE"""),15.99)</f>
        <v>15.99</v>
      </c>
      <c r="C408" s="1">
        <f t="shared" si="1"/>
        <v>-0.93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IFERROR(__xludf.DUMMYFUNCTION("""COMPUTED_VALUE"""),16.03)</f>
        <v>16.03</v>
      </c>
      <c r="C409" s="1">
        <f t="shared" si="1"/>
        <v>-0.96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IFERROR(__xludf.DUMMYFUNCTION("""COMPUTED_VALUE"""),16.0)</f>
        <v>16</v>
      </c>
      <c r="C410" s="1">
        <f t="shared" si="1"/>
        <v>-1.03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IFERROR(__xludf.DUMMYFUNCTION("""COMPUTED_VALUE"""),15.85)</f>
        <v>15.85</v>
      </c>
      <c r="C411" s="1">
        <f t="shared" si="1"/>
        <v>-1.15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IFERROR(__xludf.DUMMYFUNCTION("""COMPUTED_VALUE"""),15.01)</f>
        <v>15.01</v>
      </c>
      <c r="C412" s="1">
        <f t="shared" si="1"/>
        <v>-1.84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IFERROR(__xludf.DUMMYFUNCTION("""COMPUTED_VALUE"""),15.08)</f>
        <v>15.08</v>
      </c>
      <c r="C413" s="1">
        <f t="shared" si="1"/>
        <v>-0.93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IFERROR(__xludf.DUMMYFUNCTION("""COMPUTED_VALUE"""),15.01)</f>
        <v>15.01</v>
      </c>
      <c r="C414" s="1">
        <f t="shared" si="1"/>
        <v>-1.07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IFERROR(__xludf.DUMMYFUNCTION("""COMPUTED_VALUE"""),15.44)</f>
        <v>15.44</v>
      </c>
      <c r="C415" s="1">
        <f t="shared" si="1"/>
        <v>-0.57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IFERROR(__xludf.DUMMYFUNCTION("""COMPUTED_VALUE"""),15.46)</f>
        <v>15.46</v>
      </c>
      <c r="C416" s="1">
        <f t="shared" si="1"/>
        <v>-0.98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IFERROR(__xludf.DUMMYFUNCTION("""COMPUTED_VALUE"""),15.08)</f>
        <v>15.08</v>
      </c>
      <c r="C417" s="1">
        <f t="shared" si="1"/>
        <v>-1.38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IFERROR(__xludf.DUMMYFUNCTION("""COMPUTED_VALUE"""),15.32)</f>
        <v>15.32</v>
      </c>
      <c r="C418" s="1">
        <f t="shared" si="1"/>
        <v>-0.76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IFERROR(__xludf.DUMMYFUNCTION("""COMPUTED_VALUE"""),15.74)</f>
        <v>15.74</v>
      </c>
      <c r="C419" s="1">
        <f t="shared" si="1"/>
        <v>-0.58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IFERROR(__xludf.DUMMYFUNCTION("""COMPUTED_VALUE"""),15.63)</f>
        <v>15.63</v>
      </c>
      <c r="C420" s="1">
        <f t="shared" si="1"/>
        <v>-1.11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IFERROR(__xludf.DUMMYFUNCTION("""COMPUTED_VALUE"""),15.67)</f>
        <v>15.67</v>
      </c>
      <c r="C421" s="1">
        <f t="shared" si="1"/>
        <v>-0.96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IFERROR(__xludf.DUMMYFUNCTION("""COMPUTED_VALUE"""),15.82)</f>
        <v>15.82</v>
      </c>
      <c r="C422" s="1">
        <f t="shared" si="1"/>
        <v>-0.85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IFERROR(__xludf.DUMMYFUNCTION("""COMPUTED_VALUE"""),15.41)</f>
        <v>15.41</v>
      </c>
      <c r="C423" s="1">
        <f t="shared" si="1"/>
        <v>-1.41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IFERROR(__xludf.DUMMYFUNCTION("""COMPUTED_VALUE"""),15.28)</f>
        <v>15.28</v>
      </c>
      <c r="C424" s="1">
        <f t="shared" si="1"/>
        <v>-1.13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IFERROR(__xludf.DUMMYFUNCTION("""COMPUTED_VALUE"""),15.88)</f>
        <v>15.88</v>
      </c>
      <c r="C425" s="1">
        <f t="shared" si="1"/>
        <v>-0.4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IFERROR(__xludf.DUMMYFUNCTION("""COMPUTED_VALUE"""),16.29)</f>
        <v>16.29</v>
      </c>
      <c r="C426" s="1">
        <f t="shared" si="1"/>
        <v>-0.59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IFERROR(__xludf.DUMMYFUNCTION("""COMPUTED_VALUE"""),15.82)</f>
        <v>15.82</v>
      </c>
      <c r="C427" s="1">
        <f t="shared" si="1"/>
        <v>-1.47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IFERROR(__xludf.DUMMYFUNCTION("""COMPUTED_VALUE"""),16.09)</f>
        <v>16.09</v>
      </c>
      <c r="C428" s="1">
        <f t="shared" si="1"/>
        <v>-0.73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IFERROR(__xludf.DUMMYFUNCTION("""COMPUTED_VALUE"""),16.35)</f>
        <v>16.35</v>
      </c>
      <c r="C429" s="1">
        <f t="shared" si="1"/>
        <v>-0.74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IFERROR(__xludf.DUMMYFUNCTION("""COMPUTED_VALUE"""),16.33)</f>
        <v>16.33</v>
      </c>
      <c r="C430" s="1">
        <f t="shared" si="1"/>
        <v>-1.02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IFERROR(__xludf.DUMMYFUNCTION("""COMPUTED_VALUE"""),16.67)</f>
        <v>16.67</v>
      </c>
      <c r="C431" s="1">
        <f t="shared" si="1"/>
        <v>-0.66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IFERROR(__xludf.DUMMYFUNCTION("""COMPUTED_VALUE"""),16.62)</f>
        <v>16.62</v>
      </c>
      <c r="C432" s="1">
        <f t="shared" si="1"/>
        <v>-1.05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IFERROR(__xludf.DUMMYFUNCTION("""COMPUTED_VALUE"""),16.51)</f>
        <v>16.51</v>
      </c>
      <c r="C433" s="1">
        <f t="shared" si="1"/>
        <v>-1.11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IFERROR(__xludf.DUMMYFUNCTION("""COMPUTED_VALUE"""),16.53)</f>
        <v>16.53</v>
      </c>
      <c r="C434" s="1">
        <f t="shared" si="1"/>
        <v>-0.98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IFERROR(__xludf.DUMMYFUNCTION("""COMPUTED_VALUE"""),15.84)</f>
        <v>15.84</v>
      </c>
      <c r="C435" s="1">
        <f t="shared" si="1"/>
        <v>-1.69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IFERROR(__xludf.DUMMYFUNCTION("""COMPUTED_VALUE"""),15.33)</f>
        <v>15.33</v>
      </c>
      <c r="C436" s="1">
        <f t="shared" si="1"/>
        <v>-1.51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IFERROR(__xludf.DUMMYFUNCTION("""COMPUTED_VALUE"""),15.61)</f>
        <v>15.61</v>
      </c>
      <c r="C437" s="1">
        <f t="shared" si="1"/>
        <v>-0.72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IFERROR(__xludf.DUMMYFUNCTION("""COMPUTED_VALUE"""),15.99)</f>
        <v>15.99</v>
      </c>
      <c r="C438" s="1">
        <f t="shared" si="1"/>
        <v>-0.62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IFERROR(__xludf.DUMMYFUNCTION("""COMPUTED_VALUE"""),16.07)</f>
        <v>16.07</v>
      </c>
      <c r="C439" s="1">
        <f t="shared" si="1"/>
        <v>-0.92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IFERROR(__xludf.DUMMYFUNCTION("""COMPUTED_VALUE"""),15.84)</f>
        <v>15.84</v>
      </c>
      <c r="C440" s="1">
        <f t="shared" si="1"/>
        <v>-1.23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IFERROR(__xludf.DUMMYFUNCTION("""COMPUTED_VALUE"""),15.85)</f>
        <v>15.85</v>
      </c>
      <c r="C441" s="1">
        <f t="shared" si="1"/>
        <v>-0.99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IFERROR(__xludf.DUMMYFUNCTION("""COMPUTED_VALUE"""),15.5)</f>
        <v>15.5</v>
      </c>
      <c r="C442" s="1">
        <f t="shared" si="1"/>
        <v>-1.35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IFERROR(__xludf.DUMMYFUNCTION("""COMPUTED_VALUE"""),15.19)</f>
        <v>15.19</v>
      </c>
      <c r="C443" s="1">
        <f t="shared" si="1"/>
        <v>-1.31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IFERROR(__xludf.DUMMYFUNCTION("""COMPUTED_VALUE"""),15.58)</f>
        <v>15.58</v>
      </c>
      <c r="C444" s="1">
        <f t="shared" si="1"/>
        <v>-0.61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IFERROR(__xludf.DUMMYFUNCTION("""COMPUTED_VALUE"""),16.16)</f>
        <v>16.16</v>
      </c>
      <c r="C445" s="1">
        <f t="shared" si="1"/>
        <v>-0.42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IFERROR(__xludf.DUMMYFUNCTION("""COMPUTED_VALUE"""),16.75)</f>
        <v>16.75</v>
      </c>
      <c r="C446" s="1">
        <f t="shared" si="1"/>
        <v>-0.41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IFERROR(__xludf.DUMMYFUNCTION("""COMPUTED_VALUE"""),16.66)</f>
        <v>16.66</v>
      </c>
      <c r="C447" s="1">
        <f t="shared" si="1"/>
        <v>-1.09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IFERROR(__xludf.DUMMYFUNCTION("""COMPUTED_VALUE"""),17.09)</f>
        <v>17.09</v>
      </c>
      <c r="C448" s="1">
        <f t="shared" si="1"/>
        <v>-0.57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IFERROR(__xludf.DUMMYFUNCTION("""COMPUTED_VALUE"""),16.99)</f>
        <v>16.99</v>
      </c>
      <c r="C449" s="1">
        <f t="shared" si="1"/>
        <v>-1.1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IFERROR(__xludf.DUMMYFUNCTION("""COMPUTED_VALUE"""),17.25)</f>
        <v>17.25</v>
      </c>
      <c r="C450" s="1">
        <f t="shared" si="1"/>
        <v>-0.74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IFERROR(__xludf.DUMMYFUNCTION("""COMPUTED_VALUE"""),17.42)</f>
        <v>17.42</v>
      </c>
      <c r="C451" s="1">
        <f t="shared" si="1"/>
        <v>-0.83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IFERROR(__xludf.DUMMYFUNCTION("""COMPUTED_VALUE"""),17.55)</f>
        <v>17.55</v>
      </c>
      <c r="C452" s="1">
        <f t="shared" si="1"/>
        <v>-0.87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IFERROR(__xludf.DUMMYFUNCTION("""COMPUTED_VALUE"""),17.17)</f>
        <v>17.17</v>
      </c>
      <c r="C453" s="1">
        <f t="shared" si="1"/>
        <v>-1.38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IFERROR(__xludf.DUMMYFUNCTION("""COMPUTED_VALUE"""),17.51)</f>
        <v>17.51</v>
      </c>
      <c r="C454" s="1">
        <f t="shared" si="1"/>
        <v>-0.66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IFERROR(__xludf.DUMMYFUNCTION("""COMPUTED_VALUE"""),17.16)</f>
        <v>17.16</v>
      </c>
      <c r="C455" s="1">
        <f t="shared" si="1"/>
        <v>-1.35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IFERROR(__xludf.DUMMYFUNCTION("""COMPUTED_VALUE"""),17.19)</f>
        <v>17.19</v>
      </c>
      <c r="C456" s="1">
        <f t="shared" si="1"/>
        <v>-0.97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IFERROR(__xludf.DUMMYFUNCTION("""COMPUTED_VALUE"""),17.38)</f>
        <v>17.38</v>
      </c>
      <c r="C457" s="1">
        <f t="shared" si="1"/>
        <v>-0.81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IFERROR(__xludf.DUMMYFUNCTION("""COMPUTED_VALUE"""),17.54)</f>
        <v>17.54</v>
      </c>
      <c r="C458" s="1">
        <f t="shared" si="1"/>
        <v>-0.84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IFERROR(__xludf.DUMMYFUNCTION("""COMPUTED_VALUE"""),17.62)</f>
        <v>17.62</v>
      </c>
      <c r="C459" s="1">
        <f t="shared" si="1"/>
        <v>-0.92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IFERROR(__xludf.DUMMYFUNCTION("""COMPUTED_VALUE"""),17.61)</f>
        <v>17.61</v>
      </c>
      <c r="C460" s="1">
        <f t="shared" si="1"/>
        <v>-1.01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IFERROR(__xludf.DUMMYFUNCTION("""COMPUTED_VALUE"""),18.44)</f>
        <v>18.44</v>
      </c>
      <c r="C461" s="1">
        <f t="shared" si="1"/>
        <v>-0.17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IFERROR(__xludf.DUMMYFUNCTION("""COMPUTED_VALUE"""),18.56)</f>
        <v>18.56</v>
      </c>
      <c r="C462" s="1">
        <f t="shared" si="1"/>
        <v>-0.88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IFERROR(__xludf.DUMMYFUNCTION("""COMPUTED_VALUE"""),18.53)</f>
        <v>18.53</v>
      </c>
      <c r="C463" s="1">
        <f t="shared" si="1"/>
        <v>-1.03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IFERROR(__xludf.DUMMYFUNCTION("""COMPUTED_VALUE"""),17.59)</f>
        <v>17.59</v>
      </c>
      <c r="C464" s="1">
        <f t="shared" si="1"/>
        <v>-1.94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IFERROR(__xludf.DUMMYFUNCTION("""COMPUTED_VALUE"""),17.85)</f>
        <v>17.85</v>
      </c>
      <c r="C465" s="1">
        <f t="shared" si="1"/>
        <v>-0.74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IFERROR(__xludf.DUMMYFUNCTION("""COMPUTED_VALUE"""),18.18)</f>
        <v>18.18</v>
      </c>
      <c r="C466" s="1">
        <f t="shared" si="1"/>
        <v>-0.67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IFERROR(__xludf.DUMMYFUNCTION("""COMPUTED_VALUE"""),18.03)</f>
        <v>18.03</v>
      </c>
      <c r="C467" s="1">
        <f t="shared" si="1"/>
        <v>-1.15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IFERROR(__xludf.DUMMYFUNCTION("""COMPUTED_VALUE"""),18.01)</f>
        <v>18.01</v>
      </c>
      <c r="C468" s="1">
        <f t="shared" si="1"/>
        <v>-1.02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IFERROR(__xludf.DUMMYFUNCTION("""COMPUTED_VALUE"""),18.31)</f>
        <v>18.31</v>
      </c>
      <c r="C469" s="1">
        <f t="shared" si="1"/>
        <v>-0.7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IFERROR(__xludf.DUMMYFUNCTION("""COMPUTED_VALUE"""),17.61)</f>
        <v>17.61</v>
      </c>
      <c r="C470" s="1">
        <f t="shared" si="1"/>
        <v>-1.7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IFERROR(__xludf.DUMMYFUNCTION("""COMPUTED_VALUE"""),18.61)</f>
        <v>18.61</v>
      </c>
      <c r="C471" s="1">
        <f t="shared" si="1"/>
        <v>0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IFERROR(__xludf.DUMMYFUNCTION("""COMPUTED_VALUE"""),19.02)</f>
        <v>19.02</v>
      </c>
      <c r="C472" s="1">
        <f t="shared" si="1"/>
        <v>-0.59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IFERROR(__xludf.DUMMYFUNCTION("""COMPUTED_VALUE"""),18.94)</f>
        <v>18.94</v>
      </c>
      <c r="C473" s="1">
        <f t="shared" si="1"/>
        <v>-1.08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IFERROR(__xludf.DUMMYFUNCTION("""COMPUTED_VALUE"""),19.12)</f>
        <v>19.12</v>
      </c>
      <c r="C474" s="1">
        <f t="shared" si="1"/>
        <v>-0.82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IFERROR(__xludf.DUMMYFUNCTION("""COMPUTED_VALUE"""),18.8)</f>
        <v>18.8</v>
      </c>
      <c r="C475" s="1">
        <f t="shared" si="1"/>
        <v>-1.32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IFERROR(__xludf.DUMMYFUNCTION("""COMPUTED_VALUE"""),18.48)</f>
        <v>18.48</v>
      </c>
      <c r="C476" s="1">
        <f t="shared" si="1"/>
        <v>-1.32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IFERROR(__xludf.DUMMYFUNCTION("""COMPUTED_VALUE"""),18.42)</f>
        <v>18.42</v>
      </c>
      <c r="C477" s="1">
        <f t="shared" si="1"/>
        <v>-1.06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IFERROR(__xludf.DUMMYFUNCTION("""COMPUTED_VALUE"""),18.0)</f>
        <v>18</v>
      </c>
      <c r="C478" s="1">
        <f t="shared" si="1"/>
        <v>-1.42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IFERROR(__xludf.DUMMYFUNCTION("""COMPUTED_VALUE"""),17.92)</f>
        <v>17.92</v>
      </c>
      <c r="C479" s="1">
        <f t="shared" si="1"/>
        <v>-1.08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IFERROR(__xludf.DUMMYFUNCTION("""COMPUTED_VALUE"""),17.41)</f>
        <v>17.41</v>
      </c>
      <c r="C480" s="1">
        <f t="shared" si="1"/>
        <v>-1.51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IFERROR(__xludf.DUMMYFUNCTION("""COMPUTED_VALUE"""),17.5)</f>
        <v>17.5</v>
      </c>
      <c r="C481" s="1">
        <f t="shared" si="1"/>
        <v>-0.91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IFERROR(__xludf.DUMMYFUNCTION("""COMPUTED_VALUE"""),18.01)</f>
        <v>18.01</v>
      </c>
      <c r="C482" s="1">
        <f t="shared" si="1"/>
        <v>-0.49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IFERROR(__xludf.DUMMYFUNCTION("""COMPUTED_VALUE"""),17.68)</f>
        <v>17.68</v>
      </c>
      <c r="C483" s="1">
        <f t="shared" si="1"/>
        <v>-1.33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IFERROR(__xludf.DUMMYFUNCTION("""COMPUTED_VALUE"""),18.64)</f>
        <v>18.64</v>
      </c>
      <c r="C484" s="1">
        <f t="shared" si="1"/>
        <v>-0.04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IFERROR(__xludf.DUMMYFUNCTION("""COMPUTED_VALUE"""),18.58)</f>
        <v>18.58</v>
      </c>
      <c r="C485" s="1">
        <f t="shared" si="1"/>
        <v>-1.06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IFERROR(__xludf.DUMMYFUNCTION("""COMPUTED_VALUE"""),18.55)</f>
        <v>18.55</v>
      </c>
      <c r="C486" s="1">
        <f t="shared" si="1"/>
        <v>-1.03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IFERROR(__xludf.DUMMYFUNCTION("""COMPUTED_VALUE"""),18.79)</f>
        <v>18.79</v>
      </c>
      <c r="C487" s="1">
        <f t="shared" si="1"/>
        <v>-0.76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IFERROR(__xludf.DUMMYFUNCTION("""COMPUTED_VALUE"""),18.73)</f>
        <v>18.73</v>
      </c>
      <c r="C488" s="1">
        <f t="shared" si="1"/>
        <v>-1.06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IFERROR(__xludf.DUMMYFUNCTION("""COMPUTED_VALUE"""),18.99)</f>
        <v>18.99</v>
      </c>
      <c r="C489" s="1">
        <f t="shared" si="1"/>
        <v>-0.74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IFERROR(__xludf.DUMMYFUNCTION("""COMPUTED_VALUE"""),18.57)</f>
        <v>18.57</v>
      </c>
      <c r="C490" s="1">
        <f t="shared" si="1"/>
        <v>-1.42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IFERROR(__xludf.DUMMYFUNCTION("""COMPUTED_VALUE"""),18.88)</f>
        <v>18.88</v>
      </c>
      <c r="C491" s="1">
        <f t="shared" si="1"/>
        <v>-0.69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IFERROR(__xludf.DUMMYFUNCTION("""COMPUTED_VALUE"""),18.53)</f>
        <v>18.53</v>
      </c>
      <c r="C492" s="1">
        <f t="shared" si="1"/>
        <v>-1.35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IFERROR(__xludf.DUMMYFUNCTION("""COMPUTED_VALUE"""),18.47)</f>
        <v>18.47</v>
      </c>
      <c r="C493" s="1">
        <f t="shared" si="1"/>
        <v>-1.06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IFERROR(__xludf.DUMMYFUNCTION("""COMPUTED_VALUE"""),17.98)</f>
        <v>17.98</v>
      </c>
      <c r="C494" s="1">
        <f t="shared" si="1"/>
        <v>-1.49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IFERROR(__xludf.DUMMYFUNCTION("""COMPUTED_VALUE"""),18.04)</f>
        <v>18.04</v>
      </c>
      <c r="C495" s="1">
        <f t="shared" si="1"/>
        <v>-0.94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IFERROR(__xludf.DUMMYFUNCTION("""COMPUTED_VALUE"""),17.94)</f>
        <v>17.94</v>
      </c>
      <c r="C496" s="1">
        <f t="shared" si="1"/>
        <v>-1.1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IFERROR(__xludf.DUMMYFUNCTION("""COMPUTED_VALUE"""),17.69)</f>
        <v>17.69</v>
      </c>
      <c r="C497" s="1">
        <f t="shared" si="1"/>
        <v>-1.25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IFERROR(__xludf.DUMMYFUNCTION("""COMPUTED_VALUE"""),18.41)</f>
        <v>18.41</v>
      </c>
      <c r="C498" s="1">
        <f t="shared" si="1"/>
        <v>-0.28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IFERROR(__xludf.DUMMYFUNCTION("""COMPUTED_VALUE"""),17.92)</f>
        <v>17.92</v>
      </c>
      <c r="C499" s="1">
        <f t="shared" si="1"/>
        <v>-1.49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IFERROR(__xludf.DUMMYFUNCTION("""COMPUTED_VALUE"""),18.13)</f>
        <v>18.13</v>
      </c>
      <c r="C500" s="1">
        <f t="shared" si="1"/>
        <v>-0.79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IFERROR(__xludf.DUMMYFUNCTION("""COMPUTED_VALUE"""),18.47)</f>
        <v>18.47</v>
      </c>
      <c r="C501" s="1">
        <f t="shared" si="1"/>
        <v>-0.66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IFERROR(__xludf.DUMMYFUNCTION("""COMPUTED_VALUE"""),18.58)</f>
        <v>18.58</v>
      </c>
      <c r="C502" s="1">
        <f t="shared" si="1"/>
        <v>-0.89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IFERROR(__xludf.DUMMYFUNCTION("""COMPUTED_VALUE"""),18.16)</f>
        <v>18.16</v>
      </c>
      <c r="C503" s="1">
        <f t="shared" si="1"/>
        <v>-1.42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IFERROR(__xludf.DUMMYFUNCTION("""COMPUTED_VALUE"""),18.25)</f>
        <v>18.25</v>
      </c>
      <c r="C504" s="1">
        <f t="shared" si="1"/>
        <v>-0.91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IFERROR(__xludf.DUMMYFUNCTION("""COMPUTED_VALUE"""),18.08)</f>
        <v>18.08</v>
      </c>
      <c r="C505" s="1">
        <f t="shared" si="1"/>
        <v>-1.17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IFERROR(__xludf.DUMMYFUNCTION("""COMPUTED_VALUE"""),18.63)</f>
        <v>18.63</v>
      </c>
      <c r="C506" s="1">
        <f t="shared" si="1"/>
        <v>-0.45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IFERROR(__xludf.DUMMYFUNCTION("""COMPUTED_VALUE"""),18.99)</f>
        <v>18.99</v>
      </c>
      <c r="C507" s="1">
        <f t="shared" si="1"/>
        <v>-0.64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IFERROR(__xludf.DUMMYFUNCTION("""COMPUTED_VALUE"""),18.92)</f>
        <v>18.92</v>
      </c>
      <c r="C508" s="1">
        <f t="shared" si="1"/>
        <v>-1.07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IFERROR(__xludf.DUMMYFUNCTION("""COMPUTED_VALUE"""),18.85)</f>
        <v>18.85</v>
      </c>
      <c r="C509" s="1">
        <f t="shared" si="1"/>
        <v>-1.07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IFERROR(__xludf.DUMMYFUNCTION("""COMPUTED_VALUE"""),18.97)</f>
        <v>18.97</v>
      </c>
      <c r="C510" s="1">
        <f t="shared" si="1"/>
        <v>-0.88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IFERROR(__xludf.DUMMYFUNCTION("""COMPUTED_VALUE"""),18.83)</f>
        <v>18.83</v>
      </c>
      <c r="C511" s="1">
        <f t="shared" si="1"/>
        <v>-1.14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IFERROR(__xludf.DUMMYFUNCTION("""COMPUTED_VALUE"""),19.07)</f>
        <v>19.07</v>
      </c>
      <c r="C512" s="1">
        <f t="shared" si="1"/>
        <v>-0.76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IFERROR(__xludf.DUMMYFUNCTION("""COMPUTED_VALUE"""),19.15)</f>
        <v>19.15</v>
      </c>
      <c r="C513" s="1">
        <f t="shared" si="1"/>
        <v>-0.92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IFERROR(__xludf.DUMMYFUNCTION("""COMPUTED_VALUE"""),19.06)</f>
        <v>19.06</v>
      </c>
      <c r="C514" s="1">
        <f t="shared" si="1"/>
        <v>-1.09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IFERROR(__xludf.DUMMYFUNCTION("""COMPUTED_VALUE"""),19.31)</f>
        <v>19.31</v>
      </c>
      <c r="C515" s="1">
        <f t="shared" si="1"/>
        <v>-0.75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IFERROR(__xludf.DUMMYFUNCTION("""COMPUTED_VALUE"""),19.54)</f>
        <v>19.54</v>
      </c>
      <c r="C516" s="1">
        <f t="shared" si="1"/>
        <v>-0.77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IFERROR(__xludf.DUMMYFUNCTION("""COMPUTED_VALUE"""),19.79)</f>
        <v>19.79</v>
      </c>
      <c r="C517" s="1">
        <f t="shared" si="1"/>
        <v>-0.75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IFERROR(__xludf.DUMMYFUNCTION("""COMPUTED_VALUE"""),19.92)</f>
        <v>19.92</v>
      </c>
      <c r="C518" s="1">
        <f t="shared" si="1"/>
        <v>-0.87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IFERROR(__xludf.DUMMYFUNCTION("""COMPUTED_VALUE"""),19.83)</f>
        <v>19.83</v>
      </c>
      <c r="C519" s="1">
        <f t="shared" si="1"/>
        <v>-1.09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IFERROR(__xludf.DUMMYFUNCTION("""COMPUTED_VALUE"""),19.82)</f>
        <v>19.82</v>
      </c>
      <c r="C520" s="1">
        <f t="shared" si="1"/>
        <v>-1.01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IFERROR(__xludf.DUMMYFUNCTION("""COMPUTED_VALUE"""),19.83)</f>
        <v>19.83</v>
      </c>
      <c r="C521" s="1">
        <f t="shared" si="1"/>
        <v>-0.99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IFERROR(__xludf.DUMMYFUNCTION("""COMPUTED_VALUE"""),19.83)</f>
        <v>19.83</v>
      </c>
      <c r="C522" s="1">
        <f t="shared" si="1"/>
        <v>-1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IFERROR(__xludf.DUMMYFUNCTION("""COMPUTED_VALUE"""),19.56)</f>
        <v>19.56</v>
      </c>
      <c r="C523" s="1">
        <f t="shared" si="1"/>
        <v>-1.27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IFERROR(__xludf.DUMMYFUNCTION("""COMPUTED_VALUE"""),19.56)</f>
        <v>19.56</v>
      </c>
      <c r="C524" s="1">
        <f t="shared" si="1"/>
        <v>-1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IFERROR(__xludf.DUMMYFUNCTION("""COMPUTED_VALUE"""),19.65)</f>
        <v>19.65</v>
      </c>
      <c r="C525" s="1">
        <f t="shared" si="1"/>
        <v>-0.91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IFERROR(__xludf.DUMMYFUNCTION("""COMPUTED_VALUE"""),19.8)</f>
        <v>19.8</v>
      </c>
      <c r="C526" s="1">
        <f t="shared" si="1"/>
        <v>-0.85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IFERROR(__xludf.DUMMYFUNCTION("""COMPUTED_VALUE"""),19.8)</f>
        <v>19.8</v>
      </c>
      <c r="C527" s="1">
        <f t="shared" si="1"/>
        <v>-1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IFERROR(__xludf.DUMMYFUNCTION("""COMPUTED_VALUE"""),20.09)</f>
        <v>20.09</v>
      </c>
      <c r="C528" s="1">
        <f t="shared" si="1"/>
        <v>-0.71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IFERROR(__xludf.DUMMYFUNCTION("""COMPUTED_VALUE"""),20.19)</f>
        <v>20.19</v>
      </c>
      <c r="C529" s="1">
        <f t="shared" si="1"/>
        <v>-0.9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IFERROR(__xludf.DUMMYFUNCTION("""COMPUTED_VALUE"""),20.2)</f>
        <v>20.2</v>
      </c>
      <c r="C530" s="1">
        <f t="shared" si="1"/>
        <v>-0.99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IFERROR(__xludf.DUMMYFUNCTION("""COMPUTED_VALUE"""),20.43)</f>
        <v>20.43</v>
      </c>
      <c r="C531" s="1">
        <f t="shared" si="1"/>
        <v>-0.77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IFERROR(__xludf.DUMMYFUNCTION("""COMPUTED_VALUE"""),20.0)</f>
        <v>20</v>
      </c>
      <c r="C532" s="1">
        <f t="shared" si="1"/>
        <v>-1.43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IFERROR(__xludf.DUMMYFUNCTION("""COMPUTED_VALUE"""),19.9)</f>
        <v>19.9</v>
      </c>
      <c r="C533" s="1">
        <f t="shared" si="1"/>
        <v>-1.1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IFERROR(__xludf.DUMMYFUNCTION("""COMPUTED_VALUE"""),20.03)</f>
        <v>20.03</v>
      </c>
      <c r="C534" s="1">
        <f t="shared" si="1"/>
        <v>-0.87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IFERROR(__xludf.DUMMYFUNCTION("""COMPUTED_VALUE"""),20.07)</f>
        <v>20.07</v>
      </c>
      <c r="C535" s="1">
        <f t="shared" si="1"/>
        <v>-0.96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IFERROR(__xludf.DUMMYFUNCTION("""COMPUTED_VALUE"""),19.91)</f>
        <v>19.91</v>
      </c>
      <c r="C536" s="1">
        <f t="shared" si="1"/>
        <v>-1.16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IFERROR(__xludf.DUMMYFUNCTION("""COMPUTED_VALUE"""),20.19)</f>
        <v>20.19</v>
      </c>
      <c r="C537" s="1">
        <f t="shared" si="1"/>
        <v>-0.72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IFERROR(__xludf.DUMMYFUNCTION("""COMPUTED_VALUE"""),20.29)</f>
        <v>20.29</v>
      </c>
      <c r="C538" s="1">
        <f t="shared" si="1"/>
        <v>-0.9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IFERROR(__xludf.DUMMYFUNCTION("""COMPUTED_VALUE"""),20.36)</f>
        <v>20.36</v>
      </c>
      <c r="C539" s="1">
        <f t="shared" si="1"/>
        <v>-0.93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IFERROR(__xludf.DUMMYFUNCTION("""COMPUTED_VALUE"""),20.12)</f>
        <v>20.12</v>
      </c>
      <c r="C540" s="1">
        <f t="shared" si="1"/>
        <v>-1.24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IFERROR(__xludf.DUMMYFUNCTION("""COMPUTED_VALUE"""),20.23)</f>
        <v>20.23</v>
      </c>
      <c r="C541" s="1">
        <f t="shared" si="1"/>
        <v>-0.89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IFERROR(__xludf.DUMMYFUNCTION("""COMPUTED_VALUE"""),20.14)</f>
        <v>20.14</v>
      </c>
      <c r="C542" s="1">
        <f t="shared" si="1"/>
        <v>-1.09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IFERROR(__xludf.DUMMYFUNCTION("""COMPUTED_VALUE"""),20.17)</f>
        <v>20.17</v>
      </c>
      <c r="C543" s="1">
        <f t="shared" si="1"/>
        <v>-0.97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IFERROR(__xludf.DUMMYFUNCTION("""COMPUTED_VALUE"""),20.2)</f>
        <v>20.2</v>
      </c>
      <c r="C544" s="1">
        <f t="shared" si="1"/>
        <v>-0.97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IFERROR(__xludf.DUMMYFUNCTION("""COMPUTED_VALUE"""),19.88)</f>
        <v>19.88</v>
      </c>
      <c r="C545" s="1">
        <f t="shared" si="1"/>
        <v>-1.32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IFERROR(__xludf.DUMMYFUNCTION("""COMPUTED_VALUE"""),19.88)</f>
        <v>19.88</v>
      </c>
      <c r="C546" s="1">
        <f t="shared" si="1"/>
        <v>-1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IFERROR(__xludf.DUMMYFUNCTION("""COMPUTED_VALUE"""),19.76)</f>
        <v>19.76</v>
      </c>
      <c r="C547" s="1">
        <f t="shared" si="1"/>
        <v>-1.12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IFERROR(__xludf.DUMMYFUNCTION("""COMPUTED_VALUE"""),19.6)</f>
        <v>19.6</v>
      </c>
      <c r="C548" s="1">
        <f t="shared" si="1"/>
        <v>-1.16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IFERROR(__xludf.DUMMYFUNCTION("""COMPUTED_VALUE"""),19.48)</f>
        <v>19.48</v>
      </c>
      <c r="C549" s="1">
        <f t="shared" si="1"/>
        <v>-1.12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IFERROR(__xludf.DUMMYFUNCTION("""COMPUTED_VALUE"""),19.41)</f>
        <v>19.41</v>
      </c>
      <c r="C550" s="1">
        <f t="shared" si="1"/>
        <v>-1.07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IFERROR(__xludf.DUMMYFUNCTION("""COMPUTED_VALUE"""),19.68)</f>
        <v>19.68</v>
      </c>
      <c r="C551" s="1">
        <f t="shared" si="1"/>
        <v>-0.73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IFERROR(__xludf.DUMMYFUNCTION("""COMPUTED_VALUE"""),19.8)</f>
        <v>19.8</v>
      </c>
      <c r="C552" s="1">
        <f t="shared" si="1"/>
        <v>-0.88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IFERROR(__xludf.DUMMYFUNCTION("""COMPUTED_VALUE"""),19.83)</f>
        <v>19.83</v>
      </c>
      <c r="C553" s="1">
        <f t="shared" si="1"/>
        <v>-0.97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IFERROR(__xludf.DUMMYFUNCTION("""COMPUTED_VALUE"""),20.22)</f>
        <v>20.22</v>
      </c>
      <c r="C554" s="1">
        <f t="shared" si="1"/>
        <v>-0.61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IFERROR(__xludf.DUMMYFUNCTION("""COMPUTED_VALUE"""),20.2)</f>
        <v>20.2</v>
      </c>
      <c r="C555" s="1">
        <f t="shared" si="1"/>
        <v>-1.02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IFERROR(__xludf.DUMMYFUNCTION("""COMPUTED_VALUE"""),19.91)</f>
        <v>19.91</v>
      </c>
      <c r="C556" s="1">
        <f t="shared" si="1"/>
        <v>-1.29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IFERROR(__xludf.DUMMYFUNCTION("""COMPUTED_VALUE"""),20.03)</f>
        <v>20.03</v>
      </c>
      <c r="C557" s="1">
        <f t="shared" si="1"/>
        <v>-0.88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IFERROR(__xludf.DUMMYFUNCTION("""COMPUTED_VALUE"""),20.14)</f>
        <v>20.14</v>
      </c>
      <c r="C558" s="1">
        <f t="shared" si="1"/>
        <v>-0.89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IFERROR(__xludf.DUMMYFUNCTION("""COMPUTED_VALUE"""),20.57)</f>
        <v>20.57</v>
      </c>
      <c r="C559" s="1">
        <f t="shared" si="1"/>
        <v>-0.57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IFERROR(__xludf.DUMMYFUNCTION("""COMPUTED_VALUE"""),20.5)</f>
        <v>20.5</v>
      </c>
      <c r="C560" s="1">
        <f t="shared" si="1"/>
        <v>-1.07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IFERROR(__xludf.DUMMYFUNCTION("""COMPUTED_VALUE"""),20.38)</f>
        <v>20.38</v>
      </c>
      <c r="C561" s="1">
        <f t="shared" si="1"/>
        <v>-1.12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IFERROR(__xludf.DUMMYFUNCTION("""COMPUTED_VALUE"""),20.53)</f>
        <v>20.53</v>
      </c>
      <c r="C562" s="1">
        <f t="shared" si="1"/>
        <v>-0.85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IFERROR(__xludf.DUMMYFUNCTION("""COMPUTED_VALUE"""),20.84)</f>
        <v>20.84</v>
      </c>
      <c r="C563" s="1">
        <f t="shared" si="1"/>
        <v>-0.69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IFERROR(__xludf.DUMMYFUNCTION("""COMPUTED_VALUE"""),20.91)</f>
        <v>20.91</v>
      </c>
      <c r="C564" s="1">
        <f t="shared" si="1"/>
        <v>-0.93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IFERROR(__xludf.DUMMYFUNCTION("""COMPUTED_VALUE"""),21.08)</f>
        <v>21.08</v>
      </c>
      <c r="C565" s="1">
        <f t="shared" si="1"/>
        <v>-0.83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IFERROR(__xludf.DUMMYFUNCTION("""COMPUTED_VALUE"""),21.03)</f>
        <v>21.03</v>
      </c>
      <c r="C566" s="1">
        <f t="shared" si="1"/>
        <v>-1.05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IFERROR(__xludf.DUMMYFUNCTION("""COMPUTED_VALUE"""),21.15)</f>
        <v>21.15</v>
      </c>
      <c r="C567" s="1">
        <f t="shared" si="1"/>
        <v>-0.88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IFERROR(__xludf.DUMMYFUNCTION("""COMPUTED_VALUE"""),21.19)</f>
        <v>21.19</v>
      </c>
      <c r="C568" s="1">
        <f t="shared" si="1"/>
        <v>-0.96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IFERROR(__xludf.DUMMYFUNCTION("""COMPUTED_VALUE"""),20.82)</f>
        <v>20.82</v>
      </c>
      <c r="C569" s="1">
        <f t="shared" si="1"/>
        <v>-1.37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IFERROR(__xludf.DUMMYFUNCTION("""COMPUTED_VALUE"""),20.36)</f>
        <v>20.36</v>
      </c>
      <c r="C570" s="1">
        <f t="shared" si="1"/>
        <v>-1.46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IFERROR(__xludf.DUMMYFUNCTION("""COMPUTED_VALUE"""),20.22)</f>
        <v>20.22</v>
      </c>
      <c r="C571" s="1">
        <f t="shared" si="1"/>
        <v>-1.14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IFERROR(__xludf.DUMMYFUNCTION("""COMPUTED_VALUE"""),19.96)</f>
        <v>19.96</v>
      </c>
      <c r="C572" s="1">
        <f t="shared" si="1"/>
        <v>-1.26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IFERROR(__xludf.DUMMYFUNCTION("""COMPUTED_VALUE"""),19.55)</f>
        <v>19.55</v>
      </c>
      <c r="C573" s="1">
        <f t="shared" si="1"/>
        <v>-1.41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IFERROR(__xludf.DUMMYFUNCTION("""COMPUTED_VALUE"""),20.02)</f>
        <v>20.02</v>
      </c>
      <c r="C574" s="1">
        <f t="shared" si="1"/>
        <v>-0.53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IFERROR(__xludf.DUMMYFUNCTION("""COMPUTED_VALUE"""),20.06)</f>
        <v>20.06</v>
      </c>
      <c r="C575" s="1">
        <f t="shared" si="1"/>
        <v>-0.96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IFERROR(__xludf.DUMMYFUNCTION("""COMPUTED_VALUE"""),19.85)</f>
        <v>19.85</v>
      </c>
      <c r="C576" s="1">
        <f t="shared" si="1"/>
        <v>-1.21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IFERROR(__xludf.DUMMYFUNCTION("""COMPUTED_VALUE"""),19.73)</f>
        <v>19.73</v>
      </c>
      <c r="C577" s="1">
        <f t="shared" si="1"/>
        <v>-1.12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IFERROR(__xludf.DUMMYFUNCTION("""COMPUTED_VALUE"""),20.08)</f>
        <v>20.08</v>
      </c>
      <c r="C578" s="1">
        <f t="shared" si="1"/>
        <v>-0.65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IFERROR(__xludf.DUMMYFUNCTION("""COMPUTED_VALUE"""),20.06)</f>
        <v>20.06</v>
      </c>
      <c r="C579" s="1">
        <f t="shared" si="1"/>
        <v>-1.02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IFERROR(__xludf.DUMMYFUNCTION("""COMPUTED_VALUE"""),19.91)</f>
        <v>19.91</v>
      </c>
      <c r="C580" s="1">
        <f t="shared" si="1"/>
        <v>-1.15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IFERROR(__xludf.DUMMYFUNCTION("""COMPUTED_VALUE"""),19.91)</f>
        <v>19.91</v>
      </c>
      <c r="C581" s="1">
        <f t="shared" si="1"/>
        <v>-1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IFERROR(__xludf.DUMMYFUNCTION("""COMPUTED_VALUE"""),19.68)</f>
        <v>19.68</v>
      </c>
      <c r="C582" s="1">
        <f t="shared" si="1"/>
        <v>-1.23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IFERROR(__xludf.DUMMYFUNCTION("""COMPUTED_VALUE"""),19.42)</f>
        <v>19.42</v>
      </c>
      <c r="C583" s="1">
        <f t="shared" si="1"/>
        <v>-1.26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IFERROR(__xludf.DUMMYFUNCTION("""COMPUTED_VALUE"""),19.49)</f>
        <v>19.49</v>
      </c>
      <c r="C584" s="1">
        <f t="shared" si="1"/>
        <v>-0.93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IFERROR(__xludf.DUMMYFUNCTION("""COMPUTED_VALUE"""),19.6)</f>
        <v>19.6</v>
      </c>
      <c r="C585" s="1">
        <f t="shared" si="1"/>
        <v>-0.89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IFERROR(__xludf.DUMMYFUNCTION("""COMPUTED_VALUE"""),19.98)</f>
        <v>19.98</v>
      </c>
      <c r="C586" s="1">
        <f t="shared" si="1"/>
        <v>-0.62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IFERROR(__xludf.DUMMYFUNCTION("""COMPUTED_VALUE"""),20.16)</f>
        <v>20.16</v>
      </c>
      <c r="C587" s="1">
        <f t="shared" si="1"/>
        <v>-0.82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IFERROR(__xludf.DUMMYFUNCTION("""COMPUTED_VALUE"""),19.98)</f>
        <v>19.98</v>
      </c>
      <c r="C588" s="1">
        <f t="shared" si="1"/>
        <v>-1.18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IFERROR(__xludf.DUMMYFUNCTION("""COMPUTED_VALUE"""),19.84)</f>
        <v>19.84</v>
      </c>
      <c r="C589" s="1">
        <f t="shared" si="1"/>
        <v>-1.14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IFERROR(__xludf.DUMMYFUNCTION("""COMPUTED_VALUE"""),19.72)</f>
        <v>19.72</v>
      </c>
      <c r="C590" s="1">
        <f t="shared" si="1"/>
        <v>-1.12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IFERROR(__xludf.DUMMYFUNCTION("""COMPUTED_VALUE"""),19.12)</f>
        <v>19.12</v>
      </c>
      <c r="C591" s="1">
        <f t="shared" si="1"/>
        <v>-1.6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IFERROR(__xludf.DUMMYFUNCTION("""COMPUTED_VALUE"""),19.08)</f>
        <v>19.08</v>
      </c>
      <c r="C592" s="1">
        <f t="shared" si="1"/>
        <v>-1.04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IFERROR(__xludf.DUMMYFUNCTION("""COMPUTED_VALUE"""),18.71)</f>
        <v>18.71</v>
      </c>
      <c r="C593" s="1">
        <f t="shared" si="1"/>
        <v>-1.37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IFERROR(__xludf.DUMMYFUNCTION("""COMPUTED_VALUE"""),18.78)</f>
        <v>18.78</v>
      </c>
      <c r="C594" s="1">
        <f t="shared" si="1"/>
        <v>-0.93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IFERROR(__xludf.DUMMYFUNCTION("""COMPUTED_VALUE"""),16.81)</f>
        <v>16.81</v>
      </c>
      <c r="C595" s="1">
        <f t="shared" si="1"/>
        <v>-2.97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IFERROR(__xludf.DUMMYFUNCTION("""COMPUTED_VALUE"""),16.51)</f>
        <v>16.51</v>
      </c>
      <c r="C596" s="1">
        <f t="shared" si="1"/>
        <v>-1.3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IFERROR(__xludf.DUMMYFUNCTION("""COMPUTED_VALUE"""),16.7)</f>
        <v>16.7</v>
      </c>
      <c r="C597" s="1">
        <f t="shared" si="1"/>
        <v>-0.81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IFERROR(__xludf.DUMMYFUNCTION("""COMPUTED_VALUE"""),16.54)</f>
        <v>16.54</v>
      </c>
      <c r="C598" s="1">
        <f t="shared" si="1"/>
        <v>-1.16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IFERROR(__xludf.DUMMYFUNCTION("""COMPUTED_VALUE"""),16.69)</f>
        <v>16.69</v>
      </c>
      <c r="C599" s="1">
        <f t="shared" si="1"/>
        <v>-0.85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IFERROR(__xludf.DUMMYFUNCTION("""COMPUTED_VALUE"""),16.55)</f>
        <v>16.55</v>
      </c>
      <c r="C600" s="1">
        <f t="shared" si="1"/>
        <v>-1.14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IFERROR(__xludf.DUMMYFUNCTION("""COMPUTED_VALUE"""),16.47)</f>
        <v>16.47</v>
      </c>
      <c r="C601" s="1">
        <f t="shared" si="1"/>
        <v>-1.08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IFERROR(__xludf.DUMMYFUNCTION("""COMPUTED_VALUE"""),16.67)</f>
        <v>16.67</v>
      </c>
      <c r="C602" s="1">
        <f t="shared" si="1"/>
        <v>-0.8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IFERROR(__xludf.DUMMYFUNCTION("""COMPUTED_VALUE"""),16.73)</f>
        <v>16.73</v>
      </c>
      <c r="C603" s="1">
        <f t="shared" si="1"/>
        <v>-0.94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IFERROR(__xludf.DUMMYFUNCTION("""COMPUTED_VALUE"""),16.69)</f>
        <v>16.69</v>
      </c>
      <c r="C604" s="1">
        <f t="shared" si="1"/>
        <v>-1.04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IFERROR(__xludf.DUMMYFUNCTION("""COMPUTED_VALUE"""),16.39)</f>
        <v>16.39</v>
      </c>
      <c r="C605" s="1">
        <f t="shared" si="1"/>
        <v>-1.3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IFERROR(__xludf.DUMMYFUNCTION("""COMPUTED_VALUE"""),16.33)</f>
        <v>16.33</v>
      </c>
      <c r="C606" s="1">
        <f t="shared" si="1"/>
        <v>-1.06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IFERROR(__xludf.DUMMYFUNCTION("""COMPUTED_VALUE"""),16.59)</f>
        <v>16.59</v>
      </c>
      <c r="C607" s="1">
        <f t="shared" si="1"/>
        <v>-0.74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IFERROR(__xludf.DUMMYFUNCTION("""COMPUTED_VALUE"""),16.39)</f>
        <v>16.39</v>
      </c>
      <c r="C608" s="1">
        <f t="shared" si="1"/>
        <v>-1.2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IFERROR(__xludf.DUMMYFUNCTION("""COMPUTED_VALUE"""),16.33)</f>
        <v>16.33</v>
      </c>
      <c r="C609" s="1">
        <f t="shared" si="1"/>
        <v>-1.06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IFERROR(__xludf.DUMMYFUNCTION("""COMPUTED_VALUE"""),15.96)</f>
        <v>15.96</v>
      </c>
      <c r="C610" s="1">
        <f t="shared" si="1"/>
        <v>-1.37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IFERROR(__xludf.DUMMYFUNCTION("""COMPUTED_VALUE"""),16.11)</f>
        <v>16.11</v>
      </c>
      <c r="C611" s="1">
        <f t="shared" si="1"/>
        <v>-0.85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IFERROR(__xludf.DUMMYFUNCTION("""COMPUTED_VALUE"""),16.12)</f>
        <v>16.12</v>
      </c>
      <c r="C612" s="1">
        <f t="shared" si="1"/>
        <v>-0.99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IFERROR(__xludf.DUMMYFUNCTION("""COMPUTED_VALUE"""),16.68)</f>
        <v>16.68</v>
      </c>
      <c r="C613" s="1">
        <f t="shared" si="1"/>
        <v>-0.44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IFERROR(__xludf.DUMMYFUNCTION("""COMPUTED_VALUE"""),16.58)</f>
        <v>16.58</v>
      </c>
      <c r="C614" s="1">
        <f t="shared" si="1"/>
        <v>-1.1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IFERROR(__xludf.DUMMYFUNCTION("""COMPUTED_VALUE"""),16.73)</f>
        <v>16.73</v>
      </c>
      <c r="C615" s="1">
        <f t="shared" si="1"/>
        <v>-0.85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IFERROR(__xludf.DUMMYFUNCTION("""COMPUTED_VALUE"""),16.48)</f>
        <v>16.48</v>
      </c>
      <c r="C616" s="1">
        <f t="shared" si="1"/>
        <v>-1.25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IFERROR(__xludf.DUMMYFUNCTION("""COMPUTED_VALUE"""),16.79)</f>
        <v>16.79</v>
      </c>
      <c r="C617" s="1">
        <f t="shared" si="1"/>
        <v>-0.69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IFERROR(__xludf.DUMMYFUNCTION("""COMPUTED_VALUE"""),16.66)</f>
        <v>16.66</v>
      </c>
      <c r="C618" s="1">
        <f t="shared" si="1"/>
        <v>-1.13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IFERROR(__xludf.DUMMYFUNCTION("""COMPUTED_VALUE"""),16.92)</f>
        <v>16.92</v>
      </c>
      <c r="C619" s="1">
        <f t="shared" si="1"/>
        <v>-0.74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IFERROR(__xludf.DUMMYFUNCTION("""COMPUTED_VALUE"""),17.1)</f>
        <v>17.1</v>
      </c>
      <c r="C620" s="1">
        <f t="shared" si="1"/>
        <v>-0.82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IFERROR(__xludf.DUMMYFUNCTION("""COMPUTED_VALUE"""),17.14)</f>
        <v>17.14</v>
      </c>
      <c r="C621" s="1">
        <f t="shared" si="1"/>
        <v>-0.96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IFERROR(__xludf.DUMMYFUNCTION("""COMPUTED_VALUE"""),17.18)</f>
        <v>17.18</v>
      </c>
      <c r="C622" s="1">
        <f t="shared" si="1"/>
        <v>-0.96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IFERROR(__xludf.DUMMYFUNCTION("""COMPUTED_VALUE"""),17.51)</f>
        <v>17.51</v>
      </c>
      <c r="C623" s="1">
        <f t="shared" si="1"/>
        <v>-0.67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IFERROR(__xludf.DUMMYFUNCTION("""COMPUTED_VALUE"""),16.93)</f>
        <v>16.93</v>
      </c>
      <c r="C624" s="1">
        <f t="shared" si="1"/>
        <v>-1.58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IFERROR(__xludf.DUMMYFUNCTION("""COMPUTED_VALUE"""),17.13)</f>
        <v>17.13</v>
      </c>
      <c r="C625" s="1">
        <f t="shared" si="1"/>
        <v>-0.8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IFERROR(__xludf.DUMMYFUNCTION("""COMPUTED_VALUE"""),16.93)</f>
        <v>16.93</v>
      </c>
      <c r="C626" s="1">
        <f t="shared" si="1"/>
        <v>-1.2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IFERROR(__xludf.DUMMYFUNCTION("""COMPUTED_VALUE"""),16.82)</f>
        <v>16.82</v>
      </c>
      <c r="C627" s="1">
        <f t="shared" si="1"/>
        <v>-1.11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IFERROR(__xludf.DUMMYFUNCTION("""COMPUTED_VALUE"""),16.73)</f>
        <v>16.73</v>
      </c>
      <c r="C628" s="1">
        <f t="shared" si="1"/>
        <v>-1.09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IFERROR(__xludf.DUMMYFUNCTION("""COMPUTED_VALUE"""),16.48)</f>
        <v>16.48</v>
      </c>
      <c r="C629" s="1">
        <f t="shared" si="1"/>
        <v>-1.25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IFERROR(__xludf.DUMMYFUNCTION("""COMPUTED_VALUE"""),17.17)</f>
        <v>17.17</v>
      </c>
      <c r="C630" s="1">
        <f t="shared" si="1"/>
        <v>-0.31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IFERROR(__xludf.DUMMYFUNCTION("""COMPUTED_VALUE"""),17.08)</f>
        <v>17.08</v>
      </c>
      <c r="C631" s="1">
        <f t="shared" si="1"/>
        <v>-1.09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IFERROR(__xludf.DUMMYFUNCTION("""COMPUTED_VALUE"""),17.15)</f>
        <v>17.15</v>
      </c>
      <c r="C632" s="1">
        <f t="shared" si="1"/>
        <v>-0.93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IFERROR(__xludf.DUMMYFUNCTION("""COMPUTED_VALUE"""),16.94)</f>
        <v>16.94</v>
      </c>
      <c r="C633" s="1">
        <f t="shared" si="1"/>
        <v>-1.21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IFERROR(__xludf.DUMMYFUNCTION("""COMPUTED_VALUE"""),16.77)</f>
        <v>16.77</v>
      </c>
      <c r="C634" s="1">
        <f t="shared" si="1"/>
        <v>-1.17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IFERROR(__xludf.DUMMYFUNCTION("""COMPUTED_VALUE"""),16.65)</f>
        <v>16.65</v>
      </c>
      <c r="C635" s="1">
        <f t="shared" si="1"/>
        <v>-1.12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IFERROR(__xludf.DUMMYFUNCTION("""COMPUTED_VALUE"""),16.41)</f>
        <v>16.41</v>
      </c>
      <c r="C636" s="1">
        <f t="shared" si="1"/>
        <v>-1.24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IFERROR(__xludf.DUMMYFUNCTION("""COMPUTED_VALUE"""),16.38)</f>
        <v>16.38</v>
      </c>
      <c r="C637" s="1">
        <f t="shared" si="1"/>
        <v>-1.03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IFERROR(__xludf.DUMMYFUNCTION("""COMPUTED_VALUE"""),15.98)</f>
        <v>15.98</v>
      </c>
      <c r="C638" s="1">
        <f t="shared" si="1"/>
        <v>-1.4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IFERROR(__xludf.DUMMYFUNCTION("""COMPUTED_VALUE"""),16.31)</f>
        <v>16.31</v>
      </c>
      <c r="C639" s="1">
        <f t="shared" si="1"/>
        <v>-0.67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IFERROR(__xludf.DUMMYFUNCTION("""COMPUTED_VALUE"""),16.19)</f>
        <v>16.19</v>
      </c>
      <c r="C640" s="1">
        <f t="shared" si="1"/>
        <v>-1.12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IFERROR(__xludf.DUMMYFUNCTION("""COMPUTED_VALUE"""),16.23)</f>
        <v>16.23</v>
      </c>
      <c r="C641" s="1">
        <f t="shared" si="1"/>
        <v>-0.96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IFERROR(__xludf.DUMMYFUNCTION("""COMPUTED_VALUE"""),16.7)</f>
        <v>16.7</v>
      </c>
      <c r="C642" s="1">
        <f t="shared" si="1"/>
        <v>-0.53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IFERROR(__xludf.DUMMYFUNCTION("""COMPUTED_VALUE"""),16.68)</f>
        <v>16.68</v>
      </c>
      <c r="C643" s="1">
        <f t="shared" si="1"/>
        <v>-1.02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IFERROR(__xludf.DUMMYFUNCTION("""COMPUTED_VALUE"""),16.36)</f>
        <v>16.36</v>
      </c>
      <c r="C644" s="1">
        <f t="shared" si="1"/>
        <v>-1.32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IFERROR(__xludf.DUMMYFUNCTION("""COMPUTED_VALUE"""),16.07)</f>
        <v>16.07</v>
      </c>
      <c r="C645" s="1">
        <f t="shared" si="1"/>
        <v>-1.29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IFERROR(__xludf.DUMMYFUNCTION("""COMPUTED_VALUE"""),15.12)</f>
        <v>15.12</v>
      </c>
      <c r="C646" s="1">
        <f t="shared" si="1"/>
        <v>-1.95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IFERROR(__xludf.DUMMYFUNCTION("""COMPUTED_VALUE"""),15.42)</f>
        <v>15.42</v>
      </c>
      <c r="C647" s="1">
        <f t="shared" si="1"/>
        <v>-0.7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IFERROR(__xludf.DUMMYFUNCTION("""COMPUTED_VALUE"""),15.38)</f>
        <v>15.38</v>
      </c>
      <c r="C648" s="1">
        <f t="shared" si="1"/>
        <v>-1.04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IFERROR(__xludf.DUMMYFUNCTION("""COMPUTED_VALUE"""),15.69)</f>
        <v>15.69</v>
      </c>
      <c r="C649" s="1">
        <f t="shared" si="1"/>
        <v>-0.69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IFERROR(__xludf.DUMMYFUNCTION("""COMPUTED_VALUE"""),15.87)</f>
        <v>15.87</v>
      </c>
      <c r="C650" s="1">
        <f t="shared" si="1"/>
        <v>-0.82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IFERROR(__xludf.DUMMYFUNCTION("""COMPUTED_VALUE"""),15.95)</f>
        <v>15.95</v>
      </c>
      <c r="C651" s="1">
        <f t="shared" si="1"/>
        <v>-0.92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IFERROR(__xludf.DUMMYFUNCTION("""COMPUTED_VALUE"""),15.98)</f>
        <v>15.98</v>
      </c>
      <c r="C652" s="1">
        <f t="shared" si="1"/>
        <v>-0.97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IFERROR(__xludf.DUMMYFUNCTION("""COMPUTED_VALUE"""),15.74)</f>
        <v>15.74</v>
      </c>
      <c r="C653" s="1">
        <f t="shared" si="1"/>
        <v>-1.24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IFERROR(__xludf.DUMMYFUNCTION("""COMPUTED_VALUE"""),16.35)</f>
        <v>16.35</v>
      </c>
      <c r="C654" s="1">
        <f t="shared" si="1"/>
        <v>-0.39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IFERROR(__xludf.DUMMYFUNCTION("""COMPUTED_VALUE"""),16.69)</f>
        <v>16.69</v>
      </c>
      <c r="C655" s="1">
        <f t="shared" si="1"/>
        <v>-0.66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IFERROR(__xludf.DUMMYFUNCTION("""COMPUTED_VALUE"""),17.14)</f>
        <v>17.14</v>
      </c>
      <c r="C656" s="1">
        <f t="shared" si="1"/>
        <v>-0.55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IFERROR(__xludf.DUMMYFUNCTION("""COMPUTED_VALUE"""),17.16)</f>
        <v>17.16</v>
      </c>
      <c r="C657" s="1">
        <f t="shared" si="1"/>
        <v>-0.98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IFERROR(__xludf.DUMMYFUNCTION("""COMPUTED_VALUE"""),17.7)</f>
        <v>17.7</v>
      </c>
      <c r="C658" s="1">
        <f t="shared" si="1"/>
        <v>-0.46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IFERROR(__xludf.DUMMYFUNCTION("""COMPUTED_VALUE"""),17.54)</f>
        <v>17.54</v>
      </c>
      <c r="C659" s="1">
        <f t="shared" si="1"/>
        <v>-1.16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IFERROR(__xludf.DUMMYFUNCTION("""COMPUTED_VALUE"""),17.34)</f>
        <v>17.34</v>
      </c>
      <c r="C660" s="1">
        <f t="shared" si="1"/>
        <v>-1.2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IFERROR(__xludf.DUMMYFUNCTION("""COMPUTED_VALUE"""),17.17)</f>
        <v>17.17</v>
      </c>
      <c r="C661" s="1">
        <f t="shared" si="1"/>
        <v>-1.17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IFERROR(__xludf.DUMMYFUNCTION("""COMPUTED_VALUE"""),17.35)</f>
        <v>17.35</v>
      </c>
      <c r="C662" s="1">
        <f t="shared" si="1"/>
        <v>-0.82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IFERROR(__xludf.DUMMYFUNCTION("""COMPUTED_VALUE"""),19.02)</f>
        <v>19.02</v>
      </c>
      <c r="C663" s="1">
        <f t="shared" si="1"/>
        <v>0.67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IFERROR(__xludf.DUMMYFUNCTION("""COMPUTED_VALUE"""),19.06)</f>
        <v>19.06</v>
      </c>
      <c r="C664" s="1">
        <f t="shared" si="1"/>
        <v>-0.96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IFERROR(__xludf.DUMMYFUNCTION("""COMPUTED_VALUE"""),18.94)</f>
        <v>18.94</v>
      </c>
      <c r="C665" s="1">
        <f t="shared" si="1"/>
        <v>-1.12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IFERROR(__xludf.DUMMYFUNCTION("""COMPUTED_VALUE"""),19.16)</f>
        <v>19.16</v>
      </c>
      <c r="C666" s="1">
        <f t="shared" si="1"/>
        <v>-0.78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IFERROR(__xludf.DUMMYFUNCTION("""COMPUTED_VALUE"""),19.22)</f>
        <v>19.22</v>
      </c>
      <c r="C667" s="1">
        <f t="shared" si="1"/>
        <v>-0.94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IFERROR(__xludf.DUMMYFUNCTION("""COMPUTED_VALUE"""),19.13)</f>
        <v>19.13</v>
      </c>
      <c r="C668" s="1">
        <f t="shared" si="1"/>
        <v>-1.09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IFERROR(__xludf.DUMMYFUNCTION("""COMPUTED_VALUE"""),19.2)</f>
        <v>19.2</v>
      </c>
      <c r="C669" s="1">
        <f t="shared" si="1"/>
        <v>-0.93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IFERROR(__xludf.DUMMYFUNCTION("""COMPUTED_VALUE"""),19.36)</f>
        <v>19.36</v>
      </c>
      <c r="C670" s="1">
        <f t="shared" si="1"/>
        <v>-0.84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IFERROR(__xludf.DUMMYFUNCTION("""COMPUTED_VALUE"""),19.22)</f>
        <v>19.22</v>
      </c>
      <c r="C671" s="1">
        <f t="shared" si="1"/>
        <v>-1.14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IFERROR(__xludf.DUMMYFUNCTION("""COMPUTED_VALUE"""),19.2)</f>
        <v>19.2</v>
      </c>
      <c r="C672" s="1">
        <f t="shared" si="1"/>
        <v>-1.02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IFERROR(__xludf.DUMMYFUNCTION("""COMPUTED_VALUE"""),18.9)</f>
        <v>18.9</v>
      </c>
      <c r="C673" s="1">
        <f t="shared" si="1"/>
        <v>-1.3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IFERROR(__xludf.DUMMYFUNCTION("""COMPUTED_VALUE"""),19.08)</f>
        <v>19.08</v>
      </c>
      <c r="C674" s="1">
        <f t="shared" si="1"/>
        <v>-0.82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IFERROR(__xludf.DUMMYFUNCTION("""COMPUTED_VALUE"""),19.0)</f>
        <v>19</v>
      </c>
      <c r="C675" s="1">
        <f t="shared" si="1"/>
        <v>-1.08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IFERROR(__xludf.DUMMYFUNCTION("""COMPUTED_VALUE"""),18.9)</f>
        <v>18.9</v>
      </c>
      <c r="C676" s="1">
        <f t="shared" si="1"/>
        <v>-1.1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IFERROR(__xludf.DUMMYFUNCTION("""COMPUTED_VALUE"""),19.73)</f>
        <v>19.73</v>
      </c>
      <c r="C677" s="1">
        <f t="shared" si="1"/>
        <v>-0.17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IFERROR(__xludf.DUMMYFUNCTION("""COMPUTED_VALUE"""),19.56)</f>
        <v>19.56</v>
      </c>
      <c r="C678" s="1">
        <f t="shared" si="1"/>
        <v>-1.17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IFERROR(__xludf.DUMMYFUNCTION("""COMPUTED_VALUE"""),19.15)</f>
        <v>19.15</v>
      </c>
      <c r="C679" s="1">
        <f t="shared" si="1"/>
        <v>-1.41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IFERROR(__xludf.DUMMYFUNCTION("""COMPUTED_VALUE"""),19.04)</f>
        <v>19.04</v>
      </c>
      <c r="C680" s="1">
        <f t="shared" si="1"/>
        <v>-1.11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IFERROR(__xludf.DUMMYFUNCTION("""COMPUTED_VALUE"""),19.08)</f>
        <v>19.08</v>
      </c>
      <c r="C681" s="1">
        <f t="shared" si="1"/>
        <v>-0.96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IFERROR(__xludf.DUMMYFUNCTION("""COMPUTED_VALUE"""),19.36)</f>
        <v>19.36</v>
      </c>
      <c r="C682" s="1">
        <f t="shared" si="1"/>
        <v>-0.72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IFERROR(__xludf.DUMMYFUNCTION("""COMPUTED_VALUE"""),19.49)</f>
        <v>19.49</v>
      </c>
      <c r="C683" s="1">
        <f t="shared" si="1"/>
        <v>-0.87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IFERROR(__xludf.DUMMYFUNCTION("""COMPUTED_VALUE"""),19.16)</f>
        <v>19.16</v>
      </c>
      <c r="C684" s="1">
        <f t="shared" si="1"/>
        <v>-1.33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IFERROR(__xludf.DUMMYFUNCTION("""COMPUTED_VALUE"""),19.05)</f>
        <v>19.05</v>
      </c>
      <c r="C685" s="1">
        <f t="shared" si="1"/>
        <v>-1.11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IFERROR(__xludf.DUMMYFUNCTION("""COMPUTED_VALUE"""),19.12)</f>
        <v>19.12</v>
      </c>
      <c r="C686" s="1">
        <f t="shared" si="1"/>
        <v>-0.93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IFERROR(__xludf.DUMMYFUNCTION("""COMPUTED_VALUE"""),19.11)</f>
        <v>19.11</v>
      </c>
      <c r="C687" s="1">
        <f t="shared" si="1"/>
        <v>-1.01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IFERROR(__xludf.DUMMYFUNCTION("""COMPUTED_VALUE"""),18.9)</f>
        <v>18.9</v>
      </c>
      <c r="C688" s="1">
        <f t="shared" si="1"/>
        <v>-1.21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IFERROR(__xludf.DUMMYFUNCTION("""COMPUTED_VALUE"""),18.81)</f>
        <v>18.81</v>
      </c>
      <c r="C689" s="1">
        <f t="shared" si="1"/>
        <v>-1.09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IFERROR(__xludf.DUMMYFUNCTION("""COMPUTED_VALUE"""),18.67)</f>
        <v>18.67</v>
      </c>
      <c r="C690" s="1">
        <f t="shared" si="1"/>
        <v>-1.14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IFERROR(__xludf.DUMMYFUNCTION("""COMPUTED_VALUE"""),18.58)</f>
        <v>18.58</v>
      </c>
      <c r="C691" s="1">
        <f t="shared" si="1"/>
        <v>-1.09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IFERROR(__xludf.DUMMYFUNCTION("""COMPUTED_VALUE"""),18.8)</f>
        <v>18.8</v>
      </c>
      <c r="C692" s="1">
        <f t="shared" si="1"/>
        <v>-0.78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IFERROR(__xludf.DUMMYFUNCTION("""COMPUTED_VALUE"""),19.1)</f>
        <v>19.1</v>
      </c>
      <c r="C693" s="1">
        <f t="shared" si="1"/>
        <v>-0.7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IFERROR(__xludf.DUMMYFUNCTION("""COMPUTED_VALUE"""),19.04)</f>
        <v>19.04</v>
      </c>
      <c r="C694" s="1">
        <f t="shared" si="1"/>
        <v>-1.06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IFERROR(__xludf.DUMMYFUNCTION("""COMPUTED_VALUE"""),18.87)</f>
        <v>18.87</v>
      </c>
      <c r="C695" s="1">
        <f t="shared" si="1"/>
        <v>-1.17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IFERROR(__xludf.DUMMYFUNCTION("""COMPUTED_VALUE"""),18.93)</f>
        <v>18.93</v>
      </c>
      <c r="C696" s="1">
        <f t="shared" si="1"/>
        <v>-0.94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IFERROR(__xludf.DUMMYFUNCTION("""COMPUTED_VALUE"""),18.9)</f>
        <v>18.9</v>
      </c>
      <c r="C697" s="1">
        <f t="shared" si="1"/>
        <v>-1.03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IFERROR(__xludf.DUMMYFUNCTION("""COMPUTED_VALUE"""),18.86)</f>
        <v>18.86</v>
      </c>
      <c r="C698" s="1">
        <f t="shared" si="1"/>
        <v>-1.04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IFERROR(__xludf.DUMMYFUNCTION("""COMPUTED_VALUE"""),18.9)</f>
        <v>18.9</v>
      </c>
      <c r="C699" s="1">
        <f t="shared" si="1"/>
        <v>-0.96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IFERROR(__xludf.DUMMYFUNCTION("""COMPUTED_VALUE"""),18.8)</f>
        <v>18.8</v>
      </c>
      <c r="C700" s="1">
        <f t="shared" si="1"/>
        <v>-1.1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IFERROR(__xludf.DUMMYFUNCTION("""COMPUTED_VALUE"""),18.31)</f>
        <v>18.31</v>
      </c>
      <c r="C701" s="1">
        <f t="shared" si="1"/>
        <v>-1.49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IFERROR(__xludf.DUMMYFUNCTION("""COMPUTED_VALUE"""),18.26)</f>
        <v>18.26</v>
      </c>
      <c r="C702" s="1">
        <f t="shared" si="1"/>
        <v>-1.05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IFERROR(__xludf.DUMMYFUNCTION("""COMPUTED_VALUE"""),18.41)</f>
        <v>18.41</v>
      </c>
      <c r="C703" s="1">
        <f t="shared" si="1"/>
        <v>-0.85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IFERROR(__xludf.DUMMYFUNCTION("""COMPUTED_VALUE"""),18.55)</f>
        <v>18.55</v>
      </c>
      <c r="C704" s="1">
        <f t="shared" si="1"/>
        <v>-0.86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IFERROR(__xludf.DUMMYFUNCTION("""COMPUTED_VALUE"""),18.85)</f>
        <v>18.85</v>
      </c>
      <c r="C705" s="1">
        <f t="shared" si="1"/>
        <v>-0.7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IFERROR(__xludf.DUMMYFUNCTION("""COMPUTED_VALUE"""),18.7)</f>
        <v>18.7</v>
      </c>
      <c r="C706" s="1">
        <f t="shared" si="1"/>
        <v>-1.15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IFERROR(__xludf.DUMMYFUNCTION("""COMPUTED_VALUE"""),18.61)</f>
        <v>18.61</v>
      </c>
      <c r="C707" s="1">
        <f t="shared" si="1"/>
        <v>-1.09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IFERROR(__xludf.DUMMYFUNCTION("""COMPUTED_VALUE"""),18.04)</f>
        <v>18.04</v>
      </c>
      <c r="C708" s="1">
        <f t="shared" si="1"/>
        <v>-1.57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IFERROR(__xludf.DUMMYFUNCTION("""COMPUTED_VALUE"""),18.19)</f>
        <v>18.19</v>
      </c>
      <c r="C709" s="1">
        <f t="shared" si="1"/>
        <v>-0.85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IFERROR(__xludf.DUMMYFUNCTION("""COMPUTED_VALUE"""),18.01)</f>
        <v>18.01</v>
      </c>
      <c r="C710" s="1">
        <f t="shared" si="1"/>
        <v>-1.18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IFERROR(__xludf.DUMMYFUNCTION("""COMPUTED_VALUE"""),17.38)</f>
        <v>17.38</v>
      </c>
      <c r="C711" s="1">
        <f t="shared" si="1"/>
        <v>-1.63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IFERROR(__xludf.DUMMYFUNCTION("""COMPUTED_VALUE"""),17.2)</f>
        <v>17.2</v>
      </c>
      <c r="C712" s="1">
        <f t="shared" si="1"/>
        <v>-1.18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IFERROR(__xludf.DUMMYFUNCTION("""COMPUTED_VALUE"""),17.29)</f>
        <v>17.29</v>
      </c>
      <c r="C713" s="1">
        <f t="shared" si="1"/>
        <v>-0.91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IFERROR(__xludf.DUMMYFUNCTION("""COMPUTED_VALUE"""),17.15)</f>
        <v>17.15</v>
      </c>
      <c r="C714" s="1">
        <f t="shared" si="1"/>
        <v>-1.14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IFERROR(__xludf.DUMMYFUNCTION("""COMPUTED_VALUE"""),17.51)</f>
        <v>17.51</v>
      </c>
      <c r="C715" s="1">
        <f t="shared" si="1"/>
        <v>-0.64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IFERROR(__xludf.DUMMYFUNCTION("""COMPUTED_VALUE"""),17.35)</f>
        <v>17.35</v>
      </c>
      <c r="C716" s="1">
        <f t="shared" si="1"/>
        <v>-1.16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IFERROR(__xludf.DUMMYFUNCTION("""COMPUTED_VALUE"""),17.4)</f>
        <v>17.4</v>
      </c>
      <c r="C717" s="1">
        <f t="shared" si="1"/>
        <v>-0.95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IFERROR(__xludf.DUMMYFUNCTION("""COMPUTED_VALUE"""),17.48)</f>
        <v>17.48</v>
      </c>
      <c r="C718" s="1">
        <f t="shared" si="1"/>
        <v>-0.92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IFERROR(__xludf.DUMMYFUNCTION("""COMPUTED_VALUE"""),17.21)</f>
        <v>17.21</v>
      </c>
      <c r="C719" s="1">
        <f t="shared" si="1"/>
        <v>-1.27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IFERROR(__xludf.DUMMYFUNCTION("""COMPUTED_VALUE"""),16.83)</f>
        <v>16.83</v>
      </c>
      <c r="C720" s="1">
        <f t="shared" si="1"/>
        <v>-1.38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IFERROR(__xludf.DUMMYFUNCTION("""COMPUTED_VALUE"""),16.82)</f>
        <v>16.82</v>
      </c>
      <c r="C721" s="1">
        <f t="shared" si="1"/>
        <v>-1.01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IFERROR(__xludf.DUMMYFUNCTION("""COMPUTED_VALUE"""),16.86)</f>
        <v>16.86</v>
      </c>
      <c r="C722" s="1">
        <f t="shared" si="1"/>
        <v>-0.96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IFERROR(__xludf.DUMMYFUNCTION("""COMPUTED_VALUE"""),16.85)</f>
        <v>16.85</v>
      </c>
      <c r="C723" s="1">
        <f t="shared" si="1"/>
        <v>-1.01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IFERROR(__xludf.DUMMYFUNCTION("""COMPUTED_VALUE"""),17.66)</f>
        <v>17.66</v>
      </c>
      <c r="C724" s="1">
        <f t="shared" si="1"/>
        <v>-0.19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IFERROR(__xludf.DUMMYFUNCTION("""COMPUTED_VALUE"""),17.94)</f>
        <v>17.94</v>
      </c>
      <c r="C725" s="1">
        <f t="shared" si="1"/>
        <v>-0.72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IFERROR(__xludf.DUMMYFUNCTION("""COMPUTED_VALUE"""),17.99)</f>
        <v>17.99</v>
      </c>
      <c r="C726" s="1">
        <f t="shared" si="1"/>
        <v>-0.95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IFERROR(__xludf.DUMMYFUNCTION("""COMPUTED_VALUE"""),18.3)</f>
        <v>18.3</v>
      </c>
      <c r="C727" s="1">
        <f t="shared" si="1"/>
        <v>-0.69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IFERROR(__xludf.DUMMYFUNCTION("""COMPUTED_VALUE"""),18.34)</f>
        <v>18.34</v>
      </c>
      <c r="C728" s="1">
        <f t="shared" si="1"/>
        <v>-0.96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IFERROR(__xludf.DUMMYFUNCTION("""COMPUTED_VALUE"""),18.48)</f>
        <v>18.48</v>
      </c>
      <c r="C729" s="1">
        <f t="shared" si="1"/>
        <v>-0.86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IFERROR(__xludf.DUMMYFUNCTION("""COMPUTED_VALUE"""),18.84)</f>
        <v>18.84</v>
      </c>
      <c r="C730" s="1">
        <f t="shared" si="1"/>
        <v>-0.64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IFERROR(__xludf.DUMMYFUNCTION("""COMPUTED_VALUE"""),19.06)</f>
        <v>19.06</v>
      </c>
      <c r="C731" s="1">
        <f t="shared" si="1"/>
        <v>-0.78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IFERROR(__xludf.DUMMYFUNCTION("""COMPUTED_VALUE"""),18.96)</f>
        <v>18.96</v>
      </c>
      <c r="C732" s="1">
        <f t="shared" si="1"/>
        <v>-1.1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IFERROR(__xludf.DUMMYFUNCTION("""COMPUTED_VALUE"""),18.83)</f>
        <v>18.83</v>
      </c>
      <c r="C733" s="1">
        <f t="shared" si="1"/>
        <v>-1.13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IFERROR(__xludf.DUMMYFUNCTION("""COMPUTED_VALUE"""),19.01)</f>
        <v>19.01</v>
      </c>
      <c r="C734" s="1">
        <f t="shared" si="1"/>
        <v>-0.82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IFERROR(__xludf.DUMMYFUNCTION("""COMPUTED_VALUE"""),18.91)</f>
        <v>18.91</v>
      </c>
      <c r="C735" s="1">
        <f t="shared" si="1"/>
        <v>-1.1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IFERROR(__xludf.DUMMYFUNCTION("""COMPUTED_VALUE"""),19.03)</f>
        <v>19.03</v>
      </c>
      <c r="C736" s="1">
        <f t="shared" si="1"/>
        <v>-0.88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IFERROR(__xludf.DUMMYFUNCTION("""COMPUTED_VALUE"""),19.17)</f>
        <v>19.17</v>
      </c>
      <c r="C737" s="1">
        <f t="shared" si="1"/>
        <v>-0.86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IFERROR(__xludf.DUMMYFUNCTION("""COMPUTED_VALUE"""),19.21)</f>
        <v>19.21</v>
      </c>
      <c r="C738" s="1">
        <f t="shared" si="1"/>
        <v>-0.96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IFERROR(__xludf.DUMMYFUNCTION("""COMPUTED_VALUE"""),19.48)</f>
        <v>19.48</v>
      </c>
      <c r="C739" s="1">
        <f t="shared" si="1"/>
        <v>-0.73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IFERROR(__xludf.DUMMYFUNCTION("""COMPUTED_VALUE"""),19.34)</f>
        <v>19.34</v>
      </c>
      <c r="C740" s="1">
        <f t="shared" si="1"/>
        <v>-1.14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IFERROR(__xludf.DUMMYFUNCTION("""COMPUTED_VALUE"""),19.79)</f>
        <v>19.79</v>
      </c>
      <c r="C741" s="1">
        <f t="shared" si="1"/>
        <v>-0.55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IFERROR(__xludf.DUMMYFUNCTION("""COMPUTED_VALUE"""),19.78)</f>
        <v>19.78</v>
      </c>
      <c r="C742" s="1">
        <f t="shared" si="1"/>
        <v>-1.01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IFERROR(__xludf.DUMMYFUNCTION("""COMPUTED_VALUE"""),19.73)</f>
        <v>19.73</v>
      </c>
      <c r="C743" s="1">
        <f t="shared" si="1"/>
        <v>-1.05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IFERROR(__xludf.DUMMYFUNCTION("""COMPUTED_VALUE"""),19.74)</f>
        <v>19.74</v>
      </c>
      <c r="C744" s="1">
        <f t="shared" si="1"/>
        <v>-0.99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IFERROR(__xludf.DUMMYFUNCTION("""COMPUTED_VALUE"""),19.86)</f>
        <v>19.86</v>
      </c>
      <c r="C745" s="1">
        <f t="shared" si="1"/>
        <v>-0.88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IFERROR(__xludf.DUMMYFUNCTION("""COMPUTED_VALUE"""),20.11)</f>
        <v>20.11</v>
      </c>
      <c r="C746" s="1">
        <f t="shared" si="1"/>
        <v>-0.75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IFERROR(__xludf.DUMMYFUNCTION("""COMPUTED_VALUE"""),20.38)</f>
        <v>20.38</v>
      </c>
      <c r="C747" s="1">
        <f t="shared" si="1"/>
        <v>-0.73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IFERROR(__xludf.DUMMYFUNCTION("""COMPUTED_VALUE"""),20.27)</f>
        <v>20.27</v>
      </c>
      <c r="C748" s="1">
        <f t="shared" si="1"/>
        <v>-1.11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IFERROR(__xludf.DUMMYFUNCTION("""COMPUTED_VALUE"""),20.24)</f>
        <v>20.24</v>
      </c>
      <c r="C749" s="1">
        <f t="shared" si="1"/>
        <v>-1.03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IFERROR(__xludf.DUMMYFUNCTION("""COMPUTED_VALUE"""),19.96)</f>
        <v>19.96</v>
      </c>
      <c r="C750" s="1">
        <f t="shared" si="1"/>
        <v>-1.28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IFERROR(__xludf.DUMMYFUNCTION("""COMPUTED_VALUE"""),19.83)</f>
        <v>19.83</v>
      </c>
      <c r="C751" s="1">
        <f t="shared" si="1"/>
        <v>-1.13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IFERROR(__xludf.DUMMYFUNCTION("""COMPUTED_VALUE"""),19.92)</f>
        <v>19.92</v>
      </c>
      <c r="C752" s="1">
        <f t="shared" si="1"/>
        <v>-0.91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IFERROR(__xludf.DUMMYFUNCTION("""COMPUTED_VALUE"""),19.65)</f>
        <v>19.65</v>
      </c>
      <c r="C753" s="1">
        <f t="shared" si="1"/>
        <v>-1.27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IFERROR(__xludf.DUMMYFUNCTION("""COMPUTED_VALUE"""),19.45)</f>
        <v>19.45</v>
      </c>
      <c r="C754" s="1">
        <f t="shared" si="1"/>
        <v>-1.2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IFERROR(__xludf.DUMMYFUNCTION("""COMPUTED_VALUE"""),19.65)</f>
        <v>19.65</v>
      </c>
      <c r="C755" s="1">
        <f t="shared" si="1"/>
        <v>-0.8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IFERROR(__xludf.DUMMYFUNCTION("""COMPUTED_VALUE"""),20.34)</f>
        <v>20.34</v>
      </c>
      <c r="C756" s="1">
        <f t="shared" si="1"/>
        <v>-0.31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IFERROR(__xludf.DUMMYFUNCTION("""COMPUTED_VALUE"""),20.45)</f>
        <v>20.45</v>
      </c>
      <c r="C757" s="1">
        <f t="shared" si="1"/>
        <v>-0.89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IFERROR(__xludf.DUMMYFUNCTION("""COMPUTED_VALUE"""),20.48)</f>
        <v>20.48</v>
      </c>
      <c r="C758" s="1">
        <f t="shared" si="1"/>
        <v>-0.97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IFERROR(__xludf.DUMMYFUNCTION("""COMPUTED_VALUE"""),20.29)</f>
        <v>20.29</v>
      </c>
      <c r="C759" s="1">
        <f t="shared" si="1"/>
        <v>-1.19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IFERROR(__xludf.DUMMYFUNCTION("""COMPUTED_VALUE"""),20.31)</f>
        <v>20.31</v>
      </c>
      <c r="C760" s="1">
        <f t="shared" si="1"/>
        <v>-0.98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IFERROR(__xludf.DUMMYFUNCTION("""COMPUTED_VALUE"""),20.3)</f>
        <v>20.3</v>
      </c>
      <c r="C761" s="1">
        <f t="shared" si="1"/>
        <v>-1.01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IFERROR(__xludf.DUMMYFUNCTION("""COMPUTED_VALUE"""),20.44)</f>
        <v>20.44</v>
      </c>
      <c r="C762" s="1">
        <f t="shared" si="1"/>
        <v>-0.86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IFERROR(__xludf.DUMMYFUNCTION("""COMPUTED_VALUE"""),20.48)</f>
        <v>20.48</v>
      </c>
      <c r="C763" s="1">
        <f t="shared" si="1"/>
        <v>-0.96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IFERROR(__xludf.DUMMYFUNCTION("""COMPUTED_VALUE"""),20.97)</f>
        <v>20.97</v>
      </c>
      <c r="C764" s="1">
        <f t="shared" si="1"/>
        <v>-0.51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IFERROR(__xludf.DUMMYFUNCTION("""COMPUTED_VALUE"""),20.98)</f>
        <v>20.98</v>
      </c>
      <c r="C765" s="1">
        <f t="shared" si="1"/>
        <v>-0.99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IFERROR(__xludf.DUMMYFUNCTION("""COMPUTED_VALUE"""),21.03)</f>
        <v>21.03</v>
      </c>
      <c r="C766" s="1">
        <f t="shared" si="1"/>
        <v>-0.95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IFERROR(__xludf.DUMMYFUNCTION("""COMPUTED_VALUE"""),20.95)</f>
        <v>20.95</v>
      </c>
      <c r="C767" s="1">
        <f t="shared" si="1"/>
        <v>-1.08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IFERROR(__xludf.DUMMYFUNCTION("""COMPUTED_VALUE"""),21.02)</f>
        <v>21.02</v>
      </c>
      <c r="C768" s="1">
        <f t="shared" si="1"/>
        <v>-0.93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IFERROR(__xludf.DUMMYFUNCTION("""COMPUTED_VALUE"""),20.87)</f>
        <v>20.87</v>
      </c>
      <c r="C769" s="1">
        <f t="shared" si="1"/>
        <v>-1.15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IFERROR(__xludf.DUMMYFUNCTION("""COMPUTED_VALUE"""),20.62)</f>
        <v>20.62</v>
      </c>
      <c r="C770" s="1">
        <f t="shared" si="1"/>
        <v>-1.25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IFERROR(__xludf.DUMMYFUNCTION("""COMPUTED_VALUE"""),21.02)</f>
        <v>21.02</v>
      </c>
      <c r="C771" s="1">
        <f t="shared" si="1"/>
        <v>-0.6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IFERROR(__xludf.DUMMYFUNCTION("""COMPUTED_VALUE"""),21.15)</f>
        <v>21.15</v>
      </c>
      <c r="C772" s="1">
        <f t="shared" si="1"/>
        <v>-0.87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IFERROR(__xludf.DUMMYFUNCTION("""COMPUTED_VALUE"""),21.06)</f>
        <v>21.06</v>
      </c>
      <c r="C773" s="1">
        <f t="shared" si="1"/>
        <v>-1.09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IFERROR(__xludf.DUMMYFUNCTION("""COMPUTED_VALUE"""),20.78)</f>
        <v>20.78</v>
      </c>
      <c r="C774" s="1">
        <f t="shared" si="1"/>
        <v>-1.28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IFERROR(__xludf.DUMMYFUNCTION("""COMPUTED_VALUE"""),20.58)</f>
        <v>20.58</v>
      </c>
      <c r="C775" s="1">
        <f t="shared" si="1"/>
        <v>-1.2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IFERROR(__xludf.DUMMYFUNCTION("""COMPUTED_VALUE"""),20.57)</f>
        <v>20.57</v>
      </c>
      <c r="C776" s="1">
        <f t="shared" si="1"/>
        <v>-1.01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IFERROR(__xludf.DUMMYFUNCTION("""COMPUTED_VALUE"""),20.83)</f>
        <v>20.83</v>
      </c>
      <c r="C777" s="1">
        <f t="shared" si="1"/>
        <v>-0.74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IFERROR(__xludf.DUMMYFUNCTION("""COMPUTED_VALUE"""),20.82)</f>
        <v>20.82</v>
      </c>
      <c r="C778" s="1">
        <f t="shared" si="1"/>
        <v>-1.01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IFERROR(__xludf.DUMMYFUNCTION("""COMPUTED_VALUE"""),21.08)</f>
        <v>21.08</v>
      </c>
      <c r="C779" s="1">
        <f t="shared" si="1"/>
        <v>-0.74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IFERROR(__xludf.DUMMYFUNCTION("""COMPUTED_VALUE"""),21.19)</f>
        <v>21.19</v>
      </c>
      <c r="C780" s="1">
        <f t="shared" si="1"/>
        <v>-0.89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IFERROR(__xludf.DUMMYFUNCTION("""COMPUTED_VALUE"""),21.1)</f>
        <v>21.1</v>
      </c>
      <c r="C781" s="1">
        <f t="shared" si="1"/>
        <v>-1.09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IFERROR(__xludf.DUMMYFUNCTION("""COMPUTED_VALUE"""),21.16)</f>
        <v>21.16</v>
      </c>
      <c r="C782" s="1">
        <f t="shared" si="1"/>
        <v>-0.94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IFERROR(__xludf.DUMMYFUNCTION("""COMPUTED_VALUE"""),21.27)</f>
        <v>21.27</v>
      </c>
      <c r="C783" s="1">
        <f t="shared" si="1"/>
        <v>-0.89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IFERROR(__xludf.DUMMYFUNCTION("""COMPUTED_VALUE"""),20.97)</f>
        <v>20.97</v>
      </c>
      <c r="C784" s="1">
        <f t="shared" si="1"/>
        <v>-1.3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IFERROR(__xludf.DUMMYFUNCTION("""COMPUTED_VALUE"""),21.14)</f>
        <v>21.14</v>
      </c>
      <c r="C785" s="1">
        <f t="shared" si="1"/>
        <v>-0.83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IFERROR(__xludf.DUMMYFUNCTION("""COMPUTED_VALUE"""),20.99)</f>
        <v>20.99</v>
      </c>
      <c r="C786" s="1">
        <f t="shared" si="1"/>
        <v>-1.15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IFERROR(__xludf.DUMMYFUNCTION("""COMPUTED_VALUE"""),20.99)</f>
        <v>20.99</v>
      </c>
      <c r="C787" s="1">
        <f t="shared" si="1"/>
        <v>-1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IFERROR(__xludf.DUMMYFUNCTION("""COMPUTED_VALUE"""),21.46)</f>
        <v>21.46</v>
      </c>
      <c r="C788" s="1">
        <f t="shared" si="1"/>
        <v>-0.53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IFERROR(__xludf.DUMMYFUNCTION("""COMPUTED_VALUE"""),21.11)</f>
        <v>21.11</v>
      </c>
      <c r="C789" s="1">
        <f t="shared" si="1"/>
        <v>-1.35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IFERROR(__xludf.DUMMYFUNCTION("""COMPUTED_VALUE"""),20.76)</f>
        <v>20.76</v>
      </c>
      <c r="C790" s="1">
        <f t="shared" si="1"/>
        <v>-1.35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IFERROR(__xludf.DUMMYFUNCTION("""COMPUTED_VALUE"""),20.9)</f>
        <v>20.9</v>
      </c>
      <c r="C791" s="1">
        <f t="shared" si="1"/>
        <v>-0.86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IFERROR(__xludf.DUMMYFUNCTION("""COMPUTED_VALUE"""),20.66)</f>
        <v>20.66</v>
      </c>
      <c r="C792" s="1">
        <f t="shared" si="1"/>
        <v>-1.24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IFERROR(__xludf.DUMMYFUNCTION("""COMPUTED_VALUE"""),20.61)</f>
        <v>20.61</v>
      </c>
      <c r="C793" s="1">
        <f t="shared" si="1"/>
        <v>-1.05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IFERROR(__xludf.DUMMYFUNCTION("""COMPUTED_VALUE"""),20.89)</f>
        <v>20.89</v>
      </c>
      <c r="C794" s="1">
        <f t="shared" si="1"/>
        <v>-0.72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IFERROR(__xludf.DUMMYFUNCTION("""COMPUTED_VALUE"""),20.86)</f>
        <v>20.86</v>
      </c>
      <c r="C795" s="1">
        <f t="shared" si="1"/>
        <v>-1.03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IFERROR(__xludf.DUMMYFUNCTION("""COMPUTED_VALUE"""),20.83)</f>
        <v>20.83</v>
      </c>
      <c r="C796" s="1">
        <f t="shared" si="1"/>
        <v>-1.03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IFERROR(__xludf.DUMMYFUNCTION("""COMPUTED_VALUE"""),20.74)</f>
        <v>20.74</v>
      </c>
      <c r="C797" s="1">
        <f t="shared" si="1"/>
        <v>-1.09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IFERROR(__xludf.DUMMYFUNCTION("""COMPUTED_VALUE"""),21.22)</f>
        <v>21.22</v>
      </c>
      <c r="C798" s="1">
        <f t="shared" si="1"/>
        <v>-0.52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IFERROR(__xludf.DUMMYFUNCTION("""COMPUTED_VALUE"""),21.72)</f>
        <v>21.72</v>
      </c>
      <c r="C799" s="1">
        <f t="shared" si="1"/>
        <v>-0.5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IFERROR(__xludf.DUMMYFUNCTION("""COMPUTED_VALUE"""),21.8)</f>
        <v>21.8</v>
      </c>
      <c r="C800" s="1">
        <f t="shared" si="1"/>
        <v>-0.92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IFERROR(__xludf.DUMMYFUNCTION("""COMPUTED_VALUE"""),21.83)</f>
        <v>21.83</v>
      </c>
      <c r="C801" s="1">
        <f t="shared" si="1"/>
        <v>-0.97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IFERROR(__xludf.DUMMYFUNCTION("""COMPUTED_VALUE"""),21.88)</f>
        <v>21.88</v>
      </c>
      <c r="C802" s="1">
        <f t="shared" si="1"/>
        <v>-0.95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IFERROR(__xludf.DUMMYFUNCTION("""COMPUTED_VALUE"""),21.7)</f>
        <v>21.7</v>
      </c>
      <c r="C803" s="1">
        <f t="shared" si="1"/>
        <v>-1.18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IFERROR(__xludf.DUMMYFUNCTION("""COMPUTED_VALUE"""),21.58)</f>
        <v>21.58</v>
      </c>
      <c r="C804" s="1">
        <f t="shared" si="1"/>
        <v>-1.12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IFERROR(__xludf.DUMMYFUNCTION("""COMPUTED_VALUE"""),21.59)</f>
        <v>21.59</v>
      </c>
      <c r="C805" s="1">
        <f t="shared" si="1"/>
        <v>-0.99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IFERROR(__xludf.DUMMYFUNCTION("""COMPUTED_VALUE"""),21.93)</f>
        <v>21.93</v>
      </c>
      <c r="C806" s="1">
        <f t="shared" si="1"/>
        <v>-0.66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IFERROR(__xludf.DUMMYFUNCTION("""COMPUTED_VALUE"""),21.67)</f>
        <v>21.67</v>
      </c>
      <c r="C807" s="1">
        <f t="shared" si="1"/>
        <v>-1.26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IFERROR(__xludf.DUMMYFUNCTION("""COMPUTED_VALUE"""),21.52)</f>
        <v>21.52</v>
      </c>
      <c r="C808" s="1">
        <f t="shared" si="1"/>
        <v>-1.15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IFERROR(__xludf.DUMMYFUNCTION("""COMPUTED_VALUE"""),21.67)</f>
        <v>21.67</v>
      </c>
      <c r="C809" s="1">
        <f t="shared" si="1"/>
        <v>-0.85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IFERROR(__xludf.DUMMYFUNCTION("""COMPUTED_VALUE"""),20.84)</f>
        <v>20.84</v>
      </c>
      <c r="C810" s="1">
        <f t="shared" si="1"/>
        <v>-1.83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IFERROR(__xludf.DUMMYFUNCTION("""COMPUTED_VALUE"""),20.75)</f>
        <v>20.75</v>
      </c>
      <c r="C811" s="1">
        <f t="shared" si="1"/>
        <v>-1.09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IFERROR(__xludf.DUMMYFUNCTION("""COMPUTED_VALUE"""),20.85)</f>
        <v>20.85</v>
      </c>
      <c r="C812" s="1">
        <f t="shared" si="1"/>
        <v>-0.9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IFERROR(__xludf.DUMMYFUNCTION("""COMPUTED_VALUE"""),20.85)</f>
        <v>20.85</v>
      </c>
      <c r="C813" s="1">
        <f t="shared" si="1"/>
        <v>-1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IFERROR(__xludf.DUMMYFUNCTION("""COMPUTED_VALUE"""),20.83)</f>
        <v>20.83</v>
      </c>
      <c r="C814" s="1">
        <f t="shared" si="1"/>
        <v>-1.02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IFERROR(__xludf.DUMMYFUNCTION("""COMPUTED_VALUE"""),20.9)</f>
        <v>20.9</v>
      </c>
      <c r="C815" s="1">
        <f t="shared" si="1"/>
        <v>-0.93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IFERROR(__xludf.DUMMYFUNCTION("""COMPUTED_VALUE"""),20.83)</f>
        <v>20.83</v>
      </c>
      <c r="C816" s="1">
        <f t="shared" si="1"/>
        <v>-1.07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IFERROR(__xludf.DUMMYFUNCTION("""COMPUTED_VALUE"""),21.22)</f>
        <v>21.22</v>
      </c>
      <c r="C817" s="1">
        <f t="shared" si="1"/>
        <v>-0.61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IFERROR(__xludf.DUMMYFUNCTION("""COMPUTED_VALUE"""),21.2)</f>
        <v>21.2</v>
      </c>
      <c r="C818" s="1">
        <f t="shared" si="1"/>
        <v>-1.02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IFERROR(__xludf.DUMMYFUNCTION("""COMPUTED_VALUE"""),21.04)</f>
        <v>21.04</v>
      </c>
      <c r="C819" s="1">
        <f t="shared" si="1"/>
        <v>-1.16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IFERROR(__xludf.DUMMYFUNCTION("""COMPUTED_VALUE"""),20.61)</f>
        <v>20.61</v>
      </c>
      <c r="C820" s="1">
        <f t="shared" si="1"/>
        <v>-1.43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IFERROR(__xludf.DUMMYFUNCTION("""COMPUTED_VALUE"""),20.57)</f>
        <v>20.57</v>
      </c>
      <c r="C821" s="1">
        <f t="shared" si="1"/>
        <v>-1.04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IFERROR(__xludf.DUMMYFUNCTION("""COMPUTED_VALUE"""),20.97)</f>
        <v>20.97</v>
      </c>
      <c r="C822" s="1">
        <f t="shared" si="1"/>
        <v>-0.6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IFERROR(__xludf.DUMMYFUNCTION("""COMPUTED_VALUE"""),21.47)</f>
        <v>21.47</v>
      </c>
      <c r="C823" s="1">
        <f t="shared" si="1"/>
        <v>-0.5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IFERROR(__xludf.DUMMYFUNCTION("""COMPUTED_VALUE"""),21.69)</f>
        <v>21.69</v>
      </c>
      <c r="C824" s="1">
        <f t="shared" si="1"/>
        <v>-0.78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IFERROR(__xludf.DUMMYFUNCTION("""COMPUTED_VALUE"""),21.54)</f>
        <v>21.54</v>
      </c>
      <c r="C825" s="1">
        <f t="shared" si="1"/>
        <v>-1.15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IFERROR(__xludf.DUMMYFUNCTION("""COMPUTED_VALUE"""),21.05)</f>
        <v>21.05</v>
      </c>
      <c r="C826" s="1">
        <f t="shared" si="1"/>
        <v>-1.49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IFERROR(__xludf.DUMMYFUNCTION("""COMPUTED_VALUE"""),21.16)</f>
        <v>21.16</v>
      </c>
      <c r="C827" s="1">
        <f t="shared" si="1"/>
        <v>-0.89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IFERROR(__xludf.DUMMYFUNCTION("""COMPUTED_VALUE"""),20.63)</f>
        <v>20.63</v>
      </c>
      <c r="C828" s="1">
        <f t="shared" si="1"/>
        <v>-1.53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IFERROR(__xludf.DUMMYFUNCTION("""COMPUTED_VALUE"""),20.58)</f>
        <v>20.58</v>
      </c>
      <c r="C829" s="1">
        <f t="shared" si="1"/>
        <v>-1.05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IFERROR(__xludf.DUMMYFUNCTION("""COMPUTED_VALUE"""),20.46)</f>
        <v>20.46</v>
      </c>
      <c r="C830" s="1">
        <f t="shared" si="1"/>
        <v>-1.12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IFERROR(__xludf.DUMMYFUNCTION("""COMPUTED_VALUE"""),20.59)</f>
        <v>20.59</v>
      </c>
      <c r="C831" s="1">
        <f t="shared" si="1"/>
        <v>-0.87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IFERROR(__xludf.DUMMYFUNCTION("""COMPUTED_VALUE"""),20.91)</f>
        <v>20.91</v>
      </c>
      <c r="C832" s="1">
        <f t="shared" si="1"/>
        <v>-0.68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IFERROR(__xludf.DUMMYFUNCTION("""COMPUTED_VALUE"""),20.39)</f>
        <v>20.39</v>
      </c>
      <c r="C833" s="1">
        <f t="shared" si="1"/>
        <v>-1.52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IFERROR(__xludf.DUMMYFUNCTION("""COMPUTED_VALUE"""),20.64)</f>
        <v>20.64</v>
      </c>
      <c r="C834" s="1">
        <f t="shared" si="1"/>
        <v>-0.75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IFERROR(__xludf.DUMMYFUNCTION("""COMPUTED_VALUE"""),20.67)</f>
        <v>20.67</v>
      </c>
      <c r="C835" s="1">
        <f t="shared" si="1"/>
        <v>-0.97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IFERROR(__xludf.DUMMYFUNCTION("""COMPUTED_VALUE"""),20.98)</f>
        <v>20.98</v>
      </c>
      <c r="C836" s="1">
        <f t="shared" si="1"/>
        <v>-0.69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IFERROR(__xludf.DUMMYFUNCTION("""COMPUTED_VALUE"""),20.92)</f>
        <v>20.92</v>
      </c>
      <c r="C837" s="1">
        <f t="shared" si="1"/>
        <v>-1.06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IFERROR(__xludf.DUMMYFUNCTION("""COMPUTED_VALUE"""),20.38)</f>
        <v>20.38</v>
      </c>
      <c r="C838" s="1">
        <f t="shared" si="1"/>
        <v>-1.54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IFERROR(__xludf.DUMMYFUNCTION("""COMPUTED_VALUE"""),20.73)</f>
        <v>20.73</v>
      </c>
      <c r="C839" s="1">
        <f t="shared" si="1"/>
        <v>-0.65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IFERROR(__xludf.DUMMYFUNCTION("""COMPUTED_VALUE"""),20.83)</f>
        <v>20.83</v>
      </c>
      <c r="C840" s="1">
        <f t="shared" si="1"/>
        <v>-0.9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IFERROR(__xludf.DUMMYFUNCTION("""COMPUTED_VALUE"""),20.81)</f>
        <v>20.81</v>
      </c>
      <c r="C841" s="1">
        <f t="shared" si="1"/>
        <v>-1.02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IFERROR(__xludf.DUMMYFUNCTION("""COMPUTED_VALUE"""),20.38)</f>
        <v>20.38</v>
      </c>
      <c r="C842" s="1">
        <f t="shared" si="1"/>
        <v>-1.43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IFERROR(__xludf.DUMMYFUNCTION("""COMPUTED_VALUE"""),20.72)</f>
        <v>20.72</v>
      </c>
      <c r="C843" s="1">
        <f t="shared" si="1"/>
        <v>-0.66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IFERROR(__xludf.DUMMYFUNCTION("""COMPUTED_VALUE"""),20.83)</f>
        <v>20.83</v>
      </c>
      <c r="C844" s="1">
        <f t="shared" si="1"/>
        <v>-0.89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IFERROR(__xludf.DUMMYFUNCTION("""COMPUTED_VALUE"""),21.1)</f>
        <v>21.1</v>
      </c>
      <c r="C845" s="1">
        <f t="shared" si="1"/>
        <v>-0.73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IFERROR(__xludf.DUMMYFUNCTION("""COMPUTED_VALUE"""),21.27)</f>
        <v>21.27</v>
      </c>
      <c r="C846" s="1">
        <f t="shared" si="1"/>
        <v>-0.83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IFERROR(__xludf.DUMMYFUNCTION("""COMPUTED_VALUE"""),21.27)</f>
        <v>21.27</v>
      </c>
      <c r="C847" s="1">
        <f t="shared" si="1"/>
        <v>-1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IFERROR(__xludf.DUMMYFUNCTION("""COMPUTED_VALUE"""),21.21)</f>
        <v>21.21</v>
      </c>
      <c r="C848" s="1">
        <f t="shared" si="1"/>
        <v>-1.06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IFERROR(__xludf.DUMMYFUNCTION("""COMPUTED_VALUE"""),23.89)</f>
        <v>23.89</v>
      </c>
      <c r="C849" s="1">
        <f t="shared" si="1"/>
        <v>1.68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IFERROR(__xludf.DUMMYFUNCTION("""COMPUTED_VALUE"""),24.24)</f>
        <v>24.24</v>
      </c>
      <c r="C850" s="1">
        <f t="shared" si="1"/>
        <v>-0.65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IFERROR(__xludf.DUMMYFUNCTION("""COMPUTED_VALUE"""),23.95)</f>
        <v>23.95</v>
      </c>
      <c r="C851" s="1">
        <f t="shared" si="1"/>
        <v>-1.29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IFERROR(__xludf.DUMMYFUNCTION("""COMPUTED_VALUE"""),24.01)</f>
        <v>24.01</v>
      </c>
      <c r="C852" s="1">
        <f t="shared" si="1"/>
        <v>-0.94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IFERROR(__xludf.DUMMYFUNCTION("""COMPUTED_VALUE"""),23.34)</f>
        <v>23.34</v>
      </c>
      <c r="C853" s="1">
        <f t="shared" si="1"/>
        <v>-1.67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IFERROR(__xludf.DUMMYFUNCTION("""COMPUTED_VALUE"""),23.51)</f>
        <v>23.51</v>
      </c>
      <c r="C854" s="1">
        <f t="shared" si="1"/>
        <v>-0.83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IFERROR(__xludf.DUMMYFUNCTION("""COMPUTED_VALUE"""),23.53)</f>
        <v>23.53</v>
      </c>
      <c r="C855" s="1">
        <f t="shared" si="1"/>
        <v>-0.98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IFERROR(__xludf.DUMMYFUNCTION("""COMPUTED_VALUE"""),23.89)</f>
        <v>23.89</v>
      </c>
      <c r="C856" s="1">
        <f t="shared" si="1"/>
        <v>-0.64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IFERROR(__xludf.DUMMYFUNCTION("""COMPUTED_VALUE"""),24.12)</f>
        <v>24.12</v>
      </c>
      <c r="C857" s="1">
        <f t="shared" si="1"/>
        <v>-0.77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IFERROR(__xludf.DUMMYFUNCTION("""COMPUTED_VALUE"""),24.37)</f>
        <v>24.37</v>
      </c>
      <c r="C858" s="1">
        <f t="shared" si="1"/>
        <v>-0.75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IFERROR(__xludf.DUMMYFUNCTION("""COMPUTED_VALUE"""),24.12)</f>
        <v>24.12</v>
      </c>
      <c r="C859" s="1">
        <f t="shared" si="1"/>
        <v>-1.25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IFERROR(__xludf.DUMMYFUNCTION("""COMPUTED_VALUE"""),24.38)</f>
        <v>24.38</v>
      </c>
      <c r="C860" s="1">
        <f t="shared" si="1"/>
        <v>-0.74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IFERROR(__xludf.DUMMYFUNCTION("""COMPUTED_VALUE"""),24.36)</f>
        <v>24.36</v>
      </c>
      <c r="C861" s="1">
        <f t="shared" si="1"/>
        <v>-1.02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IFERROR(__xludf.DUMMYFUNCTION("""COMPUTED_VALUE"""),24.32)</f>
        <v>24.32</v>
      </c>
      <c r="C862" s="1">
        <f t="shared" si="1"/>
        <v>-1.04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IFERROR(__xludf.DUMMYFUNCTION("""COMPUTED_VALUE"""),24.55)</f>
        <v>24.55</v>
      </c>
      <c r="C863" s="1">
        <f t="shared" si="1"/>
        <v>-0.77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IFERROR(__xludf.DUMMYFUNCTION("""COMPUTED_VALUE"""),24.49)</f>
        <v>24.49</v>
      </c>
      <c r="C864" s="1">
        <f t="shared" si="1"/>
        <v>-1.06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IFERROR(__xludf.DUMMYFUNCTION("""COMPUTED_VALUE"""),24.36)</f>
        <v>24.36</v>
      </c>
      <c r="C865" s="1">
        <f t="shared" si="1"/>
        <v>-1.13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IFERROR(__xludf.DUMMYFUNCTION("""COMPUTED_VALUE"""),24.07)</f>
        <v>24.07</v>
      </c>
      <c r="C866" s="1">
        <f t="shared" si="1"/>
        <v>-1.29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IFERROR(__xludf.DUMMYFUNCTION("""COMPUTED_VALUE"""),23.99)</f>
        <v>23.99</v>
      </c>
      <c r="C867" s="1">
        <f t="shared" si="1"/>
        <v>-1.08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IFERROR(__xludf.DUMMYFUNCTION("""COMPUTED_VALUE"""),24.35)</f>
        <v>24.35</v>
      </c>
      <c r="C868" s="1">
        <f t="shared" si="1"/>
        <v>-0.64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IFERROR(__xludf.DUMMYFUNCTION("""COMPUTED_VALUE"""),24.09)</f>
        <v>24.09</v>
      </c>
      <c r="C869" s="1">
        <f t="shared" si="1"/>
        <v>-1.26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IFERROR(__xludf.DUMMYFUNCTION("""COMPUTED_VALUE"""),24.7)</f>
        <v>24.7</v>
      </c>
      <c r="C870" s="1">
        <f t="shared" si="1"/>
        <v>-0.39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IFERROR(__xludf.DUMMYFUNCTION("""COMPUTED_VALUE"""),24.82)</f>
        <v>24.82</v>
      </c>
      <c r="C871" s="1">
        <f t="shared" si="1"/>
        <v>-0.88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IFERROR(__xludf.DUMMYFUNCTION("""COMPUTED_VALUE"""),24.68)</f>
        <v>24.68</v>
      </c>
      <c r="C872" s="1">
        <f t="shared" si="1"/>
        <v>-1.14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IFERROR(__xludf.DUMMYFUNCTION("""COMPUTED_VALUE"""),24.44)</f>
        <v>24.44</v>
      </c>
      <c r="C873" s="1">
        <f t="shared" si="1"/>
        <v>-1.24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IFERROR(__xludf.DUMMYFUNCTION("""COMPUTED_VALUE"""),24.48)</f>
        <v>24.48</v>
      </c>
      <c r="C874" s="1">
        <f t="shared" si="1"/>
        <v>-0.96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IFERROR(__xludf.DUMMYFUNCTION("""COMPUTED_VALUE"""),24.06)</f>
        <v>24.06</v>
      </c>
      <c r="C875" s="1">
        <f t="shared" si="1"/>
        <v>-1.42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IFERROR(__xludf.DUMMYFUNCTION("""COMPUTED_VALUE"""),24.01)</f>
        <v>24.01</v>
      </c>
      <c r="C876" s="1">
        <f t="shared" si="1"/>
        <v>-1.05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IFERROR(__xludf.DUMMYFUNCTION("""COMPUTED_VALUE"""),24.39)</f>
        <v>24.39</v>
      </c>
      <c r="C877" s="1">
        <f t="shared" si="1"/>
        <v>-0.62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IFERROR(__xludf.DUMMYFUNCTION("""COMPUTED_VALUE"""),24.63)</f>
        <v>24.63</v>
      </c>
      <c r="C878" s="1">
        <f t="shared" si="1"/>
        <v>-0.76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IFERROR(__xludf.DUMMYFUNCTION("""COMPUTED_VALUE"""),24.34)</f>
        <v>24.34</v>
      </c>
      <c r="C879" s="1">
        <f t="shared" si="1"/>
        <v>-1.29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IFERROR(__xludf.DUMMYFUNCTION("""COMPUTED_VALUE"""),24.34)</f>
        <v>24.34</v>
      </c>
      <c r="C880" s="1">
        <f t="shared" si="1"/>
        <v>-1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IFERROR(__xludf.DUMMYFUNCTION("""COMPUTED_VALUE"""),24.32)</f>
        <v>24.32</v>
      </c>
      <c r="C881" s="1">
        <f t="shared" si="1"/>
        <v>-1.02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IFERROR(__xludf.DUMMYFUNCTION("""COMPUTED_VALUE"""),24.59)</f>
        <v>24.59</v>
      </c>
      <c r="C882" s="1">
        <f t="shared" si="1"/>
        <v>-0.73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IFERROR(__xludf.DUMMYFUNCTION("""COMPUTED_VALUE"""),24.57)</f>
        <v>24.57</v>
      </c>
      <c r="C883" s="1">
        <f t="shared" si="1"/>
        <v>-1.02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IFERROR(__xludf.DUMMYFUNCTION("""COMPUTED_VALUE"""),24.63)</f>
        <v>24.63</v>
      </c>
      <c r="C884" s="1">
        <f t="shared" si="1"/>
        <v>-0.94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IFERROR(__xludf.DUMMYFUNCTION("""COMPUTED_VALUE"""),25.16)</f>
        <v>25.16</v>
      </c>
      <c r="C885" s="1">
        <f t="shared" si="1"/>
        <v>-0.47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IFERROR(__xludf.DUMMYFUNCTION("""COMPUTED_VALUE"""),25.41)</f>
        <v>25.41</v>
      </c>
      <c r="C886" s="1">
        <f t="shared" si="1"/>
        <v>-0.75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IFERROR(__xludf.DUMMYFUNCTION("""COMPUTED_VALUE"""),25.87)</f>
        <v>25.87</v>
      </c>
      <c r="C887" s="1">
        <f t="shared" si="1"/>
        <v>-0.54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IFERROR(__xludf.DUMMYFUNCTION("""COMPUTED_VALUE"""),25.94)</f>
        <v>25.94</v>
      </c>
      <c r="C888" s="1">
        <f t="shared" si="1"/>
        <v>-0.93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IFERROR(__xludf.DUMMYFUNCTION("""COMPUTED_VALUE"""),25.93)</f>
        <v>25.93</v>
      </c>
      <c r="C889" s="1">
        <f t="shared" si="1"/>
        <v>-1.01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IFERROR(__xludf.DUMMYFUNCTION("""COMPUTED_VALUE"""),25.71)</f>
        <v>25.71</v>
      </c>
      <c r="C890" s="1">
        <f t="shared" si="1"/>
        <v>-1.22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IFERROR(__xludf.DUMMYFUNCTION("""COMPUTED_VALUE"""),25.72)</f>
        <v>25.72</v>
      </c>
      <c r="C891" s="1">
        <f t="shared" si="1"/>
        <v>-0.99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IFERROR(__xludf.DUMMYFUNCTION("""COMPUTED_VALUE"""),25.86)</f>
        <v>25.86</v>
      </c>
      <c r="C892" s="1">
        <f t="shared" si="1"/>
        <v>-0.86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IFERROR(__xludf.DUMMYFUNCTION("""COMPUTED_VALUE"""),25.82)</f>
        <v>25.82</v>
      </c>
      <c r="C893" s="1">
        <f t="shared" si="1"/>
        <v>-1.04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IFERROR(__xludf.DUMMYFUNCTION("""COMPUTED_VALUE"""),25.72)</f>
        <v>25.72</v>
      </c>
      <c r="C894" s="1">
        <f t="shared" si="1"/>
        <v>-1.1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IFERROR(__xludf.DUMMYFUNCTION("""COMPUTED_VALUE"""),25.56)</f>
        <v>25.56</v>
      </c>
      <c r="C895" s="1">
        <f t="shared" si="1"/>
        <v>-1.16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IFERROR(__xludf.DUMMYFUNCTION("""COMPUTED_VALUE"""),25.59)</f>
        <v>25.59</v>
      </c>
      <c r="C896" s="1">
        <f t="shared" si="1"/>
        <v>-0.97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IFERROR(__xludf.DUMMYFUNCTION("""COMPUTED_VALUE"""),25.5)</f>
        <v>25.5</v>
      </c>
      <c r="C897" s="1">
        <f t="shared" si="1"/>
        <v>-1.09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IFERROR(__xludf.DUMMYFUNCTION("""COMPUTED_VALUE"""),25.5)</f>
        <v>25.5</v>
      </c>
      <c r="C898" s="1">
        <f t="shared" si="1"/>
        <v>-1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IFERROR(__xludf.DUMMYFUNCTION("""COMPUTED_VALUE"""),25.33)</f>
        <v>25.33</v>
      </c>
      <c r="C899" s="1">
        <f t="shared" si="1"/>
        <v>-1.17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IFERROR(__xludf.DUMMYFUNCTION("""COMPUTED_VALUE"""),25.67)</f>
        <v>25.67</v>
      </c>
      <c r="C900" s="1">
        <f t="shared" si="1"/>
        <v>-0.66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IFERROR(__xludf.DUMMYFUNCTION("""COMPUTED_VALUE"""),25.59)</f>
        <v>25.59</v>
      </c>
      <c r="C901" s="1">
        <f t="shared" si="1"/>
        <v>-1.08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IFERROR(__xludf.DUMMYFUNCTION("""COMPUTED_VALUE"""),25.89)</f>
        <v>25.89</v>
      </c>
      <c r="C902" s="1">
        <f t="shared" si="1"/>
        <v>-0.7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IFERROR(__xludf.DUMMYFUNCTION("""COMPUTED_VALUE"""),26.19)</f>
        <v>26.19</v>
      </c>
      <c r="C903" s="1">
        <f t="shared" si="1"/>
        <v>-0.7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IFERROR(__xludf.DUMMYFUNCTION("""COMPUTED_VALUE"""),26.31)</f>
        <v>26.31</v>
      </c>
      <c r="C904" s="1">
        <f t="shared" si="1"/>
        <v>-0.88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IFERROR(__xludf.DUMMYFUNCTION("""COMPUTED_VALUE"""),26.21)</f>
        <v>26.21</v>
      </c>
      <c r="C905" s="1">
        <f t="shared" si="1"/>
        <v>-1.1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IFERROR(__xludf.DUMMYFUNCTION("""COMPUTED_VALUE"""),26.12)</f>
        <v>26.12</v>
      </c>
      <c r="C906" s="1">
        <f t="shared" si="1"/>
        <v>-1.09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IFERROR(__xludf.DUMMYFUNCTION("""COMPUTED_VALUE"""),26.26)</f>
        <v>26.26</v>
      </c>
      <c r="C907" s="1">
        <f t="shared" si="1"/>
        <v>-0.86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IFERROR(__xludf.DUMMYFUNCTION("""COMPUTED_VALUE"""),26.05)</f>
        <v>26.05</v>
      </c>
      <c r="C908" s="1">
        <f t="shared" si="1"/>
        <v>-1.21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IFERROR(__xludf.DUMMYFUNCTION("""COMPUTED_VALUE"""),26.34)</f>
        <v>26.34</v>
      </c>
      <c r="C909" s="1">
        <f t="shared" si="1"/>
        <v>-0.71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IFERROR(__xludf.DUMMYFUNCTION("""COMPUTED_VALUE"""),26.32)</f>
        <v>26.32</v>
      </c>
      <c r="C910" s="1">
        <f t="shared" si="1"/>
        <v>-1.02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IFERROR(__xludf.DUMMYFUNCTION("""COMPUTED_VALUE"""),26.38)</f>
        <v>26.38</v>
      </c>
      <c r="C911" s="1">
        <f t="shared" si="1"/>
        <v>-0.94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IFERROR(__xludf.DUMMYFUNCTION("""COMPUTED_VALUE"""),24.49)</f>
        <v>24.49</v>
      </c>
      <c r="C912" s="1">
        <f t="shared" si="1"/>
        <v>-2.89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IFERROR(__xludf.DUMMYFUNCTION("""COMPUTED_VALUE"""),24.27)</f>
        <v>24.27</v>
      </c>
      <c r="C913" s="1">
        <f t="shared" si="1"/>
        <v>-1.22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IFERROR(__xludf.DUMMYFUNCTION("""COMPUTED_VALUE"""),24.27)</f>
        <v>24.27</v>
      </c>
      <c r="C914" s="1">
        <f t="shared" si="1"/>
        <v>-1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IFERROR(__xludf.DUMMYFUNCTION("""COMPUTED_VALUE"""),24.32)</f>
        <v>24.32</v>
      </c>
      <c r="C915" s="1">
        <f t="shared" si="1"/>
        <v>-0.95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IFERROR(__xludf.DUMMYFUNCTION("""COMPUTED_VALUE"""),24.07)</f>
        <v>24.07</v>
      </c>
      <c r="C916" s="1">
        <f t="shared" si="1"/>
        <v>-1.25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IFERROR(__xludf.DUMMYFUNCTION("""COMPUTED_VALUE"""),24.01)</f>
        <v>24.01</v>
      </c>
      <c r="C917" s="1">
        <f t="shared" si="1"/>
        <v>-1.06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IFERROR(__xludf.DUMMYFUNCTION("""COMPUTED_VALUE"""),23.86)</f>
        <v>23.86</v>
      </c>
      <c r="C918" s="1">
        <f t="shared" si="1"/>
        <v>-1.15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IFERROR(__xludf.DUMMYFUNCTION("""COMPUTED_VALUE"""),23.83)</f>
        <v>23.83</v>
      </c>
      <c r="C919" s="1">
        <f t="shared" si="1"/>
        <v>-1.03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IFERROR(__xludf.DUMMYFUNCTION("""COMPUTED_VALUE"""),23.49)</f>
        <v>23.49</v>
      </c>
      <c r="C920" s="1">
        <f t="shared" si="1"/>
        <v>-1.34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IFERROR(__xludf.DUMMYFUNCTION("""COMPUTED_VALUE"""),23.45)</f>
        <v>23.45</v>
      </c>
      <c r="C921" s="1">
        <f t="shared" si="1"/>
        <v>-1.04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IFERROR(__xludf.DUMMYFUNCTION("""COMPUTED_VALUE"""),23.45)</f>
        <v>23.45</v>
      </c>
      <c r="C922" s="1">
        <f t="shared" si="1"/>
        <v>-1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IFERROR(__xludf.DUMMYFUNCTION("""COMPUTED_VALUE"""),23.31)</f>
        <v>23.31</v>
      </c>
      <c r="C923" s="1">
        <f t="shared" si="1"/>
        <v>-1.14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IFERROR(__xludf.DUMMYFUNCTION("""COMPUTED_VALUE"""),23.48)</f>
        <v>23.48</v>
      </c>
      <c r="C924" s="1">
        <f t="shared" si="1"/>
        <v>-0.83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IFERROR(__xludf.DUMMYFUNCTION("""COMPUTED_VALUE"""),23.77)</f>
        <v>23.77</v>
      </c>
      <c r="C925" s="1">
        <f t="shared" si="1"/>
        <v>-0.71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IFERROR(__xludf.DUMMYFUNCTION("""COMPUTED_VALUE"""),23.69)</f>
        <v>23.69</v>
      </c>
      <c r="C926" s="1">
        <f t="shared" si="1"/>
        <v>-1.08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IFERROR(__xludf.DUMMYFUNCTION("""COMPUTED_VALUE"""),23.55)</f>
        <v>23.55</v>
      </c>
      <c r="C927" s="1">
        <f t="shared" si="1"/>
        <v>-1.14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IFERROR(__xludf.DUMMYFUNCTION("""COMPUTED_VALUE"""),23.92)</f>
        <v>23.92</v>
      </c>
      <c r="C928" s="1">
        <f t="shared" si="1"/>
        <v>-0.63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IFERROR(__xludf.DUMMYFUNCTION("""COMPUTED_VALUE"""),24.16)</f>
        <v>24.16</v>
      </c>
      <c r="C929" s="1">
        <f t="shared" si="1"/>
        <v>-0.76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IFERROR(__xludf.DUMMYFUNCTION("""COMPUTED_VALUE"""),24.38)</f>
        <v>24.38</v>
      </c>
      <c r="C930" s="1">
        <f t="shared" si="1"/>
        <v>-0.78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IFERROR(__xludf.DUMMYFUNCTION("""COMPUTED_VALUE"""),24.29)</f>
        <v>24.29</v>
      </c>
      <c r="C931" s="1">
        <f t="shared" si="1"/>
        <v>-1.09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IFERROR(__xludf.DUMMYFUNCTION("""COMPUTED_VALUE"""),24.32)</f>
        <v>24.32</v>
      </c>
      <c r="C932" s="1">
        <f t="shared" si="1"/>
        <v>-0.97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IFERROR(__xludf.DUMMYFUNCTION("""COMPUTED_VALUE"""),24.38)</f>
        <v>24.38</v>
      </c>
      <c r="C933" s="1">
        <f t="shared" si="1"/>
        <v>-0.94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IFERROR(__xludf.DUMMYFUNCTION("""COMPUTED_VALUE"""),24.37)</f>
        <v>24.37</v>
      </c>
      <c r="C934" s="1">
        <f t="shared" si="1"/>
        <v>-1.01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IFERROR(__xludf.DUMMYFUNCTION("""COMPUTED_VALUE"""),24.8)</f>
        <v>24.8</v>
      </c>
      <c r="C935" s="1">
        <f t="shared" si="1"/>
        <v>-0.57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IFERROR(__xludf.DUMMYFUNCTION("""COMPUTED_VALUE"""),24.62)</f>
        <v>24.62</v>
      </c>
      <c r="C936" s="1">
        <f t="shared" si="1"/>
        <v>-1.18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IFERROR(__xludf.DUMMYFUNCTION("""COMPUTED_VALUE"""),24.51)</f>
        <v>24.51</v>
      </c>
      <c r="C937" s="1">
        <f t="shared" si="1"/>
        <v>-1.11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IFERROR(__xludf.DUMMYFUNCTION("""COMPUTED_VALUE"""),24.28)</f>
        <v>24.28</v>
      </c>
      <c r="C938" s="1">
        <f t="shared" si="1"/>
        <v>-1.23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IFERROR(__xludf.DUMMYFUNCTION("""COMPUTED_VALUE"""),24.14)</f>
        <v>24.14</v>
      </c>
      <c r="C939" s="1">
        <f t="shared" si="1"/>
        <v>-1.14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IFERROR(__xludf.DUMMYFUNCTION("""COMPUTED_VALUE"""),24.43)</f>
        <v>24.43</v>
      </c>
      <c r="C940" s="1">
        <f t="shared" si="1"/>
        <v>-0.71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IFERROR(__xludf.DUMMYFUNCTION("""COMPUTED_VALUE"""),23.77)</f>
        <v>23.77</v>
      </c>
      <c r="C941" s="1">
        <f t="shared" si="1"/>
        <v>-1.66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IFERROR(__xludf.DUMMYFUNCTION("""COMPUTED_VALUE"""),23.33)</f>
        <v>23.33</v>
      </c>
      <c r="C942" s="1">
        <f t="shared" si="1"/>
        <v>-1.44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IFERROR(__xludf.DUMMYFUNCTION("""COMPUTED_VALUE"""),23.43)</f>
        <v>23.43</v>
      </c>
      <c r="C943" s="1">
        <f t="shared" si="1"/>
        <v>-0.9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IFERROR(__xludf.DUMMYFUNCTION("""COMPUTED_VALUE"""),23.24)</f>
        <v>23.24</v>
      </c>
      <c r="C944" s="1">
        <f t="shared" si="1"/>
        <v>-1.19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IFERROR(__xludf.DUMMYFUNCTION("""COMPUTED_VALUE"""),23.32)</f>
        <v>23.32</v>
      </c>
      <c r="C945" s="1">
        <f t="shared" si="1"/>
        <v>-0.92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IFERROR(__xludf.DUMMYFUNCTION("""COMPUTED_VALUE"""),23.01)</f>
        <v>23.01</v>
      </c>
      <c r="C946" s="1">
        <f t="shared" si="1"/>
        <v>-1.31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IFERROR(__xludf.DUMMYFUNCTION("""COMPUTED_VALUE"""),23.02)</f>
        <v>23.02</v>
      </c>
      <c r="C947" s="1">
        <f t="shared" si="1"/>
        <v>-0.99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IFERROR(__xludf.DUMMYFUNCTION("""COMPUTED_VALUE"""),22.89)</f>
        <v>22.89</v>
      </c>
      <c r="C948" s="1">
        <f t="shared" si="1"/>
        <v>-1.13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IFERROR(__xludf.DUMMYFUNCTION("""COMPUTED_VALUE"""),22.64)</f>
        <v>22.64</v>
      </c>
      <c r="C949" s="1">
        <f t="shared" si="1"/>
        <v>-1.25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IFERROR(__xludf.DUMMYFUNCTION("""COMPUTED_VALUE"""),22.5)</f>
        <v>22.5</v>
      </c>
      <c r="C950" s="1">
        <f t="shared" si="1"/>
        <v>-1.14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IFERROR(__xludf.DUMMYFUNCTION("""COMPUTED_VALUE"""),23.01)</f>
        <v>23.01</v>
      </c>
      <c r="C951" s="1">
        <f t="shared" si="1"/>
        <v>-0.49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IFERROR(__xludf.DUMMYFUNCTION("""COMPUTED_VALUE"""),23.28)</f>
        <v>23.28</v>
      </c>
      <c r="C952" s="1">
        <f t="shared" si="1"/>
        <v>-0.73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IFERROR(__xludf.DUMMYFUNCTION("""COMPUTED_VALUE"""),23.34)</f>
        <v>23.34</v>
      </c>
      <c r="C953" s="1">
        <f t="shared" si="1"/>
        <v>-0.94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IFERROR(__xludf.DUMMYFUNCTION("""COMPUTED_VALUE"""),23.18)</f>
        <v>23.18</v>
      </c>
      <c r="C954" s="1">
        <f t="shared" si="1"/>
        <v>-1.16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IFERROR(__xludf.DUMMYFUNCTION("""COMPUTED_VALUE"""),23.0)</f>
        <v>23</v>
      </c>
      <c r="C955" s="1">
        <f t="shared" si="1"/>
        <v>-1.18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IFERROR(__xludf.DUMMYFUNCTION("""COMPUTED_VALUE"""),22.78)</f>
        <v>22.78</v>
      </c>
      <c r="C956" s="1">
        <f t="shared" si="1"/>
        <v>-1.22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IFERROR(__xludf.DUMMYFUNCTION("""COMPUTED_VALUE"""),22.96)</f>
        <v>22.96</v>
      </c>
      <c r="C957" s="1">
        <f t="shared" si="1"/>
        <v>-0.82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IFERROR(__xludf.DUMMYFUNCTION("""COMPUTED_VALUE"""),22.93)</f>
        <v>22.93</v>
      </c>
      <c r="C958" s="1">
        <f t="shared" si="1"/>
        <v>-1.03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IFERROR(__xludf.DUMMYFUNCTION("""COMPUTED_VALUE"""),22.65)</f>
        <v>22.65</v>
      </c>
      <c r="C959" s="1">
        <f t="shared" si="1"/>
        <v>-1.28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IFERROR(__xludf.DUMMYFUNCTION("""COMPUTED_VALUE"""),22.26)</f>
        <v>22.26</v>
      </c>
      <c r="C960" s="1">
        <f t="shared" si="1"/>
        <v>-1.39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IFERROR(__xludf.DUMMYFUNCTION("""COMPUTED_VALUE"""),22.37)</f>
        <v>22.37</v>
      </c>
      <c r="C961" s="1">
        <f t="shared" si="1"/>
        <v>-0.89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IFERROR(__xludf.DUMMYFUNCTION("""COMPUTED_VALUE"""),22.46)</f>
        <v>22.46</v>
      </c>
      <c r="C962" s="1">
        <f t="shared" si="1"/>
        <v>-0.91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IFERROR(__xludf.DUMMYFUNCTION("""COMPUTED_VALUE"""),22.55)</f>
        <v>22.55</v>
      </c>
      <c r="C963" s="1">
        <f t="shared" si="1"/>
        <v>-0.91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IFERROR(__xludf.DUMMYFUNCTION("""COMPUTED_VALUE"""),22.83)</f>
        <v>22.83</v>
      </c>
      <c r="C964" s="1">
        <f t="shared" si="1"/>
        <v>-0.72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IFERROR(__xludf.DUMMYFUNCTION("""COMPUTED_VALUE"""),22.71)</f>
        <v>22.71</v>
      </c>
      <c r="C965" s="1">
        <f t="shared" si="1"/>
        <v>-1.12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IFERROR(__xludf.DUMMYFUNCTION("""COMPUTED_VALUE"""),22.56)</f>
        <v>22.56</v>
      </c>
      <c r="C966" s="1">
        <f t="shared" si="1"/>
        <v>-1.15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IFERROR(__xludf.DUMMYFUNCTION("""COMPUTED_VALUE"""),22.57)</f>
        <v>22.57</v>
      </c>
      <c r="C967" s="1">
        <f t="shared" si="1"/>
        <v>-0.99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IFERROR(__xludf.DUMMYFUNCTION("""COMPUTED_VALUE"""),22.58)</f>
        <v>22.58</v>
      </c>
      <c r="C968" s="1">
        <f t="shared" si="1"/>
        <v>-0.99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IFERROR(__xludf.DUMMYFUNCTION("""COMPUTED_VALUE"""),23.07)</f>
        <v>23.07</v>
      </c>
      <c r="C969" s="1">
        <f t="shared" si="1"/>
        <v>-0.51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IFERROR(__xludf.DUMMYFUNCTION("""COMPUTED_VALUE"""),23.28)</f>
        <v>23.28</v>
      </c>
      <c r="C970" s="1">
        <f t="shared" si="1"/>
        <v>-0.79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IFERROR(__xludf.DUMMYFUNCTION("""COMPUTED_VALUE"""),23.11)</f>
        <v>23.11</v>
      </c>
      <c r="C971" s="1">
        <f t="shared" si="1"/>
        <v>-1.17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IFERROR(__xludf.DUMMYFUNCTION("""COMPUTED_VALUE"""),23.51)</f>
        <v>23.51</v>
      </c>
      <c r="C972" s="1">
        <f t="shared" si="1"/>
        <v>-0.6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IFERROR(__xludf.DUMMYFUNCTION("""COMPUTED_VALUE"""),23.45)</f>
        <v>23.45</v>
      </c>
      <c r="C973" s="1">
        <f t="shared" si="1"/>
        <v>-1.06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IFERROR(__xludf.DUMMYFUNCTION("""COMPUTED_VALUE"""),23.73)</f>
        <v>23.73</v>
      </c>
      <c r="C974" s="1">
        <f t="shared" si="1"/>
        <v>-0.72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IFERROR(__xludf.DUMMYFUNCTION("""COMPUTED_VALUE"""),24.0)</f>
        <v>24</v>
      </c>
      <c r="C975" s="1">
        <f t="shared" si="1"/>
        <v>-0.73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IFERROR(__xludf.DUMMYFUNCTION("""COMPUTED_VALUE"""),21.37)</f>
        <v>21.37</v>
      </c>
      <c r="C976" s="1">
        <f t="shared" si="1"/>
        <v>-3.63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IFERROR(__xludf.DUMMYFUNCTION("""COMPUTED_VALUE"""),21.54)</f>
        <v>21.54</v>
      </c>
      <c r="C977" s="1">
        <f t="shared" si="1"/>
        <v>-0.83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IFERROR(__xludf.DUMMYFUNCTION("""COMPUTED_VALUE"""),21.29)</f>
        <v>21.29</v>
      </c>
      <c r="C978" s="1">
        <f t="shared" si="1"/>
        <v>-1.25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IFERROR(__xludf.DUMMYFUNCTION("""COMPUTED_VALUE"""),21.42)</f>
        <v>21.42</v>
      </c>
      <c r="C979" s="1">
        <f t="shared" si="1"/>
        <v>-0.87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IFERROR(__xludf.DUMMYFUNCTION("""COMPUTED_VALUE"""),21.23)</f>
        <v>21.23</v>
      </c>
      <c r="C980" s="1">
        <f t="shared" si="1"/>
        <v>-1.19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IFERROR(__xludf.DUMMYFUNCTION("""COMPUTED_VALUE"""),21.47)</f>
        <v>21.47</v>
      </c>
      <c r="C981" s="1">
        <f t="shared" si="1"/>
        <v>-0.76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IFERROR(__xludf.DUMMYFUNCTION("""COMPUTED_VALUE"""),21.46)</f>
        <v>21.46</v>
      </c>
      <c r="C982" s="1">
        <f t="shared" si="1"/>
        <v>-1.01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IFERROR(__xludf.DUMMYFUNCTION("""COMPUTED_VALUE"""),21.27)</f>
        <v>21.27</v>
      </c>
      <c r="C983" s="1">
        <f t="shared" si="1"/>
        <v>-1.19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IFERROR(__xludf.DUMMYFUNCTION("""COMPUTED_VALUE"""),21.21)</f>
        <v>21.21</v>
      </c>
      <c r="C984" s="1">
        <f t="shared" si="1"/>
        <v>-1.06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IFERROR(__xludf.DUMMYFUNCTION("""COMPUTED_VALUE"""),21.27)</f>
        <v>21.27</v>
      </c>
      <c r="C985" s="1">
        <f t="shared" si="1"/>
        <v>-0.94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IFERROR(__xludf.DUMMYFUNCTION("""COMPUTED_VALUE"""),21.25)</f>
        <v>21.25</v>
      </c>
      <c r="C986" s="1">
        <f t="shared" si="1"/>
        <v>-1.02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IFERROR(__xludf.DUMMYFUNCTION("""COMPUTED_VALUE"""),21.09)</f>
        <v>21.09</v>
      </c>
      <c r="C987" s="1">
        <f t="shared" si="1"/>
        <v>-1.16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IFERROR(__xludf.DUMMYFUNCTION("""COMPUTED_VALUE"""),21.26)</f>
        <v>21.26</v>
      </c>
      <c r="C988" s="1">
        <f t="shared" si="1"/>
        <v>-0.83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IFERROR(__xludf.DUMMYFUNCTION("""COMPUTED_VALUE"""),21.25)</f>
        <v>21.25</v>
      </c>
      <c r="C989" s="1">
        <f t="shared" si="1"/>
        <v>-1.01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IFERROR(__xludf.DUMMYFUNCTION("""COMPUTED_VALUE"""),20.91)</f>
        <v>20.91</v>
      </c>
      <c r="C990" s="1">
        <f t="shared" si="1"/>
        <v>-1.34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IFERROR(__xludf.DUMMYFUNCTION("""COMPUTED_VALUE"""),21.28)</f>
        <v>21.28</v>
      </c>
      <c r="C991" s="1">
        <f t="shared" si="1"/>
        <v>-0.63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IFERROR(__xludf.DUMMYFUNCTION("""COMPUTED_VALUE"""),21.22)</f>
        <v>21.22</v>
      </c>
      <c r="C992" s="1">
        <f t="shared" si="1"/>
        <v>-1.06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IFERROR(__xludf.DUMMYFUNCTION("""COMPUTED_VALUE"""),21.21)</f>
        <v>21.21</v>
      </c>
      <c r="C993" s="1">
        <f t="shared" si="1"/>
        <v>-1.01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IFERROR(__xludf.DUMMYFUNCTION("""COMPUTED_VALUE"""),20.88)</f>
        <v>20.88</v>
      </c>
      <c r="C994" s="1">
        <f t="shared" si="1"/>
        <v>-1.33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IFERROR(__xludf.DUMMYFUNCTION("""COMPUTED_VALUE"""),20.51)</f>
        <v>20.51</v>
      </c>
      <c r="C995" s="1">
        <f t="shared" si="1"/>
        <v>-1.37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IFERROR(__xludf.DUMMYFUNCTION("""COMPUTED_VALUE"""),20.24)</f>
        <v>20.24</v>
      </c>
      <c r="C996" s="1">
        <f t="shared" si="1"/>
        <v>-1.27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IFERROR(__xludf.DUMMYFUNCTION("""COMPUTED_VALUE"""),20.68)</f>
        <v>20.68</v>
      </c>
      <c r="C997" s="1">
        <f t="shared" si="1"/>
        <v>-0.56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IFERROR(__xludf.DUMMYFUNCTION("""COMPUTED_VALUE"""),20.92)</f>
        <v>20.92</v>
      </c>
      <c r="C998" s="1">
        <f t="shared" si="1"/>
        <v>-0.76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IFERROR(__xludf.DUMMYFUNCTION("""COMPUTED_VALUE"""),21.0)</f>
        <v>21</v>
      </c>
      <c r="C999" s="1">
        <f t="shared" si="1"/>
        <v>-0.92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IFERROR(__xludf.DUMMYFUNCTION("""COMPUTED_VALUE"""),21.07)</f>
        <v>21.07</v>
      </c>
      <c r="C1000" s="1">
        <f t="shared" si="1"/>
        <v>-0.93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IFERROR(__xludf.DUMMYFUNCTION("""COMPUTED_VALUE"""),21.13)</f>
        <v>21.13</v>
      </c>
      <c r="C1001" s="1">
        <f t="shared" si="1"/>
        <v>-0.94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IFERROR(__xludf.DUMMYFUNCTION("""COMPUTED_VALUE"""),21.57)</f>
        <v>21.57</v>
      </c>
      <c r="C1002" s="1">
        <f t="shared" si="1"/>
        <v>-0.56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IFERROR(__xludf.DUMMYFUNCTION("""COMPUTED_VALUE"""),21.69)</f>
        <v>21.69</v>
      </c>
      <c r="C1003" s="1">
        <f t="shared" si="1"/>
        <v>-0.88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IFERROR(__xludf.DUMMYFUNCTION("""COMPUTED_VALUE"""),21.8)</f>
        <v>21.8</v>
      </c>
      <c r="C1004" s="1">
        <f t="shared" si="1"/>
        <v>-0.89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IFERROR(__xludf.DUMMYFUNCTION("""COMPUTED_VALUE"""),22.02)</f>
        <v>22.02</v>
      </c>
      <c r="C1005" s="1">
        <f t="shared" si="1"/>
        <v>-0.78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IFERROR(__xludf.DUMMYFUNCTION("""COMPUTED_VALUE"""),22.25)</f>
        <v>22.25</v>
      </c>
      <c r="C1006" s="1">
        <f t="shared" si="1"/>
        <v>-0.77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IFERROR(__xludf.DUMMYFUNCTION("""COMPUTED_VALUE"""),22.43)</f>
        <v>22.43</v>
      </c>
      <c r="C1007" s="1">
        <f t="shared" si="1"/>
        <v>-0.82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IFERROR(__xludf.DUMMYFUNCTION("""COMPUTED_VALUE"""),22.0)</f>
        <v>22</v>
      </c>
      <c r="C1008" s="1">
        <f t="shared" si="1"/>
        <v>-1.43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IFERROR(__xludf.DUMMYFUNCTION("""COMPUTED_VALUE"""),21.98)</f>
        <v>21.98</v>
      </c>
      <c r="C1009" s="1">
        <f t="shared" si="1"/>
        <v>-1.02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IFERROR(__xludf.DUMMYFUNCTION("""COMPUTED_VALUE"""),22.01)</f>
        <v>22.01</v>
      </c>
      <c r="C1010" s="1">
        <f t="shared" si="1"/>
        <v>-0.97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IFERROR(__xludf.DUMMYFUNCTION("""COMPUTED_VALUE"""),22.31)</f>
        <v>22.31</v>
      </c>
      <c r="C1011" s="1">
        <f t="shared" si="1"/>
        <v>-0.7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IFERROR(__xludf.DUMMYFUNCTION("""COMPUTED_VALUE"""),22.29)</f>
        <v>22.29</v>
      </c>
      <c r="C1012" s="1">
        <f t="shared" si="1"/>
        <v>-1.02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IFERROR(__xludf.DUMMYFUNCTION("""COMPUTED_VALUE"""),22.09)</f>
        <v>22.09</v>
      </c>
      <c r="C1013" s="1">
        <f t="shared" si="1"/>
        <v>-1.2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IFERROR(__xludf.DUMMYFUNCTION("""COMPUTED_VALUE"""),22.22)</f>
        <v>22.22</v>
      </c>
      <c r="C1014" s="1">
        <f t="shared" si="1"/>
        <v>-0.87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IFERROR(__xludf.DUMMYFUNCTION("""COMPUTED_VALUE"""),22.19)</f>
        <v>22.19</v>
      </c>
      <c r="C1015" s="1">
        <f t="shared" si="1"/>
        <v>-1.03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IFERROR(__xludf.DUMMYFUNCTION("""COMPUTED_VALUE"""),22.41)</f>
        <v>22.41</v>
      </c>
      <c r="C1016" s="1">
        <f t="shared" si="1"/>
        <v>-0.78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IFERROR(__xludf.DUMMYFUNCTION("""COMPUTED_VALUE"""),22.78)</f>
        <v>22.78</v>
      </c>
      <c r="C1017" s="1">
        <f t="shared" si="1"/>
        <v>-0.63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IFERROR(__xludf.DUMMYFUNCTION("""COMPUTED_VALUE"""),22.78)</f>
        <v>22.78</v>
      </c>
      <c r="C1018" s="1">
        <f t="shared" si="1"/>
        <v>-1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IFERROR(__xludf.DUMMYFUNCTION("""COMPUTED_VALUE"""),22.74)</f>
        <v>22.74</v>
      </c>
      <c r="C1019" s="1">
        <f t="shared" si="1"/>
        <v>-1.04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IFERROR(__xludf.DUMMYFUNCTION("""COMPUTED_VALUE"""),22.83)</f>
        <v>22.83</v>
      </c>
      <c r="C1020" s="1">
        <f t="shared" si="1"/>
        <v>-0.91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IFERROR(__xludf.DUMMYFUNCTION("""COMPUTED_VALUE"""),22.84)</f>
        <v>22.84</v>
      </c>
      <c r="C1021" s="1">
        <f t="shared" si="1"/>
        <v>-0.99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IFERROR(__xludf.DUMMYFUNCTION("""COMPUTED_VALUE"""),22.56)</f>
        <v>22.56</v>
      </c>
      <c r="C1022" s="1">
        <f t="shared" si="1"/>
        <v>-1.28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IFERROR(__xludf.DUMMYFUNCTION("""COMPUTED_VALUE"""),22.2)</f>
        <v>22.2</v>
      </c>
      <c r="C1023" s="1">
        <f t="shared" si="1"/>
        <v>-1.36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IFERROR(__xludf.DUMMYFUNCTION("""COMPUTED_VALUE"""),22.0)</f>
        <v>22</v>
      </c>
      <c r="C1024" s="1">
        <f t="shared" si="1"/>
        <v>-1.2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IFERROR(__xludf.DUMMYFUNCTION("""COMPUTED_VALUE"""),21.75)</f>
        <v>21.75</v>
      </c>
      <c r="C1025" s="1">
        <f t="shared" si="1"/>
        <v>-1.25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IFERROR(__xludf.DUMMYFUNCTION("""COMPUTED_VALUE"""),21.65)</f>
        <v>21.65</v>
      </c>
      <c r="C1026" s="1">
        <f t="shared" si="1"/>
        <v>-1.1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IFERROR(__xludf.DUMMYFUNCTION("""COMPUTED_VALUE"""),21.98)</f>
        <v>21.98</v>
      </c>
      <c r="C1027" s="1">
        <f t="shared" si="1"/>
        <v>-0.67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IFERROR(__xludf.DUMMYFUNCTION("""COMPUTED_VALUE"""),21.91)</f>
        <v>21.91</v>
      </c>
      <c r="C1028" s="1">
        <f t="shared" si="1"/>
        <v>-1.07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IFERROR(__xludf.DUMMYFUNCTION("""COMPUTED_VALUE"""),21.55)</f>
        <v>21.55</v>
      </c>
      <c r="C1029" s="1">
        <f t="shared" si="1"/>
        <v>-1.36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IFERROR(__xludf.DUMMYFUNCTION("""COMPUTED_VALUE"""),21.8)</f>
        <v>21.8</v>
      </c>
      <c r="C1030" s="1">
        <f t="shared" si="1"/>
        <v>-0.75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IFERROR(__xludf.DUMMYFUNCTION("""COMPUTED_VALUE"""),21.98)</f>
        <v>21.98</v>
      </c>
      <c r="C1031" s="1">
        <f t="shared" si="1"/>
        <v>-0.82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IFERROR(__xludf.DUMMYFUNCTION("""COMPUTED_VALUE"""),22.49)</f>
        <v>22.49</v>
      </c>
      <c r="C1032" s="1">
        <f t="shared" si="1"/>
        <v>-0.49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IFERROR(__xludf.DUMMYFUNCTION("""COMPUTED_VALUE"""),22.67)</f>
        <v>22.67</v>
      </c>
      <c r="C1033" s="1">
        <f t="shared" si="1"/>
        <v>-0.82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IFERROR(__xludf.DUMMYFUNCTION("""COMPUTED_VALUE"""),22.83)</f>
        <v>22.83</v>
      </c>
      <c r="C1034" s="1">
        <f t="shared" si="1"/>
        <v>-0.84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IFERROR(__xludf.DUMMYFUNCTION("""COMPUTED_VALUE"""),22.71)</f>
        <v>22.71</v>
      </c>
      <c r="C1035" s="1">
        <f t="shared" si="1"/>
        <v>-1.12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IFERROR(__xludf.DUMMYFUNCTION("""COMPUTED_VALUE"""),22.85)</f>
        <v>22.85</v>
      </c>
      <c r="C1036" s="1">
        <f t="shared" si="1"/>
        <v>-0.86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IFERROR(__xludf.DUMMYFUNCTION("""COMPUTED_VALUE"""),22.27)</f>
        <v>22.27</v>
      </c>
      <c r="C1037" s="1">
        <f t="shared" si="1"/>
        <v>-1.58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IFERROR(__xludf.DUMMYFUNCTION("""COMPUTED_VALUE"""),22.56)</f>
        <v>22.56</v>
      </c>
      <c r="C1038" s="1">
        <f t="shared" si="1"/>
        <v>-0.71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IFERROR(__xludf.DUMMYFUNCTION("""COMPUTED_VALUE"""),22.41)</f>
        <v>22.41</v>
      </c>
      <c r="C1039" s="1">
        <f t="shared" si="1"/>
        <v>-1.15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IFERROR(__xludf.DUMMYFUNCTION("""COMPUTED_VALUE"""),22.28)</f>
        <v>22.28</v>
      </c>
      <c r="C1040" s="1">
        <f t="shared" si="1"/>
        <v>-1.13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IFERROR(__xludf.DUMMYFUNCTION("""COMPUTED_VALUE"""),22.3)</f>
        <v>22.3</v>
      </c>
      <c r="C1041" s="1">
        <f t="shared" si="1"/>
        <v>-0.98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IFERROR(__xludf.DUMMYFUNCTION("""COMPUTED_VALUE"""),22.13)</f>
        <v>22.13</v>
      </c>
      <c r="C1042" s="1">
        <f t="shared" si="1"/>
        <v>-1.17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IFERROR(__xludf.DUMMYFUNCTION("""COMPUTED_VALUE"""),22.12)</f>
        <v>22.12</v>
      </c>
      <c r="C1043" s="1">
        <f t="shared" si="1"/>
        <v>-1.01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IFERROR(__xludf.DUMMYFUNCTION("""COMPUTED_VALUE"""),21.84)</f>
        <v>21.84</v>
      </c>
      <c r="C1044" s="1">
        <f t="shared" si="1"/>
        <v>-1.28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IFERROR(__xludf.DUMMYFUNCTION("""COMPUTED_VALUE"""),21.93)</f>
        <v>21.93</v>
      </c>
      <c r="C1045" s="1">
        <f t="shared" si="1"/>
        <v>-0.91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IFERROR(__xludf.DUMMYFUNCTION("""COMPUTED_VALUE"""),21.92)</f>
        <v>21.92</v>
      </c>
      <c r="C1046" s="1">
        <f t="shared" si="1"/>
        <v>-1.01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IFERROR(__xludf.DUMMYFUNCTION("""COMPUTED_VALUE"""),21.8)</f>
        <v>21.8</v>
      </c>
      <c r="C1047" s="1">
        <f t="shared" si="1"/>
        <v>-1.12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IFERROR(__xludf.DUMMYFUNCTION("""COMPUTED_VALUE"""),21.57)</f>
        <v>21.57</v>
      </c>
      <c r="C1048" s="1">
        <f t="shared" si="1"/>
        <v>-1.23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IFERROR(__xludf.DUMMYFUNCTION("""COMPUTED_VALUE"""),21.82)</f>
        <v>21.82</v>
      </c>
      <c r="C1049" s="1">
        <f t="shared" si="1"/>
        <v>-0.75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IFERROR(__xludf.DUMMYFUNCTION("""COMPUTED_VALUE"""),21.87)</f>
        <v>21.87</v>
      </c>
      <c r="C1050" s="1">
        <f t="shared" si="1"/>
        <v>-0.95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IFERROR(__xludf.DUMMYFUNCTION("""COMPUTED_VALUE"""),21.82)</f>
        <v>21.82</v>
      </c>
      <c r="C1051" s="1">
        <f t="shared" si="1"/>
        <v>-1.05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IFERROR(__xludf.DUMMYFUNCTION("""COMPUTED_VALUE"""),21.73)</f>
        <v>21.73</v>
      </c>
      <c r="C1052" s="1">
        <f t="shared" si="1"/>
        <v>-1.09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IFERROR(__xludf.DUMMYFUNCTION("""COMPUTED_VALUE"""),21.69)</f>
        <v>21.69</v>
      </c>
      <c r="C1053" s="1">
        <f t="shared" si="1"/>
        <v>-1.04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IFERROR(__xludf.DUMMYFUNCTION("""COMPUTED_VALUE"""),21.61)</f>
        <v>21.61</v>
      </c>
      <c r="C1054" s="1">
        <f t="shared" si="1"/>
        <v>-1.08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IFERROR(__xludf.DUMMYFUNCTION("""COMPUTED_VALUE"""),21.82)</f>
        <v>21.82</v>
      </c>
      <c r="C1055" s="1">
        <f t="shared" si="1"/>
        <v>-0.79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IFERROR(__xludf.DUMMYFUNCTION("""COMPUTED_VALUE"""),21.52)</f>
        <v>21.52</v>
      </c>
      <c r="C1056" s="1">
        <f t="shared" si="1"/>
        <v>-1.3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IFERROR(__xludf.DUMMYFUNCTION("""COMPUTED_VALUE"""),21.35)</f>
        <v>21.35</v>
      </c>
      <c r="C1057" s="1">
        <f t="shared" si="1"/>
        <v>-1.17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IFERROR(__xludf.DUMMYFUNCTION("""COMPUTED_VALUE"""),21.51)</f>
        <v>21.51</v>
      </c>
      <c r="C1058" s="1">
        <f t="shared" si="1"/>
        <v>-0.84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IFERROR(__xludf.DUMMYFUNCTION("""COMPUTED_VALUE"""),21.63)</f>
        <v>21.63</v>
      </c>
      <c r="C1059" s="1">
        <f t="shared" si="1"/>
        <v>-0.88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IFERROR(__xludf.DUMMYFUNCTION("""COMPUTED_VALUE"""),21.63)</f>
        <v>21.63</v>
      </c>
      <c r="C1060" s="1">
        <f t="shared" si="1"/>
        <v>-1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IFERROR(__xludf.DUMMYFUNCTION("""COMPUTED_VALUE"""),21.83)</f>
        <v>21.83</v>
      </c>
      <c r="C1061" s="1">
        <f t="shared" si="1"/>
        <v>-0.8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IFERROR(__xludf.DUMMYFUNCTION("""COMPUTED_VALUE"""),21.64)</f>
        <v>21.64</v>
      </c>
      <c r="C1062" s="1">
        <f t="shared" si="1"/>
        <v>-1.19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IFERROR(__xludf.DUMMYFUNCTION("""COMPUTED_VALUE"""),21.57)</f>
        <v>21.57</v>
      </c>
      <c r="C1063" s="1">
        <f t="shared" si="1"/>
        <v>-1.07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IFERROR(__xludf.DUMMYFUNCTION("""COMPUTED_VALUE"""),22.34)</f>
        <v>22.34</v>
      </c>
      <c r="C1064" s="1">
        <f t="shared" si="1"/>
        <v>-0.23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IFERROR(__xludf.DUMMYFUNCTION("""COMPUTED_VALUE"""),22.32)</f>
        <v>22.32</v>
      </c>
      <c r="C1065" s="1">
        <f t="shared" si="1"/>
        <v>-1.02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IFERROR(__xludf.DUMMYFUNCTION("""COMPUTED_VALUE"""),22.02)</f>
        <v>22.02</v>
      </c>
      <c r="C1066" s="1">
        <f t="shared" si="1"/>
        <v>-1.3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IFERROR(__xludf.DUMMYFUNCTION("""COMPUTED_VALUE"""),22.33)</f>
        <v>22.33</v>
      </c>
      <c r="C1067" s="1">
        <f t="shared" si="1"/>
        <v>-0.69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IFERROR(__xludf.DUMMYFUNCTION("""COMPUTED_VALUE"""),22.42)</f>
        <v>22.42</v>
      </c>
      <c r="C1068" s="1">
        <f t="shared" si="1"/>
        <v>-0.91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IFERROR(__xludf.DUMMYFUNCTION("""COMPUTED_VALUE"""),23.1)</f>
        <v>23.1</v>
      </c>
      <c r="C1069" s="1">
        <f t="shared" si="1"/>
        <v>-0.32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IFERROR(__xludf.DUMMYFUNCTION("""COMPUTED_VALUE"""),22.99)</f>
        <v>22.99</v>
      </c>
      <c r="C1070" s="1">
        <f t="shared" si="1"/>
        <v>-1.11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IFERROR(__xludf.DUMMYFUNCTION("""COMPUTED_VALUE"""),23.09)</f>
        <v>23.09</v>
      </c>
      <c r="C1071" s="1">
        <f t="shared" si="1"/>
        <v>-0.9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IFERROR(__xludf.DUMMYFUNCTION("""COMPUTED_VALUE"""),22.71)</f>
        <v>22.71</v>
      </c>
      <c r="C1072" s="1">
        <f t="shared" si="1"/>
        <v>-1.38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IFERROR(__xludf.DUMMYFUNCTION("""COMPUTED_VALUE"""),22.85)</f>
        <v>22.85</v>
      </c>
      <c r="C1073" s="1">
        <f t="shared" si="1"/>
        <v>-0.86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IFERROR(__xludf.DUMMYFUNCTION("""COMPUTED_VALUE"""),22.94)</f>
        <v>22.94</v>
      </c>
      <c r="C1074" s="1">
        <f t="shared" si="1"/>
        <v>-0.91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IFERROR(__xludf.DUMMYFUNCTION("""COMPUTED_VALUE"""),23.12)</f>
        <v>23.12</v>
      </c>
      <c r="C1075" s="1">
        <f t="shared" si="1"/>
        <v>-0.82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IFERROR(__xludf.DUMMYFUNCTION("""COMPUTED_VALUE"""),22.65)</f>
        <v>22.65</v>
      </c>
      <c r="C1076" s="1">
        <f t="shared" si="1"/>
        <v>-1.47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IFERROR(__xludf.DUMMYFUNCTION("""COMPUTED_VALUE"""),22.46)</f>
        <v>22.46</v>
      </c>
      <c r="C1077" s="1">
        <f t="shared" si="1"/>
        <v>-1.19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IFERROR(__xludf.DUMMYFUNCTION("""COMPUTED_VALUE"""),22.85)</f>
        <v>22.85</v>
      </c>
      <c r="C1078" s="1">
        <f t="shared" si="1"/>
        <v>-0.61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IFERROR(__xludf.DUMMYFUNCTION("""COMPUTED_VALUE"""),22.89)</f>
        <v>22.89</v>
      </c>
      <c r="C1079" s="1">
        <f t="shared" si="1"/>
        <v>-0.96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IFERROR(__xludf.DUMMYFUNCTION("""COMPUTED_VALUE"""),23.03)</f>
        <v>23.03</v>
      </c>
      <c r="C1080" s="1">
        <f t="shared" si="1"/>
        <v>-0.86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IFERROR(__xludf.DUMMYFUNCTION("""COMPUTED_VALUE"""),23.21)</f>
        <v>23.21</v>
      </c>
      <c r="C1081" s="1">
        <f t="shared" si="1"/>
        <v>-0.82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IFERROR(__xludf.DUMMYFUNCTION("""COMPUTED_VALUE"""),23.4)</f>
        <v>23.4</v>
      </c>
      <c r="C1082" s="1">
        <f t="shared" si="1"/>
        <v>-0.81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IFERROR(__xludf.DUMMYFUNCTION("""COMPUTED_VALUE"""),23.52)</f>
        <v>23.52</v>
      </c>
      <c r="C1083" s="1">
        <f t="shared" si="1"/>
        <v>-0.88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IFERROR(__xludf.DUMMYFUNCTION("""COMPUTED_VALUE"""),23.5)</f>
        <v>23.5</v>
      </c>
      <c r="C1084" s="1">
        <f t="shared" si="1"/>
        <v>-1.02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IFERROR(__xludf.DUMMYFUNCTION("""COMPUTED_VALUE"""),23.33)</f>
        <v>23.33</v>
      </c>
      <c r="C1085" s="1">
        <f t="shared" si="1"/>
        <v>-1.17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IFERROR(__xludf.DUMMYFUNCTION("""COMPUTED_VALUE"""),23.0)</f>
        <v>23</v>
      </c>
      <c r="C1086" s="1">
        <f t="shared" si="1"/>
        <v>-1.33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IFERROR(__xludf.DUMMYFUNCTION("""COMPUTED_VALUE"""),23.02)</f>
        <v>23.02</v>
      </c>
      <c r="C1087" s="1">
        <f t="shared" si="1"/>
        <v>-0.98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IFERROR(__xludf.DUMMYFUNCTION("""COMPUTED_VALUE"""),23.16)</f>
        <v>23.16</v>
      </c>
      <c r="C1088" s="1">
        <f t="shared" si="1"/>
        <v>-0.86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IFERROR(__xludf.DUMMYFUNCTION("""COMPUTED_VALUE"""),23.11)</f>
        <v>23.11</v>
      </c>
      <c r="C1089" s="1">
        <f t="shared" si="1"/>
        <v>-1.05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IFERROR(__xludf.DUMMYFUNCTION("""COMPUTED_VALUE"""),23.01)</f>
        <v>23.01</v>
      </c>
      <c r="C1090" s="1">
        <f t="shared" si="1"/>
        <v>-1.1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IFERROR(__xludf.DUMMYFUNCTION("""COMPUTED_VALUE"""),22.94)</f>
        <v>22.94</v>
      </c>
      <c r="C1091" s="1">
        <f t="shared" si="1"/>
        <v>-1.07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IFERROR(__xludf.DUMMYFUNCTION("""COMPUTED_VALUE"""),22.96)</f>
        <v>22.96</v>
      </c>
      <c r="C1092" s="1">
        <f t="shared" si="1"/>
        <v>-0.98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IFERROR(__xludf.DUMMYFUNCTION("""COMPUTED_VALUE"""),22.72)</f>
        <v>22.72</v>
      </c>
      <c r="C1093" s="1">
        <f t="shared" si="1"/>
        <v>-1.24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IFERROR(__xludf.DUMMYFUNCTION("""COMPUTED_VALUE"""),22.87)</f>
        <v>22.87</v>
      </c>
      <c r="C1094" s="1">
        <f t="shared" si="1"/>
        <v>-0.85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IFERROR(__xludf.DUMMYFUNCTION("""COMPUTED_VALUE"""),23.02)</f>
        <v>23.02</v>
      </c>
      <c r="C1095" s="1">
        <f t="shared" si="1"/>
        <v>-0.85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IFERROR(__xludf.DUMMYFUNCTION("""COMPUTED_VALUE"""),23.02)</f>
        <v>23.02</v>
      </c>
      <c r="C1096" s="1">
        <f t="shared" si="1"/>
        <v>-1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IFERROR(__xludf.DUMMYFUNCTION("""COMPUTED_VALUE"""),23.19)</f>
        <v>23.19</v>
      </c>
      <c r="C1097" s="1">
        <f t="shared" si="1"/>
        <v>-0.83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IFERROR(__xludf.DUMMYFUNCTION("""COMPUTED_VALUE"""),22.86)</f>
        <v>22.86</v>
      </c>
      <c r="C1098" s="1">
        <f t="shared" si="1"/>
        <v>-1.33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IFERROR(__xludf.DUMMYFUNCTION("""COMPUTED_VALUE"""),22.81)</f>
        <v>22.81</v>
      </c>
      <c r="C1099" s="1">
        <f t="shared" si="1"/>
        <v>-1.05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IFERROR(__xludf.DUMMYFUNCTION("""COMPUTED_VALUE"""),24.18)</f>
        <v>24.18</v>
      </c>
      <c r="C1100" s="1">
        <f t="shared" si="1"/>
        <v>0.37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IFERROR(__xludf.DUMMYFUNCTION("""COMPUTED_VALUE"""),24.37)</f>
        <v>24.37</v>
      </c>
      <c r="C1101" s="1">
        <f t="shared" si="1"/>
        <v>-0.81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IFERROR(__xludf.DUMMYFUNCTION("""COMPUTED_VALUE"""),24.35)</f>
        <v>24.35</v>
      </c>
      <c r="C1102" s="1">
        <f t="shared" si="1"/>
        <v>-1.02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IFERROR(__xludf.DUMMYFUNCTION("""COMPUTED_VALUE"""),24.12)</f>
        <v>24.12</v>
      </c>
      <c r="C1103" s="1">
        <f t="shared" si="1"/>
        <v>-1.23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IFERROR(__xludf.DUMMYFUNCTION("""COMPUTED_VALUE"""),24.48)</f>
        <v>24.48</v>
      </c>
      <c r="C1104" s="1">
        <f t="shared" si="1"/>
        <v>-0.64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IFERROR(__xludf.DUMMYFUNCTION("""COMPUTED_VALUE"""),24.38)</f>
        <v>24.38</v>
      </c>
      <c r="C1105" s="1">
        <f t="shared" si="1"/>
        <v>-1.1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IFERROR(__xludf.DUMMYFUNCTION("""COMPUTED_VALUE"""),24.52)</f>
        <v>24.52</v>
      </c>
      <c r="C1106" s="1">
        <f t="shared" si="1"/>
        <v>-0.86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IFERROR(__xludf.DUMMYFUNCTION("""COMPUTED_VALUE"""),24.71)</f>
        <v>24.71</v>
      </c>
      <c r="C1107" s="1">
        <f t="shared" si="1"/>
        <v>-0.81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IFERROR(__xludf.DUMMYFUNCTION("""COMPUTED_VALUE"""),24.82)</f>
        <v>24.82</v>
      </c>
      <c r="C1108" s="1">
        <f t="shared" si="1"/>
        <v>-0.89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IFERROR(__xludf.DUMMYFUNCTION("""COMPUTED_VALUE"""),24.68)</f>
        <v>24.68</v>
      </c>
      <c r="C1109" s="1">
        <f t="shared" si="1"/>
        <v>-1.14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IFERROR(__xludf.DUMMYFUNCTION("""COMPUTED_VALUE"""),24.62)</f>
        <v>24.62</v>
      </c>
      <c r="C1110" s="1">
        <f t="shared" si="1"/>
        <v>-1.06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IFERROR(__xludf.DUMMYFUNCTION("""COMPUTED_VALUE"""),24.78)</f>
        <v>24.78</v>
      </c>
      <c r="C1111" s="1">
        <f t="shared" si="1"/>
        <v>-0.84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IFERROR(__xludf.DUMMYFUNCTION("""COMPUTED_VALUE"""),24.68)</f>
        <v>24.68</v>
      </c>
      <c r="C1112" s="1">
        <f t="shared" si="1"/>
        <v>-1.1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IFERROR(__xludf.DUMMYFUNCTION("""COMPUTED_VALUE"""),24.5)</f>
        <v>24.5</v>
      </c>
      <c r="C1113" s="1">
        <f t="shared" si="1"/>
        <v>-1.18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IFERROR(__xludf.DUMMYFUNCTION("""COMPUTED_VALUE"""),24.7)</f>
        <v>24.7</v>
      </c>
      <c r="C1114" s="1">
        <f t="shared" si="1"/>
        <v>-0.8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IFERROR(__xludf.DUMMYFUNCTION("""COMPUTED_VALUE"""),24.83)</f>
        <v>24.83</v>
      </c>
      <c r="C1115" s="1">
        <f t="shared" si="1"/>
        <v>-0.87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IFERROR(__xludf.DUMMYFUNCTION("""COMPUTED_VALUE"""),24.8)</f>
        <v>24.8</v>
      </c>
      <c r="C1116" s="1">
        <f t="shared" si="1"/>
        <v>-1.03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IFERROR(__xludf.DUMMYFUNCTION("""COMPUTED_VALUE"""),25.0)</f>
        <v>25</v>
      </c>
      <c r="C1117" s="1">
        <f t="shared" si="1"/>
        <v>-0.8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IFERROR(__xludf.DUMMYFUNCTION("""COMPUTED_VALUE"""),25.04)</f>
        <v>25.04</v>
      </c>
      <c r="C1118" s="1">
        <f t="shared" si="1"/>
        <v>-0.96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IFERROR(__xludf.DUMMYFUNCTION("""COMPUTED_VALUE"""),24.66)</f>
        <v>24.66</v>
      </c>
      <c r="C1119" s="1">
        <f t="shared" si="1"/>
        <v>-1.38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IFERROR(__xludf.DUMMYFUNCTION("""COMPUTED_VALUE"""),24.7)</f>
        <v>24.7</v>
      </c>
      <c r="C1120" s="1">
        <f t="shared" si="1"/>
        <v>-0.96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IFERROR(__xludf.DUMMYFUNCTION("""COMPUTED_VALUE"""),24.53)</f>
        <v>24.53</v>
      </c>
      <c r="C1121" s="1">
        <f t="shared" si="1"/>
        <v>-1.17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IFERROR(__xludf.DUMMYFUNCTION("""COMPUTED_VALUE"""),24.5)</f>
        <v>24.5</v>
      </c>
      <c r="C1122" s="1">
        <f t="shared" si="1"/>
        <v>-1.03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IFERROR(__xludf.DUMMYFUNCTION("""COMPUTED_VALUE"""),24.63)</f>
        <v>24.63</v>
      </c>
      <c r="C1123" s="1">
        <f t="shared" si="1"/>
        <v>-0.87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IFERROR(__xludf.DUMMYFUNCTION("""COMPUTED_VALUE"""),24.71)</f>
        <v>24.71</v>
      </c>
      <c r="C1124" s="1">
        <f t="shared" si="1"/>
        <v>-0.92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IFERROR(__xludf.DUMMYFUNCTION("""COMPUTED_VALUE"""),24.83)</f>
        <v>24.83</v>
      </c>
      <c r="C1125" s="1">
        <f t="shared" si="1"/>
        <v>-0.88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IFERROR(__xludf.DUMMYFUNCTION("""COMPUTED_VALUE"""),24.7)</f>
        <v>24.7</v>
      </c>
      <c r="C1126" s="1">
        <f t="shared" si="1"/>
        <v>-1.13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IFERROR(__xludf.DUMMYFUNCTION("""COMPUTED_VALUE"""),24.53)</f>
        <v>24.53</v>
      </c>
      <c r="C1127" s="1">
        <f t="shared" si="1"/>
        <v>-1.17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IFERROR(__xludf.DUMMYFUNCTION("""COMPUTED_VALUE"""),24.72)</f>
        <v>24.72</v>
      </c>
      <c r="C1128" s="1">
        <f t="shared" si="1"/>
        <v>-0.81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IFERROR(__xludf.DUMMYFUNCTION("""COMPUTED_VALUE"""),24.65)</f>
        <v>24.65</v>
      </c>
      <c r="C1129" s="1">
        <f t="shared" si="1"/>
        <v>-1.07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IFERROR(__xludf.DUMMYFUNCTION("""COMPUTED_VALUE"""),24.7)</f>
        <v>24.7</v>
      </c>
      <c r="C1130" s="1">
        <f t="shared" si="1"/>
        <v>-0.95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IFERROR(__xludf.DUMMYFUNCTION("""COMPUTED_VALUE"""),24.85)</f>
        <v>24.85</v>
      </c>
      <c r="C1131" s="1">
        <f t="shared" si="1"/>
        <v>-0.85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IFERROR(__xludf.DUMMYFUNCTION("""COMPUTED_VALUE"""),25.08)</f>
        <v>25.08</v>
      </c>
      <c r="C1132" s="1">
        <f t="shared" si="1"/>
        <v>-0.77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IFERROR(__xludf.DUMMYFUNCTION("""COMPUTED_VALUE"""),25.03)</f>
        <v>25.03</v>
      </c>
      <c r="C1133" s="1">
        <f t="shared" si="1"/>
        <v>-1.05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IFERROR(__xludf.DUMMYFUNCTION("""COMPUTED_VALUE"""),25.19)</f>
        <v>25.19</v>
      </c>
      <c r="C1134" s="1">
        <f t="shared" si="1"/>
        <v>-0.84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IFERROR(__xludf.DUMMYFUNCTION("""COMPUTED_VALUE"""),25.23)</f>
        <v>25.23</v>
      </c>
      <c r="C1135" s="1">
        <f t="shared" si="1"/>
        <v>-0.96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IFERROR(__xludf.DUMMYFUNCTION("""COMPUTED_VALUE"""),25.07)</f>
        <v>25.07</v>
      </c>
      <c r="C1136" s="1">
        <f t="shared" si="1"/>
        <v>-1.16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IFERROR(__xludf.DUMMYFUNCTION("""COMPUTED_VALUE"""),25.44)</f>
        <v>25.44</v>
      </c>
      <c r="C1137" s="1">
        <f t="shared" si="1"/>
        <v>-0.63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IFERROR(__xludf.DUMMYFUNCTION("""COMPUTED_VALUE"""),25.44)</f>
        <v>25.44</v>
      </c>
      <c r="C1138" s="1">
        <f t="shared" si="1"/>
        <v>-1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IFERROR(__xludf.DUMMYFUNCTION("""COMPUTED_VALUE"""),25.52)</f>
        <v>25.52</v>
      </c>
      <c r="C1139" s="1">
        <f t="shared" si="1"/>
        <v>-0.92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IFERROR(__xludf.DUMMYFUNCTION("""COMPUTED_VALUE"""),25.44)</f>
        <v>25.44</v>
      </c>
      <c r="C1140" s="1">
        <f t="shared" si="1"/>
        <v>-1.08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IFERROR(__xludf.DUMMYFUNCTION("""COMPUTED_VALUE"""),25.67)</f>
        <v>25.67</v>
      </c>
      <c r="C1141" s="1">
        <f t="shared" si="1"/>
        <v>-0.77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IFERROR(__xludf.DUMMYFUNCTION("""COMPUTED_VALUE"""),25.98)</f>
        <v>25.98</v>
      </c>
      <c r="C1142" s="1">
        <f t="shared" si="1"/>
        <v>-0.69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IFERROR(__xludf.DUMMYFUNCTION("""COMPUTED_VALUE"""),25.63)</f>
        <v>25.63</v>
      </c>
      <c r="C1143" s="1">
        <f t="shared" si="1"/>
        <v>-1.35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IFERROR(__xludf.DUMMYFUNCTION("""COMPUTED_VALUE"""),25.91)</f>
        <v>25.91</v>
      </c>
      <c r="C1144" s="1">
        <f t="shared" si="1"/>
        <v>-0.72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IFERROR(__xludf.DUMMYFUNCTION("""COMPUTED_VALUE"""),25.85)</f>
        <v>25.85</v>
      </c>
      <c r="C1145" s="1">
        <f t="shared" si="1"/>
        <v>-1.06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IFERROR(__xludf.DUMMYFUNCTION("""COMPUTED_VALUE"""),25.95)</f>
        <v>25.95</v>
      </c>
      <c r="C1146" s="1">
        <f t="shared" si="1"/>
        <v>-0.9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IFERROR(__xludf.DUMMYFUNCTION("""COMPUTED_VALUE"""),25.68)</f>
        <v>25.68</v>
      </c>
      <c r="C1147" s="1">
        <f t="shared" si="1"/>
        <v>-1.27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IFERROR(__xludf.DUMMYFUNCTION("""COMPUTED_VALUE"""),25.83)</f>
        <v>25.83</v>
      </c>
      <c r="C1148" s="1">
        <f t="shared" si="1"/>
        <v>-0.85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IFERROR(__xludf.DUMMYFUNCTION("""COMPUTED_VALUE"""),25.97)</f>
        <v>25.97</v>
      </c>
      <c r="C1149" s="1">
        <f t="shared" si="1"/>
        <v>-0.86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IFERROR(__xludf.DUMMYFUNCTION("""COMPUTED_VALUE"""),25.92)</f>
        <v>25.92</v>
      </c>
      <c r="C1150" s="1">
        <f t="shared" si="1"/>
        <v>-1.05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IFERROR(__xludf.DUMMYFUNCTION("""COMPUTED_VALUE"""),25.71)</f>
        <v>25.71</v>
      </c>
      <c r="C1151" s="1">
        <f t="shared" si="1"/>
        <v>-1.21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IFERROR(__xludf.DUMMYFUNCTION("""COMPUTED_VALUE"""),25.63)</f>
        <v>25.63</v>
      </c>
      <c r="C1152" s="1">
        <f t="shared" si="1"/>
        <v>-1.08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IFERROR(__xludf.DUMMYFUNCTION("""COMPUTED_VALUE"""),25.23)</f>
        <v>25.23</v>
      </c>
      <c r="C1153" s="1">
        <f t="shared" si="1"/>
        <v>-1.4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IFERROR(__xludf.DUMMYFUNCTION("""COMPUTED_VALUE"""),25.0)</f>
        <v>25</v>
      </c>
      <c r="C1154" s="1">
        <f t="shared" si="1"/>
        <v>-1.23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IFERROR(__xludf.DUMMYFUNCTION("""COMPUTED_VALUE"""),25.17)</f>
        <v>25.17</v>
      </c>
      <c r="C1155" s="1">
        <f t="shared" si="1"/>
        <v>-0.83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IFERROR(__xludf.DUMMYFUNCTION("""COMPUTED_VALUE"""),24.97)</f>
        <v>24.97</v>
      </c>
      <c r="C1156" s="1">
        <f t="shared" si="1"/>
        <v>-1.2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IFERROR(__xludf.DUMMYFUNCTION("""COMPUTED_VALUE"""),24.93)</f>
        <v>24.93</v>
      </c>
      <c r="C1157" s="1">
        <f t="shared" si="1"/>
        <v>-1.04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IFERROR(__xludf.DUMMYFUNCTION("""COMPUTED_VALUE"""),24.86)</f>
        <v>24.86</v>
      </c>
      <c r="C1158" s="1">
        <f t="shared" si="1"/>
        <v>-1.07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IFERROR(__xludf.DUMMYFUNCTION("""COMPUTED_VALUE"""),25.03)</f>
        <v>25.03</v>
      </c>
      <c r="C1159" s="1">
        <f t="shared" si="1"/>
        <v>-0.83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IFERROR(__xludf.DUMMYFUNCTION("""COMPUTED_VALUE"""),25.23)</f>
        <v>25.23</v>
      </c>
      <c r="C1160" s="1">
        <f t="shared" si="1"/>
        <v>-0.8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IFERROR(__xludf.DUMMYFUNCTION("""COMPUTED_VALUE"""),25.15)</f>
        <v>25.15</v>
      </c>
      <c r="C1161" s="1">
        <f t="shared" si="1"/>
        <v>-1.08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IFERROR(__xludf.DUMMYFUNCTION("""COMPUTED_VALUE"""),25.2)</f>
        <v>25.2</v>
      </c>
      <c r="C1162" s="1">
        <f t="shared" si="1"/>
        <v>-0.95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IFERROR(__xludf.DUMMYFUNCTION("""COMPUTED_VALUE"""),24.54)</f>
        <v>24.54</v>
      </c>
      <c r="C1163" s="1">
        <f t="shared" si="1"/>
        <v>-1.66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IFERROR(__xludf.DUMMYFUNCTION("""COMPUTED_VALUE"""),24.43)</f>
        <v>24.43</v>
      </c>
      <c r="C1164" s="1">
        <f t="shared" si="1"/>
        <v>-1.11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IFERROR(__xludf.DUMMYFUNCTION("""COMPUTED_VALUE"""),24.63)</f>
        <v>24.63</v>
      </c>
      <c r="C1165" s="1">
        <f t="shared" si="1"/>
        <v>-0.8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IFERROR(__xludf.DUMMYFUNCTION("""COMPUTED_VALUE"""),24.64)</f>
        <v>24.64</v>
      </c>
      <c r="C1166" s="1">
        <f t="shared" si="1"/>
        <v>-0.99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IFERROR(__xludf.DUMMYFUNCTION("""COMPUTED_VALUE"""),24.71)</f>
        <v>24.71</v>
      </c>
      <c r="C1167" s="1">
        <f t="shared" si="1"/>
        <v>-0.93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IFERROR(__xludf.DUMMYFUNCTION("""COMPUTED_VALUE"""),24.89)</f>
        <v>24.89</v>
      </c>
      <c r="C1168" s="1">
        <f t="shared" si="1"/>
        <v>-0.82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IFERROR(__xludf.DUMMYFUNCTION("""COMPUTED_VALUE"""),24.65)</f>
        <v>24.65</v>
      </c>
      <c r="C1169" s="1">
        <f t="shared" si="1"/>
        <v>-1.24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IFERROR(__xludf.DUMMYFUNCTION("""COMPUTED_VALUE"""),24.7)</f>
        <v>24.7</v>
      </c>
      <c r="C1170" s="1">
        <f t="shared" si="1"/>
        <v>-0.95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IFERROR(__xludf.DUMMYFUNCTION("""COMPUTED_VALUE"""),24.81)</f>
        <v>24.81</v>
      </c>
      <c r="C1171" s="1">
        <f t="shared" si="1"/>
        <v>-0.89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IFERROR(__xludf.DUMMYFUNCTION("""COMPUTED_VALUE"""),24.8)</f>
        <v>24.8</v>
      </c>
      <c r="C1172" s="1">
        <f t="shared" si="1"/>
        <v>-1.01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IFERROR(__xludf.DUMMYFUNCTION("""COMPUTED_VALUE"""),24.85)</f>
        <v>24.85</v>
      </c>
      <c r="C1173" s="1">
        <f t="shared" si="1"/>
        <v>-0.95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IFERROR(__xludf.DUMMYFUNCTION("""COMPUTED_VALUE"""),24.99)</f>
        <v>24.99</v>
      </c>
      <c r="C1174" s="1">
        <f t="shared" si="1"/>
        <v>-0.86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IFERROR(__xludf.DUMMYFUNCTION("""COMPUTED_VALUE"""),24.88)</f>
        <v>24.88</v>
      </c>
      <c r="C1175" s="1">
        <f t="shared" si="1"/>
        <v>-1.11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IFERROR(__xludf.DUMMYFUNCTION("""COMPUTED_VALUE"""),25.04)</f>
        <v>25.04</v>
      </c>
      <c r="C1176" s="1">
        <f t="shared" si="1"/>
        <v>-0.84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IFERROR(__xludf.DUMMYFUNCTION("""COMPUTED_VALUE"""),24.91)</f>
        <v>24.91</v>
      </c>
      <c r="C1177" s="1">
        <f t="shared" si="1"/>
        <v>-1.13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IFERROR(__xludf.DUMMYFUNCTION("""COMPUTED_VALUE"""),25.0)</f>
        <v>25</v>
      </c>
      <c r="C1178" s="1">
        <f t="shared" si="1"/>
        <v>-0.91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IFERROR(__xludf.DUMMYFUNCTION("""COMPUTED_VALUE"""),24.95)</f>
        <v>24.95</v>
      </c>
      <c r="C1179" s="1">
        <f t="shared" si="1"/>
        <v>-1.05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IFERROR(__xludf.DUMMYFUNCTION("""COMPUTED_VALUE"""),24.86)</f>
        <v>24.86</v>
      </c>
      <c r="C1180" s="1">
        <f t="shared" si="1"/>
        <v>-1.09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IFERROR(__xludf.DUMMYFUNCTION("""COMPUTED_VALUE"""),24.93)</f>
        <v>24.93</v>
      </c>
      <c r="C1181" s="1">
        <f t="shared" si="1"/>
        <v>-0.93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IFERROR(__xludf.DUMMYFUNCTION("""COMPUTED_VALUE"""),25.18)</f>
        <v>25.18</v>
      </c>
      <c r="C1182" s="1">
        <f t="shared" si="1"/>
        <v>-0.75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IFERROR(__xludf.DUMMYFUNCTION("""COMPUTED_VALUE"""),25.16)</f>
        <v>25.16</v>
      </c>
      <c r="C1183" s="1">
        <f t="shared" si="1"/>
        <v>-1.02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IFERROR(__xludf.DUMMYFUNCTION("""COMPUTED_VALUE"""),25.06)</f>
        <v>25.06</v>
      </c>
      <c r="C1184" s="1">
        <f t="shared" si="1"/>
        <v>-1.1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IFERROR(__xludf.DUMMYFUNCTION("""COMPUTED_VALUE"""),25.22)</f>
        <v>25.22</v>
      </c>
      <c r="C1185" s="1">
        <f t="shared" si="1"/>
        <v>-0.84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IFERROR(__xludf.DUMMYFUNCTION("""COMPUTED_VALUE"""),25.21)</f>
        <v>25.21</v>
      </c>
      <c r="C1186" s="1">
        <f t="shared" si="1"/>
        <v>-1.01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IFERROR(__xludf.DUMMYFUNCTION("""COMPUTED_VALUE"""),25.22)</f>
        <v>25.22</v>
      </c>
      <c r="C1187" s="1">
        <f t="shared" si="1"/>
        <v>-0.99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IFERROR(__xludf.DUMMYFUNCTION("""COMPUTED_VALUE"""),25.2)</f>
        <v>25.2</v>
      </c>
      <c r="C1188" s="1">
        <f t="shared" si="1"/>
        <v>-1.02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IFERROR(__xludf.DUMMYFUNCTION("""COMPUTED_VALUE"""),24.97)</f>
        <v>24.97</v>
      </c>
      <c r="C1189" s="1">
        <f t="shared" si="1"/>
        <v>-1.23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IFERROR(__xludf.DUMMYFUNCTION("""COMPUTED_VALUE"""),24.7)</f>
        <v>24.7</v>
      </c>
      <c r="C1190" s="1">
        <f t="shared" si="1"/>
        <v>-1.27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IFERROR(__xludf.DUMMYFUNCTION("""COMPUTED_VALUE"""),24.98)</f>
        <v>24.98</v>
      </c>
      <c r="C1191" s="1">
        <f t="shared" si="1"/>
        <v>-0.72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IFERROR(__xludf.DUMMYFUNCTION("""COMPUTED_VALUE"""),24.54)</f>
        <v>24.54</v>
      </c>
      <c r="C1192" s="1">
        <f t="shared" si="1"/>
        <v>-1.44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IFERROR(__xludf.DUMMYFUNCTION("""COMPUTED_VALUE"""),25.0)</f>
        <v>25</v>
      </c>
      <c r="C1193" s="1">
        <f t="shared" si="1"/>
        <v>-0.54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IFERROR(__xludf.DUMMYFUNCTION("""COMPUTED_VALUE"""),25.12)</f>
        <v>25.12</v>
      </c>
      <c r="C1194" s="1">
        <f t="shared" si="1"/>
        <v>-0.88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IFERROR(__xludf.DUMMYFUNCTION("""COMPUTED_VALUE"""),25.17)</f>
        <v>25.17</v>
      </c>
      <c r="C1195" s="1">
        <f t="shared" si="1"/>
        <v>-0.95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IFERROR(__xludf.DUMMYFUNCTION("""COMPUTED_VALUE"""),25.03)</f>
        <v>25.03</v>
      </c>
      <c r="C1196" s="1">
        <f t="shared" si="1"/>
        <v>-1.14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IFERROR(__xludf.DUMMYFUNCTION("""COMPUTED_VALUE"""),25.06)</f>
        <v>25.06</v>
      </c>
      <c r="C1197" s="1">
        <f t="shared" si="1"/>
        <v>-0.97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IFERROR(__xludf.DUMMYFUNCTION("""COMPUTED_VALUE"""),25.31)</f>
        <v>25.31</v>
      </c>
      <c r="C1198" s="1">
        <f t="shared" si="1"/>
        <v>-0.75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IFERROR(__xludf.DUMMYFUNCTION("""COMPUTED_VALUE"""),25.01)</f>
        <v>25.01</v>
      </c>
      <c r="C1199" s="1">
        <f t="shared" si="1"/>
        <v>-1.3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IFERROR(__xludf.DUMMYFUNCTION("""COMPUTED_VALUE"""),24.64)</f>
        <v>24.64</v>
      </c>
      <c r="C1200" s="1">
        <f t="shared" si="1"/>
        <v>-1.37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IFERROR(__xludf.DUMMYFUNCTION("""COMPUTED_VALUE"""),24.66)</f>
        <v>24.66</v>
      </c>
      <c r="C1201" s="1">
        <f t="shared" si="1"/>
        <v>-0.98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IFERROR(__xludf.DUMMYFUNCTION("""COMPUTED_VALUE"""),24.19)</f>
        <v>24.19</v>
      </c>
      <c r="C1202" s="1">
        <f t="shared" si="1"/>
        <v>-1.47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IFERROR(__xludf.DUMMYFUNCTION("""COMPUTED_VALUE"""),23.34)</f>
        <v>23.34</v>
      </c>
      <c r="C1203" s="1">
        <f t="shared" si="1"/>
        <v>-1.85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IFERROR(__xludf.DUMMYFUNCTION("""COMPUTED_VALUE"""),22.93)</f>
        <v>22.93</v>
      </c>
      <c r="C1204" s="1">
        <f t="shared" si="1"/>
        <v>-1.41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IFERROR(__xludf.DUMMYFUNCTION("""COMPUTED_VALUE"""),23.06)</f>
        <v>23.06</v>
      </c>
      <c r="C1205" s="1">
        <f t="shared" si="1"/>
        <v>-0.87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IFERROR(__xludf.DUMMYFUNCTION("""COMPUTED_VALUE"""),22.96)</f>
        <v>22.96</v>
      </c>
      <c r="C1206" s="1">
        <f t="shared" si="1"/>
        <v>-1.1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IFERROR(__xludf.DUMMYFUNCTION("""COMPUTED_VALUE"""),22.82)</f>
        <v>22.82</v>
      </c>
      <c r="C1207" s="1">
        <f t="shared" si="1"/>
        <v>-1.14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IFERROR(__xludf.DUMMYFUNCTION("""COMPUTED_VALUE"""),23.25)</f>
        <v>23.25</v>
      </c>
      <c r="C1208" s="1">
        <f t="shared" si="1"/>
        <v>-0.57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IFERROR(__xludf.DUMMYFUNCTION("""COMPUTED_VALUE"""),22.93)</f>
        <v>22.93</v>
      </c>
      <c r="C1209" s="1">
        <f t="shared" si="1"/>
        <v>-1.32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IFERROR(__xludf.DUMMYFUNCTION("""COMPUTED_VALUE"""),23.51)</f>
        <v>23.51</v>
      </c>
      <c r="C1210" s="1">
        <f t="shared" si="1"/>
        <v>-0.42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IFERROR(__xludf.DUMMYFUNCTION("""COMPUTED_VALUE"""),23.26)</f>
        <v>23.26</v>
      </c>
      <c r="C1211" s="1">
        <f t="shared" si="1"/>
        <v>-1.25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IFERROR(__xludf.DUMMYFUNCTION("""COMPUTED_VALUE"""),23.57)</f>
        <v>23.57</v>
      </c>
      <c r="C1212" s="1">
        <f t="shared" si="1"/>
        <v>-0.69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IFERROR(__xludf.DUMMYFUNCTION("""COMPUTED_VALUE"""),23.78)</f>
        <v>23.78</v>
      </c>
      <c r="C1213" s="1">
        <f t="shared" si="1"/>
        <v>-0.79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IFERROR(__xludf.DUMMYFUNCTION("""COMPUTED_VALUE"""),23.76)</f>
        <v>23.76</v>
      </c>
      <c r="C1214" s="1">
        <f t="shared" si="1"/>
        <v>-1.02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IFERROR(__xludf.DUMMYFUNCTION("""COMPUTED_VALUE"""),24.07)</f>
        <v>24.07</v>
      </c>
      <c r="C1215" s="1">
        <f t="shared" si="1"/>
        <v>-0.69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IFERROR(__xludf.DUMMYFUNCTION("""COMPUTED_VALUE"""),24.1)</f>
        <v>24.1</v>
      </c>
      <c r="C1216" s="1">
        <f t="shared" si="1"/>
        <v>-0.97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IFERROR(__xludf.DUMMYFUNCTION("""COMPUTED_VALUE"""),24.08)</f>
        <v>24.08</v>
      </c>
      <c r="C1217" s="1">
        <f t="shared" si="1"/>
        <v>-1.02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IFERROR(__xludf.DUMMYFUNCTION("""COMPUTED_VALUE"""),24.47)</f>
        <v>24.47</v>
      </c>
      <c r="C1218" s="1">
        <f t="shared" si="1"/>
        <v>-0.61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IFERROR(__xludf.DUMMYFUNCTION("""COMPUTED_VALUE"""),24.58)</f>
        <v>24.58</v>
      </c>
      <c r="C1219" s="1">
        <f t="shared" si="1"/>
        <v>-0.89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IFERROR(__xludf.DUMMYFUNCTION("""COMPUTED_VALUE"""),24.88)</f>
        <v>24.88</v>
      </c>
      <c r="C1220" s="1">
        <f t="shared" si="1"/>
        <v>-0.7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IFERROR(__xludf.DUMMYFUNCTION("""COMPUTED_VALUE"""),25.15)</f>
        <v>25.15</v>
      </c>
      <c r="C1221" s="1">
        <f t="shared" si="1"/>
        <v>-0.73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IFERROR(__xludf.DUMMYFUNCTION("""COMPUTED_VALUE"""),25.26)</f>
        <v>25.26</v>
      </c>
      <c r="C1222" s="1">
        <f t="shared" si="1"/>
        <v>-0.89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IFERROR(__xludf.DUMMYFUNCTION("""COMPUTED_VALUE"""),25.33)</f>
        <v>25.33</v>
      </c>
      <c r="C1223" s="1">
        <f t="shared" si="1"/>
        <v>-0.93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IFERROR(__xludf.DUMMYFUNCTION("""COMPUTED_VALUE"""),25.15)</f>
        <v>25.15</v>
      </c>
      <c r="C1224" s="1">
        <f t="shared" si="1"/>
        <v>-1.18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IFERROR(__xludf.DUMMYFUNCTION("""COMPUTED_VALUE"""),25.15)</f>
        <v>25.15</v>
      </c>
      <c r="C1225" s="1">
        <f t="shared" si="1"/>
        <v>-1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IFERROR(__xludf.DUMMYFUNCTION("""COMPUTED_VALUE"""),25.11)</f>
        <v>25.11</v>
      </c>
      <c r="C1226" s="1">
        <f t="shared" si="1"/>
        <v>-1.04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IFERROR(__xludf.DUMMYFUNCTION("""COMPUTED_VALUE"""),25.68)</f>
        <v>25.68</v>
      </c>
      <c r="C1227" s="1">
        <f t="shared" si="1"/>
        <v>-0.43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IFERROR(__xludf.DUMMYFUNCTION("""COMPUTED_VALUE"""),26.32)</f>
        <v>26.32</v>
      </c>
      <c r="C1228" s="1">
        <f t="shared" si="1"/>
        <v>-0.36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IFERROR(__xludf.DUMMYFUNCTION("""COMPUTED_VALUE"""),26.47)</f>
        <v>26.47</v>
      </c>
      <c r="C1229" s="1">
        <f t="shared" si="1"/>
        <v>-0.85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IFERROR(__xludf.DUMMYFUNCTION("""COMPUTED_VALUE"""),26.6)</f>
        <v>26.6</v>
      </c>
      <c r="C1230" s="1">
        <f t="shared" si="1"/>
        <v>-0.87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IFERROR(__xludf.DUMMYFUNCTION("""COMPUTED_VALUE"""),26.59)</f>
        <v>26.59</v>
      </c>
      <c r="C1231" s="1">
        <f t="shared" si="1"/>
        <v>-1.01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IFERROR(__xludf.DUMMYFUNCTION("""COMPUTED_VALUE"""),26.81)</f>
        <v>26.81</v>
      </c>
      <c r="C1232" s="1">
        <f t="shared" si="1"/>
        <v>-0.78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IFERROR(__xludf.DUMMYFUNCTION("""COMPUTED_VALUE"""),26.88)</f>
        <v>26.88</v>
      </c>
      <c r="C1233" s="1">
        <f t="shared" si="1"/>
        <v>-0.93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IFERROR(__xludf.DUMMYFUNCTION("""COMPUTED_VALUE"""),27.03)</f>
        <v>27.03</v>
      </c>
      <c r="C1234" s="1">
        <f t="shared" si="1"/>
        <v>-0.85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IFERROR(__xludf.DUMMYFUNCTION("""COMPUTED_VALUE"""),27.28)</f>
        <v>27.28</v>
      </c>
      <c r="C1235" s="1">
        <f t="shared" si="1"/>
        <v>-0.75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IFERROR(__xludf.DUMMYFUNCTION("""COMPUTED_VALUE"""),27.43)</f>
        <v>27.43</v>
      </c>
      <c r="C1236" s="1">
        <f t="shared" si="1"/>
        <v>-0.85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IFERROR(__xludf.DUMMYFUNCTION("""COMPUTED_VALUE"""),27.64)</f>
        <v>27.64</v>
      </c>
      <c r="C1237" s="1">
        <f t="shared" si="1"/>
        <v>-0.79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IFERROR(__xludf.DUMMYFUNCTION("""COMPUTED_VALUE"""),27.59)</f>
        <v>27.59</v>
      </c>
      <c r="C1238" s="1">
        <f t="shared" si="1"/>
        <v>-1.05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IFERROR(__xludf.DUMMYFUNCTION("""COMPUTED_VALUE"""),27.82)</f>
        <v>27.82</v>
      </c>
      <c r="C1239" s="1">
        <f t="shared" si="1"/>
        <v>-0.77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IFERROR(__xludf.DUMMYFUNCTION("""COMPUTED_VALUE"""),27.95)</f>
        <v>27.95</v>
      </c>
      <c r="C1240" s="1">
        <f t="shared" si="1"/>
        <v>-0.87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IFERROR(__xludf.DUMMYFUNCTION("""COMPUTED_VALUE"""),27.77)</f>
        <v>27.77</v>
      </c>
      <c r="C1241" s="1">
        <f t="shared" si="1"/>
        <v>-1.18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IFERROR(__xludf.DUMMYFUNCTION("""COMPUTED_VALUE"""),27.5)</f>
        <v>27.5</v>
      </c>
      <c r="C1242" s="1">
        <f t="shared" si="1"/>
        <v>-1.27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IFERROR(__xludf.DUMMYFUNCTION("""COMPUTED_VALUE"""),27.23)</f>
        <v>27.23</v>
      </c>
      <c r="C1243" s="1">
        <f t="shared" si="1"/>
        <v>-1.27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IFERROR(__xludf.DUMMYFUNCTION("""COMPUTED_VALUE"""),27.42)</f>
        <v>27.42</v>
      </c>
      <c r="C1244" s="1">
        <f t="shared" si="1"/>
        <v>-0.81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IFERROR(__xludf.DUMMYFUNCTION("""COMPUTED_VALUE"""),26.87)</f>
        <v>26.87</v>
      </c>
      <c r="C1245" s="1">
        <f t="shared" si="1"/>
        <v>-1.55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IFERROR(__xludf.DUMMYFUNCTION("""COMPUTED_VALUE"""),26.99)</f>
        <v>26.99</v>
      </c>
      <c r="C1246" s="1">
        <f t="shared" si="1"/>
        <v>-0.88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IFERROR(__xludf.DUMMYFUNCTION("""COMPUTED_VALUE"""),26.86)</f>
        <v>26.86</v>
      </c>
      <c r="C1247" s="1">
        <f t="shared" si="1"/>
        <v>-1.13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IFERROR(__xludf.DUMMYFUNCTION("""COMPUTED_VALUE"""),26.68)</f>
        <v>26.68</v>
      </c>
      <c r="C1248" s="1">
        <f t="shared" si="1"/>
        <v>-1.18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IFERROR(__xludf.DUMMYFUNCTION("""COMPUTED_VALUE"""),26.59)</f>
        <v>26.59</v>
      </c>
      <c r="C1249" s="1">
        <f t="shared" si="1"/>
        <v>-1.09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IFERROR(__xludf.DUMMYFUNCTION("""COMPUTED_VALUE"""),26.81)</f>
        <v>26.81</v>
      </c>
      <c r="C1250" s="1">
        <f t="shared" si="1"/>
        <v>-0.78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IFERROR(__xludf.DUMMYFUNCTION("""COMPUTED_VALUE"""),27.65)</f>
        <v>27.65</v>
      </c>
      <c r="C1251" s="1">
        <f t="shared" si="1"/>
        <v>-0.16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IFERROR(__xludf.DUMMYFUNCTION("""COMPUTED_VALUE"""),27.77)</f>
        <v>27.77</v>
      </c>
      <c r="C1252" s="1">
        <f t="shared" si="1"/>
        <v>-0.88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IFERROR(__xludf.DUMMYFUNCTION("""COMPUTED_VALUE"""),28.22)</f>
        <v>28.22</v>
      </c>
      <c r="C1253" s="1">
        <f t="shared" si="1"/>
        <v>-0.55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IFERROR(__xludf.DUMMYFUNCTION("""COMPUTED_VALUE"""),28.25)</f>
        <v>28.25</v>
      </c>
      <c r="C1254" s="1">
        <f t="shared" si="1"/>
        <v>-0.97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IFERROR(__xludf.DUMMYFUNCTION("""COMPUTED_VALUE"""),28.3)</f>
        <v>28.3</v>
      </c>
      <c r="C1255" s="1">
        <f t="shared" si="1"/>
        <v>-0.95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IFERROR(__xludf.DUMMYFUNCTION("""COMPUTED_VALUE"""),28.35)</f>
        <v>28.35</v>
      </c>
      <c r="C1256" s="1">
        <f t="shared" si="1"/>
        <v>-0.95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IFERROR(__xludf.DUMMYFUNCTION("""COMPUTED_VALUE"""),28.46)</f>
        <v>28.46</v>
      </c>
      <c r="C1257" s="1">
        <f t="shared" si="1"/>
        <v>-0.89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IFERROR(__xludf.DUMMYFUNCTION("""COMPUTED_VALUE"""),28.36)</f>
        <v>28.36</v>
      </c>
      <c r="C1258" s="1">
        <f t="shared" si="1"/>
        <v>-1.1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IFERROR(__xludf.DUMMYFUNCTION("""COMPUTED_VALUE"""),27.82)</f>
        <v>27.82</v>
      </c>
      <c r="C1259" s="1">
        <f t="shared" si="1"/>
        <v>-1.54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IFERROR(__xludf.DUMMYFUNCTION("""COMPUTED_VALUE"""),27.61)</f>
        <v>27.61</v>
      </c>
      <c r="C1260" s="1">
        <f t="shared" si="1"/>
        <v>-1.21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IFERROR(__xludf.DUMMYFUNCTION("""COMPUTED_VALUE"""),27.06)</f>
        <v>27.06</v>
      </c>
      <c r="C1261" s="1">
        <f t="shared" si="1"/>
        <v>-1.55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IFERROR(__xludf.DUMMYFUNCTION("""COMPUTED_VALUE"""),27.05)</f>
        <v>27.05</v>
      </c>
      <c r="C1262" s="1">
        <f t="shared" si="1"/>
        <v>-1.01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IFERROR(__xludf.DUMMYFUNCTION("""COMPUTED_VALUE"""),27.3)</f>
        <v>27.3</v>
      </c>
      <c r="C1263" s="1">
        <f t="shared" si="1"/>
        <v>-0.75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IFERROR(__xludf.DUMMYFUNCTION("""COMPUTED_VALUE"""),27.51)</f>
        <v>27.51</v>
      </c>
      <c r="C1264" s="1">
        <f t="shared" si="1"/>
        <v>-0.79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IFERROR(__xludf.DUMMYFUNCTION("""COMPUTED_VALUE"""),27.79)</f>
        <v>27.79</v>
      </c>
      <c r="C1265" s="1">
        <f t="shared" si="1"/>
        <v>-0.72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IFERROR(__xludf.DUMMYFUNCTION("""COMPUTED_VALUE"""),28.05)</f>
        <v>28.05</v>
      </c>
      <c r="C1266" s="1">
        <f t="shared" si="1"/>
        <v>-0.74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IFERROR(__xludf.DUMMYFUNCTION("""COMPUTED_VALUE"""),28.1)</f>
        <v>28.1</v>
      </c>
      <c r="C1267" s="1">
        <f t="shared" si="1"/>
        <v>-0.95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IFERROR(__xludf.DUMMYFUNCTION("""COMPUTED_VALUE"""),27.92)</f>
        <v>27.92</v>
      </c>
      <c r="C1268" s="1">
        <f t="shared" si="1"/>
        <v>-1.18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IFERROR(__xludf.DUMMYFUNCTION("""COMPUTED_VALUE"""),27.41)</f>
        <v>27.41</v>
      </c>
      <c r="C1269" s="1">
        <f t="shared" si="1"/>
        <v>-1.51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IFERROR(__xludf.DUMMYFUNCTION("""COMPUTED_VALUE"""),27.68)</f>
        <v>27.68</v>
      </c>
      <c r="C1270" s="1">
        <f t="shared" si="1"/>
        <v>-0.73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IFERROR(__xludf.DUMMYFUNCTION("""COMPUTED_VALUE"""),28.07)</f>
        <v>28.07</v>
      </c>
      <c r="C1271" s="1">
        <f t="shared" si="1"/>
        <v>-0.61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IFERROR(__xludf.DUMMYFUNCTION("""COMPUTED_VALUE"""),27.84)</f>
        <v>27.84</v>
      </c>
      <c r="C1272" s="1">
        <f t="shared" si="1"/>
        <v>-1.23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IFERROR(__xludf.DUMMYFUNCTION("""COMPUTED_VALUE"""),28.5)</f>
        <v>28.5</v>
      </c>
      <c r="C1273" s="1">
        <f t="shared" si="1"/>
        <v>-0.34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IFERROR(__xludf.DUMMYFUNCTION("""COMPUTED_VALUE"""),28.21)</f>
        <v>28.21</v>
      </c>
      <c r="C1274" s="1">
        <f t="shared" si="1"/>
        <v>-1.29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IFERROR(__xludf.DUMMYFUNCTION("""COMPUTED_VALUE"""),27.97)</f>
        <v>27.97</v>
      </c>
      <c r="C1275" s="1">
        <f t="shared" si="1"/>
        <v>-1.24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IFERROR(__xludf.DUMMYFUNCTION("""COMPUTED_VALUE"""),26.9)</f>
        <v>26.9</v>
      </c>
      <c r="C1276" s="1">
        <f t="shared" si="1"/>
        <v>-2.07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IFERROR(__xludf.DUMMYFUNCTION("""COMPUTED_VALUE"""),26.81)</f>
        <v>26.81</v>
      </c>
      <c r="C1277" s="1">
        <f t="shared" si="1"/>
        <v>-1.09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IFERROR(__xludf.DUMMYFUNCTION("""COMPUTED_VALUE"""),27.22)</f>
        <v>27.22</v>
      </c>
      <c r="C1278" s="1">
        <f t="shared" si="1"/>
        <v>-0.59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IFERROR(__xludf.DUMMYFUNCTION("""COMPUTED_VALUE"""),26.37)</f>
        <v>26.37</v>
      </c>
      <c r="C1279" s="1">
        <f t="shared" si="1"/>
        <v>-1.85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IFERROR(__xludf.DUMMYFUNCTION("""COMPUTED_VALUE"""),26.83)</f>
        <v>26.83</v>
      </c>
      <c r="C1280" s="1">
        <f t="shared" si="1"/>
        <v>-0.54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IFERROR(__xludf.DUMMYFUNCTION("""COMPUTED_VALUE"""),27.12)</f>
        <v>27.12</v>
      </c>
      <c r="C1281" s="1">
        <f t="shared" si="1"/>
        <v>-0.71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IFERROR(__xludf.DUMMYFUNCTION("""COMPUTED_VALUE"""),26.69)</f>
        <v>26.69</v>
      </c>
      <c r="C1282" s="1">
        <f t="shared" si="1"/>
        <v>-1.43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IFERROR(__xludf.DUMMYFUNCTION("""COMPUTED_VALUE"""),27.26)</f>
        <v>27.26</v>
      </c>
      <c r="C1283" s="1">
        <f t="shared" si="1"/>
        <v>-0.43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IFERROR(__xludf.DUMMYFUNCTION("""COMPUTED_VALUE"""),27.24)</f>
        <v>27.24</v>
      </c>
      <c r="C1284" s="1">
        <f t="shared" si="1"/>
        <v>-1.02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IFERROR(__xludf.DUMMYFUNCTION("""COMPUTED_VALUE"""),27.12)</f>
        <v>27.12</v>
      </c>
      <c r="C1285" s="1">
        <f t="shared" si="1"/>
        <v>-1.12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IFERROR(__xludf.DUMMYFUNCTION("""COMPUTED_VALUE"""),27.49)</f>
        <v>27.49</v>
      </c>
      <c r="C1286" s="1">
        <f t="shared" si="1"/>
        <v>-0.63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IFERROR(__xludf.DUMMYFUNCTION("""COMPUTED_VALUE"""),26.93)</f>
        <v>26.93</v>
      </c>
      <c r="C1287" s="1">
        <f t="shared" si="1"/>
        <v>-1.56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IFERROR(__xludf.DUMMYFUNCTION("""COMPUTED_VALUE"""),29.46)</f>
        <v>29.46</v>
      </c>
      <c r="C1288" s="1">
        <f t="shared" si="1"/>
        <v>1.53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IFERROR(__xludf.DUMMYFUNCTION("""COMPUTED_VALUE"""),29.43)</f>
        <v>29.43</v>
      </c>
      <c r="C1289" s="1">
        <f t="shared" si="1"/>
        <v>-1.03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IFERROR(__xludf.DUMMYFUNCTION("""COMPUTED_VALUE"""),29.31)</f>
        <v>29.31</v>
      </c>
      <c r="C1290" s="1">
        <f t="shared" si="1"/>
        <v>-1.12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IFERROR(__xludf.DUMMYFUNCTION("""COMPUTED_VALUE"""),29.49)</f>
        <v>29.49</v>
      </c>
      <c r="C1291" s="1">
        <f t="shared" si="1"/>
        <v>-0.82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IFERROR(__xludf.DUMMYFUNCTION("""COMPUTED_VALUE"""),29.31)</f>
        <v>29.31</v>
      </c>
      <c r="C1292" s="1">
        <f t="shared" si="1"/>
        <v>-1.18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IFERROR(__xludf.DUMMYFUNCTION("""COMPUTED_VALUE"""),29.61)</f>
        <v>29.61</v>
      </c>
      <c r="C1293" s="1">
        <f t="shared" si="1"/>
        <v>-0.7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IFERROR(__xludf.DUMMYFUNCTION("""COMPUTED_VALUE"""),29.63)</f>
        <v>29.63</v>
      </c>
      <c r="C1294" s="1">
        <f t="shared" si="1"/>
        <v>-0.98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IFERROR(__xludf.DUMMYFUNCTION("""COMPUTED_VALUE"""),29.63)</f>
        <v>29.63</v>
      </c>
      <c r="C1295" s="1">
        <f t="shared" si="1"/>
        <v>-1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IFERROR(__xludf.DUMMYFUNCTION("""COMPUTED_VALUE"""),29.49)</f>
        <v>29.49</v>
      </c>
      <c r="C1296" s="1">
        <f t="shared" si="1"/>
        <v>-1.14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IFERROR(__xludf.DUMMYFUNCTION("""COMPUTED_VALUE"""),29.91)</f>
        <v>29.91</v>
      </c>
      <c r="C1297" s="1">
        <f t="shared" si="1"/>
        <v>-0.58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IFERROR(__xludf.DUMMYFUNCTION("""COMPUTED_VALUE"""),29.51)</f>
        <v>29.51</v>
      </c>
      <c r="C1298" s="1">
        <f t="shared" si="1"/>
        <v>-1.4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IFERROR(__xludf.DUMMYFUNCTION("""COMPUTED_VALUE"""),30.19)</f>
        <v>30.19</v>
      </c>
      <c r="C1299" s="1">
        <f t="shared" si="1"/>
        <v>-0.32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IFERROR(__xludf.DUMMYFUNCTION("""COMPUTED_VALUE"""),29.54)</f>
        <v>29.54</v>
      </c>
      <c r="C1300" s="1">
        <f t="shared" si="1"/>
        <v>-1.65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IFERROR(__xludf.DUMMYFUNCTION("""COMPUTED_VALUE"""),29.33)</f>
        <v>29.33</v>
      </c>
      <c r="C1301" s="1">
        <f t="shared" si="1"/>
        <v>-1.21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IFERROR(__xludf.DUMMYFUNCTION("""COMPUTED_VALUE"""),29.3)</f>
        <v>29.3</v>
      </c>
      <c r="C1302" s="1">
        <f t="shared" si="1"/>
        <v>-1.03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IFERROR(__xludf.DUMMYFUNCTION("""COMPUTED_VALUE"""),28.93)</f>
        <v>28.93</v>
      </c>
      <c r="C1303" s="1">
        <f t="shared" si="1"/>
        <v>-1.37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IFERROR(__xludf.DUMMYFUNCTION("""COMPUTED_VALUE"""),29.36)</f>
        <v>29.36</v>
      </c>
      <c r="C1304" s="1">
        <f t="shared" si="1"/>
        <v>-0.57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IFERROR(__xludf.DUMMYFUNCTION("""COMPUTED_VALUE"""),28.66)</f>
        <v>28.66</v>
      </c>
      <c r="C1305" s="1">
        <f t="shared" si="1"/>
        <v>-1.7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IFERROR(__xludf.DUMMYFUNCTION("""COMPUTED_VALUE"""),28.26)</f>
        <v>28.26</v>
      </c>
      <c r="C1306" s="1">
        <f t="shared" si="1"/>
        <v>-1.4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IFERROR(__xludf.DUMMYFUNCTION("""COMPUTED_VALUE"""),28.24)</f>
        <v>28.24</v>
      </c>
      <c r="C1307" s="1">
        <f t="shared" si="1"/>
        <v>-1.02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IFERROR(__xludf.DUMMYFUNCTION("""COMPUTED_VALUE"""),27.94)</f>
        <v>27.94</v>
      </c>
      <c r="C1308" s="1">
        <f t="shared" si="1"/>
        <v>-1.3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IFERROR(__xludf.DUMMYFUNCTION("""COMPUTED_VALUE"""),28.3)</f>
        <v>28.3</v>
      </c>
      <c r="C1309" s="1">
        <f t="shared" si="1"/>
        <v>-0.64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IFERROR(__xludf.DUMMYFUNCTION("""COMPUTED_VALUE"""),28.15)</f>
        <v>28.15</v>
      </c>
      <c r="C1310" s="1">
        <f t="shared" si="1"/>
        <v>-1.15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IFERROR(__xludf.DUMMYFUNCTION("""COMPUTED_VALUE"""),28.15)</f>
        <v>28.15</v>
      </c>
      <c r="C1311" s="1">
        <f t="shared" si="1"/>
        <v>-1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IFERROR(__xludf.DUMMYFUNCTION("""COMPUTED_VALUE"""),28.26)</f>
        <v>28.26</v>
      </c>
      <c r="C1312" s="1">
        <f t="shared" si="1"/>
        <v>-0.89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IFERROR(__xludf.DUMMYFUNCTION("""COMPUTED_VALUE"""),28.44)</f>
        <v>28.44</v>
      </c>
      <c r="C1313" s="1">
        <f t="shared" si="1"/>
        <v>-0.82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IFERROR(__xludf.DUMMYFUNCTION("""COMPUTED_VALUE"""),28.41)</f>
        <v>28.41</v>
      </c>
      <c r="C1314" s="1">
        <f t="shared" si="1"/>
        <v>-1.03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IFERROR(__xludf.DUMMYFUNCTION("""COMPUTED_VALUE"""),28.0)</f>
        <v>28</v>
      </c>
      <c r="C1315" s="1">
        <f t="shared" si="1"/>
        <v>-1.41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IFERROR(__xludf.DUMMYFUNCTION("""COMPUTED_VALUE"""),27.46)</f>
        <v>27.46</v>
      </c>
      <c r="C1316" s="1">
        <f t="shared" si="1"/>
        <v>-1.54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IFERROR(__xludf.DUMMYFUNCTION("""COMPUTED_VALUE"""),27.09)</f>
        <v>27.09</v>
      </c>
      <c r="C1317" s="1">
        <f t="shared" si="1"/>
        <v>-1.37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IFERROR(__xludf.DUMMYFUNCTION("""COMPUTED_VALUE"""),27.13)</f>
        <v>27.13</v>
      </c>
      <c r="C1318" s="1">
        <f t="shared" si="1"/>
        <v>-0.96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IFERROR(__xludf.DUMMYFUNCTION("""COMPUTED_VALUE"""),27.65)</f>
        <v>27.65</v>
      </c>
      <c r="C1319" s="1">
        <f t="shared" si="1"/>
        <v>-0.48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IFERROR(__xludf.DUMMYFUNCTION("""COMPUTED_VALUE"""),27.53)</f>
        <v>27.53</v>
      </c>
      <c r="C1320" s="1">
        <f t="shared" si="1"/>
        <v>-1.12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IFERROR(__xludf.DUMMYFUNCTION("""COMPUTED_VALUE"""),27.25)</f>
        <v>27.25</v>
      </c>
      <c r="C1321" s="1">
        <f t="shared" si="1"/>
        <v>-1.28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IFERROR(__xludf.DUMMYFUNCTION("""COMPUTED_VALUE"""),27.13)</f>
        <v>27.13</v>
      </c>
      <c r="C1322" s="1">
        <f t="shared" si="1"/>
        <v>-1.12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IFERROR(__xludf.DUMMYFUNCTION("""COMPUTED_VALUE"""),27.22)</f>
        <v>27.22</v>
      </c>
      <c r="C1323" s="1">
        <f t="shared" si="1"/>
        <v>-0.91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IFERROR(__xludf.DUMMYFUNCTION("""COMPUTED_VALUE"""),27.39)</f>
        <v>27.39</v>
      </c>
      <c r="C1324" s="1">
        <f t="shared" si="1"/>
        <v>-0.83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IFERROR(__xludf.DUMMYFUNCTION("""COMPUTED_VALUE"""),27.55)</f>
        <v>27.55</v>
      </c>
      <c r="C1325" s="1">
        <f t="shared" si="1"/>
        <v>-0.84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IFERROR(__xludf.DUMMYFUNCTION("""COMPUTED_VALUE"""),27.63)</f>
        <v>27.63</v>
      </c>
      <c r="C1326" s="1">
        <f t="shared" si="1"/>
        <v>-0.92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IFERROR(__xludf.DUMMYFUNCTION("""COMPUTED_VALUE"""),28.04)</f>
        <v>28.04</v>
      </c>
      <c r="C1327" s="1">
        <f t="shared" si="1"/>
        <v>-0.59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IFERROR(__xludf.DUMMYFUNCTION("""COMPUTED_VALUE"""),27.98)</f>
        <v>27.98</v>
      </c>
      <c r="C1328" s="1">
        <f t="shared" si="1"/>
        <v>-1.06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IFERROR(__xludf.DUMMYFUNCTION("""COMPUTED_VALUE"""),27.81)</f>
        <v>27.81</v>
      </c>
      <c r="C1329" s="1">
        <f t="shared" si="1"/>
        <v>-1.17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IFERROR(__xludf.DUMMYFUNCTION("""COMPUTED_VALUE"""),28.25)</f>
        <v>28.25</v>
      </c>
      <c r="C1330" s="1">
        <f t="shared" si="1"/>
        <v>-0.56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IFERROR(__xludf.DUMMYFUNCTION("""COMPUTED_VALUE"""),28.6)</f>
        <v>28.6</v>
      </c>
      <c r="C1331" s="1">
        <f t="shared" si="1"/>
        <v>-0.65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IFERROR(__xludf.DUMMYFUNCTION("""COMPUTED_VALUE"""),27.92)</f>
        <v>27.92</v>
      </c>
      <c r="C1332" s="1">
        <f t="shared" si="1"/>
        <v>-1.68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IFERROR(__xludf.DUMMYFUNCTION("""COMPUTED_VALUE"""),28.48)</f>
        <v>28.48</v>
      </c>
      <c r="C1333" s="1">
        <f t="shared" si="1"/>
        <v>-0.44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IFERROR(__xludf.DUMMYFUNCTION("""COMPUTED_VALUE"""),28.69)</f>
        <v>28.69</v>
      </c>
      <c r="C1334" s="1">
        <f t="shared" si="1"/>
        <v>-0.79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IFERROR(__xludf.DUMMYFUNCTION("""COMPUTED_VALUE"""),28.62)</f>
        <v>28.62</v>
      </c>
      <c r="C1335" s="1">
        <f t="shared" si="1"/>
        <v>-1.07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IFERROR(__xludf.DUMMYFUNCTION("""COMPUTED_VALUE"""),28.68)</f>
        <v>28.68</v>
      </c>
      <c r="C1336" s="1">
        <f t="shared" si="1"/>
        <v>-0.94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IFERROR(__xludf.DUMMYFUNCTION("""COMPUTED_VALUE"""),28.82)</f>
        <v>28.82</v>
      </c>
      <c r="C1337" s="1">
        <f t="shared" si="1"/>
        <v>-0.86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IFERROR(__xludf.DUMMYFUNCTION("""COMPUTED_VALUE"""),28.89)</f>
        <v>28.89</v>
      </c>
      <c r="C1338" s="1">
        <f t="shared" si="1"/>
        <v>-0.93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IFERROR(__xludf.DUMMYFUNCTION("""COMPUTED_VALUE"""),29.32)</f>
        <v>29.32</v>
      </c>
      <c r="C1339" s="1">
        <f t="shared" si="1"/>
        <v>-0.57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IFERROR(__xludf.DUMMYFUNCTION("""COMPUTED_VALUE"""),29.05)</f>
        <v>29.05</v>
      </c>
      <c r="C1340" s="1">
        <f t="shared" si="1"/>
        <v>-1.27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IFERROR(__xludf.DUMMYFUNCTION("""COMPUTED_VALUE"""),28.83)</f>
        <v>28.83</v>
      </c>
      <c r="C1341" s="1">
        <f t="shared" si="1"/>
        <v>-1.22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IFERROR(__xludf.DUMMYFUNCTION("""COMPUTED_VALUE"""),29.13)</f>
        <v>29.13</v>
      </c>
      <c r="C1342" s="1">
        <f t="shared" si="1"/>
        <v>-0.7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IFERROR(__xludf.DUMMYFUNCTION("""COMPUTED_VALUE"""),29.17)</f>
        <v>29.17</v>
      </c>
      <c r="C1343" s="1">
        <f t="shared" si="1"/>
        <v>-0.96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IFERROR(__xludf.DUMMYFUNCTION("""COMPUTED_VALUE"""),28.89)</f>
        <v>28.89</v>
      </c>
      <c r="C1344" s="1">
        <f t="shared" si="1"/>
        <v>-1.28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IFERROR(__xludf.DUMMYFUNCTION("""COMPUTED_VALUE"""),28.97)</f>
        <v>28.97</v>
      </c>
      <c r="C1345" s="1">
        <f t="shared" si="1"/>
        <v>-0.92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IFERROR(__xludf.DUMMYFUNCTION("""COMPUTED_VALUE"""),28.81)</f>
        <v>28.81</v>
      </c>
      <c r="C1346" s="1">
        <f t="shared" si="1"/>
        <v>-1.16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IFERROR(__xludf.DUMMYFUNCTION("""COMPUTED_VALUE"""),29.23)</f>
        <v>29.23</v>
      </c>
      <c r="C1347" s="1">
        <f t="shared" si="1"/>
        <v>-0.58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IFERROR(__xludf.DUMMYFUNCTION("""COMPUTED_VALUE"""),29.21)</f>
        <v>29.21</v>
      </c>
      <c r="C1348" s="1">
        <f t="shared" si="1"/>
        <v>-1.02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IFERROR(__xludf.DUMMYFUNCTION("""COMPUTED_VALUE"""),29.23)</f>
        <v>29.23</v>
      </c>
      <c r="C1349" s="1">
        <f t="shared" si="1"/>
        <v>-0.98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IFERROR(__xludf.DUMMYFUNCTION("""COMPUTED_VALUE"""),29.35)</f>
        <v>29.35</v>
      </c>
      <c r="C1350" s="1">
        <f t="shared" si="1"/>
        <v>-0.88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IFERROR(__xludf.DUMMYFUNCTION("""COMPUTED_VALUE"""),29.05)</f>
        <v>29.05</v>
      </c>
      <c r="C1351" s="1">
        <f t="shared" si="1"/>
        <v>-1.3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IFERROR(__xludf.DUMMYFUNCTION("""COMPUTED_VALUE"""),29.55)</f>
        <v>29.55</v>
      </c>
      <c r="C1352" s="1">
        <f t="shared" si="1"/>
        <v>-0.5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IFERROR(__xludf.DUMMYFUNCTION("""COMPUTED_VALUE"""),29.76)</f>
        <v>29.76</v>
      </c>
      <c r="C1353" s="1">
        <f t="shared" si="1"/>
        <v>-0.79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IFERROR(__xludf.DUMMYFUNCTION("""COMPUTED_VALUE"""),29.74)</f>
        <v>29.74</v>
      </c>
      <c r="C1354" s="1">
        <f t="shared" si="1"/>
        <v>-1.02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IFERROR(__xludf.DUMMYFUNCTION("""COMPUTED_VALUE"""),29.62)</f>
        <v>29.62</v>
      </c>
      <c r="C1355" s="1">
        <f t="shared" si="1"/>
        <v>-1.12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IFERROR(__xludf.DUMMYFUNCTION("""COMPUTED_VALUE"""),29.43)</f>
        <v>29.43</v>
      </c>
      <c r="C1356" s="1">
        <f t="shared" si="1"/>
        <v>-1.19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IFERROR(__xludf.DUMMYFUNCTION("""COMPUTED_VALUE"""),29.26)</f>
        <v>29.26</v>
      </c>
      <c r="C1357" s="1">
        <f t="shared" si="1"/>
        <v>-1.17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IFERROR(__xludf.DUMMYFUNCTION("""COMPUTED_VALUE"""),28.95)</f>
        <v>28.95</v>
      </c>
      <c r="C1358" s="1">
        <f t="shared" si="1"/>
        <v>-1.31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IFERROR(__xludf.DUMMYFUNCTION("""COMPUTED_VALUE"""),29.31)</f>
        <v>29.31</v>
      </c>
      <c r="C1359" s="1">
        <f t="shared" si="1"/>
        <v>-0.64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IFERROR(__xludf.DUMMYFUNCTION("""COMPUTED_VALUE"""),29.35)</f>
        <v>29.35</v>
      </c>
      <c r="C1360" s="1">
        <f t="shared" si="1"/>
        <v>-0.96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IFERROR(__xludf.DUMMYFUNCTION("""COMPUTED_VALUE"""),29.31)</f>
        <v>29.31</v>
      </c>
      <c r="C1361" s="1">
        <f t="shared" si="1"/>
        <v>-1.04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IFERROR(__xludf.DUMMYFUNCTION("""COMPUTED_VALUE"""),29.18)</f>
        <v>29.18</v>
      </c>
      <c r="C1362" s="1">
        <f t="shared" si="1"/>
        <v>-1.13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IFERROR(__xludf.DUMMYFUNCTION("""COMPUTED_VALUE"""),29.08)</f>
        <v>29.08</v>
      </c>
      <c r="C1363" s="1">
        <f t="shared" si="1"/>
        <v>-1.1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IFERROR(__xludf.DUMMYFUNCTION("""COMPUTED_VALUE"""),29.09)</f>
        <v>29.09</v>
      </c>
      <c r="C1364" s="1">
        <f t="shared" si="1"/>
        <v>-0.99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IFERROR(__xludf.DUMMYFUNCTION("""COMPUTED_VALUE"""),28.61)</f>
        <v>28.61</v>
      </c>
      <c r="C1365" s="1">
        <f t="shared" si="1"/>
        <v>-1.48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IFERROR(__xludf.DUMMYFUNCTION("""COMPUTED_VALUE"""),28.58)</f>
        <v>28.58</v>
      </c>
      <c r="C1366" s="1">
        <f t="shared" si="1"/>
        <v>-1.03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IFERROR(__xludf.DUMMYFUNCTION("""COMPUTED_VALUE"""),28.28)</f>
        <v>28.28</v>
      </c>
      <c r="C1367" s="1">
        <f t="shared" si="1"/>
        <v>-1.3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IFERROR(__xludf.DUMMYFUNCTION("""COMPUTED_VALUE"""),28.24)</f>
        <v>28.24</v>
      </c>
      <c r="C1368" s="1">
        <f t="shared" si="1"/>
        <v>-1.04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IFERROR(__xludf.DUMMYFUNCTION("""COMPUTED_VALUE"""),28.66)</f>
        <v>28.66</v>
      </c>
      <c r="C1369" s="1">
        <f t="shared" si="1"/>
        <v>-0.58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IFERROR(__xludf.DUMMYFUNCTION("""COMPUTED_VALUE"""),28.86)</f>
        <v>28.86</v>
      </c>
      <c r="C1370" s="1">
        <f t="shared" si="1"/>
        <v>-0.8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IFERROR(__xludf.DUMMYFUNCTION("""COMPUTED_VALUE"""),28.54)</f>
        <v>28.54</v>
      </c>
      <c r="C1371" s="1">
        <f t="shared" si="1"/>
        <v>-1.32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IFERROR(__xludf.DUMMYFUNCTION("""COMPUTED_VALUE"""),28.48)</f>
        <v>28.48</v>
      </c>
      <c r="C1372" s="1">
        <f t="shared" si="1"/>
        <v>-1.06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IFERROR(__xludf.DUMMYFUNCTION("""COMPUTED_VALUE"""),28.71)</f>
        <v>28.71</v>
      </c>
      <c r="C1373" s="1">
        <f t="shared" si="1"/>
        <v>-0.77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IFERROR(__xludf.DUMMYFUNCTION("""COMPUTED_VALUE"""),28.93)</f>
        <v>28.93</v>
      </c>
      <c r="C1374" s="1">
        <f t="shared" si="1"/>
        <v>-0.78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IFERROR(__xludf.DUMMYFUNCTION("""COMPUTED_VALUE"""),29.21)</f>
        <v>29.21</v>
      </c>
      <c r="C1375" s="1">
        <f t="shared" si="1"/>
        <v>-0.72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IFERROR(__xludf.DUMMYFUNCTION("""COMPUTED_VALUE"""),29.03)</f>
        <v>29.03</v>
      </c>
      <c r="C1376" s="1">
        <f t="shared" si="1"/>
        <v>-1.18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IFERROR(__xludf.DUMMYFUNCTION("""COMPUTED_VALUE"""),28.94)</f>
        <v>28.94</v>
      </c>
      <c r="C1377" s="1">
        <f t="shared" si="1"/>
        <v>-1.09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IFERROR(__xludf.DUMMYFUNCTION("""COMPUTED_VALUE"""),28.79)</f>
        <v>28.79</v>
      </c>
      <c r="C1378" s="1">
        <f t="shared" si="1"/>
        <v>-1.15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IFERROR(__xludf.DUMMYFUNCTION("""COMPUTED_VALUE"""),28.51)</f>
        <v>28.51</v>
      </c>
      <c r="C1379" s="1">
        <f t="shared" si="1"/>
        <v>-1.28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IFERROR(__xludf.DUMMYFUNCTION("""COMPUTED_VALUE"""),28.4)</f>
        <v>28.4</v>
      </c>
      <c r="C1380" s="1">
        <f t="shared" si="1"/>
        <v>-1.11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IFERROR(__xludf.DUMMYFUNCTION("""COMPUTED_VALUE"""),28.28)</f>
        <v>28.28</v>
      </c>
      <c r="C1381" s="1">
        <f t="shared" si="1"/>
        <v>-1.12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IFERROR(__xludf.DUMMYFUNCTION("""COMPUTED_VALUE"""),27.54)</f>
        <v>27.54</v>
      </c>
      <c r="C1382" s="1">
        <f t="shared" si="1"/>
        <v>-1.74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IFERROR(__xludf.DUMMYFUNCTION("""COMPUTED_VALUE"""),27.46)</f>
        <v>27.46</v>
      </c>
      <c r="C1383" s="1">
        <f t="shared" si="1"/>
        <v>-1.08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IFERROR(__xludf.DUMMYFUNCTION("""COMPUTED_VALUE"""),27.35)</f>
        <v>27.35</v>
      </c>
      <c r="C1384" s="1">
        <f t="shared" si="1"/>
        <v>-1.11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IFERROR(__xludf.DUMMYFUNCTION("""COMPUTED_VALUE"""),27.33)</f>
        <v>27.33</v>
      </c>
      <c r="C1385" s="1">
        <f t="shared" si="1"/>
        <v>-1.02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IFERROR(__xludf.DUMMYFUNCTION("""COMPUTED_VALUE"""),27.22)</f>
        <v>27.22</v>
      </c>
      <c r="C1386" s="1">
        <f t="shared" si="1"/>
        <v>-1.11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IFERROR(__xludf.DUMMYFUNCTION("""COMPUTED_VALUE"""),27.36)</f>
        <v>27.36</v>
      </c>
      <c r="C1387" s="1">
        <f t="shared" si="1"/>
        <v>-0.86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IFERROR(__xludf.DUMMYFUNCTION("""COMPUTED_VALUE"""),26.99)</f>
        <v>26.99</v>
      </c>
      <c r="C1388" s="1">
        <f t="shared" si="1"/>
        <v>-1.37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IFERROR(__xludf.DUMMYFUNCTION("""COMPUTED_VALUE"""),26.91)</f>
        <v>26.91</v>
      </c>
      <c r="C1389" s="1">
        <f t="shared" si="1"/>
        <v>-1.08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IFERROR(__xludf.DUMMYFUNCTION("""COMPUTED_VALUE"""),27.28)</f>
        <v>27.28</v>
      </c>
      <c r="C1390" s="1">
        <f t="shared" si="1"/>
        <v>-0.63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IFERROR(__xludf.DUMMYFUNCTION("""COMPUTED_VALUE"""),27.79)</f>
        <v>27.79</v>
      </c>
      <c r="C1391" s="1">
        <f t="shared" si="1"/>
        <v>-0.49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IFERROR(__xludf.DUMMYFUNCTION("""COMPUTED_VALUE"""),28.03)</f>
        <v>28.03</v>
      </c>
      <c r="C1392" s="1">
        <f t="shared" si="1"/>
        <v>-0.76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IFERROR(__xludf.DUMMYFUNCTION("""COMPUTED_VALUE"""),28.11)</f>
        <v>28.11</v>
      </c>
      <c r="C1393" s="1">
        <f t="shared" si="1"/>
        <v>-0.92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IFERROR(__xludf.DUMMYFUNCTION("""COMPUTED_VALUE"""),28.32)</f>
        <v>28.32</v>
      </c>
      <c r="C1394" s="1">
        <f t="shared" si="1"/>
        <v>-0.79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IFERROR(__xludf.DUMMYFUNCTION("""COMPUTED_VALUE"""),28.18)</f>
        <v>28.18</v>
      </c>
      <c r="C1395" s="1">
        <f t="shared" si="1"/>
        <v>-1.14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IFERROR(__xludf.DUMMYFUNCTION("""COMPUTED_VALUE"""),28.03)</f>
        <v>28.03</v>
      </c>
      <c r="C1396" s="1">
        <f t="shared" si="1"/>
        <v>-1.15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IFERROR(__xludf.DUMMYFUNCTION("""COMPUTED_VALUE"""),27.84)</f>
        <v>27.84</v>
      </c>
      <c r="C1397" s="1">
        <f t="shared" si="1"/>
        <v>-1.19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IFERROR(__xludf.DUMMYFUNCTION("""COMPUTED_VALUE"""),27.53)</f>
        <v>27.53</v>
      </c>
      <c r="C1398" s="1">
        <f t="shared" si="1"/>
        <v>-1.31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IFERROR(__xludf.DUMMYFUNCTION("""COMPUTED_VALUE"""),28.01)</f>
        <v>28.01</v>
      </c>
      <c r="C1399" s="1">
        <f t="shared" si="1"/>
        <v>-0.52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IFERROR(__xludf.DUMMYFUNCTION("""COMPUTED_VALUE"""),28.4)</f>
        <v>28.4</v>
      </c>
      <c r="C1400" s="1">
        <f t="shared" si="1"/>
        <v>-0.61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IFERROR(__xludf.DUMMYFUNCTION("""COMPUTED_VALUE"""),28.21)</f>
        <v>28.21</v>
      </c>
      <c r="C1401" s="1">
        <f t="shared" si="1"/>
        <v>-1.19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IFERROR(__xludf.DUMMYFUNCTION("""COMPUTED_VALUE"""),28.21)</f>
        <v>28.21</v>
      </c>
      <c r="C1402" s="1">
        <f t="shared" si="1"/>
        <v>-1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IFERROR(__xludf.DUMMYFUNCTION("""COMPUTED_VALUE"""),28.4)</f>
        <v>28.4</v>
      </c>
      <c r="C1403" s="1">
        <f t="shared" si="1"/>
        <v>-0.81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IFERROR(__xludf.DUMMYFUNCTION("""COMPUTED_VALUE"""),28.3)</f>
        <v>28.3</v>
      </c>
      <c r="C1404" s="1">
        <f t="shared" si="1"/>
        <v>-1.1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IFERROR(__xludf.DUMMYFUNCTION("""COMPUTED_VALUE"""),28.42)</f>
        <v>28.42</v>
      </c>
      <c r="C1405" s="1">
        <f t="shared" si="1"/>
        <v>-0.88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IFERROR(__xludf.DUMMYFUNCTION("""COMPUTED_VALUE"""),28.36)</f>
        <v>28.36</v>
      </c>
      <c r="C1406" s="1">
        <f t="shared" si="1"/>
        <v>-1.06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IFERROR(__xludf.DUMMYFUNCTION("""COMPUTED_VALUE"""),28.03)</f>
        <v>28.03</v>
      </c>
      <c r="C1407" s="1">
        <f t="shared" si="1"/>
        <v>-1.33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IFERROR(__xludf.DUMMYFUNCTION("""COMPUTED_VALUE"""),28.27)</f>
        <v>28.27</v>
      </c>
      <c r="C1408" s="1">
        <f t="shared" si="1"/>
        <v>-0.76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IFERROR(__xludf.DUMMYFUNCTION("""COMPUTED_VALUE"""),28.21)</f>
        <v>28.21</v>
      </c>
      <c r="C1409" s="1">
        <f t="shared" si="1"/>
        <v>-1.06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IFERROR(__xludf.DUMMYFUNCTION("""COMPUTED_VALUE"""),28.15)</f>
        <v>28.15</v>
      </c>
      <c r="C1410" s="1">
        <f t="shared" si="1"/>
        <v>-1.06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IFERROR(__xludf.DUMMYFUNCTION("""COMPUTED_VALUE"""),28.59)</f>
        <v>28.59</v>
      </c>
      <c r="C1411" s="1">
        <f t="shared" si="1"/>
        <v>-0.56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IFERROR(__xludf.DUMMYFUNCTION("""COMPUTED_VALUE"""),28.02)</f>
        <v>28.02</v>
      </c>
      <c r="C1412" s="1">
        <f t="shared" si="1"/>
        <v>-1.57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IFERROR(__xludf.DUMMYFUNCTION("""COMPUTED_VALUE"""),27.9)</f>
        <v>27.9</v>
      </c>
      <c r="C1413" s="1">
        <f t="shared" si="1"/>
        <v>-1.12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IFERROR(__xludf.DUMMYFUNCTION("""COMPUTED_VALUE"""),28.7)</f>
        <v>28.7</v>
      </c>
      <c r="C1414" s="1">
        <f t="shared" si="1"/>
        <v>-0.2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IFERROR(__xludf.DUMMYFUNCTION("""COMPUTED_VALUE"""),29.03)</f>
        <v>29.03</v>
      </c>
      <c r="C1415" s="1">
        <f t="shared" si="1"/>
        <v>-0.67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IFERROR(__xludf.DUMMYFUNCTION("""COMPUTED_VALUE"""),28.83)</f>
        <v>28.83</v>
      </c>
      <c r="C1416" s="1">
        <f t="shared" si="1"/>
        <v>-1.2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IFERROR(__xludf.DUMMYFUNCTION("""COMPUTED_VALUE"""),28.25)</f>
        <v>28.25</v>
      </c>
      <c r="C1417" s="1">
        <f t="shared" si="1"/>
        <v>-1.58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IFERROR(__xludf.DUMMYFUNCTION("""COMPUTED_VALUE"""),27.8)</f>
        <v>27.8</v>
      </c>
      <c r="C1418" s="1">
        <f t="shared" si="1"/>
        <v>-1.45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IFERROR(__xludf.DUMMYFUNCTION("""COMPUTED_VALUE"""),27.04)</f>
        <v>27.04</v>
      </c>
      <c r="C1419" s="1">
        <f t="shared" si="1"/>
        <v>-1.76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IFERROR(__xludf.DUMMYFUNCTION("""COMPUTED_VALUE"""),26.47)</f>
        <v>26.47</v>
      </c>
      <c r="C1420" s="1">
        <f t="shared" si="1"/>
        <v>-1.57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IFERROR(__xludf.DUMMYFUNCTION("""COMPUTED_VALUE"""),25.19)</f>
        <v>25.19</v>
      </c>
      <c r="C1421" s="1">
        <f t="shared" si="1"/>
        <v>-2.28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IFERROR(__xludf.DUMMYFUNCTION("""COMPUTED_VALUE"""),24.62)</f>
        <v>24.62</v>
      </c>
      <c r="C1422" s="1">
        <f t="shared" si="1"/>
        <v>-1.57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IFERROR(__xludf.DUMMYFUNCTION("""COMPUTED_VALUE"""),25.68)</f>
        <v>25.68</v>
      </c>
      <c r="C1423" s="1">
        <f t="shared" si="1"/>
        <v>0.06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IFERROR(__xludf.DUMMYFUNCTION("""COMPUTED_VALUE"""),26.17)</f>
        <v>26.17</v>
      </c>
      <c r="C1424" s="1">
        <f t="shared" si="1"/>
        <v>-0.51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IFERROR(__xludf.DUMMYFUNCTION("""COMPUTED_VALUE"""),26.0)</f>
        <v>26</v>
      </c>
      <c r="C1425" s="1">
        <f t="shared" si="1"/>
        <v>-1.17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IFERROR(__xludf.DUMMYFUNCTION("""COMPUTED_VALUE"""),25.88)</f>
        <v>25.88</v>
      </c>
      <c r="C1426" s="1">
        <f t="shared" si="1"/>
        <v>-1.12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IFERROR(__xludf.DUMMYFUNCTION("""COMPUTED_VALUE"""),25.12)</f>
        <v>25.12</v>
      </c>
      <c r="C1427" s="1">
        <f t="shared" si="1"/>
        <v>-1.76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IFERROR(__xludf.DUMMYFUNCTION("""COMPUTED_VALUE"""),25.65)</f>
        <v>25.65</v>
      </c>
      <c r="C1428" s="1">
        <f t="shared" si="1"/>
        <v>-0.47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IFERROR(__xludf.DUMMYFUNCTION("""COMPUTED_VALUE"""),25.9)</f>
        <v>25.9</v>
      </c>
      <c r="C1429" s="1">
        <f t="shared" si="1"/>
        <v>-0.75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IFERROR(__xludf.DUMMYFUNCTION("""COMPUTED_VALUE"""),25.52)</f>
        <v>25.52</v>
      </c>
      <c r="C1430" s="1">
        <f t="shared" si="1"/>
        <v>-1.38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IFERROR(__xludf.DUMMYFUNCTION("""COMPUTED_VALUE"""),26.3)</f>
        <v>26.3</v>
      </c>
      <c r="C1431" s="1">
        <f t="shared" si="1"/>
        <v>-0.22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IFERROR(__xludf.DUMMYFUNCTION("""COMPUTED_VALUE"""),25.94)</f>
        <v>25.94</v>
      </c>
      <c r="C1432" s="1">
        <f t="shared" si="1"/>
        <v>-1.36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IFERROR(__xludf.DUMMYFUNCTION("""COMPUTED_VALUE"""),26.26)</f>
        <v>26.26</v>
      </c>
      <c r="C1433" s="1">
        <f t="shared" si="1"/>
        <v>-0.68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IFERROR(__xludf.DUMMYFUNCTION("""COMPUTED_VALUE"""),26.02)</f>
        <v>26.02</v>
      </c>
      <c r="C1434" s="1">
        <f t="shared" si="1"/>
        <v>-1.24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IFERROR(__xludf.DUMMYFUNCTION("""COMPUTED_VALUE"""),25.7)</f>
        <v>25.7</v>
      </c>
      <c r="C1435" s="1">
        <f t="shared" si="1"/>
        <v>-1.32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IFERROR(__xludf.DUMMYFUNCTION("""COMPUTED_VALUE"""),25.98)</f>
        <v>25.98</v>
      </c>
      <c r="C1436" s="1">
        <f t="shared" si="1"/>
        <v>-0.72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IFERROR(__xludf.DUMMYFUNCTION("""COMPUTED_VALUE"""),26.07)</f>
        <v>26.07</v>
      </c>
      <c r="C1437" s="1">
        <f t="shared" si="1"/>
        <v>-0.91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IFERROR(__xludf.DUMMYFUNCTION("""COMPUTED_VALUE"""),25.88)</f>
        <v>25.88</v>
      </c>
      <c r="C1438" s="1">
        <f t="shared" si="1"/>
        <v>-1.19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IFERROR(__xludf.DUMMYFUNCTION("""COMPUTED_VALUE"""),25.54)</f>
        <v>25.54</v>
      </c>
      <c r="C1439" s="1">
        <f t="shared" si="1"/>
        <v>-1.34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IFERROR(__xludf.DUMMYFUNCTION("""COMPUTED_VALUE"""),25.54)</f>
        <v>25.54</v>
      </c>
      <c r="C1440" s="1">
        <f t="shared" si="1"/>
        <v>-1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IFERROR(__xludf.DUMMYFUNCTION("""COMPUTED_VALUE"""),25.14)</f>
        <v>25.14</v>
      </c>
      <c r="C1441" s="1">
        <f t="shared" si="1"/>
        <v>-1.4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IFERROR(__xludf.DUMMYFUNCTION("""COMPUTED_VALUE"""),25.28)</f>
        <v>25.28</v>
      </c>
      <c r="C1442" s="1">
        <f t="shared" si="1"/>
        <v>-0.86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IFERROR(__xludf.DUMMYFUNCTION("""COMPUTED_VALUE"""),25.41)</f>
        <v>25.41</v>
      </c>
      <c r="C1443" s="1">
        <f t="shared" si="1"/>
        <v>-0.87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IFERROR(__xludf.DUMMYFUNCTION("""COMPUTED_VALUE"""),26.03)</f>
        <v>26.03</v>
      </c>
      <c r="C1444" s="1">
        <f t="shared" si="1"/>
        <v>-0.38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IFERROR(__xludf.DUMMYFUNCTION("""COMPUTED_VALUE"""),25.66)</f>
        <v>25.66</v>
      </c>
      <c r="C1445" s="1">
        <f t="shared" si="1"/>
        <v>-1.37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IFERROR(__xludf.DUMMYFUNCTION("""COMPUTED_VALUE"""),25.64)</f>
        <v>25.64</v>
      </c>
      <c r="C1446" s="1">
        <f t="shared" si="1"/>
        <v>-1.02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IFERROR(__xludf.DUMMYFUNCTION("""COMPUTED_VALUE"""),26.25)</f>
        <v>26.25</v>
      </c>
      <c r="C1447" s="1">
        <f t="shared" si="1"/>
        <v>-0.39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IFERROR(__xludf.DUMMYFUNCTION("""COMPUTED_VALUE"""),25.73)</f>
        <v>25.73</v>
      </c>
      <c r="C1448" s="1">
        <f t="shared" si="1"/>
        <v>-1.52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IFERROR(__xludf.DUMMYFUNCTION("""COMPUTED_VALUE"""),25.76)</f>
        <v>25.76</v>
      </c>
      <c r="C1449" s="1">
        <f t="shared" si="1"/>
        <v>-0.97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IFERROR(__xludf.DUMMYFUNCTION("""COMPUTED_VALUE"""),26.85)</f>
        <v>26.85</v>
      </c>
      <c r="C1450" s="1">
        <f t="shared" si="1"/>
        <v>0.09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IFERROR(__xludf.DUMMYFUNCTION("""COMPUTED_VALUE"""),27.23)</f>
        <v>27.23</v>
      </c>
      <c r="C1451" s="1">
        <f t="shared" si="1"/>
        <v>-0.62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IFERROR(__xludf.DUMMYFUNCTION("""COMPUTED_VALUE"""),27.54)</f>
        <v>27.54</v>
      </c>
      <c r="C1452" s="1">
        <f t="shared" si="1"/>
        <v>-0.69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IFERROR(__xludf.DUMMYFUNCTION("""COMPUTED_VALUE"""),27.91)</f>
        <v>27.91</v>
      </c>
      <c r="C1453" s="1">
        <f t="shared" si="1"/>
        <v>-0.63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IFERROR(__xludf.DUMMYFUNCTION("""COMPUTED_VALUE"""),27.91)</f>
        <v>27.91</v>
      </c>
      <c r="C1454" s="1">
        <f t="shared" si="1"/>
        <v>-1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IFERROR(__xludf.DUMMYFUNCTION("""COMPUTED_VALUE"""),27.96)</f>
        <v>27.96</v>
      </c>
      <c r="C1455" s="1">
        <f t="shared" si="1"/>
        <v>-0.95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IFERROR(__xludf.DUMMYFUNCTION("""COMPUTED_VALUE"""),27.85)</f>
        <v>27.85</v>
      </c>
      <c r="C1456" s="1">
        <f t="shared" si="1"/>
        <v>-1.11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IFERROR(__xludf.DUMMYFUNCTION("""COMPUTED_VALUE"""),27.82)</f>
        <v>27.82</v>
      </c>
      <c r="C1457" s="1">
        <f t="shared" si="1"/>
        <v>-1.03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IFERROR(__xludf.DUMMYFUNCTION("""COMPUTED_VALUE"""),28.15)</f>
        <v>28.15</v>
      </c>
      <c r="C1458" s="1">
        <f t="shared" si="1"/>
        <v>-0.67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IFERROR(__xludf.DUMMYFUNCTION("""COMPUTED_VALUE"""),28.25)</f>
        <v>28.25</v>
      </c>
      <c r="C1459" s="1">
        <f t="shared" si="1"/>
        <v>-0.9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IFERROR(__xludf.DUMMYFUNCTION("""COMPUTED_VALUE"""),28.25)</f>
        <v>28.25</v>
      </c>
      <c r="C1460" s="1">
        <f t="shared" si="1"/>
        <v>-1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IFERROR(__xludf.DUMMYFUNCTION("""COMPUTED_VALUE"""),28.5)</f>
        <v>28.5</v>
      </c>
      <c r="C1461" s="1">
        <f t="shared" si="1"/>
        <v>-0.75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IFERROR(__xludf.DUMMYFUNCTION("""COMPUTED_VALUE"""),28.28)</f>
        <v>28.28</v>
      </c>
      <c r="C1462" s="1">
        <f t="shared" si="1"/>
        <v>-1.22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IFERROR(__xludf.DUMMYFUNCTION("""COMPUTED_VALUE"""),29.01)</f>
        <v>29.01</v>
      </c>
      <c r="C1463" s="1">
        <f t="shared" si="1"/>
        <v>-0.27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IFERROR(__xludf.DUMMYFUNCTION("""COMPUTED_VALUE"""),29.35)</f>
        <v>29.35</v>
      </c>
      <c r="C1464" s="1">
        <f t="shared" si="1"/>
        <v>-0.66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IFERROR(__xludf.DUMMYFUNCTION("""COMPUTED_VALUE"""),28.95)</f>
        <v>28.95</v>
      </c>
      <c r="C1465" s="1">
        <f t="shared" si="1"/>
        <v>-1.4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IFERROR(__xludf.DUMMYFUNCTION("""COMPUTED_VALUE"""),29.05)</f>
        <v>29.05</v>
      </c>
      <c r="C1466" s="1">
        <f t="shared" si="1"/>
        <v>-0.9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IFERROR(__xludf.DUMMYFUNCTION("""COMPUTED_VALUE"""),29.36)</f>
        <v>29.36</v>
      </c>
      <c r="C1467" s="1">
        <f t="shared" si="1"/>
        <v>-0.69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IFERROR(__xludf.DUMMYFUNCTION("""COMPUTED_VALUE"""),29.14)</f>
        <v>29.14</v>
      </c>
      <c r="C1468" s="1">
        <f t="shared" si="1"/>
        <v>-1.22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IFERROR(__xludf.DUMMYFUNCTION("""COMPUTED_VALUE"""),28.85)</f>
        <v>28.85</v>
      </c>
      <c r="C1469" s="1">
        <f t="shared" si="1"/>
        <v>-1.29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IFERROR(__xludf.DUMMYFUNCTION("""COMPUTED_VALUE"""),28.77)</f>
        <v>28.77</v>
      </c>
      <c r="C1470" s="1">
        <f t="shared" si="1"/>
        <v>-1.08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IFERROR(__xludf.DUMMYFUNCTION("""COMPUTED_VALUE"""),28.61)</f>
        <v>28.61</v>
      </c>
      <c r="C1471" s="1">
        <f t="shared" si="1"/>
        <v>-1.16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IFERROR(__xludf.DUMMYFUNCTION("""COMPUTED_VALUE"""),28.47)</f>
        <v>28.47</v>
      </c>
      <c r="C1472" s="1">
        <f t="shared" si="1"/>
        <v>-1.14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IFERROR(__xludf.DUMMYFUNCTION("""COMPUTED_VALUE"""),28.43)</f>
        <v>28.43</v>
      </c>
      <c r="C1473" s="1">
        <f t="shared" si="1"/>
        <v>-1.04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IFERROR(__xludf.DUMMYFUNCTION("""COMPUTED_VALUE"""),28.45)</f>
        <v>28.45</v>
      </c>
      <c r="C1474" s="1">
        <f t="shared" si="1"/>
        <v>-0.98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IFERROR(__xludf.DUMMYFUNCTION("""COMPUTED_VALUE"""),28.18)</f>
        <v>28.18</v>
      </c>
      <c r="C1475" s="1">
        <f t="shared" si="1"/>
        <v>-1.27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IFERROR(__xludf.DUMMYFUNCTION("""COMPUTED_VALUE"""),27.98)</f>
        <v>27.98</v>
      </c>
      <c r="C1476" s="1">
        <f t="shared" si="1"/>
        <v>-1.2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IFERROR(__xludf.DUMMYFUNCTION("""COMPUTED_VALUE"""),27.82)</f>
        <v>27.82</v>
      </c>
      <c r="C1477" s="1">
        <f t="shared" si="1"/>
        <v>-1.16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IFERROR(__xludf.DUMMYFUNCTION("""COMPUTED_VALUE"""),27.83)</f>
        <v>27.83</v>
      </c>
      <c r="C1478" s="1">
        <f t="shared" si="1"/>
        <v>-0.99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IFERROR(__xludf.DUMMYFUNCTION("""COMPUTED_VALUE"""),26.21)</f>
        <v>26.21</v>
      </c>
      <c r="C1479" s="1">
        <f t="shared" si="1"/>
        <v>-2.62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IFERROR(__xludf.DUMMYFUNCTION("""COMPUTED_VALUE"""),26.79)</f>
        <v>26.79</v>
      </c>
      <c r="C1480" s="1">
        <f t="shared" si="1"/>
        <v>-0.42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IFERROR(__xludf.DUMMYFUNCTION("""COMPUTED_VALUE"""),26.81)</f>
        <v>26.81</v>
      </c>
      <c r="C1481" s="1">
        <f t="shared" si="1"/>
        <v>-0.98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IFERROR(__xludf.DUMMYFUNCTION("""COMPUTED_VALUE"""),27.12)</f>
        <v>27.12</v>
      </c>
      <c r="C1482" s="1">
        <f t="shared" si="1"/>
        <v>-0.69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IFERROR(__xludf.DUMMYFUNCTION("""COMPUTED_VALUE"""),27.37)</f>
        <v>27.37</v>
      </c>
      <c r="C1483" s="1">
        <f t="shared" si="1"/>
        <v>-0.75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IFERROR(__xludf.DUMMYFUNCTION("""COMPUTED_VALUE"""),27.57)</f>
        <v>27.57</v>
      </c>
      <c r="C1484" s="1">
        <f t="shared" si="1"/>
        <v>-0.8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IFERROR(__xludf.DUMMYFUNCTION("""COMPUTED_VALUE"""),27.43)</f>
        <v>27.43</v>
      </c>
      <c r="C1485" s="1">
        <f t="shared" si="1"/>
        <v>-1.14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IFERROR(__xludf.DUMMYFUNCTION("""COMPUTED_VALUE"""),27.27)</f>
        <v>27.27</v>
      </c>
      <c r="C1486" s="1">
        <f t="shared" si="1"/>
        <v>-1.16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IFERROR(__xludf.DUMMYFUNCTION("""COMPUTED_VALUE"""),27.24)</f>
        <v>27.24</v>
      </c>
      <c r="C1487" s="1">
        <f t="shared" si="1"/>
        <v>-1.03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IFERROR(__xludf.DUMMYFUNCTION("""COMPUTED_VALUE"""),27.32)</f>
        <v>27.32</v>
      </c>
      <c r="C1488" s="1">
        <f t="shared" si="1"/>
        <v>-0.92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IFERROR(__xludf.DUMMYFUNCTION("""COMPUTED_VALUE"""),27.25)</f>
        <v>27.25</v>
      </c>
      <c r="C1489" s="1">
        <f t="shared" si="1"/>
        <v>-1.07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IFERROR(__xludf.DUMMYFUNCTION("""COMPUTED_VALUE"""),27.57)</f>
        <v>27.57</v>
      </c>
      <c r="C1490" s="1">
        <f t="shared" si="1"/>
        <v>-0.68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IFERROR(__xludf.DUMMYFUNCTION("""COMPUTED_VALUE"""),27.44)</f>
        <v>27.44</v>
      </c>
      <c r="C1491" s="1">
        <f t="shared" si="1"/>
        <v>-1.13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IFERROR(__xludf.DUMMYFUNCTION("""COMPUTED_VALUE"""),26.95)</f>
        <v>26.95</v>
      </c>
      <c r="C1492" s="1">
        <f t="shared" si="1"/>
        <v>-1.49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IFERROR(__xludf.DUMMYFUNCTION("""COMPUTED_VALUE"""),27.48)</f>
        <v>27.48</v>
      </c>
      <c r="C1493" s="1">
        <f t="shared" si="1"/>
        <v>-0.47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IFERROR(__xludf.DUMMYFUNCTION("""COMPUTED_VALUE"""),27.49)</f>
        <v>27.49</v>
      </c>
      <c r="C1494" s="1">
        <f t="shared" si="1"/>
        <v>-0.99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IFERROR(__xludf.DUMMYFUNCTION("""COMPUTED_VALUE"""),27.15)</f>
        <v>27.15</v>
      </c>
      <c r="C1495" s="1">
        <f t="shared" si="1"/>
        <v>-1.34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IFERROR(__xludf.DUMMYFUNCTION("""COMPUTED_VALUE"""),26.73)</f>
        <v>26.73</v>
      </c>
      <c r="C1496" s="1">
        <f t="shared" si="1"/>
        <v>-1.42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IFERROR(__xludf.DUMMYFUNCTION("""COMPUTED_VALUE"""),26.77)</f>
        <v>26.77</v>
      </c>
      <c r="C1497" s="1">
        <f t="shared" si="1"/>
        <v>-0.96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IFERROR(__xludf.DUMMYFUNCTION("""COMPUTED_VALUE"""),26.16)</f>
        <v>26.16</v>
      </c>
      <c r="C1498" s="1">
        <f t="shared" si="1"/>
        <v>-1.61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IFERROR(__xludf.DUMMYFUNCTION("""COMPUTED_VALUE"""),26.49)</f>
        <v>26.49</v>
      </c>
      <c r="C1499" s="1">
        <f t="shared" si="1"/>
        <v>-0.67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IFERROR(__xludf.DUMMYFUNCTION("""COMPUTED_VALUE"""),26.85)</f>
        <v>26.85</v>
      </c>
      <c r="C1500" s="1">
        <f t="shared" si="1"/>
        <v>-0.64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IFERROR(__xludf.DUMMYFUNCTION("""COMPUTED_VALUE"""),27.24)</f>
        <v>27.24</v>
      </c>
      <c r="C1501" s="1">
        <f t="shared" si="1"/>
        <v>-0.61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IFERROR(__xludf.DUMMYFUNCTION("""COMPUTED_VALUE"""),26.72)</f>
        <v>26.72</v>
      </c>
      <c r="C1502" s="1">
        <f t="shared" si="1"/>
        <v>-1.52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IFERROR(__xludf.DUMMYFUNCTION("""COMPUTED_VALUE"""),26.27)</f>
        <v>26.27</v>
      </c>
      <c r="C1503" s="1">
        <f t="shared" si="1"/>
        <v>-1.45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IFERROR(__xludf.DUMMYFUNCTION("""COMPUTED_VALUE"""),26.64)</f>
        <v>26.64</v>
      </c>
      <c r="C1504" s="1">
        <f t="shared" si="1"/>
        <v>-0.63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IFERROR(__xludf.DUMMYFUNCTION("""COMPUTED_VALUE"""),26.89)</f>
        <v>26.89</v>
      </c>
      <c r="C1505" s="1">
        <f t="shared" si="1"/>
        <v>-0.75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IFERROR(__xludf.DUMMYFUNCTION("""COMPUTED_VALUE"""),27.4)</f>
        <v>27.4</v>
      </c>
      <c r="C1506" s="1">
        <f t="shared" si="1"/>
        <v>-0.49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IFERROR(__xludf.DUMMYFUNCTION("""COMPUTED_VALUE"""),27.38)</f>
        <v>27.38</v>
      </c>
      <c r="C1507" s="1">
        <f t="shared" si="1"/>
        <v>-1.02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IFERROR(__xludf.DUMMYFUNCTION("""COMPUTED_VALUE"""),27.31)</f>
        <v>27.31</v>
      </c>
      <c r="C1508" s="1">
        <f t="shared" si="1"/>
        <v>-1.07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IFERROR(__xludf.DUMMYFUNCTION("""COMPUTED_VALUE"""),27.77)</f>
        <v>27.77</v>
      </c>
      <c r="C1509" s="1">
        <f t="shared" si="1"/>
        <v>-0.54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IFERROR(__xludf.DUMMYFUNCTION("""COMPUTED_VALUE"""),27.53)</f>
        <v>27.53</v>
      </c>
      <c r="C1510" s="1">
        <f t="shared" si="1"/>
        <v>-1.24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IFERROR(__xludf.DUMMYFUNCTION("""COMPUTED_VALUE"""),27.16)</f>
        <v>27.16</v>
      </c>
      <c r="C1511" s="1">
        <f t="shared" si="1"/>
        <v>-1.37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IFERROR(__xludf.DUMMYFUNCTION("""COMPUTED_VALUE"""),26.41)</f>
        <v>26.41</v>
      </c>
      <c r="C1512" s="1">
        <f t="shared" si="1"/>
        <v>-1.75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IFERROR(__xludf.DUMMYFUNCTION("""COMPUTED_VALUE"""),26.29)</f>
        <v>26.29</v>
      </c>
      <c r="C1513" s="1">
        <f t="shared" si="1"/>
        <v>-1.12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IFERROR(__xludf.DUMMYFUNCTION("""COMPUTED_VALUE"""),26.01)</f>
        <v>26.01</v>
      </c>
      <c r="C1514" s="1">
        <f t="shared" si="1"/>
        <v>-1.28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IFERROR(__xludf.DUMMYFUNCTION("""COMPUTED_VALUE"""),25.41)</f>
        <v>25.41</v>
      </c>
      <c r="C1515" s="1">
        <f t="shared" si="1"/>
        <v>-1.6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IFERROR(__xludf.DUMMYFUNCTION("""COMPUTED_VALUE"""),24.78)</f>
        <v>24.78</v>
      </c>
      <c r="C1516" s="1">
        <f t="shared" si="1"/>
        <v>-1.63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IFERROR(__xludf.DUMMYFUNCTION("""COMPUTED_VALUE"""),25.27)</f>
        <v>25.27</v>
      </c>
      <c r="C1517" s="1">
        <f t="shared" si="1"/>
        <v>-0.51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IFERROR(__xludf.DUMMYFUNCTION("""COMPUTED_VALUE"""),25.35)</f>
        <v>25.35</v>
      </c>
      <c r="C1518" s="1">
        <f t="shared" si="1"/>
        <v>-0.92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IFERROR(__xludf.DUMMYFUNCTION("""COMPUTED_VALUE"""),24.6)</f>
        <v>24.6</v>
      </c>
      <c r="C1519" s="1">
        <f t="shared" si="1"/>
        <v>-1.75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IFERROR(__xludf.DUMMYFUNCTION("""COMPUTED_VALUE"""),24.66)</f>
        <v>24.66</v>
      </c>
      <c r="C1520" s="1">
        <f t="shared" si="1"/>
        <v>-0.94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IFERROR(__xludf.DUMMYFUNCTION("""COMPUTED_VALUE"""),23.62)</f>
        <v>23.62</v>
      </c>
      <c r="C1521" s="1">
        <f t="shared" si="1"/>
        <v>-2.04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IFERROR(__xludf.DUMMYFUNCTION("""COMPUTED_VALUE"""),23.85)</f>
        <v>23.85</v>
      </c>
      <c r="C1522" s="1">
        <f t="shared" si="1"/>
        <v>-0.77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IFERROR(__xludf.DUMMYFUNCTION("""COMPUTED_VALUE"""),22.9)</f>
        <v>22.9</v>
      </c>
      <c r="C1523" s="1">
        <f t="shared" si="1"/>
        <v>-1.95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IFERROR(__xludf.DUMMYFUNCTION("""COMPUTED_VALUE"""),22.9)</f>
        <v>22.9</v>
      </c>
      <c r="C1524" s="1">
        <f t="shared" si="1"/>
        <v>-1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IFERROR(__xludf.DUMMYFUNCTION("""COMPUTED_VALUE"""),23.37)</f>
        <v>23.37</v>
      </c>
      <c r="C1525" s="1">
        <f t="shared" si="1"/>
        <v>-0.53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IFERROR(__xludf.DUMMYFUNCTION("""COMPUTED_VALUE"""),23.17)</f>
        <v>23.17</v>
      </c>
      <c r="C1526" s="1">
        <f t="shared" si="1"/>
        <v>-1.2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IFERROR(__xludf.DUMMYFUNCTION("""COMPUTED_VALUE"""),23.72)</f>
        <v>23.72</v>
      </c>
      <c r="C1527" s="1">
        <f t="shared" si="1"/>
        <v>-0.45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IFERROR(__xludf.DUMMYFUNCTION("""COMPUTED_VALUE"""),23.43)</f>
        <v>23.43</v>
      </c>
      <c r="C1528" s="1">
        <f t="shared" si="1"/>
        <v>-1.29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IFERROR(__xludf.DUMMYFUNCTION("""COMPUTED_VALUE"""),23.11)</f>
        <v>23.11</v>
      </c>
      <c r="C1529" s="1">
        <f t="shared" si="1"/>
        <v>-1.32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IFERROR(__xludf.DUMMYFUNCTION("""COMPUTED_VALUE"""),23.79)</f>
        <v>23.79</v>
      </c>
      <c r="C1530" s="1">
        <f t="shared" si="1"/>
        <v>-0.32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IFERROR(__xludf.DUMMYFUNCTION("""COMPUTED_VALUE"""),23.48)</f>
        <v>23.48</v>
      </c>
      <c r="C1531" s="1">
        <f t="shared" si="1"/>
        <v>-1.31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IFERROR(__xludf.DUMMYFUNCTION("""COMPUTED_VALUE"""),22.83)</f>
        <v>22.83</v>
      </c>
      <c r="C1532" s="1">
        <f t="shared" si="1"/>
        <v>-1.65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IFERROR(__xludf.DUMMYFUNCTION("""COMPUTED_VALUE"""),23.1)</f>
        <v>23.1</v>
      </c>
      <c r="C1533" s="1">
        <f t="shared" si="1"/>
        <v>-0.73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IFERROR(__xludf.DUMMYFUNCTION("""COMPUTED_VALUE"""),23.54)</f>
        <v>23.54</v>
      </c>
      <c r="C1534" s="1">
        <f t="shared" si="1"/>
        <v>-0.56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IFERROR(__xludf.DUMMYFUNCTION("""COMPUTED_VALUE"""),22.89)</f>
        <v>22.89</v>
      </c>
      <c r="C1535" s="1">
        <f t="shared" si="1"/>
        <v>-1.65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IFERROR(__xludf.DUMMYFUNCTION("""COMPUTED_VALUE"""),22.93)</f>
        <v>22.93</v>
      </c>
      <c r="C1536" s="1">
        <f t="shared" si="1"/>
        <v>-0.96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IFERROR(__xludf.DUMMYFUNCTION("""COMPUTED_VALUE"""),22.65)</f>
        <v>22.65</v>
      </c>
      <c r="C1537" s="1">
        <f t="shared" si="1"/>
        <v>-1.28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IFERROR(__xludf.DUMMYFUNCTION("""COMPUTED_VALUE"""),22.51)</f>
        <v>22.51</v>
      </c>
      <c r="C1538" s="1">
        <f t="shared" si="1"/>
        <v>-1.14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IFERROR(__xludf.DUMMYFUNCTION("""COMPUTED_VALUE"""),24.68)</f>
        <v>24.68</v>
      </c>
      <c r="C1539" s="1">
        <f t="shared" si="1"/>
        <v>1.17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IFERROR(__xludf.DUMMYFUNCTION("""COMPUTED_VALUE"""),25.11)</f>
        <v>25.11</v>
      </c>
      <c r="C1540" s="1">
        <f t="shared" si="1"/>
        <v>-0.57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IFERROR(__xludf.DUMMYFUNCTION("""COMPUTED_VALUE"""),25.84)</f>
        <v>25.84</v>
      </c>
      <c r="C1541" s="1">
        <f t="shared" si="1"/>
        <v>-0.27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IFERROR(__xludf.DUMMYFUNCTION("""COMPUTED_VALUE"""),26.46)</f>
        <v>26.46</v>
      </c>
      <c r="C1542" s="1">
        <f t="shared" si="1"/>
        <v>-0.38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IFERROR(__xludf.DUMMYFUNCTION("""COMPUTED_VALUE"""),26.43)</f>
        <v>26.43</v>
      </c>
      <c r="C1543" s="1">
        <f t="shared" si="1"/>
        <v>-1.03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IFERROR(__xludf.DUMMYFUNCTION("""COMPUTED_VALUE"""),26.55)</f>
        <v>26.55</v>
      </c>
      <c r="C1544" s="1">
        <f t="shared" si="1"/>
        <v>-0.88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IFERROR(__xludf.DUMMYFUNCTION("""COMPUTED_VALUE"""),26.63)</f>
        <v>26.63</v>
      </c>
      <c r="C1545" s="1">
        <f t="shared" si="1"/>
        <v>-0.92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IFERROR(__xludf.DUMMYFUNCTION("""COMPUTED_VALUE"""),26.12)</f>
        <v>26.12</v>
      </c>
      <c r="C1546" s="1">
        <f t="shared" si="1"/>
        <v>-1.51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IFERROR(__xludf.DUMMYFUNCTION("""COMPUTED_VALUE"""),26.32)</f>
        <v>26.32</v>
      </c>
      <c r="C1547" s="1">
        <f t="shared" si="1"/>
        <v>-0.8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IFERROR(__xludf.DUMMYFUNCTION("""COMPUTED_VALUE"""),26.6)</f>
        <v>26.6</v>
      </c>
      <c r="C1548" s="1">
        <f t="shared" si="1"/>
        <v>-0.72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IFERROR(__xludf.DUMMYFUNCTION("""COMPUTED_VALUE"""),26.41)</f>
        <v>26.41</v>
      </c>
      <c r="C1549" s="1">
        <f t="shared" si="1"/>
        <v>-1.19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IFERROR(__xludf.DUMMYFUNCTION("""COMPUTED_VALUE"""),26.18)</f>
        <v>26.18</v>
      </c>
      <c r="C1550" s="1">
        <f t="shared" si="1"/>
        <v>-1.23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IFERROR(__xludf.DUMMYFUNCTION("""COMPUTED_VALUE"""),26.83)</f>
        <v>26.83</v>
      </c>
      <c r="C1551" s="1">
        <f t="shared" si="1"/>
        <v>-0.35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IFERROR(__xludf.DUMMYFUNCTION("""COMPUTED_VALUE"""),26.9)</f>
        <v>26.9</v>
      </c>
      <c r="C1552" s="1">
        <f t="shared" si="1"/>
        <v>-0.93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IFERROR(__xludf.DUMMYFUNCTION("""COMPUTED_VALUE"""),26.87)</f>
        <v>26.87</v>
      </c>
      <c r="C1553" s="1">
        <f t="shared" si="1"/>
        <v>-1.03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IFERROR(__xludf.DUMMYFUNCTION("""COMPUTED_VALUE"""),26.8)</f>
        <v>26.8</v>
      </c>
      <c r="C1554" s="1">
        <f t="shared" si="1"/>
        <v>-1.07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IFERROR(__xludf.DUMMYFUNCTION("""COMPUTED_VALUE"""),27.14)</f>
        <v>27.14</v>
      </c>
      <c r="C1555" s="1">
        <f t="shared" si="1"/>
        <v>-0.66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IFERROR(__xludf.DUMMYFUNCTION("""COMPUTED_VALUE"""),27.05)</f>
        <v>27.05</v>
      </c>
      <c r="C1556" s="1">
        <f t="shared" si="1"/>
        <v>-1.09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IFERROR(__xludf.DUMMYFUNCTION("""COMPUTED_VALUE"""),27.61)</f>
        <v>27.61</v>
      </c>
      <c r="C1557" s="1">
        <f t="shared" si="1"/>
        <v>-0.44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IFERROR(__xludf.DUMMYFUNCTION("""COMPUTED_VALUE"""),27.38)</f>
        <v>27.38</v>
      </c>
      <c r="C1558" s="1">
        <f t="shared" si="1"/>
        <v>-1.23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IFERROR(__xludf.DUMMYFUNCTION("""COMPUTED_VALUE"""),27.86)</f>
        <v>27.86</v>
      </c>
      <c r="C1559" s="1">
        <f t="shared" si="1"/>
        <v>-0.52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IFERROR(__xludf.DUMMYFUNCTION("""COMPUTED_VALUE"""),27.7)</f>
        <v>27.7</v>
      </c>
      <c r="C1560" s="1">
        <f t="shared" si="1"/>
        <v>-1.16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IFERROR(__xludf.DUMMYFUNCTION("""COMPUTED_VALUE"""),27.66)</f>
        <v>27.66</v>
      </c>
      <c r="C1561" s="1">
        <f t="shared" si="1"/>
        <v>-1.04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IFERROR(__xludf.DUMMYFUNCTION("""COMPUTED_VALUE"""),27.88)</f>
        <v>27.88</v>
      </c>
      <c r="C1562" s="1">
        <f t="shared" si="1"/>
        <v>-0.78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IFERROR(__xludf.DUMMYFUNCTION("""COMPUTED_VALUE"""),28.19)</f>
        <v>28.19</v>
      </c>
      <c r="C1563" s="1">
        <f t="shared" si="1"/>
        <v>-0.69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IFERROR(__xludf.DUMMYFUNCTION("""COMPUTED_VALUE"""),28.33)</f>
        <v>28.33</v>
      </c>
      <c r="C1564" s="1">
        <f t="shared" si="1"/>
        <v>-0.86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IFERROR(__xludf.DUMMYFUNCTION("""COMPUTED_VALUE"""),28.19)</f>
        <v>28.19</v>
      </c>
      <c r="C1565" s="1">
        <f t="shared" si="1"/>
        <v>-1.14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IFERROR(__xludf.DUMMYFUNCTION("""COMPUTED_VALUE"""),28.28)</f>
        <v>28.28</v>
      </c>
      <c r="C1566" s="1">
        <f t="shared" si="1"/>
        <v>-0.91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IFERROR(__xludf.DUMMYFUNCTION("""COMPUTED_VALUE"""),27.83)</f>
        <v>27.83</v>
      </c>
      <c r="C1567" s="1">
        <f t="shared" si="1"/>
        <v>-1.45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IFERROR(__xludf.DUMMYFUNCTION("""COMPUTED_VALUE"""),27.96)</f>
        <v>27.96</v>
      </c>
      <c r="C1568" s="1">
        <f t="shared" si="1"/>
        <v>-0.87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IFERROR(__xludf.DUMMYFUNCTION("""COMPUTED_VALUE"""),27.9)</f>
        <v>27.9</v>
      </c>
      <c r="C1569" s="1">
        <f t="shared" si="1"/>
        <v>-1.06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IFERROR(__xludf.DUMMYFUNCTION("""COMPUTED_VALUE"""),28.1)</f>
        <v>28.1</v>
      </c>
      <c r="C1570" s="1">
        <f t="shared" si="1"/>
        <v>-0.8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IFERROR(__xludf.DUMMYFUNCTION("""COMPUTED_VALUE"""),28.46)</f>
        <v>28.46</v>
      </c>
      <c r="C1571" s="1">
        <f t="shared" si="1"/>
        <v>-0.64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IFERROR(__xludf.DUMMYFUNCTION("""COMPUTED_VALUE"""),28.47)</f>
        <v>28.47</v>
      </c>
      <c r="C1572" s="1">
        <f t="shared" si="1"/>
        <v>-0.99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IFERROR(__xludf.DUMMYFUNCTION("""COMPUTED_VALUE"""),28.69)</f>
        <v>28.69</v>
      </c>
      <c r="C1573" s="1">
        <f t="shared" si="1"/>
        <v>-0.78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IFERROR(__xludf.DUMMYFUNCTION("""COMPUTED_VALUE"""),28.14)</f>
        <v>28.14</v>
      </c>
      <c r="C1574" s="1">
        <f t="shared" si="1"/>
        <v>-1.55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IFERROR(__xludf.DUMMYFUNCTION("""COMPUTED_VALUE"""),27.58)</f>
        <v>27.58</v>
      </c>
      <c r="C1575" s="1">
        <f t="shared" si="1"/>
        <v>-1.56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IFERROR(__xludf.DUMMYFUNCTION("""COMPUTED_VALUE"""),28.0)</f>
        <v>28</v>
      </c>
      <c r="C1576" s="1">
        <f t="shared" si="1"/>
        <v>-0.58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IFERROR(__xludf.DUMMYFUNCTION("""COMPUTED_VALUE"""),27.6)</f>
        <v>27.6</v>
      </c>
      <c r="C1577" s="1">
        <f t="shared" si="1"/>
        <v>-1.4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IFERROR(__xludf.DUMMYFUNCTION("""COMPUTED_VALUE"""),27.69)</f>
        <v>27.69</v>
      </c>
      <c r="C1578" s="1">
        <f t="shared" si="1"/>
        <v>-0.91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IFERROR(__xludf.DUMMYFUNCTION("""COMPUTED_VALUE"""),27.62)</f>
        <v>27.62</v>
      </c>
      <c r="C1579" s="1">
        <f t="shared" si="1"/>
        <v>-1.07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IFERROR(__xludf.DUMMYFUNCTION("""COMPUTED_VALUE"""),27.64)</f>
        <v>27.64</v>
      </c>
      <c r="C1580" s="1">
        <f t="shared" si="1"/>
        <v>-0.98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IFERROR(__xludf.DUMMYFUNCTION("""COMPUTED_VALUE"""),28.23)</f>
        <v>28.23</v>
      </c>
      <c r="C1581" s="1">
        <f t="shared" si="1"/>
        <v>-0.41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IFERROR(__xludf.DUMMYFUNCTION("""COMPUTED_VALUE"""),28.25)</f>
        <v>28.25</v>
      </c>
      <c r="C1582" s="1">
        <f t="shared" si="1"/>
        <v>-0.98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IFERROR(__xludf.DUMMYFUNCTION("""COMPUTED_VALUE"""),27.9)</f>
        <v>27.9</v>
      </c>
      <c r="C1583" s="1">
        <f t="shared" si="1"/>
        <v>-1.35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IFERROR(__xludf.DUMMYFUNCTION("""COMPUTED_VALUE"""),28.19)</f>
        <v>28.19</v>
      </c>
      <c r="C1584" s="1">
        <f t="shared" si="1"/>
        <v>-0.71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IFERROR(__xludf.DUMMYFUNCTION("""COMPUTED_VALUE"""),28.33)</f>
        <v>28.33</v>
      </c>
      <c r="C1585" s="1">
        <f t="shared" si="1"/>
        <v>-0.86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IFERROR(__xludf.DUMMYFUNCTION("""COMPUTED_VALUE"""),28.44)</f>
        <v>28.44</v>
      </c>
      <c r="C1586" s="1">
        <f t="shared" si="1"/>
        <v>-0.89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IFERROR(__xludf.DUMMYFUNCTION("""COMPUTED_VALUE"""),28.24)</f>
        <v>28.24</v>
      </c>
      <c r="C1587" s="1">
        <f t="shared" si="1"/>
        <v>-1.2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IFERROR(__xludf.DUMMYFUNCTION("""COMPUTED_VALUE"""),28.15)</f>
        <v>28.15</v>
      </c>
      <c r="C1588" s="1">
        <f t="shared" si="1"/>
        <v>-1.09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IFERROR(__xludf.DUMMYFUNCTION("""COMPUTED_VALUE"""),28.23)</f>
        <v>28.23</v>
      </c>
      <c r="C1589" s="1">
        <f t="shared" si="1"/>
        <v>-0.92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IFERROR(__xludf.DUMMYFUNCTION("""COMPUTED_VALUE"""),28.45)</f>
        <v>28.45</v>
      </c>
      <c r="C1590" s="1">
        <f t="shared" si="1"/>
        <v>-0.78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IFERROR(__xludf.DUMMYFUNCTION("""COMPUTED_VALUE"""),28.64)</f>
        <v>28.64</v>
      </c>
      <c r="C1591" s="1">
        <f t="shared" si="1"/>
        <v>-0.81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IFERROR(__xludf.DUMMYFUNCTION("""COMPUTED_VALUE"""),27.96)</f>
        <v>27.96</v>
      </c>
      <c r="C1592" s="1">
        <f t="shared" si="1"/>
        <v>-1.68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IFERROR(__xludf.DUMMYFUNCTION("""COMPUTED_VALUE"""),27.49)</f>
        <v>27.49</v>
      </c>
      <c r="C1593" s="1">
        <f t="shared" si="1"/>
        <v>-1.47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IFERROR(__xludf.DUMMYFUNCTION("""COMPUTED_VALUE"""),27.37)</f>
        <v>27.37</v>
      </c>
      <c r="C1594" s="1">
        <f t="shared" si="1"/>
        <v>-1.12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IFERROR(__xludf.DUMMYFUNCTION("""COMPUTED_VALUE"""),26.86)</f>
        <v>26.86</v>
      </c>
      <c r="C1595" s="1">
        <f t="shared" si="1"/>
        <v>-1.51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IFERROR(__xludf.DUMMYFUNCTION("""COMPUTED_VALUE"""),26.44)</f>
        <v>26.44</v>
      </c>
      <c r="C1596" s="1">
        <f t="shared" si="1"/>
        <v>-1.42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IFERROR(__xludf.DUMMYFUNCTION("""COMPUTED_VALUE"""),26.21)</f>
        <v>26.21</v>
      </c>
      <c r="C1597" s="1">
        <f t="shared" si="1"/>
        <v>-1.23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IFERROR(__xludf.DUMMYFUNCTION("""COMPUTED_VALUE"""),26.53)</f>
        <v>26.53</v>
      </c>
      <c r="C1598" s="1">
        <f t="shared" si="1"/>
        <v>-0.68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IFERROR(__xludf.DUMMYFUNCTION("""COMPUTED_VALUE"""),26.51)</f>
        <v>26.51</v>
      </c>
      <c r="C1599" s="1">
        <f t="shared" si="1"/>
        <v>-1.02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IFERROR(__xludf.DUMMYFUNCTION("""COMPUTED_VALUE"""),27.03)</f>
        <v>27.03</v>
      </c>
      <c r="C1600" s="1">
        <f t="shared" si="1"/>
        <v>-0.48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IFERROR(__xludf.DUMMYFUNCTION("""COMPUTED_VALUE"""),26.7)</f>
        <v>26.7</v>
      </c>
      <c r="C1601" s="1">
        <f t="shared" si="1"/>
        <v>-1.33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IFERROR(__xludf.DUMMYFUNCTION("""COMPUTED_VALUE"""),26.67)</f>
        <v>26.67</v>
      </c>
      <c r="C1602" s="1">
        <f t="shared" si="1"/>
        <v>-1.03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IFERROR(__xludf.DUMMYFUNCTION("""COMPUTED_VALUE"""),26.53)</f>
        <v>26.53</v>
      </c>
      <c r="C1603" s="1">
        <f t="shared" si="1"/>
        <v>-1.14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IFERROR(__xludf.DUMMYFUNCTION("""COMPUTED_VALUE"""),26.97)</f>
        <v>26.97</v>
      </c>
      <c r="C1604" s="1">
        <f t="shared" si="1"/>
        <v>-0.56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IFERROR(__xludf.DUMMYFUNCTION("""COMPUTED_VALUE"""),26.65)</f>
        <v>26.65</v>
      </c>
      <c r="C1605" s="1">
        <f t="shared" si="1"/>
        <v>-1.32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IFERROR(__xludf.DUMMYFUNCTION("""COMPUTED_VALUE"""),26.72)</f>
        <v>26.72</v>
      </c>
      <c r="C1606" s="1">
        <f t="shared" si="1"/>
        <v>-0.93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IFERROR(__xludf.DUMMYFUNCTION("""COMPUTED_VALUE"""),27.57)</f>
        <v>27.57</v>
      </c>
      <c r="C1607" s="1">
        <f t="shared" si="1"/>
        <v>-0.15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IFERROR(__xludf.DUMMYFUNCTION("""COMPUTED_VALUE"""),27.97)</f>
        <v>27.97</v>
      </c>
      <c r="C1608" s="1">
        <f t="shared" si="1"/>
        <v>-0.6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IFERROR(__xludf.DUMMYFUNCTION("""COMPUTED_VALUE"""),27.94)</f>
        <v>27.94</v>
      </c>
      <c r="C1609" s="1">
        <f t="shared" si="1"/>
        <v>-1.03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IFERROR(__xludf.DUMMYFUNCTION("""COMPUTED_VALUE"""),28.47)</f>
        <v>28.47</v>
      </c>
      <c r="C1610" s="1">
        <f t="shared" si="1"/>
        <v>-0.47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IFERROR(__xludf.DUMMYFUNCTION("""COMPUTED_VALUE"""),28.92)</f>
        <v>28.92</v>
      </c>
      <c r="C1611" s="1">
        <f t="shared" si="1"/>
        <v>-0.55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IFERROR(__xludf.DUMMYFUNCTION("""COMPUTED_VALUE"""),28.9)</f>
        <v>28.9</v>
      </c>
      <c r="C1612" s="1">
        <f t="shared" si="1"/>
        <v>-1.02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IFERROR(__xludf.DUMMYFUNCTION("""COMPUTED_VALUE"""),28.92)</f>
        <v>28.92</v>
      </c>
      <c r="C1613" s="1">
        <f t="shared" si="1"/>
        <v>-0.98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IFERROR(__xludf.DUMMYFUNCTION("""COMPUTED_VALUE"""),29.05)</f>
        <v>29.05</v>
      </c>
      <c r="C1614" s="1">
        <f t="shared" si="1"/>
        <v>-0.87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IFERROR(__xludf.DUMMYFUNCTION("""COMPUTED_VALUE"""),28.9)</f>
        <v>28.9</v>
      </c>
      <c r="C1615" s="1">
        <f t="shared" si="1"/>
        <v>-1.15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IFERROR(__xludf.DUMMYFUNCTION("""COMPUTED_VALUE"""),29.08)</f>
        <v>29.08</v>
      </c>
      <c r="C1616" s="1">
        <f t="shared" si="1"/>
        <v>-0.82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IFERROR(__xludf.DUMMYFUNCTION("""COMPUTED_VALUE"""),29.13)</f>
        <v>29.13</v>
      </c>
      <c r="C1617" s="1">
        <f t="shared" si="1"/>
        <v>-0.95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IFERROR(__xludf.DUMMYFUNCTION("""COMPUTED_VALUE"""),29.1)</f>
        <v>29.1</v>
      </c>
      <c r="C1618" s="1">
        <f t="shared" si="1"/>
        <v>-1.03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IFERROR(__xludf.DUMMYFUNCTION("""COMPUTED_VALUE"""),29.07)</f>
        <v>29.07</v>
      </c>
      <c r="C1619" s="1">
        <f t="shared" si="1"/>
        <v>-1.03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IFERROR(__xludf.DUMMYFUNCTION("""COMPUTED_VALUE"""),29.14)</f>
        <v>29.14</v>
      </c>
      <c r="C1620" s="1">
        <f t="shared" si="1"/>
        <v>-0.93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IFERROR(__xludf.DUMMYFUNCTION("""COMPUTED_VALUE"""),29.14)</f>
        <v>29.14</v>
      </c>
      <c r="C1621" s="1">
        <f t="shared" si="1"/>
        <v>-1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IFERROR(__xludf.DUMMYFUNCTION("""COMPUTED_VALUE"""),29.03)</f>
        <v>29.03</v>
      </c>
      <c r="C1622" s="1">
        <f t="shared" si="1"/>
        <v>-1.11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IFERROR(__xludf.DUMMYFUNCTION("""COMPUTED_VALUE"""),28.84)</f>
        <v>28.84</v>
      </c>
      <c r="C1623" s="1">
        <f t="shared" si="1"/>
        <v>-1.19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IFERROR(__xludf.DUMMYFUNCTION("""COMPUTED_VALUE"""),28.96)</f>
        <v>28.96</v>
      </c>
      <c r="C1624" s="1">
        <f t="shared" si="1"/>
        <v>-0.88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IFERROR(__xludf.DUMMYFUNCTION("""COMPUTED_VALUE"""),28.65)</f>
        <v>28.65</v>
      </c>
      <c r="C1625" s="1">
        <f t="shared" si="1"/>
        <v>-1.31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IFERROR(__xludf.DUMMYFUNCTION("""COMPUTED_VALUE"""),28.87)</f>
        <v>28.87</v>
      </c>
      <c r="C1626" s="1">
        <f t="shared" si="1"/>
        <v>-0.78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IFERROR(__xludf.DUMMYFUNCTION("""COMPUTED_VALUE"""),28.95)</f>
        <v>28.95</v>
      </c>
      <c r="C1627" s="1">
        <f t="shared" si="1"/>
        <v>-0.92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IFERROR(__xludf.DUMMYFUNCTION("""COMPUTED_VALUE"""),28.8)</f>
        <v>28.8</v>
      </c>
      <c r="C1628" s="1">
        <f t="shared" si="1"/>
        <v>-1.15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IFERROR(__xludf.DUMMYFUNCTION("""COMPUTED_VALUE"""),28.77)</f>
        <v>28.77</v>
      </c>
      <c r="C1629" s="1">
        <f t="shared" si="1"/>
        <v>-1.03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IFERROR(__xludf.DUMMYFUNCTION("""COMPUTED_VALUE"""),28.72)</f>
        <v>28.72</v>
      </c>
      <c r="C1630" s="1">
        <f t="shared" si="1"/>
        <v>-1.05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IFERROR(__xludf.DUMMYFUNCTION("""COMPUTED_VALUE"""),29.22)</f>
        <v>29.22</v>
      </c>
      <c r="C1631" s="1">
        <f t="shared" si="1"/>
        <v>-0.5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IFERROR(__xludf.DUMMYFUNCTION("""COMPUTED_VALUE"""),27.75)</f>
        <v>27.75</v>
      </c>
      <c r="C1632" s="1">
        <f t="shared" si="1"/>
        <v>-2.47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IFERROR(__xludf.DUMMYFUNCTION("""COMPUTED_VALUE"""),27.31)</f>
        <v>27.31</v>
      </c>
      <c r="C1633" s="1">
        <f t="shared" si="1"/>
        <v>-1.44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IFERROR(__xludf.DUMMYFUNCTION("""COMPUTED_VALUE"""),27.79)</f>
        <v>27.79</v>
      </c>
      <c r="C1634" s="1">
        <f t="shared" si="1"/>
        <v>-0.52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IFERROR(__xludf.DUMMYFUNCTION("""COMPUTED_VALUE"""),28.26)</f>
        <v>28.26</v>
      </c>
      <c r="C1635" s="1">
        <f t="shared" si="1"/>
        <v>-0.53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IFERROR(__xludf.DUMMYFUNCTION("""COMPUTED_VALUE"""),28.69)</f>
        <v>28.69</v>
      </c>
      <c r="C1636" s="1">
        <f t="shared" si="1"/>
        <v>-0.57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IFERROR(__xludf.DUMMYFUNCTION("""COMPUTED_VALUE"""),28.8)</f>
        <v>28.8</v>
      </c>
      <c r="C1637" s="1">
        <f t="shared" si="1"/>
        <v>-0.89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IFERROR(__xludf.DUMMYFUNCTION("""COMPUTED_VALUE"""),28.33)</f>
        <v>28.33</v>
      </c>
      <c r="C1638" s="1">
        <f t="shared" si="1"/>
        <v>-1.47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IFERROR(__xludf.DUMMYFUNCTION("""COMPUTED_VALUE"""),28.72)</f>
        <v>28.72</v>
      </c>
      <c r="C1639" s="1">
        <f t="shared" si="1"/>
        <v>-0.61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IFERROR(__xludf.DUMMYFUNCTION("""COMPUTED_VALUE"""),28.74)</f>
        <v>28.74</v>
      </c>
      <c r="C1640" s="1">
        <f t="shared" si="1"/>
        <v>-0.98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IFERROR(__xludf.DUMMYFUNCTION("""COMPUTED_VALUE"""),29.26)</f>
        <v>29.26</v>
      </c>
      <c r="C1641" s="1">
        <f t="shared" si="1"/>
        <v>-0.48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IFERROR(__xludf.DUMMYFUNCTION("""COMPUTED_VALUE"""),29.43)</f>
        <v>29.43</v>
      </c>
      <c r="C1642" s="1">
        <f t="shared" si="1"/>
        <v>-0.83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IFERROR(__xludf.DUMMYFUNCTION("""COMPUTED_VALUE"""),29.61)</f>
        <v>29.61</v>
      </c>
      <c r="C1643" s="1">
        <f t="shared" si="1"/>
        <v>-0.82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IFERROR(__xludf.DUMMYFUNCTION("""COMPUTED_VALUE"""),29.75)</f>
        <v>29.75</v>
      </c>
      <c r="C1644" s="1">
        <f t="shared" si="1"/>
        <v>-0.86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IFERROR(__xludf.DUMMYFUNCTION("""COMPUTED_VALUE"""),29.76)</f>
        <v>29.76</v>
      </c>
      <c r="C1645" s="1">
        <f t="shared" si="1"/>
        <v>-0.99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IFERROR(__xludf.DUMMYFUNCTION("""COMPUTED_VALUE"""),29.82)</f>
        <v>29.82</v>
      </c>
      <c r="C1646" s="1">
        <f t="shared" si="1"/>
        <v>-0.94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IFERROR(__xludf.DUMMYFUNCTION("""COMPUTED_VALUE"""),29.91)</f>
        <v>29.91</v>
      </c>
      <c r="C1647" s="1">
        <f t="shared" si="1"/>
        <v>-0.91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IFERROR(__xludf.DUMMYFUNCTION("""COMPUTED_VALUE"""),29.92)</f>
        <v>29.92</v>
      </c>
      <c r="C1648" s="1">
        <f t="shared" si="1"/>
        <v>-0.99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IFERROR(__xludf.DUMMYFUNCTION("""COMPUTED_VALUE"""),30.63)</f>
        <v>30.63</v>
      </c>
      <c r="C1649" s="1">
        <f t="shared" si="1"/>
        <v>-0.29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IFERROR(__xludf.DUMMYFUNCTION("""COMPUTED_VALUE"""),30.58)</f>
        <v>30.58</v>
      </c>
      <c r="C1650" s="1">
        <f t="shared" si="1"/>
        <v>-1.05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IFERROR(__xludf.DUMMYFUNCTION("""COMPUTED_VALUE"""),30.71)</f>
        <v>30.71</v>
      </c>
      <c r="C1651" s="1">
        <f t="shared" si="1"/>
        <v>-0.87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IFERROR(__xludf.DUMMYFUNCTION("""COMPUTED_VALUE"""),30.79)</f>
        <v>30.79</v>
      </c>
      <c r="C1652" s="1">
        <f t="shared" si="1"/>
        <v>-0.92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IFERROR(__xludf.DUMMYFUNCTION("""COMPUTED_VALUE"""),30.88)</f>
        <v>30.88</v>
      </c>
      <c r="C1653" s="1">
        <f t="shared" si="1"/>
        <v>-0.91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IFERROR(__xludf.DUMMYFUNCTION("""COMPUTED_VALUE"""),30.76)</f>
        <v>30.76</v>
      </c>
      <c r="C1654" s="1">
        <f t="shared" si="1"/>
        <v>-1.12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IFERROR(__xludf.DUMMYFUNCTION("""COMPUTED_VALUE"""),30.52)</f>
        <v>30.52</v>
      </c>
      <c r="C1655" s="1">
        <f t="shared" si="1"/>
        <v>-1.24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IFERROR(__xludf.DUMMYFUNCTION("""COMPUTED_VALUE"""),30.53)</f>
        <v>30.53</v>
      </c>
      <c r="C1656" s="1">
        <f t="shared" si="1"/>
        <v>-0.99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IFERROR(__xludf.DUMMYFUNCTION("""COMPUTED_VALUE"""),30.73)</f>
        <v>30.73</v>
      </c>
      <c r="C1657" s="1">
        <f t="shared" si="1"/>
        <v>-0.8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IFERROR(__xludf.DUMMYFUNCTION("""COMPUTED_VALUE"""),30.62)</f>
        <v>30.62</v>
      </c>
      <c r="C1658" s="1">
        <f t="shared" si="1"/>
        <v>-1.11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IFERROR(__xludf.DUMMYFUNCTION("""COMPUTED_VALUE"""),30.72)</f>
        <v>30.72</v>
      </c>
      <c r="C1659" s="1">
        <f t="shared" si="1"/>
        <v>-0.9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IFERROR(__xludf.DUMMYFUNCTION("""COMPUTED_VALUE"""),30.8)</f>
        <v>30.8</v>
      </c>
      <c r="C1660" s="1">
        <f t="shared" si="1"/>
        <v>-0.92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IFERROR(__xludf.DUMMYFUNCTION("""COMPUTED_VALUE"""),31.04)</f>
        <v>31.04</v>
      </c>
      <c r="C1661" s="1">
        <f t="shared" si="1"/>
        <v>-0.76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IFERROR(__xludf.DUMMYFUNCTION("""COMPUTED_VALUE"""),31.01)</f>
        <v>31.01</v>
      </c>
      <c r="C1662" s="1">
        <f t="shared" si="1"/>
        <v>-1.03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IFERROR(__xludf.DUMMYFUNCTION("""COMPUTED_VALUE"""),30.94)</f>
        <v>30.94</v>
      </c>
      <c r="C1663" s="1">
        <f t="shared" si="1"/>
        <v>-1.07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IFERROR(__xludf.DUMMYFUNCTION("""COMPUTED_VALUE"""),30.85)</f>
        <v>30.85</v>
      </c>
      <c r="C1664" s="1">
        <f t="shared" si="1"/>
        <v>-1.09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IFERROR(__xludf.DUMMYFUNCTION("""COMPUTED_VALUE"""),30.95)</f>
        <v>30.95</v>
      </c>
      <c r="C1665" s="1">
        <f t="shared" si="1"/>
        <v>-0.9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IFERROR(__xludf.DUMMYFUNCTION("""COMPUTED_VALUE"""),30.87)</f>
        <v>30.87</v>
      </c>
      <c r="C1666" s="1">
        <f t="shared" si="1"/>
        <v>-1.08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IFERROR(__xludf.DUMMYFUNCTION("""COMPUTED_VALUE"""),31.19)</f>
        <v>31.19</v>
      </c>
      <c r="C1667" s="1">
        <f t="shared" si="1"/>
        <v>-0.68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IFERROR(__xludf.DUMMYFUNCTION("""COMPUTED_VALUE"""),31.12)</f>
        <v>31.12</v>
      </c>
      <c r="C1668" s="1">
        <f t="shared" si="1"/>
        <v>-1.07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IFERROR(__xludf.DUMMYFUNCTION("""COMPUTED_VALUE"""),30.72)</f>
        <v>30.72</v>
      </c>
      <c r="C1669" s="1">
        <f t="shared" si="1"/>
        <v>-1.4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IFERROR(__xludf.DUMMYFUNCTION("""COMPUTED_VALUE"""),30.48)</f>
        <v>30.48</v>
      </c>
      <c r="C1670" s="1">
        <f t="shared" si="1"/>
        <v>-1.24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IFERROR(__xludf.DUMMYFUNCTION("""COMPUTED_VALUE"""),30.52)</f>
        <v>30.52</v>
      </c>
      <c r="C1671" s="1">
        <f t="shared" si="1"/>
        <v>-0.96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IFERROR(__xludf.DUMMYFUNCTION("""COMPUTED_VALUE"""),30.63)</f>
        <v>30.63</v>
      </c>
      <c r="C1672" s="1">
        <f t="shared" si="1"/>
        <v>-0.89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IFERROR(__xludf.DUMMYFUNCTION("""COMPUTED_VALUE"""),30.98)</f>
        <v>30.98</v>
      </c>
      <c r="C1673" s="1">
        <f t="shared" si="1"/>
        <v>-0.65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IFERROR(__xludf.DUMMYFUNCTION("""COMPUTED_VALUE"""),31.06)</f>
        <v>31.06</v>
      </c>
      <c r="C1674" s="1">
        <f t="shared" si="1"/>
        <v>-0.92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IFERROR(__xludf.DUMMYFUNCTION("""COMPUTED_VALUE"""),31.29)</f>
        <v>31.29</v>
      </c>
      <c r="C1675" s="1">
        <f t="shared" si="1"/>
        <v>-0.77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IFERROR(__xludf.DUMMYFUNCTION("""COMPUTED_VALUE"""),31.35)</f>
        <v>31.35</v>
      </c>
      <c r="C1676" s="1">
        <f t="shared" si="1"/>
        <v>-0.94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IFERROR(__xludf.DUMMYFUNCTION("""COMPUTED_VALUE"""),31.58)</f>
        <v>31.58</v>
      </c>
      <c r="C1677" s="1">
        <f t="shared" si="1"/>
        <v>-0.77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IFERROR(__xludf.DUMMYFUNCTION("""COMPUTED_VALUE"""),31.54)</f>
        <v>31.54</v>
      </c>
      <c r="C1678" s="1">
        <f t="shared" si="1"/>
        <v>-1.04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IFERROR(__xludf.DUMMYFUNCTION("""COMPUTED_VALUE"""),31.44)</f>
        <v>31.44</v>
      </c>
      <c r="C1679" s="1">
        <f t="shared" si="1"/>
        <v>-1.1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IFERROR(__xludf.DUMMYFUNCTION("""COMPUTED_VALUE"""),31.58)</f>
        <v>31.58</v>
      </c>
      <c r="C1680" s="1">
        <f t="shared" si="1"/>
        <v>-0.86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IFERROR(__xludf.DUMMYFUNCTION("""COMPUTED_VALUE"""),31.83)</f>
        <v>31.83</v>
      </c>
      <c r="C1681" s="1">
        <f t="shared" si="1"/>
        <v>-0.75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IFERROR(__xludf.DUMMYFUNCTION("""COMPUTED_VALUE"""),31.87)</f>
        <v>31.87</v>
      </c>
      <c r="C1682" s="1">
        <f t="shared" si="1"/>
        <v>-0.96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IFERROR(__xludf.DUMMYFUNCTION("""COMPUTED_VALUE"""),31.79)</f>
        <v>31.79</v>
      </c>
      <c r="C1683" s="1">
        <f t="shared" si="1"/>
        <v>-1.08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IFERROR(__xludf.DUMMYFUNCTION("""COMPUTED_VALUE"""),31.47)</f>
        <v>31.47</v>
      </c>
      <c r="C1684" s="1">
        <f t="shared" si="1"/>
        <v>-1.32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IFERROR(__xludf.DUMMYFUNCTION("""COMPUTED_VALUE"""),30.85)</f>
        <v>30.85</v>
      </c>
      <c r="C1685" s="1">
        <f t="shared" si="1"/>
        <v>-1.62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IFERROR(__xludf.DUMMYFUNCTION("""COMPUTED_VALUE"""),31.44)</f>
        <v>31.44</v>
      </c>
      <c r="C1686" s="1">
        <f t="shared" si="1"/>
        <v>-0.41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IFERROR(__xludf.DUMMYFUNCTION("""COMPUTED_VALUE"""),31.06)</f>
        <v>31.06</v>
      </c>
      <c r="C1687" s="1">
        <f t="shared" si="1"/>
        <v>-1.38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IFERROR(__xludf.DUMMYFUNCTION("""COMPUTED_VALUE"""),31.0)</f>
        <v>31</v>
      </c>
      <c r="C1688" s="1">
        <f t="shared" si="1"/>
        <v>-1.06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IFERROR(__xludf.DUMMYFUNCTION("""COMPUTED_VALUE"""),31.31)</f>
        <v>31.31</v>
      </c>
      <c r="C1689" s="1">
        <f t="shared" si="1"/>
        <v>-0.69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IFERROR(__xludf.DUMMYFUNCTION("""COMPUTED_VALUE"""),30.84)</f>
        <v>30.84</v>
      </c>
      <c r="C1690" s="1">
        <f t="shared" si="1"/>
        <v>-1.47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IFERROR(__xludf.DUMMYFUNCTION("""COMPUTED_VALUE"""),31.02)</f>
        <v>31.02</v>
      </c>
      <c r="C1691" s="1">
        <f t="shared" si="1"/>
        <v>-0.82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IFERROR(__xludf.DUMMYFUNCTION("""COMPUTED_VALUE"""),31.1)</f>
        <v>31.1</v>
      </c>
      <c r="C1692" s="1">
        <f t="shared" si="1"/>
        <v>-0.92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IFERROR(__xludf.DUMMYFUNCTION("""COMPUTED_VALUE"""),31.36)</f>
        <v>31.36</v>
      </c>
      <c r="C1693" s="1">
        <f t="shared" si="1"/>
        <v>-0.74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IFERROR(__xludf.DUMMYFUNCTION("""COMPUTED_VALUE"""),31.66)</f>
        <v>31.66</v>
      </c>
      <c r="C1694" s="1">
        <f t="shared" si="1"/>
        <v>-0.7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IFERROR(__xludf.DUMMYFUNCTION("""COMPUTED_VALUE"""),31.34)</f>
        <v>31.34</v>
      </c>
      <c r="C1695" s="1">
        <f t="shared" si="1"/>
        <v>-1.32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IFERROR(__xludf.DUMMYFUNCTION("""COMPUTED_VALUE"""),31.07)</f>
        <v>31.07</v>
      </c>
      <c r="C1696" s="1">
        <f t="shared" si="1"/>
        <v>-1.27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IFERROR(__xludf.DUMMYFUNCTION("""COMPUTED_VALUE"""),31.48)</f>
        <v>31.48</v>
      </c>
      <c r="C1697" s="1">
        <f t="shared" si="1"/>
        <v>-0.59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IFERROR(__xludf.DUMMYFUNCTION("""COMPUTED_VALUE"""),31.5)</f>
        <v>31.5</v>
      </c>
      <c r="C1698" s="1">
        <f t="shared" si="1"/>
        <v>-0.98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IFERROR(__xludf.DUMMYFUNCTION("""COMPUTED_VALUE"""),31.39)</f>
        <v>31.39</v>
      </c>
      <c r="C1699" s="1">
        <f t="shared" si="1"/>
        <v>-1.11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IFERROR(__xludf.DUMMYFUNCTION("""COMPUTED_VALUE"""),31.72)</f>
        <v>31.72</v>
      </c>
      <c r="C1700" s="1">
        <f t="shared" si="1"/>
        <v>-0.67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IFERROR(__xludf.DUMMYFUNCTION("""COMPUTED_VALUE"""),31.5)</f>
        <v>31.5</v>
      </c>
      <c r="C1701" s="1">
        <f t="shared" si="1"/>
        <v>-1.22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IFERROR(__xludf.DUMMYFUNCTION("""COMPUTED_VALUE"""),31.35)</f>
        <v>31.35</v>
      </c>
      <c r="C1702" s="1">
        <f t="shared" si="1"/>
        <v>-1.15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IFERROR(__xludf.DUMMYFUNCTION("""COMPUTED_VALUE"""),31.59)</f>
        <v>31.59</v>
      </c>
      <c r="C1703" s="1">
        <f t="shared" si="1"/>
        <v>-0.76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IFERROR(__xludf.DUMMYFUNCTION("""COMPUTED_VALUE"""),31.48)</f>
        <v>31.48</v>
      </c>
      <c r="C1704" s="1">
        <f t="shared" si="1"/>
        <v>-1.11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IFERROR(__xludf.DUMMYFUNCTION("""COMPUTED_VALUE"""),31.47)</f>
        <v>31.47</v>
      </c>
      <c r="C1705" s="1">
        <f t="shared" si="1"/>
        <v>-1.01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IFERROR(__xludf.DUMMYFUNCTION("""COMPUTED_VALUE"""),31.47)</f>
        <v>31.47</v>
      </c>
      <c r="C1706" s="1">
        <f t="shared" si="1"/>
        <v>-1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IFERROR(__xludf.DUMMYFUNCTION("""COMPUTED_VALUE"""),31.04)</f>
        <v>31.04</v>
      </c>
      <c r="C1707" s="1">
        <f t="shared" si="1"/>
        <v>-1.43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IFERROR(__xludf.DUMMYFUNCTION("""COMPUTED_VALUE"""),30.34)</f>
        <v>30.34</v>
      </c>
      <c r="C1708" s="1">
        <f t="shared" si="1"/>
        <v>-1.7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IFERROR(__xludf.DUMMYFUNCTION("""COMPUTED_VALUE"""),30.17)</f>
        <v>30.17</v>
      </c>
      <c r="C1709" s="1">
        <f t="shared" si="1"/>
        <v>-1.17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IFERROR(__xludf.DUMMYFUNCTION("""COMPUTED_VALUE"""),30.18)</f>
        <v>30.18</v>
      </c>
      <c r="C1710" s="1">
        <f t="shared" si="1"/>
        <v>-0.99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IFERROR(__xludf.DUMMYFUNCTION("""COMPUTED_VALUE"""),30.22)</f>
        <v>30.22</v>
      </c>
      <c r="C1711" s="1">
        <f t="shared" si="1"/>
        <v>-0.96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IFERROR(__xludf.DUMMYFUNCTION("""COMPUTED_VALUE"""),30.44)</f>
        <v>30.44</v>
      </c>
      <c r="C1712" s="1">
        <f t="shared" si="1"/>
        <v>-0.78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IFERROR(__xludf.DUMMYFUNCTION("""COMPUTED_VALUE"""),30.35)</f>
        <v>30.35</v>
      </c>
      <c r="C1713" s="1">
        <f t="shared" si="1"/>
        <v>-1.09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IFERROR(__xludf.DUMMYFUNCTION("""COMPUTED_VALUE"""),30.16)</f>
        <v>30.16</v>
      </c>
      <c r="C1714" s="1">
        <f t="shared" si="1"/>
        <v>-1.19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IFERROR(__xludf.DUMMYFUNCTION("""COMPUTED_VALUE"""),30.15)</f>
        <v>30.15</v>
      </c>
      <c r="C1715" s="1">
        <f t="shared" si="1"/>
        <v>-1.01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IFERROR(__xludf.DUMMYFUNCTION("""COMPUTED_VALUE"""),30.46)</f>
        <v>30.46</v>
      </c>
      <c r="C1716" s="1">
        <f t="shared" si="1"/>
        <v>-0.69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IFERROR(__xludf.DUMMYFUNCTION("""COMPUTED_VALUE"""),30.34)</f>
        <v>30.34</v>
      </c>
      <c r="C1717" s="1">
        <f t="shared" si="1"/>
        <v>-1.12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IFERROR(__xludf.DUMMYFUNCTION("""COMPUTED_VALUE"""),30.55)</f>
        <v>30.55</v>
      </c>
      <c r="C1718" s="1">
        <f t="shared" si="1"/>
        <v>-0.79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IFERROR(__xludf.DUMMYFUNCTION("""COMPUTED_VALUE"""),30.38)</f>
        <v>30.38</v>
      </c>
      <c r="C1719" s="1">
        <f t="shared" si="1"/>
        <v>-1.17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IFERROR(__xludf.DUMMYFUNCTION("""COMPUTED_VALUE"""),30.59)</f>
        <v>30.59</v>
      </c>
      <c r="C1720" s="1">
        <f t="shared" si="1"/>
        <v>-0.79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IFERROR(__xludf.DUMMYFUNCTION("""COMPUTED_VALUE"""),30.68)</f>
        <v>30.68</v>
      </c>
      <c r="C1721" s="1">
        <f t="shared" si="1"/>
        <v>-0.91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IFERROR(__xludf.DUMMYFUNCTION("""COMPUTED_VALUE"""),30.48)</f>
        <v>30.48</v>
      </c>
      <c r="C1722" s="1">
        <f t="shared" si="1"/>
        <v>-1.2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IFERROR(__xludf.DUMMYFUNCTION("""COMPUTED_VALUE"""),30.39)</f>
        <v>30.39</v>
      </c>
      <c r="C1723" s="1">
        <f t="shared" si="1"/>
        <v>-1.09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IFERROR(__xludf.DUMMYFUNCTION("""COMPUTED_VALUE"""),30.32)</f>
        <v>30.32</v>
      </c>
      <c r="C1724" s="1">
        <f t="shared" si="1"/>
        <v>-1.07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IFERROR(__xludf.DUMMYFUNCTION("""COMPUTED_VALUE"""),30.19)</f>
        <v>30.19</v>
      </c>
      <c r="C1725" s="1">
        <f t="shared" si="1"/>
        <v>-1.13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IFERROR(__xludf.DUMMYFUNCTION("""COMPUTED_VALUE"""),30.94)</f>
        <v>30.94</v>
      </c>
      <c r="C1726" s="1">
        <f t="shared" si="1"/>
        <v>-0.25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IFERROR(__xludf.DUMMYFUNCTION("""COMPUTED_VALUE"""),31.0)</f>
        <v>31</v>
      </c>
      <c r="C1727" s="1">
        <f t="shared" si="1"/>
        <v>-0.94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IFERROR(__xludf.DUMMYFUNCTION("""COMPUTED_VALUE"""),31.36)</f>
        <v>31.36</v>
      </c>
      <c r="C1728" s="1">
        <f t="shared" si="1"/>
        <v>-0.64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IFERROR(__xludf.DUMMYFUNCTION("""COMPUTED_VALUE"""),31.0)</f>
        <v>31</v>
      </c>
      <c r="C1729" s="1">
        <f t="shared" si="1"/>
        <v>-1.36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IFERROR(__xludf.DUMMYFUNCTION("""COMPUTED_VALUE"""),31.36)</f>
        <v>31.36</v>
      </c>
      <c r="C1730" s="1">
        <f t="shared" si="1"/>
        <v>-0.64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IFERROR(__xludf.DUMMYFUNCTION("""COMPUTED_VALUE"""),31.37)</f>
        <v>31.37</v>
      </c>
      <c r="C1731" s="1">
        <f t="shared" si="1"/>
        <v>-0.99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IFERROR(__xludf.DUMMYFUNCTION("""COMPUTED_VALUE"""),31.7)</f>
        <v>31.7</v>
      </c>
      <c r="C1732" s="1">
        <f t="shared" si="1"/>
        <v>-0.67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IFERROR(__xludf.DUMMYFUNCTION("""COMPUTED_VALUE"""),31.57)</f>
        <v>31.57</v>
      </c>
      <c r="C1733" s="1">
        <f t="shared" si="1"/>
        <v>-1.13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IFERROR(__xludf.DUMMYFUNCTION("""COMPUTED_VALUE"""),30.05)</f>
        <v>30.05</v>
      </c>
      <c r="C1734" s="1">
        <f t="shared" si="1"/>
        <v>-2.52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IFERROR(__xludf.DUMMYFUNCTION("""COMPUTED_VALUE"""),30.18)</f>
        <v>30.18</v>
      </c>
      <c r="C1735" s="1">
        <f t="shared" si="1"/>
        <v>-0.87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IFERROR(__xludf.DUMMYFUNCTION("""COMPUTED_VALUE"""),30.05)</f>
        <v>30.05</v>
      </c>
      <c r="C1736" s="1">
        <f t="shared" si="1"/>
        <v>-1.13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IFERROR(__xludf.DUMMYFUNCTION("""COMPUTED_VALUE"""),29.89)</f>
        <v>29.89</v>
      </c>
      <c r="C1737" s="1">
        <f t="shared" si="1"/>
        <v>-1.16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IFERROR(__xludf.DUMMYFUNCTION("""COMPUTED_VALUE"""),29.71)</f>
        <v>29.71</v>
      </c>
      <c r="C1738" s="1">
        <f t="shared" si="1"/>
        <v>-1.18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IFERROR(__xludf.DUMMYFUNCTION("""COMPUTED_VALUE"""),30.09)</f>
        <v>30.09</v>
      </c>
      <c r="C1739" s="1">
        <f t="shared" si="1"/>
        <v>-0.62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IFERROR(__xludf.DUMMYFUNCTION("""COMPUTED_VALUE"""),29.92)</f>
        <v>29.92</v>
      </c>
      <c r="C1740" s="1">
        <f t="shared" si="1"/>
        <v>-1.17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IFERROR(__xludf.DUMMYFUNCTION("""COMPUTED_VALUE"""),29.83)</f>
        <v>29.83</v>
      </c>
      <c r="C1741" s="1">
        <f t="shared" si="1"/>
        <v>-1.09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IFERROR(__xludf.DUMMYFUNCTION("""COMPUTED_VALUE"""),29.82)</f>
        <v>29.82</v>
      </c>
      <c r="C1742" s="1">
        <f t="shared" si="1"/>
        <v>-1.01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IFERROR(__xludf.DUMMYFUNCTION("""COMPUTED_VALUE"""),29.45)</f>
        <v>29.45</v>
      </c>
      <c r="C1743" s="1">
        <f t="shared" si="1"/>
        <v>-1.37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IFERROR(__xludf.DUMMYFUNCTION("""COMPUTED_VALUE"""),29.25)</f>
        <v>29.25</v>
      </c>
      <c r="C1744" s="1">
        <f t="shared" si="1"/>
        <v>-1.2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IFERROR(__xludf.DUMMYFUNCTION("""COMPUTED_VALUE"""),29.53)</f>
        <v>29.53</v>
      </c>
      <c r="C1745" s="1">
        <f t="shared" si="1"/>
        <v>-0.72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IFERROR(__xludf.DUMMYFUNCTION("""COMPUTED_VALUE"""),29.33)</f>
        <v>29.33</v>
      </c>
      <c r="C1746" s="1">
        <f t="shared" si="1"/>
        <v>-1.2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IFERROR(__xludf.DUMMYFUNCTION("""COMPUTED_VALUE"""),29.95)</f>
        <v>29.95</v>
      </c>
      <c r="C1747" s="1">
        <f t="shared" si="1"/>
        <v>-0.38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IFERROR(__xludf.DUMMYFUNCTION("""COMPUTED_VALUE"""),29.95)</f>
        <v>29.95</v>
      </c>
      <c r="C1748" s="1">
        <f t="shared" si="1"/>
        <v>-1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IFERROR(__xludf.DUMMYFUNCTION("""COMPUTED_VALUE"""),30.06)</f>
        <v>30.06</v>
      </c>
      <c r="C1749" s="1">
        <f t="shared" si="1"/>
        <v>-0.89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IFERROR(__xludf.DUMMYFUNCTION("""COMPUTED_VALUE"""),30.17)</f>
        <v>30.17</v>
      </c>
      <c r="C1750" s="1">
        <f t="shared" si="1"/>
        <v>-0.89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tr">
        <f>IFERROR(__xludf.DUMMYFUNCTION("GOOGLEFINANCE(""INTC"",""price"",""2010-01-01"",""2016-12-13"",""DAILY"")"),"Date")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IFERROR(__xludf.DUMMYFUNCTION("""COMPUTED_VALUE"""),20.88)</f>
        <v>20.88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IFERROR(__xludf.DUMMYFUNCTION("""COMPUTED_VALUE"""),20.87)</f>
        <v>20.87</v>
      </c>
      <c r="C3" s="1">
        <f t="shared" ref="C3:C1750" si="1">(B3-B2)-1</f>
        <v>-1</v>
      </c>
    </row>
    <row r="4">
      <c r="A4" s="3">
        <f>IFERROR(__xludf.DUMMYFUNCTION("""COMPUTED_VALUE"""),40184.666666666664)</f>
        <v>40184.66667</v>
      </c>
      <c r="B4" s="1">
        <f>IFERROR(__xludf.DUMMYFUNCTION("""COMPUTED_VALUE"""),20.8)</f>
        <v>20.8</v>
      </c>
      <c r="C4" s="1">
        <f t="shared" si="1"/>
        <v>-1</v>
      </c>
    </row>
    <row r="5">
      <c r="A5" s="3">
        <f>IFERROR(__xludf.DUMMYFUNCTION("""COMPUTED_VALUE"""),40185.666666666664)</f>
        <v>40185.66667</v>
      </c>
      <c r="B5" s="1">
        <f>IFERROR(__xludf.DUMMYFUNCTION("""COMPUTED_VALUE"""),20.6)</f>
        <v>20.6</v>
      </c>
      <c r="C5" s="1">
        <f t="shared" si="1"/>
        <v>-1</v>
      </c>
    </row>
    <row r="6">
      <c r="A6" s="3">
        <f>IFERROR(__xludf.DUMMYFUNCTION("""COMPUTED_VALUE"""),40186.666666666664)</f>
        <v>40186.66667</v>
      </c>
      <c r="B6" s="1">
        <f>IFERROR(__xludf.DUMMYFUNCTION("""COMPUTED_VALUE"""),20.83)</f>
        <v>20.83</v>
      </c>
      <c r="C6" s="1">
        <f t="shared" si="1"/>
        <v>-1</v>
      </c>
    </row>
    <row r="7">
      <c r="A7" s="3">
        <f>IFERROR(__xludf.DUMMYFUNCTION("""COMPUTED_VALUE"""),40189.666666666664)</f>
        <v>40189.66667</v>
      </c>
      <c r="B7" s="1">
        <f>IFERROR(__xludf.DUMMYFUNCTION("""COMPUTED_VALUE"""),20.95)</f>
        <v>20.95</v>
      </c>
      <c r="C7" s="1">
        <f t="shared" si="1"/>
        <v>-1</v>
      </c>
    </row>
    <row r="8">
      <c r="A8" s="3">
        <f>IFERROR(__xludf.DUMMYFUNCTION("""COMPUTED_VALUE"""),40190.666666666664)</f>
        <v>40190.66667</v>
      </c>
      <c r="B8" s="1">
        <f>IFERROR(__xludf.DUMMYFUNCTION("""COMPUTED_VALUE"""),20.61)</f>
        <v>20.61</v>
      </c>
      <c r="C8" s="1">
        <f t="shared" si="1"/>
        <v>-1</v>
      </c>
    </row>
    <row r="9">
      <c r="A9" s="3">
        <f>IFERROR(__xludf.DUMMYFUNCTION("""COMPUTED_VALUE"""),40191.666666666664)</f>
        <v>40191.66667</v>
      </c>
      <c r="B9" s="1">
        <f>IFERROR(__xludf.DUMMYFUNCTION("""COMPUTED_VALUE"""),20.96)</f>
        <v>20.96</v>
      </c>
      <c r="C9" s="1">
        <f t="shared" si="1"/>
        <v>-1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IFERROR(__xludf.DUMMYFUNCTION("""COMPUTED_VALUE"""),21.48)</f>
        <v>21.48</v>
      </c>
      <c r="C10" s="1">
        <f t="shared" si="1"/>
        <v>-1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IFERROR(__xludf.DUMMYFUNCTION("""COMPUTED_VALUE"""),20.8)</f>
        <v>20.8</v>
      </c>
      <c r="C11" s="1">
        <f t="shared" si="1"/>
        <v>-1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IFERROR(__xludf.DUMMYFUNCTION("""COMPUTED_VALUE"""),21.05)</f>
        <v>21.05</v>
      </c>
      <c r="C12" s="1">
        <f t="shared" si="1"/>
        <v>-1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IFERROR(__xludf.DUMMYFUNCTION("""COMPUTED_VALUE"""),21.08)</f>
        <v>21.08</v>
      </c>
      <c r="C13" s="1">
        <f t="shared" si="1"/>
        <v>-1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IFERROR(__xludf.DUMMYFUNCTION("""COMPUTED_VALUE"""),20.84)</f>
        <v>20.84</v>
      </c>
      <c r="C14" s="1">
        <f t="shared" si="1"/>
        <v>-1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IFERROR(__xludf.DUMMYFUNCTION("""COMPUTED_VALUE"""),19.91)</f>
        <v>19.91</v>
      </c>
      <c r="C15" s="1">
        <f t="shared" si="1"/>
        <v>-1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IFERROR(__xludf.DUMMYFUNCTION("""COMPUTED_VALUE"""),20.32)</f>
        <v>20.32</v>
      </c>
      <c r="C16" s="1">
        <f t="shared" si="1"/>
        <v>-1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IFERROR(__xludf.DUMMYFUNCTION("""COMPUTED_VALUE"""),20.0)</f>
        <v>20</v>
      </c>
      <c r="C17" s="1">
        <f t="shared" si="1"/>
        <v>-1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IFERROR(__xludf.DUMMYFUNCTION("""COMPUTED_VALUE"""),20.24)</f>
        <v>20.24</v>
      </c>
      <c r="C18" s="1">
        <f t="shared" si="1"/>
        <v>-1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IFERROR(__xludf.DUMMYFUNCTION("""COMPUTED_VALUE"""),19.92)</f>
        <v>19.92</v>
      </c>
      <c r="C19" s="1">
        <f t="shared" si="1"/>
        <v>-1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IFERROR(__xludf.DUMMYFUNCTION("""COMPUTED_VALUE"""),19.4)</f>
        <v>19.4</v>
      </c>
      <c r="C20" s="1">
        <f t="shared" si="1"/>
        <v>-1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IFERROR(__xludf.DUMMYFUNCTION("""COMPUTED_VALUE"""),19.61)</f>
        <v>19.61</v>
      </c>
      <c r="C21" s="1">
        <f t="shared" si="1"/>
        <v>-1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IFERROR(__xludf.DUMMYFUNCTION("""COMPUTED_VALUE"""),19.91)</f>
        <v>19.91</v>
      </c>
      <c r="C22" s="1">
        <f t="shared" si="1"/>
        <v>-1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IFERROR(__xludf.DUMMYFUNCTION("""COMPUTED_VALUE"""),19.68)</f>
        <v>19.68</v>
      </c>
      <c r="C23" s="1">
        <f t="shared" si="1"/>
        <v>-1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IFERROR(__xludf.DUMMYFUNCTION("""COMPUTED_VALUE"""),19.02)</f>
        <v>19.02</v>
      </c>
      <c r="C24" s="1">
        <f t="shared" si="1"/>
        <v>-1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IFERROR(__xludf.DUMMYFUNCTION("""COMPUTED_VALUE"""),19.47)</f>
        <v>19.47</v>
      </c>
      <c r="C25" s="1">
        <f t="shared" si="1"/>
        <v>-1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IFERROR(__xludf.DUMMYFUNCTION("""COMPUTED_VALUE"""),19.35)</f>
        <v>19.35</v>
      </c>
      <c r="C26" s="1">
        <f t="shared" si="1"/>
        <v>-1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IFERROR(__xludf.DUMMYFUNCTION("""COMPUTED_VALUE"""),19.65)</f>
        <v>19.65</v>
      </c>
      <c r="C27" s="1">
        <f t="shared" si="1"/>
        <v>-1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IFERROR(__xludf.DUMMYFUNCTION("""COMPUTED_VALUE"""),19.69)</f>
        <v>19.69</v>
      </c>
      <c r="C28" s="1">
        <f t="shared" si="1"/>
        <v>-1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IFERROR(__xludf.DUMMYFUNCTION("""COMPUTED_VALUE"""),20.06)</f>
        <v>20.06</v>
      </c>
      <c r="C29" s="1">
        <f t="shared" si="1"/>
        <v>-1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IFERROR(__xludf.DUMMYFUNCTION("""COMPUTED_VALUE"""),20.43)</f>
        <v>20.43</v>
      </c>
      <c r="C30" s="1">
        <f t="shared" si="1"/>
        <v>-1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IFERROR(__xludf.DUMMYFUNCTION("""COMPUTED_VALUE"""),20.72)</f>
        <v>20.72</v>
      </c>
      <c r="C31" s="1">
        <f t="shared" si="1"/>
        <v>-1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IFERROR(__xludf.DUMMYFUNCTION("""COMPUTED_VALUE"""),20.66)</f>
        <v>20.66</v>
      </c>
      <c r="C32" s="1">
        <f t="shared" si="1"/>
        <v>-1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IFERROR(__xludf.DUMMYFUNCTION("""COMPUTED_VALUE"""),20.84)</f>
        <v>20.84</v>
      </c>
      <c r="C33" s="1">
        <f t="shared" si="1"/>
        <v>-1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IFERROR(__xludf.DUMMYFUNCTION("""COMPUTED_VALUE"""),20.82)</f>
        <v>20.82</v>
      </c>
      <c r="C34" s="1">
        <f t="shared" si="1"/>
        <v>-1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IFERROR(__xludf.DUMMYFUNCTION("""COMPUTED_VALUE"""),20.87)</f>
        <v>20.87</v>
      </c>
      <c r="C35" s="1">
        <f t="shared" si="1"/>
        <v>-1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IFERROR(__xludf.DUMMYFUNCTION("""COMPUTED_VALUE"""),20.39)</f>
        <v>20.39</v>
      </c>
      <c r="C36" s="1">
        <f t="shared" si="1"/>
        <v>-1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IFERROR(__xludf.DUMMYFUNCTION("""COMPUTED_VALUE"""),20.7)</f>
        <v>20.7</v>
      </c>
      <c r="C37" s="1">
        <f t="shared" si="1"/>
        <v>-1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IFERROR(__xludf.DUMMYFUNCTION("""COMPUTED_VALUE"""),20.63)</f>
        <v>20.63</v>
      </c>
      <c r="C38" s="1">
        <f t="shared" si="1"/>
        <v>-1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IFERROR(__xludf.DUMMYFUNCTION("""COMPUTED_VALUE"""),20.53)</f>
        <v>20.53</v>
      </c>
      <c r="C39" s="1">
        <f t="shared" si="1"/>
        <v>-1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IFERROR(__xludf.DUMMYFUNCTION("""COMPUTED_VALUE"""),20.87)</f>
        <v>20.87</v>
      </c>
      <c r="C40" s="1">
        <f t="shared" si="1"/>
        <v>-1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IFERROR(__xludf.DUMMYFUNCTION("""COMPUTED_VALUE"""),20.7)</f>
        <v>20.7</v>
      </c>
      <c r="C41" s="1">
        <f t="shared" si="1"/>
        <v>-1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IFERROR(__xludf.DUMMYFUNCTION("""COMPUTED_VALUE"""),20.52)</f>
        <v>20.52</v>
      </c>
      <c r="C42" s="1">
        <f t="shared" si="1"/>
        <v>-1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IFERROR(__xludf.DUMMYFUNCTION("""COMPUTED_VALUE"""),20.53)</f>
        <v>20.53</v>
      </c>
      <c r="C43" s="1">
        <f t="shared" si="1"/>
        <v>-1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IFERROR(__xludf.DUMMYFUNCTION("""COMPUTED_VALUE"""),20.79)</f>
        <v>20.79</v>
      </c>
      <c r="C44" s="1">
        <f t="shared" si="1"/>
        <v>-1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IFERROR(__xludf.DUMMYFUNCTION("""COMPUTED_VALUE"""),20.77)</f>
        <v>20.77</v>
      </c>
      <c r="C45" s="1">
        <f t="shared" si="1"/>
        <v>-1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IFERROR(__xludf.DUMMYFUNCTION("""COMPUTED_VALUE"""),20.94)</f>
        <v>20.94</v>
      </c>
      <c r="C46" s="1">
        <f t="shared" si="1"/>
        <v>-1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IFERROR(__xludf.DUMMYFUNCTION("""COMPUTED_VALUE"""),21.19)</f>
        <v>21.19</v>
      </c>
      <c r="C47" s="1">
        <f t="shared" si="1"/>
        <v>-1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IFERROR(__xludf.DUMMYFUNCTION("""COMPUTED_VALUE"""),21.25)</f>
        <v>21.25</v>
      </c>
      <c r="C48" s="1">
        <f t="shared" si="1"/>
        <v>-1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IFERROR(__xludf.DUMMYFUNCTION("""COMPUTED_VALUE"""),21.27)</f>
        <v>21.27</v>
      </c>
      <c r="C49" s="1">
        <f t="shared" si="1"/>
        <v>-1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IFERROR(__xludf.DUMMYFUNCTION("""COMPUTED_VALUE"""),21.17)</f>
        <v>21.17</v>
      </c>
      <c r="C50" s="1">
        <f t="shared" si="1"/>
        <v>-1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IFERROR(__xludf.DUMMYFUNCTION("""COMPUTED_VALUE"""),22.01)</f>
        <v>22.01</v>
      </c>
      <c r="C51" s="1">
        <f t="shared" si="1"/>
        <v>-1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IFERROR(__xludf.DUMMYFUNCTION("""COMPUTED_VALUE"""),22.24)</f>
        <v>22.24</v>
      </c>
      <c r="C52" s="1">
        <f t="shared" si="1"/>
        <v>-1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IFERROR(__xludf.DUMMYFUNCTION("""COMPUTED_VALUE"""),22.2)</f>
        <v>22.2</v>
      </c>
      <c r="C53" s="1">
        <f t="shared" si="1"/>
        <v>-1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IFERROR(__xludf.DUMMYFUNCTION("""COMPUTED_VALUE"""),21.99)</f>
        <v>21.99</v>
      </c>
      <c r="C54" s="1">
        <f t="shared" si="1"/>
        <v>-1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IFERROR(__xludf.DUMMYFUNCTION("""COMPUTED_VALUE"""),22.24)</f>
        <v>22.24</v>
      </c>
      <c r="C55" s="1">
        <f t="shared" si="1"/>
        <v>-1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IFERROR(__xludf.DUMMYFUNCTION("""COMPUTED_VALUE"""),22.67)</f>
        <v>22.67</v>
      </c>
      <c r="C56" s="1">
        <f t="shared" si="1"/>
        <v>-1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IFERROR(__xludf.DUMMYFUNCTION("""COMPUTED_VALUE"""),22.43)</f>
        <v>22.43</v>
      </c>
      <c r="C57" s="1">
        <f t="shared" si="1"/>
        <v>-1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IFERROR(__xludf.DUMMYFUNCTION("""COMPUTED_VALUE"""),22.35)</f>
        <v>22.35</v>
      </c>
      <c r="C58" s="1">
        <f t="shared" si="1"/>
        <v>-1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IFERROR(__xludf.DUMMYFUNCTION("""COMPUTED_VALUE"""),22.24)</f>
        <v>22.24</v>
      </c>
      <c r="C59" s="1">
        <f t="shared" si="1"/>
        <v>-1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IFERROR(__xludf.DUMMYFUNCTION("""COMPUTED_VALUE"""),22.33)</f>
        <v>22.33</v>
      </c>
      <c r="C60" s="1">
        <f t="shared" si="1"/>
        <v>-1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IFERROR(__xludf.DUMMYFUNCTION("""COMPUTED_VALUE"""),22.34)</f>
        <v>22.34</v>
      </c>
      <c r="C61" s="1">
        <f t="shared" si="1"/>
        <v>-1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IFERROR(__xludf.DUMMYFUNCTION("""COMPUTED_VALUE"""),22.29)</f>
        <v>22.29</v>
      </c>
      <c r="C62" s="1">
        <f t="shared" si="1"/>
        <v>-1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IFERROR(__xludf.DUMMYFUNCTION("""COMPUTED_VALUE"""),22.39)</f>
        <v>22.39</v>
      </c>
      <c r="C63" s="1">
        <f t="shared" si="1"/>
        <v>-1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IFERROR(__xludf.DUMMYFUNCTION("""COMPUTED_VALUE"""),22.59)</f>
        <v>22.59</v>
      </c>
      <c r="C64" s="1">
        <f t="shared" si="1"/>
        <v>-1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IFERROR(__xludf.DUMMYFUNCTION("""COMPUTED_VALUE"""),22.4)</f>
        <v>22.4</v>
      </c>
      <c r="C65" s="1">
        <f t="shared" si="1"/>
        <v>-1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IFERROR(__xludf.DUMMYFUNCTION("""COMPUTED_VALUE"""),22.45)</f>
        <v>22.45</v>
      </c>
      <c r="C66" s="1">
        <f t="shared" si="1"/>
        <v>-1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IFERROR(__xludf.DUMMYFUNCTION("""COMPUTED_VALUE"""),22.31)</f>
        <v>22.31</v>
      </c>
      <c r="C67" s="1">
        <f t="shared" si="1"/>
        <v>-1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IFERROR(__xludf.DUMMYFUNCTION("""COMPUTED_VALUE"""),22.55)</f>
        <v>22.55</v>
      </c>
      <c r="C68" s="1">
        <f t="shared" si="1"/>
        <v>-1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IFERROR(__xludf.DUMMYFUNCTION("""COMPUTED_VALUE"""),22.54)</f>
        <v>22.54</v>
      </c>
      <c r="C69" s="1">
        <f t="shared" si="1"/>
        <v>-1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IFERROR(__xludf.DUMMYFUNCTION("""COMPUTED_VALUE"""),22.77)</f>
        <v>22.77</v>
      </c>
      <c r="C70" s="1">
        <f t="shared" si="1"/>
        <v>-1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IFERROR(__xludf.DUMMYFUNCTION("""COMPUTED_VALUE"""),23.52)</f>
        <v>23.52</v>
      </c>
      <c r="C71" s="1">
        <f t="shared" si="1"/>
        <v>-1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IFERROR(__xludf.DUMMYFUNCTION("""COMPUTED_VALUE"""),24.22)</f>
        <v>24.22</v>
      </c>
      <c r="C72" s="1">
        <f t="shared" si="1"/>
        <v>-1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IFERROR(__xludf.DUMMYFUNCTION("""COMPUTED_VALUE"""),23.92)</f>
        <v>23.92</v>
      </c>
      <c r="C73" s="1">
        <f t="shared" si="1"/>
        <v>-1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IFERROR(__xludf.DUMMYFUNCTION("""COMPUTED_VALUE"""),24.0)</f>
        <v>24</v>
      </c>
      <c r="C74" s="1">
        <f t="shared" si="1"/>
        <v>-1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IFERROR(__xludf.DUMMYFUNCTION("""COMPUTED_VALUE"""),24.12)</f>
        <v>24.12</v>
      </c>
      <c r="C75" s="1">
        <f t="shared" si="1"/>
        <v>-1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IFERROR(__xludf.DUMMYFUNCTION("""COMPUTED_VALUE"""),23.8)</f>
        <v>23.8</v>
      </c>
      <c r="C76" s="1">
        <f t="shared" si="1"/>
        <v>-1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IFERROR(__xludf.DUMMYFUNCTION("""COMPUTED_VALUE"""),23.99)</f>
        <v>23.99</v>
      </c>
      <c r="C77" s="1">
        <f t="shared" si="1"/>
        <v>-1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IFERROR(__xludf.DUMMYFUNCTION("""COMPUTED_VALUE"""),24.04)</f>
        <v>24.04</v>
      </c>
      <c r="C78" s="1">
        <f t="shared" si="1"/>
        <v>-1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IFERROR(__xludf.DUMMYFUNCTION("""COMPUTED_VALUE"""),23.82)</f>
        <v>23.82</v>
      </c>
      <c r="C79" s="1">
        <f t="shared" si="1"/>
        <v>-1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IFERROR(__xludf.DUMMYFUNCTION("""COMPUTED_VALUE"""),23.35)</f>
        <v>23.35</v>
      </c>
      <c r="C80" s="1">
        <f t="shared" si="1"/>
        <v>-1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IFERROR(__xludf.DUMMYFUNCTION("""COMPUTED_VALUE"""),23.26)</f>
        <v>23.26</v>
      </c>
      <c r="C81" s="1">
        <f t="shared" si="1"/>
        <v>-1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IFERROR(__xludf.DUMMYFUNCTION("""COMPUTED_VALUE"""),23.49)</f>
        <v>23.49</v>
      </c>
      <c r="C82" s="1">
        <f t="shared" si="1"/>
        <v>-1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IFERROR(__xludf.DUMMYFUNCTION("""COMPUTED_VALUE"""),22.84)</f>
        <v>22.84</v>
      </c>
      <c r="C83" s="1">
        <f t="shared" si="1"/>
        <v>-1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IFERROR(__xludf.DUMMYFUNCTION("""COMPUTED_VALUE"""),23.26)</f>
        <v>23.26</v>
      </c>
      <c r="C84" s="1">
        <f t="shared" si="1"/>
        <v>-1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IFERROR(__xludf.DUMMYFUNCTION("""COMPUTED_VALUE"""),22.56)</f>
        <v>22.56</v>
      </c>
      <c r="C85" s="1">
        <f t="shared" si="1"/>
        <v>-1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IFERROR(__xludf.DUMMYFUNCTION("""COMPUTED_VALUE"""),22.17)</f>
        <v>22.17</v>
      </c>
      <c r="C86" s="1">
        <f t="shared" si="1"/>
        <v>-1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IFERROR(__xludf.DUMMYFUNCTION("""COMPUTED_VALUE"""),21.51)</f>
        <v>21.51</v>
      </c>
      <c r="C87" s="1">
        <f t="shared" si="1"/>
        <v>-1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IFERROR(__xludf.DUMMYFUNCTION("""COMPUTED_VALUE"""),21.31)</f>
        <v>21.31</v>
      </c>
      <c r="C88" s="1">
        <f t="shared" si="1"/>
        <v>-1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IFERROR(__xludf.DUMMYFUNCTION("""COMPUTED_VALUE"""),22.55)</f>
        <v>22.55</v>
      </c>
      <c r="C89" s="1">
        <f t="shared" si="1"/>
        <v>-1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IFERROR(__xludf.DUMMYFUNCTION("""COMPUTED_VALUE"""),22.28)</f>
        <v>22.28</v>
      </c>
      <c r="C90" s="1">
        <f t="shared" si="1"/>
        <v>-1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IFERROR(__xludf.DUMMYFUNCTION("""COMPUTED_VALUE"""),23.09)</f>
        <v>23.09</v>
      </c>
      <c r="C91" s="1">
        <f t="shared" si="1"/>
        <v>-1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IFERROR(__xludf.DUMMYFUNCTION("""COMPUTED_VALUE"""),22.5)</f>
        <v>22.5</v>
      </c>
      <c r="C92" s="1">
        <f t="shared" si="1"/>
        <v>-1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IFERROR(__xludf.DUMMYFUNCTION("""COMPUTED_VALUE"""),21.89)</f>
        <v>21.89</v>
      </c>
      <c r="C93" s="1">
        <f t="shared" si="1"/>
        <v>-1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IFERROR(__xludf.DUMMYFUNCTION("""COMPUTED_VALUE"""),22.02)</f>
        <v>22.02</v>
      </c>
      <c r="C94" s="1">
        <f t="shared" si="1"/>
        <v>-1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IFERROR(__xludf.DUMMYFUNCTION("""COMPUTED_VALUE"""),21.43)</f>
        <v>21.43</v>
      </c>
      <c r="C95" s="1">
        <f t="shared" si="1"/>
        <v>-1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IFERROR(__xludf.DUMMYFUNCTION("""COMPUTED_VALUE"""),21.6)</f>
        <v>21.6</v>
      </c>
      <c r="C96" s="1">
        <f t="shared" si="1"/>
        <v>-1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IFERROR(__xludf.DUMMYFUNCTION("""COMPUTED_VALUE"""),20.79)</f>
        <v>20.79</v>
      </c>
      <c r="C97" s="1">
        <f t="shared" si="1"/>
        <v>-1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IFERROR(__xludf.DUMMYFUNCTION("""COMPUTED_VALUE"""),20.91)</f>
        <v>20.91</v>
      </c>
      <c r="C98" s="1">
        <f t="shared" si="1"/>
        <v>-1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IFERROR(__xludf.DUMMYFUNCTION("""COMPUTED_VALUE"""),20.67)</f>
        <v>20.67</v>
      </c>
      <c r="C99" s="1">
        <f t="shared" si="1"/>
        <v>-1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IFERROR(__xludf.DUMMYFUNCTION("""COMPUTED_VALUE"""),20.85)</f>
        <v>20.85</v>
      </c>
      <c r="C100" s="1">
        <f t="shared" si="1"/>
        <v>-1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IFERROR(__xludf.DUMMYFUNCTION("""COMPUTED_VALUE"""),20.7)</f>
        <v>20.7</v>
      </c>
      <c r="C101" s="1">
        <f t="shared" si="1"/>
        <v>-1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IFERROR(__xludf.DUMMYFUNCTION("""COMPUTED_VALUE"""),21.76)</f>
        <v>21.76</v>
      </c>
      <c r="C102" s="1">
        <f t="shared" si="1"/>
        <v>-1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IFERROR(__xludf.DUMMYFUNCTION("""COMPUTED_VALUE"""),21.42)</f>
        <v>21.42</v>
      </c>
      <c r="C103" s="1">
        <f t="shared" si="1"/>
        <v>-1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IFERROR(__xludf.DUMMYFUNCTION("""COMPUTED_VALUE"""),21.18)</f>
        <v>21.18</v>
      </c>
      <c r="C104" s="1">
        <f t="shared" si="1"/>
        <v>-1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IFERROR(__xludf.DUMMYFUNCTION("""COMPUTED_VALUE"""),21.81)</f>
        <v>21.81</v>
      </c>
      <c r="C105" s="1">
        <f t="shared" si="1"/>
        <v>-1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IFERROR(__xludf.DUMMYFUNCTION("""COMPUTED_VALUE"""),21.9)</f>
        <v>21.9</v>
      </c>
      <c r="C106" s="1">
        <f t="shared" si="1"/>
        <v>-1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IFERROR(__xludf.DUMMYFUNCTION("""COMPUTED_VALUE"""),20.95)</f>
        <v>20.95</v>
      </c>
      <c r="C107" s="1">
        <f t="shared" si="1"/>
        <v>-1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IFERROR(__xludf.DUMMYFUNCTION("""COMPUTED_VALUE"""),20.31)</f>
        <v>20.31</v>
      </c>
      <c r="C108" s="1">
        <f t="shared" si="1"/>
        <v>-1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IFERROR(__xludf.DUMMYFUNCTION("""COMPUTED_VALUE"""),20.18)</f>
        <v>20.18</v>
      </c>
      <c r="C109" s="1">
        <f t="shared" si="1"/>
        <v>-1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IFERROR(__xludf.DUMMYFUNCTION("""COMPUTED_VALUE"""),19.93)</f>
        <v>19.93</v>
      </c>
      <c r="C110" s="1">
        <f t="shared" si="1"/>
        <v>-1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IFERROR(__xludf.DUMMYFUNCTION("""COMPUTED_VALUE"""),20.55)</f>
        <v>20.55</v>
      </c>
      <c r="C111" s="1">
        <f t="shared" si="1"/>
        <v>-1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IFERROR(__xludf.DUMMYFUNCTION("""COMPUTED_VALUE"""),20.64)</f>
        <v>20.64</v>
      </c>
      <c r="C112" s="1">
        <f t="shared" si="1"/>
        <v>-1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IFERROR(__xludf.DUMMYFUNCTION("""COMPUTED_VALUE"""),20.89)</f>
        <v>20.89</v>
      </c>
      <c r="C113" s="1">
        <f t="shared" si="1"/>
        <v>-1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IFERROR(__xludf.DUMMYFUNCTION("""COMPUTED_VALUE"""),21.48)</f>
        <v>21.48</v>
      </c>
      <c r="C114" s="1">
        <f t="shared" si="1"/>
        <v>-1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IFERROR(__xludf.DUMMYFUNCTION("""COMPUTED_VALUE"""),21.49)</f>
        <v>21.49</v>
      </c>
      <c r="C115" s="1">
        <f t="shared" si="1"/>
        <v>-1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IFERROR(__xludf.DUMMYFUNCTION("""COMPUTED_VALUE"""),21.52)</f>
        <v>21.52</v>
      </c>
      <c r="C116" s="1">
        <f t="shared" si="1"/>
        <v>-1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IFERROR(__xludf.DUMMYFUNCTION("""COMPUTED_VALUE"""),21.4)</f>
        <v>21.4</v>
      </c>
      <c r="C117" s="1">
        <f t="shared" si="1"/>
        <v>-1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IFERROR(__xludf.DUMMYFUNCTION("""COMPUTED_VALUE"""),21.19)</f>
        <v>21.19</v>
      </c>
      <c r="C118" s="1">
        <f t="shared" si="1"/>
        <v>-1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IFERROR(__xludf.DUMMYFUNCTION("""COMPUTED_VALUE"""),20.98)</f>
        <v>20.98</v>
      </c>
      <c r="C119" s="1">
        <f t="shared" si="1"/>
        <v>-1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IFERROR(__xludf.DUMMYFUNCTION("""COMPUTED_VALUE"""),20.81)</f>
        <v>20.81</v>
      </c>
      <c r="C120" s="1">
        <f t="shared" si="1"/>
        <v>-1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IFERROR(__xludf.DUMMYFUNCTION("""COMPUTED_VALUE"""),20.32)</f>
        <v>20.32</v>
      </c>
      <c r="C121" s="1">
        <f t="shared" si="1"/>
        <v>-1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IFERROR(__xludf.DUMMYFUNCTION("""COMPUTED_VALUE"""),20.03)</f>
        <v>20.03</v>
      </c>
      <c r="C122" s="1">
        <f t="shared" si="1"/>
        <v>-1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IFERROR(__xludf.DUMMYFUNCTION("""COMPUTED_VALUE"""),20.36)</f>
        <v>20.36</v>
      </c>
      <c r="C123" s="1">
        <f t="shared" si="1"/>
        <v>-1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IFERROR(__xludf.DUMMYFUNCTION("""COMPUTED_VALUE"""),19.79)</f>
        <v>19.79</v>
      </c>
      <c r="C124" s="1">
        <f t="shared" si="1"/>
        <v>-1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IFERROR(__xludf.DUMMYFUNCTION("""COMPUTED_VALUE"""),19.45)</f>
        <v>19.45</v>
      </c>
      <c r="C125" s="1">
        <f t="shared" si="1"/>
        <v>-1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IFERROR(__xludf.DUMMYFUNCTION("""COMPUTED_VALUE"""),19.25)</f>
        <v>19.25</v>
      </c>
      <c r="C126" s="1">
        <f t="shared" si="1"/>
        <v>-1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IFERROR(__xludf.DUMMYFUNCTION("""COMPUTED_VALUE"""),19.2)</f>
        <v>19.2</v>
      </c>
      <c r="C127" s="1">
        <f t="shared" si="1"/>
        <v>-1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IFERROR(__xludf.DUMMYFUNCTION("""COMPUTED_VALUE"""),19.48)</f>
        <v>19.48</v>
      </c>
      <c r="C128" s="1">
        <f t="shared" si="1"/>
        <v>-1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IFERROR(__xludf.DUMMYFUNCTION("""COMPUTED_VALUE"""),20.14)</f>
        <v>20.14</v>
      </c>
      <c r="C129" s="1">
        <f t="shared" si="1"/>
        <v>-1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IFERROR(__xludf.DUMMYFUNCTION("""COMPUTED_VALUE"""),20.1)</f>
        <v>20.1</v>
      </c>
      <c r="C130" s="1">
        <f t="shared" si="1"/>
        <v>-1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IFERROR(__xludf.DUMMYFUNCTION("""COMPUTED_VALUE"""),20.24)</f>
        <v>20.24</v>
      </c>
      <c r="C131" s="1">
        <f t="shared" si="1"/>
        <v>-1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IFERROR(__xludf.DUMMYFUNCTION("""COMPUTED_VALUE"""),20.57)</f>
        <v>20.57</v>
      </c>
      <c r="C132" s="1">
        <f t="shared" si="1"/>
        <v>-1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IFERROR(__xludf.DUMMYFUNCTION("""COMPUTED_VALUE"""),21.01)</f>
        <v>21.01</v>
      </c>
      <c r="C133" s="1">
        <f t="shared" si="1"/>
        <v>-1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IFERROR(__xludf.DUMMYFUNCTION("""COMPUTED_VALUE"""),21.36)</f>
        <v>21.36</v>
      </c>
      <c r="C134" s="1">
        <f t="shared" si="1"/>
        <v>-1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IFERROR(__xludf.DUMMYFUNCTION("""COMPUTED_VALUE"""),21.51)</f>
        <v>21.51</v>
      </c>
      <c r="C135" s="1">
        <f t="shared" si="1"/>
        <v>-1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IFERROR(__xludf.DUMMYFUNCTION("""COMPUTED_VALUE"""),21.02)</f>
        <v>21.02</v>
      </c>
      <c r="C136" s="1">
        <f t="shared" si="1"/>
        <v>-1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IFERROR(__xludf.DUMMYFUNCTION("""COMPUTED_VALUE"""),21.59)</f>
        <v>21.59</v>
      </c>
      <c r="C137" s="1">
        <f t="shared" si="1"/>
        <v>-1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IFERROR(__xludf.DUMMYFUNCTION("""COMPUTED_VALUE"""),21.65)</f>
        <v>21.65</v>
      </c>
      <c r="C138" s="1">
        <f t="shared" si="1"/>
        <v>-1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IFERROR(__xludf.DUMMYFUNCTION("""COMPUTED_VALUE"""),21.26)</f>
        <v>21.26</v>
      </c>
      <c r="C139" s="1">
        <f t="shared" si="1"/>
        <v>-1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IFERROR(__xludf.DUMMYFUNCTION("""COMPUTED_VALUE"""),21.78)</f>
        <v>21.78</v>
      </c>
      <c r="C140" s="1">
        <f t="shared" si="1"/>
        <v>-1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IFERROR(__xludf.DUMMYFUNCTION("""COMPUTED_VALUE"""),21.69)</f>
        <v>21.69</v>
      </c>
      <c r="C141" s="1">
        <f t="shared" si="1"/>
        <v>-1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IFERROR(__xludf.DUMMYFUNCTION("""COMPUTED_VALUE"""),21.71)</f>
        <v>21.71</v>
      </c>
      <c r="C142" s="1">
        <f t="shared" si="1"/>
        <v>-1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IFERROR(__xludf.DUMMYFUNCTION("""COMPUTED_VALUE"""),21.58)</f>
        <v>21.58</v>
      </c>
      <c r="C143" s="1">
        <f t="shared" si="1"/>
        <v>-1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IFERROR(__xludf.DUMMYFUNCTION("""COMPUTED_VALUE"""),21.33)</f>
        <v>21.33</v>
      </c>
      <c r="C144" s="1">
        <f t="shared" si="1"/>
        <v>-1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IFERROR(__xludf.DUMMYFUNCTION("""COMPUTED_VALUE"""),21.03)</f>
        <v>21.03</v>
      </c>
      <c r="C145" s="1">
        <f t="shared" si="1"/>
        <v>-1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IFERROR(__xludf.DUMMYFUNCTION("""COMPUTED_VALUE"""),20.6)</f>
        <v>20.6</v>
      </c>
      <c r="C146" s="1">
        <f t="shared" si="1"/>
        <v>-1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IFERROR(__xludf.DUMMYFUNCTION("""COMPUTED_VALUE"""),21.15)</f>
        <v>21.15</v>
      </c>
      <c r="C147" s="1">
        <f t="shared" si="1"/>
        <v>-1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IFERROR(__xludf.DUMMYFUNCTION("""COMPUTED_VALUE"""),20.87)</f>
        <v>20.87</v>
      </c>
      <c r="C148" s="1">
        <f t="shared" si="1"/>
        <v>-1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IFERROR(__xludf.DUMMYFUNCTION("""COMPUTED_VALUE"""),20.73)</f>
        <v>20.73</v>
      </c>
      <c r="C149" s="1">
        <f t="shared" si="1"/>
        <v>-1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IFERROR(__xludf.DUMMYFUNCTION("""COMPUTED_VALUE"""),20.67)</f>
        <v>20.67</v>
      </c>
      <c r="C150" s="1">
        <f t="shared" si="1"/>
        <v>-1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IFERROR(__xludf.DUMMYFUNCTION("""COMPUTED_VALUE"""),20.65)</f>
        <v>20.65</v>
      </c>
      <c r="C151" s="1">
        <f t="shared" si="1"/>
        <v>-1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IFERROR(__xludf.DUMMYFUNCTION("""COMPUTED_VALUE"""),20.65)</f>
        <v>20.65</v>
      </c>
      <c r="C152" s="1">
        <f t="shared" si="1"/>
        <v>-1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IFERROR(__xludf.DUMMYFUNCTION("""COMPUTED_VALUE"""),19.82)</f>
        <v>19.82</v>
      </c>
      <c r="C153" s="1">
        <f t="shared" si="1"/>
        <v>-1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IFERROR(__xludf.DUMMYFUNCTION("""COMPUTED_VALUE"""),19.43)</f>
        <v>19.43</v>
      </c>
      <c r="C154" s="1">
        <f t="shared" si="1"/>
        <v>-1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IFERROR(__xludf.DUMMYFUNCTION("""COMPUTED_VALUE"""),19.45)</f>
        <v>19.45</v>
      </c>
      <c r="C155" s="1">
        <f t="shared" si="1"/>
        <v>-1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IFERROR(__xludf.DUMMYFUNCTION("""COMPUTED_VALUE"""),19.15)</f>
        <v>19.15</v>
      </c>
      <c r="C156" s="1">
        <f t="shared" si="1"/>
        <v>-1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IFERROR(__xludf.DUMMYFUNCTION("""COMPUTED_VALUE"""),19.47)</f>
        <v>19.47</v>
      </c>
      <c r="C157" s="1">
        <f t="shared" si="1"/>
        <v>-1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IFERROR(__xludf.DUMMYFUNCTION("""COMPUTED_VALUE"""),19.53)</f>
        <v>19.53</v>
      </c>
      <c r="C158" s="1">
        <f t="shared" si="1"/>
        <v>-1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IFERROR(__xludf.DUMMYFUNCTION("""COMPUTED_VALUE"""),19.59)</f>
        <v>19.59</v>
      </c>
      <c r="C159" s="1">
        <f t="shared" si="1"/>
        <v>-1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IFERROR(__xludf.DUMMYFUNCTION("""COMPUTED_VALUE"""),18.9)</f>
        <v>18.9</v>
      </c>
      <c r="C160" s="1">
        <f t="shared" si="1"/>
        <v>-1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IFERROR(__xludf.DUMMYFUNCTION("""COMPUTED_VALUE"""),18.91)</f>
        <v>18.91</v>
      </c>
      <c r="C161" s="1">
        <f t="shared" si="1"/>
        <v>-1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IFERROR(__xludf.DUMMYFUNCTION("""COMPUTED_VALUE"""),18.7)</f>
        <v>18.7</v>
      </c>
      <c r="C162" s="1">
        <f t="shared" si="1"/>
        <v>-1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IFERROR(__xludf.DUMMYFUNCTION("""COMPUTED_VALUE"""),18.41)</f>
        <v>18.41</v>
      </c>
      <c r="C163" s="1">
        <f t="shared" si="1"/>
        <v>-1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IFERROR(__xludf.DUMMYFUNCTION("""COMPUTED_VALUE"""),18.48)</f>
        <v>18.48</v>
      </c>
      <c r="C164" s="1">
        <f t="shared" si="1"/>
        <v>-1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IFERROR(__xludf.DUMMYFUNCTION("""COMPUTED_VALUE"""),18.18)</f>
        <v>18.18</v>
      </c>
      <c r="C165" s="1">
        <f t="shared" si="1"/>
        <v>-1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IFERROR(__xludf.DUMMYFUNCTION("""COMPUTED_VALUE"""),18.37)</f>
        <v>18.37</v>
      </c>
      <c r="C166" s="1">
        <f t="shared" si="1"/>
        <v>-1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IFERROR(__xludf.DUMMYFUNCTION("""COMPUTED_VALUE"""),17.96)</f>
        <v>17.96</v>
      </c>
      <c r="C167" s="1">
        <f t="shared" si="1"/>
        <v>-1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IFERROR(__xludf.DUMMYFUNCTION("""COMPUTED_VALUE"""),17.67)</f>
        <v>17.67</v>
      </c>
      <c r="C168" s="1">
        <f t="shared" si="1"/>
        <v>-1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IFERROR(__xludf.DUMMYFUNCTION("""COMPUTED_VALUE"""),18.14)</f>
        <v>18.14</v>
      </c>
      <c r="C169" s="1">
        <f t="shared" si="1"/>
        <v>-1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IFERROR(__xludf.DUMMYFUNCTION("""COMPUTED_VALUE"""),18.28)</f>
        <v>18.28</v>
      </c>
      <c r="C170" s="1">
        <f t="shared" si="1"/>
        <v>-1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IFERROR(__xludf.DUMMYFUNCTION("""COMPUTED_VALUE"""),18.43)</f>
        <v>18.43</v>
      </c>
      <c r="C171" s="1">
        <f t="shared" si="1"/>
        <v>-1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IFERROR(__xludf.DUMMYFUNCTION("""COMPUTED_VALUE"""),18.12)</f>
        <v>18.12</v>
      </c>
      <c r="C172" s="1">
        <f t="shared" si="1"/>
        <v>-1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IFERROR(__xludf.DUMMYFUNCTION("""COMPUTED_VALUE"""),17.9)</f>
        <v>17.9</v>
      </c>
      <c r="C173" s="1">
        <f t="shared" si="1"/>
        <v>-1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IFERROR(__xludf.DUMMYFUNCTION("""COMPUTED_VALUE"""),18.0)</f>
        <v>18</v>
      </c>
      <c r="C174" s="1">
        <f t="shared" si="1"/>
        <v>-1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IFERROR(__xludf.DUMMYFUNCTION("""COMPUTED_VALUE"""),17.97)</f>
        <v>17.97</v>
      </c>
      <c r="C175" s="1">
        <f t="shared" si="1"/>
        <v>-1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IFERROR(__xludf.DUMMYFUNCTION("""COMPUTED_VALUE"""),18.56)</f>
        <v>18.56</v>
      </c>
      <c r="C176" s="1">
        <f t="shared" si="1"/>
        <v>-1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IFERROR(__xludf.DUMMYFUNCTION("""COMPUTED_VALUE"""),18.74)</f>
        <v>18.74</v>
      </c>
      <c r="C177" s="1">
        <f t="shared" si="1"/>
        <v>-1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IFERROR(__xludf.DUMMYFUNCTION("""COMPUTED_VALUE"""),18.72)</f>
        <v>18.72</v>
      </c>
      <c r="C178" s="1">
        <f t="shared" si="1"/>
        <v>-1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IFERROR(__xludf.DUMMYFUNCTION("""COMPUTED_VALUE"""),18.97)</f>
        <v>18.97</v>
      </c>
      <c r="C179" s="1">
        <f t="shared" si="1"/>
        <v>-1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IFERROR(__xludf.DUMMYFUNCTION("""COMPUTED_VALUE"""),18.81)</f>
        <v>18.81</v>
      </c>
      <c r="C180" s="1">
        <f t="shared" si="1"/>
        <v>-1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IFERROR(__xludf.DUMMYFUNCTION("""COMPUTED_VALUE"""),18.93)</f>
        <v>18.93</v>
      </c>
      <c r="C181" s="1">
        <f t="shared" si="1"/>
        <v>-1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IFERROR(__xludf.DUMMYFUNCTION("""COMPUTED_VALUE"""),19.14)</f>
        <v>19.14</v>
      </c>
      <c r="C182" s="1">
        <f t="shared" si="1"/>
        <v>-1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IFERROR(__xludf.DUMMYFUNCTION("""COMPUTED_VALUE"""),19.01)</f>
        <v>19.01</v>
      </c>
      <c r="C183" s="1">
        <f t="shared" si="1"/>
        <v>-1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IFERROR(__xludf.DUMMYFUNCTION("""COMPUTED_VALUE"""),18.98)</f>
        <v>18.98</v>
      </c>
      <c r="C184" s="1">
        <f t="shared" si="1"/>
        <v>-1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IFERROR(__xludf.DUMMYFUNCTION("""COMPUTED_VALUE"""),19.42)</f>
        <v>19.42</v>
      </c>
      <c r="C185" s="1">
        <f t="shared" si="1"/>
        <v>-1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IFERROR(__xludf.DUMMYFUNCTION("""COMPUTED_VALUE"""),19.24)</f>
        <v>19.24</v>
      </c>
      <c r="C186" s="1">
        <f t="shared" si="1"/>
        <v>-1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IFERROR(__xludf.DUMMYFUNCTION("""COMPUTED_VALUE"""),19.51)</f>
        <v>19.51</v>
      </c>
      <c r="C187" s="1">
        <f t="shared" si="1"/>
        <v>-1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IFERROR(__xludf.DUMMYFUNCTION("""COMPUTED_VALUE"""),19.24)</f>
        <v>19.24</v>
      </c>
      <c r="C188" s="1">
        <f t="shared" si="1"/>
        <v>-1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IFERROR(__xludf.DUMMYFUNCTION("""COMPUTED_VALUE"""),19.2)</f>
        <v>19.2</v>
      </c>
      <c r="C189" s="1">
        <f t="shared" si="1"/>
        <v>-1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IFERROR(__xludf.DUMMYFUNCTION("""COMPUTED_VALUE"""),19.32)</f>
        <v>19.32</v>
      </c>
      <c r="C190" s="1">
        <f t="shared" si="1"/>
        <v>-1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IFERROR(__xludf.DUMMYFUNCTION("""COMPUTED_VALUE"""),18.87)</f>
        <v>18.87</v>
      </c>
      <c r="C191" s="1">
        <f t="shared" si="1"/>
        <v>-1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IFERROR(__xludf.DUMMYFUNCTION("""COMPUTED_VALUE"""),19.15)</f>
        <v>19.15</v>
      </c>
      <c r="C192" s="1">
        <f t="shared" si="1"/>
        <v>-1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IFERROR(__xludf.DUMMYFUNCTION("""COMPUTED_VALUE"""),19.24)</f>
        <v>19.24</v>
      </c>
      <c r="C193" s="1">
        <f t="shared" si="1"/>
        <v>-1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IFERROR(__xludf.DUMMYFUNCTION("""COMPUTED_VALUE"""),19.4)</f>
        <v>19.4</v>
      </c>
      <c r="C194" s="1">
        <f t="shared" si="1"/>
        <v>-1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IFERROR(__xludf.DUMMYFUNCTION("""COMPUTED_VALUE"""),19.52)</f>
        <v>19.52</v>
      </c>
      <c r="C195" s="1">
        <f t="shared" si="1"/>
        <v>-1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IFERROR(__xludf.DUMMYFUNCTION("""COMPUTED_VALUE"""),19.56)</f>
        <v>19.56</v>
      </c>
      <c r="C196" s="1">
        <f t="shared" si="1"/>
        <v>-1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IFERROR(__xludf.DUMMYFUNCTION("""COMPUTED_VALUE"""),19.77)</f>
        <v>19.77</v>
      </c>
      <c r="C197" s="1">
        <f t="shared" si="1"/>
        <v>-1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IFERROR(__xludf.DUMMYFUNCTION("""COMPUTED_VALUE"""),19.24)</f>
        <v>19.24</v>
      </c>
      <c r="C198" s="1">
        <f t="shared" si="1"/>
        <v>-1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IFERROR(__xludf.DUMMYFUNCTION("""COMPUTED_VALUE"""),19.32)</f>
        <v>19.32</v>
      </c>
      <c r="C199" s="1">
        <f t="shared" si="1"/>
        <v>-1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IFERROR(__xludf.DUMMYFUNCTION("""COMPUTED_VALUE"""),19.32)</f>
        <v>19.32</v>
      </c>
      <c r="C200" s="1">
        <f t="shared" si="1"/>
        <v>-1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IFERROR(__xludf.DUMMYFUNCTION("""COMPUTED_VALUE"""),19.19)</f>
        <v>19.19</v>
      </c>
      <c r="C201" s="1">
        <f t="shared" si="1"/>
        <v>-1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IFERROR(__xludf.DUMMYFUNCTION("""COMPUTED_VALUE"""),19.21)</f>
        <v>19.21</v>
      </c>
      <c r="C202" s="1">
        <f t="shared" si="1"/>
        <v>-1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IFERROR(__xludf.DUMMYFUNCTION("""COMPUTED_VALUE"""),19.64)</f>
        <v>19.64</v>
      </c>
      <c r="C203" s="1">
        <f t="shared" si="1"/>
        <v>-1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IFERROR(__xludf.DUMMYFUNCTION("""COMPUTED_VALUE"""),19.76)</f>
        <v>19.76</v>
      </c>
      <c r="C204" s="1">
        <f t="shared" si="1"/>
        <v>-1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IFERROR(__xludf.DUMMYFUNCTION("""COMPUTED_VALUE"""),19.84)</f>
        <v>19.84</v>
      </c>
      <c r="C205" s="1">
        <f t="shared" si="1"/>
        <v>-1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IFERROR(__xludf.DUMMYFUNCTION("""COMPUTED_VALUE"""),19.87)</f>
        <v>19.87</v>
      </c>
      <c r="C206" s="1">
        <f t="shared" si="1"/>
        <v>-1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IFERROR(__xludf.DUMMYFUNCTION("""COMPUTED_VALUE"""),20.04)</f>
        <v>20.04</v>
      </c>
      <c r="C207" s="1">
        <f t="shared" si="1"/>
        <v>-1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IFERROR(__xludf.DUMMYFUNCTION("""COMPUTED_VALUE"""),20.19)</f>
        <v>20.19</v>
      </c>
      <c r="C208" s="1">
        <f t="shared" si="1"/>
        <v>-1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IFERROR(__xludf.DUMMYFUNCTION("""COMPUTED_VALUE"""),20.47)</f>
        <v>20.47</v>
      </c>
      <c r="C209" s="1">
        <f t="shared" si="1"/>
        <v>-1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IFERROR(__xludf.DUMMYFUNCTION("""COMPUTED_VALUE"""),20.05)</f>
        <v>20.05</v>
      </c>
      <c r="C210" s="1">
        <f t="shared" si="1"/>
        <v>-1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IFERROR(__xludf.DUMMYFUNCTION("""COMPUTED_VALUE"""),20.57)</f>
        <v>20.57</v>
      </c>
      <c r="C211" s="1">
        <f t="shared" si="1"/>
        <v>-1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IFERROR(__xludf.DUMMYFUNCTION("""COMPUTED_VALUE"""),20.34)</f>
        <v>20.34</v>
      </c>
      <c r="C212" s="1">
        <f t="shared" si="1"/>
        <v>-1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IFERROR(__xludf.DUMMYFUNCTION("""COMPUTED_VALUE"""),20.48)</f>
        <v>20.48</v>
      </c>
      <c r="C213" s="1">
        <f t="shared" si="1"/>
        <v>-1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IFERROR(__xludf.DUMMYFUNCTION("""COMPUTED_VALUE"""),20.97)</f>
        <v>20.97</v>
      </c>
      <c r="C214" s="1">
        <f t="shared" si="1"/>
        <v>-1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IFERROR(__xludf.DUMMYFUNCTION("""COMPUTED_VALUE"""),21.24)</f>
        <v>21.24</v>
      </c>
      <c r="C215" s="1">
        <f t="shared" si="1"/>
        <v>-1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IFERROR(__xludf.DUMMYFUNCTION("""COMPUTED_VALUE"""),21.23)</f>
        <v>21.23</v>
      </c>
      <c r="C216" s="1">
        <f t="shared" si="1"/>
        <v>-1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IFERROR(__xludf.DUMMYFUNCTION("""COMPUTED_VALUE"""),21.16)</f>
        <v>21.16</v>
      </c>
      <c r="C217" s="1">
        <f t="shared" si="1"/>
        <v>-1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IFERROR(__xludf.DUMMYFUNCTION("""COMPUTED_VALUE"""),21.04)</f>
        <v>21.04</v>
      </c>
      <c r="C218" s="1">
        <f t="shared" si="1"/>
        <v>-1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IFERROR(__xludf.DUMMYFUNCTION("""COMPUTED_VALUE"""),21.21)</f>
        <v>21.21</v>
      </c>
      <c r="C219" s="1">
        <f t="shared" si="1"/>
        <v>-1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IFERROR(__xludf.DUMMYFUNCTION("""COMPUTED_VALUE"""),21.53)</f>
        <v>21.53</v>
      </c>
      <c r="C220" s="1">
        <f t="shared" si="1"/>
        <v>-1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IFERROR(__xludf.DUMMYFUNCTION("""COMPUTED_VALUE"""),21.3)</f>
        <v>21.3</v>
      </c>
      <c r="C221" s="1">
        <f t="shared" si="1"/>
        <v>-1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IFERROR(__xludf.DUMMYFUNCTION("""COMPUTED_VALUE"""),21.07)</f>
        <v>21.07</v>
      </c>
      <c r="C222" s="1">
        <f t="shared" si="1"/>
        <v>-1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IFERROR(__xludf.DUMMYFUNCTION("""COMPUTED_VALUE"""),21.08)</f>
        <v>21.08</v>
      </c>
      <c r="C223" s="1">
        <f t="shared" si="1"/>
        <v>-1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IFERROR(__xludf.DUMMYFUNCTION("""COMPUTED_VALUE"""),21.02)</f>
        <v>21.02</v>
      </c>
      <c r="C224" s="1">
        <f t="shared" si="1"/>
        <v>-1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IFERROR(__xludf.DUMMYFUNCTION("""COMPUTED_VALUE"""),21.14)</f>
        <v>21.14</v>
      </c>
      <c r="C225" s="1">
        <f t="shared" si="1"/>
        <v>-1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IFERROR(__xludf.DUMMYFUNCTION("""COMPUTED_VALUE"""),21.25)</f>
        <v>21.25</v>
      </c>
      <c r="C226" s="1">
        <f t="shared" si="1"/>
        <v>-1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IFERROR(__xludf.DUMMYFUNCTION("""COMPUTED_VALUE"""),21.09)</f>
        <v>21.09</v>
      </c>
      <c r="C227" s="1">
        <f t="shared" si="1"/>
        <v>-1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IFERROR(__xludf.DUMMYFUNCTION("""COMPUTED_VALUE"""),21.39)</f>
        <v>21.39</v>
      </c>
      <c r="C228" s="1">
        <f t="shared" si="1"/>
        <v>-1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IFERROR(__xludf.DUMMYFUNCTION("""COMPUTED_VALUE"""),21.34)</f>
        <v>21.34</v>
      </c>
      <c r="C229" s="1">
        <f t="shared" si="1"/>
        <v>-1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IFERROR(__xludf.DUMMYFUNCTION("""COMPUTED_VALUE"""),21.33)</f>
        <v>21.33</v>
      </c>
      <c r="C230" s="1">
        <f t="shared" si="1"/>
        <v>-1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IFERROR(__xludf.DUMMYFUNCTION("""COMPUTED_VALUE"""),21.16)</f>
        <v>21.16</v>
      </c>
      <c r="C231" s="1">
        <f t="shared" si="1"/>
        <v>-1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IFERROR(__xludf.DUMMYFUNCTION("""COMPUTED_VALUE"""),21.48)</f>
        <v>21.48</v>
      </c>
      <c r="C232" s="1">
        <f t="shared" si="1"/>
        <v>-1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IFERROR(__xludf.DUMMYFUNCTION("""COMPUTED_VALUE"""),21.7)</f>
        <v>21.7</v>
      </c>
      <c r="C233" s="1">
        <f t="shared" si="1"/>
        <v>-1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IFERROR(__xludf.DUMMYFUNCTION("""COMPUTED_VALUE"""),21.69)</f>
        <v>21.69</v>
      </c>
      <c r="C234" s="1">
        <f t="shared" si="1"/>
        <v>-1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IFERROR(__xludf.DUMMYFUNCTION("""COMPUTED_VALUE"""),21.7)</f>
        <v>21.7</v>
      </c>
      <c r="C235" s="1">
        <f t="shared" si="1"/>
        <v>-1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IFERROR(__xludf.DUMMYFUNCTION("""COMPUTED_VALUE"""),21.58)</f>
        <v>21.58</v>
      </c>
      <c r="C236" s="1">
        <f t="shared" si="1"/>
        <v>-1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IFERROR(__xludf.DUMMYFUNCTION("""COMPUTED_VALUE"""),21.82)</f>
        <v>21.82</v>
      </c>
      <c r="C237" s="1">
        <f t="shared" si="1"/>
        <v>-1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IFERROR(__xludf.DUMMYFUNCTION("""COMPUTED_VALUE"""),21.81)</f>
        <v>21.81</v>
      </c>
      <c r="C238" s="1">
        <f t="shared" si="1"/>
        <v>-1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IFERROR(__xludf.DUMMYFUNCTION("""COMPUTED_VALUE"""),21.91)</f>
        <v>21.91</v>
      </c>
      <c r="C239" s="1">
        <f t="shared" si="1"/>
        <v>-1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IFERROR(__xludf.DUMMYFUNCTION("""COMPUTED_VALUE"""),21.5)</f>
        <v>21.5</v>
      </c>
      <c r="C240" s="1">
        <f t="shared" si="1"/>
        <v>-1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IFERROR(__xludf.DUMMYFUNCTION("""COMPUTED_VALUE"""),21.47)</f>
        <v>21.47</v>
      </c>
      <c r="C241" s="1">
        <f t="shared" si="1"/>
        <v>-1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IFERROR(__xludf.DUMMYFUNCTION("""COMPUTED_VALUE"""),21.28)</f>
        <v>21.28</v>
      </c>
      <c r="C242" s="1">
        <f t="shared" si="1"/>
        <v>-1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IFERROR(__xludf.DUMMYFUNCTION("""COMPUTED_VALUE"""),21.3)</f>
        <v>21.3</v>
      </c>
      <c r="C243" s="1">
        <f t="shared" si="1"/>
        <v>-1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IFERROR(__xludf.DUMMYFUNCTION("""COMPUTED_VALUE"""),21.46)</f>
        <v>21.46</v>
      </c>
      <c r="C244" s="1">
        <f t="shared" si="1"/>
        <v>-1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IFERROR(__xludf.DUMMYFUNCTION("""COMPUTED_VALUE"""),21.23)</f>
        <v>21.23</v>
      </c>
      <c r="C245" s="1">
        <f t="shared" si="1"/>
        <v>-1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IFERROR(__xludf.DUMMYFUNCTION("""COMPUTED_VALUE"""),21.1)</f>
        <v>21.1</v>
      </c>
      <c r="C246" s="1">
        <f t="shared" si="1"/>
        <v>-1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IFERROR(__xludf.DUMMYFUNCTION("""COMPUTED_VALUE"""),20.89)</f>
        <v>20.89</v>
      </c>
      <c r="C247" s="1">
        <f t="shared" si="1"/>
        <v>-1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IFERROR(__xludf.DUMMYFUNCTION("""COMPUTED_VALUE"""),20.84)</f>
        <v>20.84</v>
      </c>
      <c r="C248" s="1">
        <f t="shared" si="1"/>
        <v>-1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IFERROR(__xludf.DUMMYFUNCTION("""COMPUTED_VALUE"""),20.84)</f>
        <v>20.84</v>
      </c>
      <c r="C249" s="1">
        <f t="shared" si="1"/>
        <v>-1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IFERROR(__xludf.DUMMYFUNCTION("""COMPUTED_VALUE"""),20.88)</f>
        <v>20.88</v>
      </c>
      <c r="C250" s="1">
        <f t="shared" si="1"/>
        <v>-1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IFERROR(__xludf.DUMMYFUNCTION("""COMPUTED_VALUE"""),20.94)</f>
        <v>20.94</v>
      </c>
      <c r="C251" s="1">
        <f t="shared" si="1"/>
        <v>-1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IFERROR(__xludf.DUMMYFUNCTION("""COMPUTED_VALUE"""),21.02)</f>
        <v>21.02</v>
      </c>
      <c r="C252" s="1">
        <f t="shared" si="1"/>
        <v>-1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IFERROR(__xludf.DUMMYFUNCTION("""COMPUTED_VALUE"""),21.03)</f>
        <v>21.03</v>
      </c>
      <c r="C253" s="1">
        <f t="shared" si="1"/>
        <v>-1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IFERROR(__xludf.DUMMYFUNCTION("""COMPUTED_VALUE"""),20.85)</f>
        <v>20.85</v>
      </c>
      <c r="C254" s="1">
        <f t="shared" si="1"/>
        <v>-1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IFERROR(__xludf.DUMMYFUNCTION("""COMPUTED_VALUE"""),21.15)</f>
        <v>21.15</v>
      </c>
      <c r="C255" s="1">
        <f t="shared" si="1"/>
        <v>-1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IFERROR(__xludf.DUMMYFUNCTION("""COMPUTED_VALUE"""),20.94)</f>
        <v>20.94</v>
      </c>
      <c r="C256" s="1">
        <f t="shared" si="1"/>
        <v>-1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IFERROR(__xludf.DUMMYFUNCTION("""COMPUTED_VALUE"""),20.77)</f>
        <v>20.77</v>
      </c>
      <c r="C257" s="1">
        <f t="shared" si="1"/>
        <v>-1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IFERROR(__xludf.DUMMYFUNCTION("""COMPUTED_VALUE"""),20.66)</f>
        <v>20.66</v>
      </c>
      <c r="C258" s="1">
        <f t="shared" si="1"/>
        <v>-1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IFERROR(__xludf.DUMMYFUNCTION("""COMPUTED_VALUE"""),20.69)</f>
        <v>20.69</v>
      </c>
      <c r="C259" s="1">
        <f t="shared" si="1"/>
        <v>-1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IFERROR(__xludf.DUMMYFUNCTION("""COMPUTED_VALUE"""),21.05)</f>
        <v>21.05</v>
      </c>
      <c r="C260" s="1">
        <f t="shared" si="1"/>
        <v>-1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IFERROR(__xludf.DUMMYFUNCTION("""COMPUTED_VALUE"""),21.3)</f>
        <v>21.3</v>
      </c>
      <c r="C261" s="1">
        <f t="shared" si="1"/>
        <v>-1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IFERROR(__xludf.DUMMYFUNCTION("""COMPUTED_VALUE"""),21.29)</f>
        <v>21.29</v>
      </c>
      <c r="C262" s="1">
        <f t="shared" si="1"/>
        <v>-1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IFERROR(__xludf.DUMMYFUNCTION("""COMPUTED_VALUE"""),21.08)</f>
        <v>21.08</v>
      </c>
      <c r="C263" s="1">
        <f t="shared" si="1"/>
        <v>-1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IFERROR(__xludf.DUMMYFUNCTION("""COMPUTED_VALUE"""),21.08)</f>
        <v>21.08</v>
      </c>
      <c r="C264" s="1">
        <f t="shared" si="1"/>
        <v>-1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IFERROR(__xludf.DUMMYFUNCTION("""COMPUTED_VALUE"""),21.01)</f>
        <v>21.01</v>
      </c>
      <c r="C265" s="1">
        <f t="shared" si="1"/>
        <v>-1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IFERROR(__xludf.DUMMYFUNCTION("""COMPUTED_VALUE"""),20.95)</f>
        <v>20.95</v>
      </c>
      <c r="C266" s="1">
        <f t="shared" si="1"/>
        <v>-1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IFERROR(__xludf.DUMMYFUNCTION("""COMPUTED_VALUE"""),20.82)</f>
        <v>20.82</v>
      </c>
      <c r="C267" s="1">
        <f t="shared" si="1"/>
        <v>-1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IFERROR(__xludf.DUMMYFUNCTION("""COMPUTED_VALUE"""),21.24)</f>
        <v>21.24</v>
      </c>
      <c r="C268" s="1">
        <f t="shared" si="1"/>
        <v>-1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IFERROR(__xludf.DUMMYFUNCTION("""COMPUTED_VALUE"""),21.55)</f>
        <v>21.55</v>
      </c>
      <c r="C269" s="1">
        <f t="shared" si="1"/>
        <v>-1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IFERROR(__xludf.DUMMYFUNCTION("""COMPUTED_VALUE"""),21.75)</f>
        <v>21.75</v>
      </c>
      <c r="C270" s="1">
        <f t="shared" si="1"/>
        <v>-1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IFERROR(__xludf.DUMMYFUNCTION("""COMPUTED_VALUE"""),21.75)</f>
        <v>21.75</v>
      </c>
      <c r="C271" s="1">
        <f t="shared" si="1"/>
        <v>-1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IFERROR(__xludf.DUMMYFUNCTION("""COMPUTED_VALUE"""),21.46)</f>
        <v>21.46</v>
      </c>
      <c r="C272" s="1">
        <f t="shared" si="1"/>
        <v>-1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IFERROR(__xludf.DUMMYFUNCTION("""COMPUTED_VALUE"""),21.46)</f>
        <v>21.46</v>
      </c>
      <c r="C273" s="1">
        <f t="shared" si="1"/>
        <v>-1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IFERROR(__xludf.DUMMYFUNCTION("""COMPUTED_VALUE"""),21.48)</f>
        <v>21.48</v>
      </c>
      <c r="C274" s="1">
        <f t="shared" si="1"/>
        <v>-1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IFERROR(__xludf.DUMMYFUNCTION("""COMPUTED_VALUE"""),21.56)</f>
        <v>21.56</v>
      </c>
      <c r="C275" s="1">
        <f t="shared" si="1"/>
        <v>-1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IFERROR(__xludf.DUMMYFUNCTION("""COMPUTED_VALUE"""),21.57)</f>
        <v>21.57</v>
      </c>
      <c r="C276" s="1">
        <f t="shared" si="1"/>
        <v>-1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IFERROR(__xludf.DUMMYFUNCTION("""COMPUTED_VALUE"""),21.68)</f>
        <v>21.68</v>
      </c>
      <c r="C277" s="1">
        <f t="shared" si="1"/>
        <v>-1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IFERROR(__xludf.DUMMYFUNCTION("""COMPUTED_VALUE"""),21.69)</f>
        <v>21.69</v>
      </c>
      <c r="C278" s="1">
        <f t="shared" si="1"/>
        <v>-1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IFERROR(__xludf.DUMMYFUNCTION("""COMPUTED_VALUE"""),21.64)</f>
        <v>21.64</v>
      </c>
      <c r="C279" s="1">
        <f t="shared" si="1"/>
        <v>-1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IFERROR(__xludf.DUMMYFUNCTION("""COMPUTED_VALUE"""),21.46)</f>
        <v>21.46</v>
      </c>
      <c r="C280" s="1">
        <f t="shared" si="1"/>
        <v>-1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IFERROR(__xludf.DUMMYFUNCTION("""COMPUTED_VALUE"""),21.8)</f>
        <v>21.8</v>
      </c>
      <c r="C281" s="1">
        <f t="shared" si="1"/>
        <v>-1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IFERROR(__xludf.DUMMYFUNCTION("""COMPUTED_VALUE"""),21.76)</f>
        <v>21.76</v>
      </c>
      <c r="C282" s="1">
        <f t="shared" si="1"/>
        <v>-1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IFERROR(__xludf.DUMMYFUNCTION("""COMPUTED_VALUE"""),21.57)</f>
        <v>21.57</v>
      </c>
      <c r="C283" s="1">
        <f t="shared" si="1"/>
        <v>-1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IFERROR(__xludf.DUMMYFUNCTION("""COMPUTED_VALUE"""),21.45)</f>
        <v>21.45</v>
      </c>
      <c r="C284" s="1">
        <f t="shared" si="1"/>
        <v>-1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IFERROR(__xludf.DUMMYFUNCTION("""COMPUTED_VALUE"""),21.75)</f>
        <v>21.75</v>
      </c>
      <c r="C285" s="1">
        <f t="shared" si="1"/>
        <v>-1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IFERROR(__xludf.DUMMYFUNCTION("""COMPUTED_VALUE"""),21.97)</f>
        <v>21.97</v>
      </c>
      <c r="C286" s="1">
        <f t="shared" si="1"/>
        <v>-1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IFERROR(__xludf.DUMMYFUNCTION("""COMPUTED_VALUE"""),22.14)</f>
        <v>22.14</v>
      </c>
      <c r="C287" s="1">
        <f t="shared" si="1"/>
        <v>-1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IFERROR(__xludf.DUMMYFUNCTION("""COMPUTED_VALUE"""),21.81)</f>
        <v>21.81</v>
      </c>
      <c r="C288" s="1">
        <f t="shared" si="1"/>
        <v>-1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IFERROR(__xludf.DUMMYFUNCTION("""COMPUTED_VALUE"""),21.15)</f>
        <v>21.15</v>
      </c>
      <c r="C289" s="1">
        <f t="shared" si="1"/>
        <v>-1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IFERROR(__xludf.DUMMYFUNCTION("""COMPUTED_VALUE"""),21.29)</f>
        <v>21.29</v>
      </c>
      <c r="C290" s="1">
        <f t="shared" si="1"/>
        <v>-1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IFERROR(__xludf.DUMMYFUNCTION("""COMPUTED_VALUE"""),21.86)</f>
        <v>21.86</v>
      </c>
      <c r="C291" s="1">
        <f t="shared" si="1"/>
        <v>-1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IFERROR(__xludf.DUMMYFUNCTION("""COMPUTED_VALUE"""),21.47)</f>
        <v>21.47</v>
      </c>
      <c r="C292" s="1">
        <f t="shared" si="1"/>
        <v>-1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IFERROR(__xludf.DUMMYFUNCTION("""COMPUTED_VALUE"""),21.39)</f>
        <v>21.39</v>
      </c>
      <c r="C293" s="1">
        <f t="shared" si="1"/>
        <v>-1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IFERROR(__xludf.DUMMYFUNCTION("""COMPUTED_VALUE"""),21.49)</f>
        <v>21.49</v>
      </c>
      <c r="C294" s="1">
        <f t="shared" si="1"/>
        <v>-1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IFERROR(__xludf.DUMMYFUNCTION("""COMPUTED_VALUE"""),21.79)</f>
        <v>21.79</v>
      </c>
      <c r="C295" s="1">
        <f t="shared" si="1"/>
        <v>-1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IFERROR(__xludf.DUMMYFUNCTION("""COMPUTED_VALUE"""),21.56)</f>
        <v>21.56</v>
      </c>
      <c r="C296" s="1">
        <f t="shared" si="1"/>
        <v>-1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IFERROR(__xludf.DUMMYFUNCTION("""COMPUTED_VALUE"""),21.21)</f>
        <v>21.21</v>
      </c>
      <c r="C297" s="1">
        <f t="shared" si="1"/>
        <v>-1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IFERROR(__xludf.DUMMYFUNCTION("""COMPUTED_VALUE"""),21.13)</f>
        <v>21.13</v>
      </c>
      <c r="C298" s="1">
        <f t="shared" si="1"/>
        <v>-1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IFERROR(__xludf.DUMMYFUNCTION("""COMPUTED_VALUE"""),21.2)</f>
        <v>21.2</v>
      </c>
      <c r="C299" s="1">
        <f t="shared" si="1"/>
        <v>-1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IFERROR(__xludf.DUMMYFUNCTION("""COMPUTED_VALUE"""),20.79)</f>
        <v>20.79</v>
      </c>
      <c r="C300" s="1">
        <f t="shared" si="1"/>
        <v>-1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IFERROR(__xludf.DUMMYFUNCTION("""COMPUTED_VALUE"""),20.87)</f>
        <v>20.87</v>
      </c>
      <c r="C301" s="1">
        <f t="shared" si="1"/>
        <v>-1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IFERROR(__xludf.DUMMYFUNCTION("""COMPUTED_VALUE"""),20.84)</f>
        <v>20.84</v>
      </c>
      <c r="C302" s="1">
        <f t="shared" si="1"/>
        <v>-1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IFERROR(__xludf.DUMMYFUNCTION("""COMPUTED_VALUE"""),20.18)</f>
        <v>20.18</v>
      </c>
      <c r="C303" s="1">
        <f t="shared" si="1"/>
        <v>-1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IFERROR(__xludf.DUMMYFUNCTION("""COMPUTED_VALUE"""),19.81)</f>
        <v>19.81</v>
      </c>
      <c r="C304" s="1">
        <f t="shared" si="1"/>
        <v>-1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IFERROR(__xludf.DUMMYFUNCTION("""COMPUTED_VALUE"""),19.9)</f>
        <v>19.9</v>
      </c>
      <c r="C305" s="1">
        <f t="shared" si="1"/>
        <v>-1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IFERROR(__xludf.DUMMYFUNCTION("""COMPUTED_VALUE"""),19.93)</f>
        <v>19.93</v>
      </c>
      <c r="C306" s="1">
        <f t="shared" si="1"/>
        <v>-1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IFERROR(__xludf.DUMMYFUNCTION("""COMPUTED_VALUE"""),20.19)</f>
        <v>20.19</v>
      </c>
      <c r="C307" s="1">
        <f t="shared" si="1"/>
        <v>-1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IFERROR(__xludf.DUMMYFUNCTION("""COMPUTED_VALUE"""),20.15)</f>
        <v>20.15</v>
      </c>
      <c r="C308" s="1">
        <f t="shared" si="1"/>
        <v>-1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IFERROR(__xludf.DUMMYFUNCTION("""COMPUTED_VALUE"""),20.29)</f>
        <v>20.29</v>
      </c>
      <c r="C309" s="1">
        <f t="shared" si="1"/>
        <v>-1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IFERROR(__xludf.DUMMYFUNCTION("""COMPUTED_VALUE"""),20.38)</f>
        <v>20.38</v>
      </c>
      <c r="C310" s="1">
        <f t="shared" si="1"/>
        <v>-1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IFERROR(__xludf.DUMMYFUNCTION("""COMPUTED_VALUE"""),20.37)</f>
        <v>20.37</v>
      </c>
      <c r="C311" s="1">
        <f t="shared" si="1"/>
        <v>-1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IFERROR(__xludf.DUMMYFUNCTION("""COMPUTED_VALUE"""),20.34)</f>
        <v>20.34</v>
      </c>
      <c r="C312" s="1">
        <f t="shared" si="1"/>
        <v>-1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IFERROR(__xludf.DUMMYFUNCTION("""COMPUTED_VALUE"""),20.28)</f>
        <v>20.28</v>
      </c>
      <c r="C313" s="1">
        <f t="shared" si="1"/>
        <v>-1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IFERROR(__xludf.DUMMYFUNCTION("""COMPUTED_VALUE"""),20.46)</f>
        <v>20.46</v>
      </c>
      <c r="C314" s="1">
        <f t="shared" si="1"/>
        <v>-1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IFERROR(__xludf.DUMMYFUNCTION("""COMPUTED_VALUE"""),20.18)</f>
        <v>20.18</v>
      </c>
      <c r="C315" s="1">
        <f t="shared" si="1"/>
        <v>-1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IFERROR(__xludf.DUMMYFUNCTION("""COMPUTED_VALUE"""),19.72)</f>
        <v>19.72</v>
      </c>
      <c r="C316" s="1">
        <f t="shared" si="1"/>
        <v>-1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IFERROR(__xludf.DUMMYFUNCTION("""COMPUTED_VALUE"""),19.49)</f>
        <v>19.49</v>
      </c>
      <c r="C317" s="1">
        <f t="shared" si="1"/>
        <v>-1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IFERROR(__xludf.DUMMYFUNCTION("""COMPUTED_VALUE"""),19.71)</f>
        <v>19.71</v>
      </c>
      <c r="C318" s="1">
        <f t="shared" si="1"/>
        <v>-1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IFERROR(__xludf.DUMMYFUNCTION("""COMPUTED_VALUE"""),19.95)</f>
        <v>19.95</v>
      </c>
      <c r="C319" s="1">
        <f t="shared" si="1"/>
        <v>-1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IFERROR(__xludf.DUMMYFUNCTION("""COMPUTED_VALUE"""),20.03)</f>
        <v>20.03</v>
      </c>
      <c r="C320" s="1">
        <f t="shared" si="1"/>
        <v>-1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IFERROR(__xludf.DUMMYFUNCTION("""COMPUTED_VALUE"""),20.02)</f>
        <v>20.02</v>
      </c>
      <c r="C321" s="1">
        <f t="shared" si="1"/>
        <v>-1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IFERROR(__xludf.DUMMYFUNCTION("""COMPUTED_VALUE"""),20.12)</f>
        <v>20.12</v>
      </c>
      <c r="C322" s="1">
        <f t="shared" si="1"/>
        <v>-1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IFERROR(__xludf.DUMMYFUNCTION("""COMPUTED_VALUE"""),19.76)</f>
        <v>19.76</v>
      </c>
      <c r="C323" s="1">
        <f t="shared" si="1"/>
        <v>-1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IFERROR(__xludf.DUMMYFUNCTION("""COMPUTED_VALUE"""),19.78)</f>
        <v>19.78</v>
      </c>
      <c r="C324" s="1">
        <f t="shared" si="1"/>
        <v>-1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IFERROR(__xludf.DUMMYFUNCTION("""COMPUTED_VALUE"""),19.58)</f>
        <v>19.58</v>
      </c>
      <c r="C325" s="1">
        <f t="shared" si="1"/>
        <v>-1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IFERROR(__xludf.DUMMYFUNCTION("""COMPUTED_VALUE"""),19.75)</f>
        <v>19.75</v>
      </c>
      <c r="C326" s="1">
        <f t="shared" si="1"/>
        <v>-1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IFERROR(__xludf.DUMMYFUNCTION("""COMPUTED_VALUE"""),19.62)</f>
        <v>19.62</v>
      </c>
      <c r="C327" s="1">
        <f t="shared" si="1"/>
        <v>-1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IFERROR(__xludf.DUMMYFUNCTION("""COMPUTED_VALUE"""),19.86)</f>
        <v>19.86</v>
      </c>
      <c r="C328" s="1">
        <f t="shared" si="1"/>
        <v>-1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IFERROR(__xludf.DUMMYFUNCTION("""COMPUTED_VALUE"""),21.41)</f>
        <v>21.41</v>
      </c>
      <c r="C329" s="1">
        <f t="shared" si="1"/>
        <v>-1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IFERROR(__xludf.DUMMYFUNCTION("""COMPUTED_VALUE"""),21.46)</f>
        <v>21.46</v>
      </c>
      <c r="C330" s="1">
        <f t="shared" si="1"/>
        <v>-1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IFERROR(__xludf.DUMMYFUNCTION("""COMPUTED_VALUE"""),21.94)</f>
        <v>21.94</v>
      </c>
      <c r="C331" s="1">
        <f t="shared" si="1"/>
        <v>-1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IFERROR(__xludf.DUMMYFUNCTION("""COMPUTED_VALUE"""),22.48)</f>
        <v>22.48</v>
      </c>
      <c r="C332" s="1">
        <f t="shared" si="1"/>
        <v>-1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IFERROR(__xludf.DUMMYFUNCTION("""COMPUTED_VALUE"""),22.63)</f>
        <v>22.63</v>
      </c>
      <c r="C333" s="1">
        <f t="shared" si="1"/>
        <v>-1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IFERROR(__xludf.DUMMYFUNCTION("""COMPUTED_VALUE"""),22.8)</f>
        <v>22.8</v>
      </c>
      <c r="C334" s="1">
        <f t="shared" si="1"/>
        <v>-1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IFERROR(__xludf.DUMMYFUNCTION("""COMPUTED_VALUE"""),23.15)</f>
        <v>23.15</v>
      </c>
      <c r="C335" s="1">
        <f t="shared" si="1"/>
        <v>-1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IFERROR(__xludf.DUMMYFUNCTION("""COMPUTED_VALUE"""),22.91)</f>
        <v>22.91</v>
      </c>
      <c r="C336" s="1">
        <f t="shared" si="1"/>
        <v>-1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IFERROR(__xludf.DUMMYFUNCTION("""COMPUTED_VALUE"""),23.23)</f>
        <v>23.23</v>
      </c>
      <c r="C337" s="1">
        <f t="shared" si="1"/>
        <v>-1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IFERROR(__xludf.DUMMYFUNCTION("""COMPUTED_VALUE"""),23.5)</f>
        <v>23.5</v>
      </c>
      <c r="C338" s="1">
        <f t="shared" si="1"/>
        <v>-1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IFERROR(__xludf.DUMMYFUNCTION("""COMPUTED_VALUE"""),23.61)</f>
        <v>23.61</v>
      </c>
      <c r="C339" s="1">
        <f t="shared" si="1"/>
        <v>-1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IFERROR(__xludf.DUMMYFUNCTION("""COMPUTED_VALUE"""),23.25)</f>
        <v>23.25</v>
      </c>
      <c r="C340" s="1">
        <f t="shared" si="1"/>
        <v>-1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IFERROR(__xludf.DUMMYFUNCTION("""COMPUTED_VALUE"""),22.76)</f>
        <v>22.76</v>
      </c>
      <c r="C341" s="1">
        <f t="shared" si="1"/>
        <v>-1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IFERROR(__xludf.DUMMYFUNCTION("""COMPUTED_VALUE"""),23.03)</f>
        <v>23.03</v>
      </c>
      <c r="C342" s="1">
        <f t="shared" si="1"/>
        <v>-1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IFERROR(__xludf.DUMMYFUNCTION("""COMPUTED_VALUE"""),23.41)</f>
        <v>23.41</v>
      </c>
      <c r="C343" s="1">
        <f t="shared" si="1"/>
        <v>-1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IFERROR(__xludf.DUMMYFUNCTION("""COMPUTED_VALUE"""),23.71)</f>
        <v>23.71</v>
      </c>
      <c r="C344" s="1">
        <f t="shared" si="1"/>
        <v>-1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IFERROR(__xludf.DUMMYFUNCTION("""COMPUTED_VALUE"""),23.41)</f>
        <v>23.41</v>
      </c>
      <c r="C345" s="1">
        <f t="shared" si="1"/>
        <v>-1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IFERROR(__xludf.DUMMYFUNCTION("""COMPUTED_VALUE"""),23.64)</f>
        <v>23.64</v>
      </c>
      <c r="C346" s="1">
        <f t="shared" si="1"/>
        <v>-1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IFERROR(__xludf.DUMMYFUNCTION("""COMPUTED_VALUE"""),23.55)</f>
        <v>23.55</v>
      </c>
      <c r="C347" s="1">
        <f t="shared" si="1"/>
        <v>-1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IFERROR(__xludf.DUMMYFUNCTION("""COMPUTED_VALUE"""),23.88)</f>
        <v>23.88</v>
      </c>
      <c r="C348" s="1">
        <f t="shared" si="1"/>
        <v>-1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IFERROR(__xludf.DUMMYFUNCTION("""COMPUTED_VALUE"""),23.54)</f>
        <v>23.54</v>
      </c>
      <c r="C349" s="1">
        <f t="shared" si="1"/>
        <v>-1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IFERROR(__xludf.DUMMYFUNCTION("""COMPUTED_VALUE"""),23.22)</f>
        <v>23.22</v>
      </c>
      <c r="C350" s="1">
        <f t="shared" si="1"/>
        <v>-1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IFERROR(__xludf.DUMMYFUNCTION("""COMPUTED_VALUE"""),22.86)</f>
        <v>22.86</v>
      </c>
      <c r="C351" s="1">
        <f t="shared" si="1"/>
        <v>-1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IFERROR(__xludf.DUMMYFUNCTION("""COMPUTED_VALUE"""),22.61)</f>
        <v>22.61</v>
      </c>
      <c r="C352" s="1">
        <f t="shared" si="1"/>
        <v>-1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IFERROR(__xludf.DUMMYFUNCTION("""COMPUTED_VALUE"""),22.68)</f>
        <v>22.68</v>
      </c>
      <c r="C353" s="1">
        <f t="shared" si="1"/>
        <v>-1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IFERROR(__xludf.DUMMYFUNCTION("""COMPUTED_VALUE"""),22.5)</f>
        <v>22.5</v>
      </c>
      <c r="C354" s="1">
        <f t="shared" si="1"/>
        <v>-1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IFERROR(__xludf.DUMMYFUNCTION("""COMPUTED_VALUE"""),22.21)</f>
        <v>22.21</v>
      </c>
      <c r="C355" s="1">
        <f t="shared" si="1"/>
        <v>-1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IFERROR(__xludf.DUMMYFUNCTION("""COMPUTED_VALUE"""),22.51)</f>
        <v>22.51</v>
      </c>
      <c r="C356" s="1">
        <f t="shared" si="1"/>
        <v>-1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IFERROR(__xludf.DUMMYFUNCTION("""COMPUTED_VALUE"""),22.0)</f>
        <v>22</v>
      </c>
      <c r="C357" s="1">
        <f t="shared" si="1"/>
        <v>-1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IFERROR(__xludf.DUMMYFUNCTION("""COMPUTED_VALUE"""),22.09)</f>
        <v>22.09</v>
      </c>
      <c r="C358" s="1">
        <f t="shared" si="1"/>
        <v>-1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IFERROR(__xludf.DUMMYFUNCTION("""COMPUTED_VALUE"""),21.73)</f>
        <v>21.73</v>
      </c>
      <c r="C359" s="1">
        <f t="shared" si="1"/>
        <v>-1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IFERROR(__xludf.DUMMYFUNCTION("""COMPUTED_VALUE"""),21.83)</f>
        <v>21.83</v>
      </c>
      <c r="C360" s="1">
        <f t="shared" si="1"/>
        <v>-1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IFERROR(__xludf.DUMMYFUNCTION("""COMPUTED_VALUE"""),22.06)</f>
        <v>22.06</v>
      </c>
      <c r="C361" s="1">
        <f t="shared" si="1"/>
        <v>-1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IFERROR(__xludf.DUMMYFUNCTION("""COMPUTED_VALUE"""),21.82)</f>
        <v>21.82</v>
      </c>
      <c r="C362" s="1">
        <f t="shared" si="1"/>
        <v>-1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IFERROR(__xludf.DUMMYFUNCTION("""COMPUTED_VALUE"""),21.76)</f>
        <v>21.76</v>
      </c>
      <c r="C363" s="1">
        <f t="shared" si="1"/>
        <v>-1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IFERROR(__xludf.DUMMYFUNCTION("""COMPUTED_VALUE"""),21.38)</f>
        <v>21.38</v>
      </c>
      <c r="C364" s="1">
        <f t="shared" si="1"/>
        <v>-1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IFERROR(__xludf.DUMMYFUNCTION("""COMPUTED_VALUE"""),21.39)</f>
        <v>21.39</v>
      </c>
      <c r="C365" s="1">
        <f t="shared" si="1"/>
        <v>-1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IFERROR(__xludf.DUMMYFUNCTION("""COMPUTED_VALUE"""),21.82)</f>
        <v>21.82</v>
      </c>
      <c r="C366" s="1">
        <f t="shared" si="1"/>
        <v>-1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IFERROR(__xludf.DUMMYFUNCTION("""COMPUTED_VALUE"""),21.42)</f>
        <v>21.42</v>
      </c>
      <c r="C367" s="1">
        <f t="shared" si="1"/>
        <v>-1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IFERROR(__xludf.DUMMYFUNCTION("""COMPUTED_VALUE"""),21.42)</f>
        <v>21.42</v>
      </c>
      <c r="C368" s="1">
        <f t="shared" si="1"/>
        <v>-1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IFERROR(__xludf.DUMMYFUNCTION("""COMPUTED_VALUE"""),21.19)</f>
        <v>21.19</v>
      </c>
      <c r="C369" s="1">
        <f t="shared" si="1"/>
        <v>-1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IFERROR(__xludf.DUMMYFUNCTION("""COMPUTED_VALUE"""),21.33)</f>
        <v>21.33</v>
      </c>
      <c r="C370" s="1">
        <f t="shared" si="1"/>
        <v>-1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IFERROR(__xludf.DUMMYFUNCTION("""COMPUTED_VALUE"""),21.65)</f>
        <v>21.65</v>
      </c>
      <c r="C371" s="1">
        <f t="shared" si="1"/>
        <v>-1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IFERROR(__xludf.DUMMYFUNCTION("""COMPUTED_VALUE"""),21.4)</f>
        <v>21.4</v>
      </c>
      <c r="C372" s="1">
        <f t="shared" si="1"/>
        <v>-1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IFERROR(__xludf.DUMMYFUNCTION("""COMPUTED_VALUE"""),21.71)</f>
        <v>21.71</v>
      </c>
      <c r="C373" s="1">
        <f t="shared" si="1"/>
        <v>-1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IFERROR(__xludf.DUMMYFUNCTION("""COMPUTED_VALUE"""),21.2)</f>
        <v>21.2</v>
      </c>
      <c r="C374" s="1">
        <f t="shared" si="1"/>
        <v>-1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IFERROR(__xludf.DUMMYFUNCTION("""COMPUTED_VALUE"""),21.34)</f>
        <v>21.34</v>
      </c>
      <c r="C375" s="1">
        <f t="shared" si="1"/>
        <v>-1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IFERROR(__xludf.DUMMYFUNCTION("""COMPUTED_VALUE"""),21.49)</f>
        <v>21.49</v>
      </c>
      <c r="C376" s="1">
        <f t="shared" si="1"/>
        <v>-1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IFERROR(__xludf.DUMMYFUNCTION("""COMPUTED_VALUE"""),21.39)</f>
        <v>21.39</v>
      </c>
      <c r="C377" s="1">
        <f t="shared" si="1"/>
        <v>-1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IFERROR(__xludf.DUMMYFUNCTION("""COMPUTED_VALUE"""),22.16)</f>
        <v>22.16</v>
      </c>
      <c r="C378" s="1">
        <f t="shared" si="1"/>
        <v>-1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IFERROR(__xludf.DUMMYFUNCTION("""COMPUTED_VALUE"""),22.53)</f>
        <v>22.53</v>
      </c>
      <c r="C379" s="1">
        <f t="shared" si="1"/>
        <v>-1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IFERROR(__xludf.DUMMYFUNCTION("""COMPUTED_VALUE"""),22.44)</f>
        <v>22.44</v>
      </c>
      <c r="C380" s="1">
        <f t="shared" si="1"/>
        <v>-1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IFERROR(__xludf.DUMMYFUNCTION("""COMPUTED_VALUE"""),22.75)</f>
        <v>22.75</v>
      </c>
      <c r="C381" s="1">
        <f t="shared" si="1"/>
        <v>-1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IFERROR(__xludf.DUMMYFUNCTION("""COMPUTED_VALUE"""),23.23)</f>
        <v>23.23</v>
      </c>
      <c r="C382" s="1">
        <f t="shared" si="1"/>
        <v>-1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IFERROR(__xludf.DUMMYFUNCTION("""COMPUTED_VALUE"""),23.09)</f>
        <v>23.09</v>
      </c>
      <c r="C383" s="1">
        <f t="shared" si="1"/>
        <v>-1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IFERROR(__xludf.DUMMYFUNCTION("""COMPUTED_VALUE"""),22.85)</f>
        <v>22.85</v>
      </c>
      <c r="C384" s="1">
        <f t="shared" si="1"/>
        <v>-1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IFERROR(__xludf.DUMMYFUNCTION("""COMPUTED_VALUE"""),22.45)</f>
        <v>22.45</v>
      </c>
      <c r="C385" s="1">
        <f t="shared" si="1"/>
        <v>-1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IFERROR(__xludf.DUMMYFUNCTION("""COMPUTED_VALUE"""),22.48)</f>
        <v>22.48</v>
      </c>
      <c r="C386" s="1">
        <f t="shared" si="1"/>
        <v>-1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IFERROR(__xludf.DUMMYFUNCTION("""COMPUTED_VALUE"""),22.27)</f>
        <v>22.27</v>
      </c>
      <c r="C387" s="1">
        <f t="shared" si="1"/>
        <v>-1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IFERROR(__xludf.DUMMYFUNCTION("""COMPUTED_VALUE"""),22.37)</f>
        <v>22.37</v>
      </c>
      <c r="C388" s="1">
        <f t="shared" si="1"/>
        <v>-1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IFERROR(__xludf.DUMMYFUNCTION("""COMPUTED_VALUE"""),22.28)</f>
        <v>22.28</v>
      </c>
      <c r="C389" s="1">
        <f t="shared" si="1"/>
        <v>-1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IFERROR(__xludf.DUMMYFUNCTION("""COMPUTED_VALUE"""),23.06)</f>
        <v>23.06</v>
      </c>
      <c r="C390" s="1">
        <f t="shared" si="1"/>
        <v>-1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IFERROR(__xludf.DUMMYFUNCTION("""COMPUTED_VALUE"""),22.99)</f>
        <v>22.99</v>
      </c>
      <c r="C391" s="1">
        <f t="shared" si="1"/>
        <v>-1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IFERROR(__xludf.DUMMYFUNCTION("""COMPUTED_VALUE"""),22.81)</f>
        <v>22.81</v>
      </c>
      <c r="C392" s="1">
        <f t="shared" si="1"/>
        <v>-1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IFERROR(__xludf.DUMMYFUNCTION("""COMPUTED_VALUE"""),23.13)</f>
        <v>23.13</v>
      </c>
      <c r="C393" s="1">
        <f t="shared" si="1"/>
        <v>-1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IFERROR(__xludf.DUMMYFUNCTION("""COMPUTED_VALUE"""),23.03)</f>
        <v>23.03</v>
      </c>
      <c r="C394" s="1">
        <f t="shared" si="1"/>
        <v>-1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IFERROR(__xludf.DUMMYFUNCTION("""COMPUTED_VALUE"""),22.9)</f>
        <v>22.9</v>
      </c>
      <c r="C395" s="1">
        <f t="shared" si="1"/>
        <v>-1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IFERROR(__xludf.DUMMYFUNCTION("""COMPUTED_VALUE"""),22.53)</f>
        <v>22.53</v>
      </c>
      <c r="C396" s="1">
        <f t="shared" si="1"/>
        <v>-1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IFERROR(__xludf.DUMMYFUNCTION("""COMPUTED_VALUE"""),22.55)</f>
        <v>22.55</v>
      </c>
      <c r="C397" s="1">
        <f t="shared" si="1"/>
        <v>-1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IFERROR(__xludf.DUMMYFUNCTION("""COMPUTED_VALUE"""),22.33)</f>
        <v>22.33</v>
      </c>
      <c r="C398" s="1">
        <f t="shared" si="1"/>
        <v>-1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IFERROR(__xludf.DUMMYFUNCTION("""COMPUTED_VALUE"""),22.24)</f>
        <v>22.24</v>
      </c>
      <c r="C399" s="1">
        <f t="shared" si="1"/>
        <v>-1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IFERROR(__xludf.DUMMYFUNCTION("""COMPUTED_VALUE"""),21.72)</f>
        <v>21.72</v>
      </c>
      <c r="C400" s="1">
        <f t="shared" si="1"/>
        <v>-1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IFERROR(__xludf.DUMMYFUNCTION("""COMPUTED_VALUE"""),21.81)</f>
        <v>21.81</v>
      </c>
      <c r="C401" s="1">
        <f t="shared" si="1"/>
        <v>-1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IFERROR(__xludf.DUMMYFUNCTION("""COMPUTED_VALUE"""),20.85)</f>
        <v>20.85</v>
      </c>
      <c r="C402" s="1">
        <f t="shared" si="1"/>
        <v>-1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IFERROR(__xludf.DUMMYFUNCTION("""COMPUTED_VALUE"""),20.79)</f>
        <v>20.79</v>
      </c>
      <c r="C403" s="1">
        <f t="shared" si="1"/>
        <v>-1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IFERROR(__xludf.DUMMYFUNCTION("""COMPUTED_VALUE"""),20.11)</f>
        <v>20.11</v>
      </c>
      <c r="C404" s="1">
        <f t="shared" si="1"/>
        <v>-1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IFERROR(__xludf.DUMMYFUNCTION("""COMPUTED_VALUE"""),20.6)</f>
        <v>20.6</v>
      </c>
      <c r="C405" s="1">
        <f t="shared" si="1"/>
        <v>-1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IFERROR(__xludf.DUMMYFUNCTION("""COMPUTED_VALUE"""),19.93)</f>
        <v>19.93</v>
      </c>
      <c r="C406" s="1">
        <f t="shared" si="1"/>
        <v>-1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IFERROR(__xludf.DUMMYFUNCTION("""COMPUTED_VALUE"""),20.76)</f>
        <v>20.76</v>
      </c>
      <c r="C407" s="1">
        <f t="shared" si="1"/>
        <v>-1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IFERROR(__xludf.DUMMYFUNCTION("""COMPUTED_VALUE"""),20.65)</f>
        <v>20.65</v>
      </c>
      <c r="C408" s="1">
        <f t="shared" si="1"/>
        <v>-1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IFERROR(__xludf.DUMMYFUNCTION("""COMPUTED_VALUE"""),20.89)</f>
        <v>20.89</v>
      </c>
      <c r="C409" s="1">
        <f t="shared" si="1"/>
        <v>-1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IFERROR(__xludf.DUMMYFUNCTION("""COMPUTED_VALUE"""),20.79)</f>
        <v>20.79</v>
      </c>
      <c r="C410" s="1">
        <f t="shared" si="1"/>
        <v>-1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IFERROR(__xludf.DUMMYFUNCTION("""COMPUTED_VALUE"""),20.67)</f>
        <v>20.67</v>
      </c>
      <c r="C411" s="1">
        <f t="shared" si="1"/>
        <v>-1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IFERROR(__xludf.DUMMYFUNCTION("""COMPUTED_VALUE"""),19.77)</f>
        <v>19.77</v>
      </c>
      <c r="C412" s="1">
        <f t="shared" si="1"/>
        <v>-1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IFERROR(__xludf.DUMMYFUNCTION("""COMPUTED_VALUE"""),19.19)</f>
        <v>19.19</v>
      </c>
      <c r="C413" s="1">
        <f t="shared" si="1"/>
        <v>-1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IFERROR(__xludf.DUMMYFUNCTION("""COMPUTED_VALUE"""),19.38)</f>
        <v>19.38</v>
      </c>
      <c r="C414" s="1">
        <f t="shared" si="1"/>
        <v>-1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IFERROR(__xludf.DUMMYFUNCTION("""COMPUTED_VALUE"""),19.71)</f>
        <v>19.71</v>
      </c>
      <c r="C415" s="1">
        <f t="shared" si="1"/>
        <v>-1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IFERROR(__xludf.DUMMYFUNCTION("""COMPUTED_VALUE"""),19.8)</f>
        <v>19.8</v>
      </c>
      <c r="C416" s="1">
        <f t="shared" si="1"/>
        <v>-1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IFERROR(__xludf.DUMMYFUNCTION("""COMPUTED_VALUE"""),19.42)</f>
        <v>19.42</v>
      </c>
      <c r="C417" s="1">
        <f t="shared" si="1"/>
        <v>-1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IFERROR(__xludf.DUMMYFUNCTION("""COMPUTED_VALUE"""),19.77)</f>
        <v>19.77</v>
      </c>
      <c r="C418" s="1">
        <f t="shared" si="1"/>
        <v>-1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IFERROR(__xludf.DUMMYFUNCTION("""COMPUTED_VALUE"""),20.3)</f>
        <v>20.3</v>
      </c>
      <c r="C419" s="1">
        <f t="shared" si="1"/>
        <v>-1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IFERROR(__xludf.DUMMYFUNCTION("""COMPUTED_VALUE"""),20.24)</f>
        <v>20.24</v>
      </c>
      <c r="C420" s="1">
        <f t="shared" si="1"/>
        <v>-1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IFERROR(__xludf.DUMMYFUNCTION("""COMPUTED_VALUE"""),20.13)</f>
        <v>20.13</v>
      </c>
      <c r="C421" s="1">
        <f t="shared" si="1"/>
        <v>-1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IFERROR(__xludf.DUMMYFUNCTION("""COMPUTED_VALUE"""),19.99)</f>
        <v>19.99</v>
      </c>
      <c r="C422" s="1">
        <f t="shared" si="1"/>
        <v>-1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IFERROR(__xludf.DUMMYFUNCTION("""COMPUTED_VALUE"""),19.64)</f>
        <v>19.64</v>
      </c>
      <c r="C423" s="1">
        <f t="shared" si="1"/>
        <v>-1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IFERROR(__xludf.DUMMYFUNCTION("""COMPUTED_VALUE"""),19.54)</f>
        <v>19.54</v>
      </c>
      <c r="C424" s="1">
        <f t="shared" si="1"/>
        <v>-1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IFERROR(__xludf.DUMMYFUNCTION("""COMPUTED_VALUE"""),20.08)</f>
        <v>20.08</v>
      </c>
      <c r="C425" s="1">
        <f t="shared" si="1"/>
        <v>-1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IFERROR(__xludf.DUMMYFUNCTION("""COMPUTED_VALUE"""),19.9)</f>
        <v>19.9</v>
      </c>
      <c r="C426" s="1">
        <f t="shared" si="1"/>
        <v>-1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IFERROR(__xludf.DUMMYFUNCTION("""COMPUTED_VALUE"""),19.7)</f>
        <v>19.7</v>
      </c>
      <c r="C427" s="1">
        <f t="shared" si="1"/>
        <v>-1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IFERROR(__xludf.DUMMYFUNCTION("""COMPUTED_VALUE"""),20.28)</f>
        <v>20.28</v>
      </c>
      <c r="C428" s="1">
        <f t="shared" si="1"/>
        <v>-1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IFERROR(__xludf.DUMMYFUNCTION("""COMPUTED_VALUE"""),20.76)</f>
        <v>20.76</v>
      </c>
      <c r="C429" s="1">
        <f t="shared" si="1"/>
        <v>-1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IFERROR(__xludf.DUMMYFUNCTION("""COMPUTED_VALUE"""),21.12)</f>
        <v>21.12</v>
      </c>
      <c r="C430" s="1">
        <f t="shared" si="1"/>
        <v>-1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IFERROR(__xludf.DUMMYFUNCTION("""COMPUTED_VALUE"""),21.54)</f>
        <v>21.54</v>
      </c>
      <c r="C431" s="1">
        <f t="shared" si="1"/>
        <v>-1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IFERROR(__xludf.DUMMYFUNCTION("""COMPUTED_VALUE"""),21.97)</f>
        <v>21.97</v>
      </c>
      <c r="C432" s="1">
        <f t="shared" si="1"/>
        <v>-1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IFERROR(__xludf.DUMMYFUNCTION("""COMPUTED_VALUE"""),21.93)</f>
        <v>21.93</v>
      </c>
      <c r="C433" s="1">
        <f t="shared" si="1"/>
        <v>-1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IFERROR(__xludf.DUMMYFUNCTION("""COMPUTED_VALUE"""),22.2)</f>
        <v>22.2</v>
      </c>
      <c r="C434" s="1">
        <f t="shared" si="1"/>
        <v>-1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IFERROR(__xludf.DUMMYFUNCTION("""COMPUTED_VALUE"""),21.94)</f>
        <v>21.94</v>
      </c>
      <c r="C435" s="1">
        <f t="shared" si="1"/>
        <v>-1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IFERROR(__xludf.DUMMYFUNCTION("""COMPUTED_VALUE"""),21.62)</f>
        <v>21.62</v>
      </c>
      <c r="C436" s="1">
        <f t="shared" si="1"/>
        <v>-1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IFERROR(__xludf.DUMMYFUNCTION("""COMPUTED_VALUE"""),22.16)</f>
        <v>22.16</v>
      </c>
      <c r="C437" s="1">
        <f t="shared" si="1"/>
        <v>-1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IFERROR(__xludf.DUMMYFUNCTION("""COMPUTED_VALUE"""),22.24)</f>
        <v>22.24</v>
      </c>
      <c r="C438" s="1">
        <f t="shared" si="1"/>
        <v>-1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IFERROR(__xludf.DUMMYFUNCTION("""COMPUTED_VALUE"""),22.54)</f>
        <v>22.54</v>
      </c>
      <c r="C439" s="1">
        <f t="shared" si="1"/>
        <v>-1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IFERROR(__xludf.DUMMYFUNCTION("""COMPUTED_VALUE"""),22.31)</f>
        <v>22.31</v>
      </c>
      <c r="C440" s="1">
        <f t="shared" si="1"/>
        <v>-1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IFERROR(__xludf.DUMMYFUNCTION("""COMPUTED_VALUE"""),22.21)</f>
        <v>22.21</v>
      </c>
      <c r="C441" s="1">
        <f t="shared" si="1"/>
        <v>-1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IFERROR(__xludf.DUMMYFUNCTION("""COMPUTED_VALUE"""),21.34)</f>
        <v>21.34</v>
      </c>
      <c r="C442" s="1">
        <f t="shared" si="1"/>
        <v>-1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IFERROR(__xludf.DUMMYFUNCTION("""COMPUTED_VALUE"""),20.62)</f>
        <v>20.62</v>
      </c>
      <c r="C443" s="1">
        <f t="shared" si="1"/>
        <v>-1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IFERROR(__xludf.DUMMYFUNCTION("""COMPUTED_VALUE"""),21.22)</f>
        <v>21.22</v>
      </c>
      <c r="C444" s="1">
        <f t="shared" si="1"/>
        <v>-1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IFERROR(__xludf.DUMMYFUNCTION("""COMPUTED_VALUE"""),21.85)</f>
        <v>21.85</v>
      </c>
      <c r="C445" s="1">
        <f t="shared" si="1"/>
        <v>-1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IFERROR(__xludf.DUMMYFUNCTION("""COMPUTED_VALUE"""),22.03)</f>
        <v>22.03</v>
      </c>
      <c r="C446" s="1">
        <f t="shared" si="1"/>
        <v>-1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IFERROR(__xludf.DUMMYFUNCTION("""COMPUTED_VALUE"""),22.29)</f>
        <v>22.29</v>
      </c>
      <c r="C447" s="1">
        <f t="shared" si="1"/>
        <v>-1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IFERROR(__xludf.DUMMYFUNCTION("""COMPUTED_VALUE"""),22.88)</f>
        <v>22.88</v>
      </c>
      <c r="C448" s="1">
        <f t="shared" si="1"/>
        <v>-1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IFERROR(__xludf.DUMMYFUNCTION("""COMPUTED_VALUE"""),22.99)</f>
        <v>22.99</v>
      </c>
      <c r="C449" s="1">
        <f t="shared" si="1"/>
        <v>-1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IFERROR(__xludf.DUMMYFUNCTION("""COMPUTED_VALUE"""),23.12)</f>
        <v>23.12</v>
      </c>
      <c r="C450" s="1">
        <f t="shared" si="1"/>
        <v>-1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IFERROR(__xludf.DUMMYFUNCTION("""COMPUTED_VALUE"""),23.39)</f>
        <v>23.39</v>
      </c>
      <c r="C451" s="1">
        <f t="shared" si="1"/>
        <v>-1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IFERROR(__xludf.DUMMYFUNCTION("""COMPUTED_VALUE"""),23.5)</f>
        <v>23.5</v>
      </c>
      <c r="C452" s="1">
        <f t="shared" si="1"/>
        <v>-1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IFERROR(__xludf.DUMMYFUNCTION("""COMPUTED_VALUE"""),23.28)</f>
        <v>23.28</v>
      </c>
      <c r="C453" s="1">
        <f t="shared" si="1"/>
        <v>-1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IFERROR(__xludf.DUMMYFUNCTION("""COMPUTED_VALUE"""),23.4)</f>
        <v>23.4</v>
      </c>
      <c r="C454" s="1">
        <f t="shared" si="1"/>
        <v>-1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IFERROR(__xludf.DUMMYFUNCTION("""COMPUTED_VALUE"""),24.24)</f>
        <v>24.24</v>
      </c>
      <c r="C455" s="1">
        <f t="shared" si="1"/>
        <v>-1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IFERROR(__xludf.DUMMYFUNCTION("""COMPUTED_VALUE"""),23.61)</f>
        <v>23.61</v>
      </c>
      <c r="C456" s="1">
        <f t="shared" si="1"/>
        <v>-1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IFERROR(__xludf.DUMMYFUNCTION("""COMPUTED_VALUE"""),24.03)</f>
        <v>24.03</v>
      </c>
      <c r="C457" s="1">
        <f t="shared" si="1"/>
        <v>-1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IFERROR(__xludf.DUMMYFUNCTION("""COMPUTED_VALUE"""),24.59)</f>
        <v>24.59</v>
      </c>
      <c r="C458" s="1">
        <f t="shared" si="1"/>
        <v>-1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IFERROR(__xludf.DUMMYFUNCTION("""COMPUTED_VALUE"""),24.63)</f>
        <v>24.63</v>
      </c>
      <c r="C459" s="1">
        <f t="shared" si="1"/>
        <v>-1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IFERROR(__xludf.DUMMYFUNCTION("""COMPUTED_VALUE"""),24.7)</f>
        <v>24.7</v>
      </c>
      <c r="C460" s="1">
        <f t="shared" si="1"/>
        <v>-1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IFERROR(__xludf.DUMMYFUNCTION("""COMPUTED_VALUE"""),25.13)</f>
        <v>25.13</v>
      </c>
      <c r="C461" s="1">
        <f t="shared" si="1"/>
        <v>-1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IFERROR(__xludf.DUMMYFUNCTION("""COMPUTED_VALUE"""),24.98)</f>
        <v>24.98</v>
      </c>
      <c r="C462" s="1">
        <f t="shared" si="1"/>
        <v>-1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IFERROR(__xludf.DUMMYFUNCTION("""COMPUTED_VALUE"""),24.54)</f>
        <v>24.54</v>
      </c>
      <c r="C463" s="1">
        <f t="shared" si="1"/>
        <v>-1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IFERROR(__xludf.DUMMYFUNCTION("""COMPUTED_VALUE"""),23.9)</f>
        <v>23.9</v>
      </c>
      <c r="C464" s="1">
        <f t="shared" si="1"/>
        <v>-1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IFERROR(__xludf.DUMMYFUNCTION("""COMPUTED_VALUE"""),23.85)</f>
        <v>23.85</v>
      </c>
      <c r="C465" s="1">
        <f t="shared" si="1"/>
        <v>-1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IFERROR(__xludf.DUMMYFUNCTION("""COMPUTED_VALUE"""),24.2)</f>
        <v>24.2</v>
      </c>
      <c r="C466" s="1">
        <f t="shared" si="1"/>
        <v>-1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IFERROR(__xludf.DUMMYFUNCTION("""COMPUTED_VALUE"""),23.74)</f>
        <v>23.74</v>
      </c>
      <c r="C467" s="1">
        <f t="shared" si="1"/>
        <v>-1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IFERROR(__xludf.DUMMYFUNCTION("""COMPUTED_VALUE"""),24.28)</f>
        <v>24.28</v>
      </c>
      <c r="C468" s="1">
        <f t="shared" si="1"/>
        <v>-1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IFERROR(__xludf.DUMMYFUNCTION("""COMPUTED_VALUE"""),24.75)</f>
        <v>24.75</v>
      </c>
      <c r="C469" s="1">
        <f t="shared" si="1"/>
        <v>-1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IFERROR(__xludf.DUMMYFUNCTION("""COMPUTED_VALUE"""),23.84)</f>
        <v>23.84</v>
      </c>
      <c r="C470" s="1">
        <f t="shared" si="1"/>
        <v>-1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IFERROR(__xludf.DUMMYFUNCTION("""COMPUTED_VALUE"""),24.06)</f>
        <v>24.06</v>
      </c>
      <c r="C471" s="1">
        <f t="shared" si="1"/>
        <v>-1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IFERROR(__xludf.DUMMYFUNCTION("""COMPUTED_VALUE"""),24.85)</f>
        <v>24.85</v>
      </c>
      <c r="C472" s="1">
        <f t="shared" si="1"/>
        <v>-1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IFERROR(__xludf.DUMMYFUNCTION("""COMPUTED_VALUE"""),24.63)</f>
        <v>24.63</v>
      </c>
      <c r="C473" s="1">
        <f t="shared" si="1"/>
        <v>-1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IFERROR(__xludf.DUMMYFUNCTION("""COMPUTED_VALUE"""),25.34)</f>
        <v>25.34</v>
      </c>
      <c r="C474" s="1">
        <f t="shared" si="1"/>
        <v>-1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IFERROR(__xludf.DUMMYFUNCTION("""COMPUTED_VALUE"""),24.94)</f>
        <v>24.94</v>
      </c>
      <c r="C475" s="1">
        <f t="shared" si="1"/>
        <v>-1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IFERROR(__xludf.DUMMYFUNCTION("""COMPUTED_VALUE"""),24.34)</f>
        <v>24.34</v>
      </c>
      <c r="C476" s="1">
        <f t="shared" si="1"/>
        <v>-1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IFERROR(__xludf.DUMMYFUNCTION("""COMPUTED_VALUE"""),24.29)</f>
        <v>24.29</v>
      </c>
      <c r="C477" s="1">
        <f t="shared" si="1"/>
        <v>-1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IFERROR(__xludf.DUMMYFUNCTION("""COMPUTED_VALUE"""),23.57)</f>
        <v>23.57</v>
      </c>
      <c r="C478" s="1">
        <f t="shared" si="1"/>
        <v>-1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IFERROR(__xludf.DUMMYFUNCTION("""COMPUTED_VALUE"""),23.24)</f>
        <v>23.24</v>
      </c>
      <c r="C479" s="1">
        <f t="shared" si="1"/>
        <v>-1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IFERROR(__xludf.DUMMYFUNCTION("""COMPUTED_VALUE"""),22.7)</f>
        <v>22.7</v>
      </c>
      <c r="C480" s="1">
        <f t="shared" si="1"/>
        <v>-1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IFERROR(__xludf.DUMMYFUNCTION("""COMPUTED_VALUE"""),22.73)</f>
        <v>22.73</v>
      </c>
      <c r="C481" s="1">
        <f t="shared" si="1"/>
        <v>-1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IFERROR(__xludf.DUMMYFUNCTION("""COMPUTED_VALUE"""),23.46)</f>
        <v>23.46</v>
      </c>
      <c r="C482" s="1">
        <f t="shared" si="1"/>
        <v>-1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IFERROR(__xludf.DUMMYFUNCTION("""COMPUTED_VALUE"""),23.58)</f>
        <v>23.58</v>
      </c>
      <c r="C483" s="1">
        <f t="shared" si="1"/>
        <v>-1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IFERROR(__xludf.DUMMYFUNCTION("""COMPUTED_VALUE"""),24.91)</f>
        <v>24.91</v>
      </c>
      <c r="C484" s="1">
        <f t="shared" si="1"/>
        <v>-1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IFERROR(__xludf.DUMMYFUNCTION("""COMPUTED_VALUE"""),24.92)</f>
        <v>24.92</v>
      </c>
      <c r="C485" s="1">
        <f t="shared" si="1"/>
        <v>-1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IFERROR(__xludf.DUMMYFUNCTION("""COMPUTED_VALUE"""),24.64)</f>
        <v>24.64</v>
      </c>
      <c r="C486" s="1">
        <f t="shared" si="1"/>
        <v>-1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IFERROR(__xludf.DUMMYFUNCTION("""COMPUTED_VALUE"""),25.01)</f>
        <v>25.01</v>
      </c>
      <c r="C487" s="1">
        <f t="shared" si="1"/>
        <v>-1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IFERROR(__xludf.DUMMYFUNCTION("""COMPUTED_VALUE"""),25.35)</f>
        <v>25.35</v>
      </c>
      <c r="C488" s="1">
        <f t="shared" si="1"/>
        <v>-1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IFERROR(__xludf.DUMMYFUNCTION("""COMPUTED_VALUE"""),25.66)</f>
        <v>25.66</v>
      </c>
      <c r="C489" s="1">
        <f t="shared" si="1"/>
        <v>-1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IFERROR(__xludf.DUMMYFUNCTION("""COMPUTED_VALUE"""),24.71)</f>
        <v>24.71</v>
      </c>
      <c r="C490" s="1">
        <f t="shared" si="1"/>
        <v>-1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IFERROR(__xludf.DUMMYFUNCTION("""COMPUTED_VALUE"""),25.01)</f>
        <v>25.01</v>
      </c>
      <c r="C491" s="1">
        <f t="shared" si="1"/>
        <v>-1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IFERROR(__xludf.DUMMYFUNCTION("""COMPUTED_VALUE"""),24.0)</f>
        <v>24</v>
      </c>
      <c r="C492" s="1">
        <f t="shared" si="1"/>
        <v>-1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IFERROR(__xludf.DUMMYFUNCTION("""COMPUTED_VALUE"""),23.56)</f>
        <v>23.56</v>
      </c>
      <c r="C493" s="1">
        <f t="shared" si="1"/>
        <v>-1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IFERROR(__xludf.DUMMYFUNCTION("""COMPUTED_VALUE"""),23.31)</f>
        <v>23.31</v>
      </c>
      <c r="C494" s="1">
        <f t="shared" si="1"/>
        <v>-1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IFERROR(__xludf.DUMMYFUNCTION("""COMPUTED_VALUE"""),23.31)</f>
        <v>23.31</v>
      </c>
      <c r="C495" s="1">
        <f t="shared" si="1"/>
        <v>-1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IFERROR(__xludf.DUMMYFUNCTION("""COMPUTED_VALUE"""),23.23)</f>
        <v>23.23</v>
      </c>
      <c r="C496" s="1">
        <f t="shared" si="1"/>
        <v>-1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IFERROR(__xludf.DUMMYFUNCTION("""COMPUTED_VALUE"""),23.1)</f>
        <v>23.1</v>
      </c>
      <c r="C497" s="1">
        <f t="shared" si="1"/>
        <v>-1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IFERROR(__xludf.DUMMYFUNCTION("""COMPUTED_VALUE"""),23.84)</f>
        <v>23.84</v>
      </c>
      <c r="C498" s="1">
        <f t="shared" si="1"/>
        <v>-1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IFERROR(__xludf.DUMMYFUNCTION("""COMPUTED_VALUE"""),23.68)</f>
        <v>23.68</v>
      </c>
      <c r="C499" s="1">
        <f t="shared" si="1"/>
        <v>-1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IFERROR(__xludf.DUMMYFUNCTION("""COMPUTED_VALUE"""),24.02)</f>
        <v>24.02</v>
      </c>
      <c r="C500" s="1">
        <f t="shared" si="1"/>
        <v>-1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IFERROR(__xludf.DUMMYFUNCTION("""COMPUTED_VALUE"""),24.4)</f>
        <v>24.4</v>
      </c>
      <c r="C501" s="1">
        <f t="shared" si="1"/>
        <v>-1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IFERROR(__xludf.DUMMYFUNCTION("""COMPUTED_VALUE"""),24.56)</f>
        <v>24.56</v>
      </c>
      <c r="C502" s="1">
        <f t="shared" si="1"/>
        <v>-1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IFERROR(__xludf.DUMMYFUNCTION("""COMPUTED_VALUE"""),24.23)</f>
        <v>24.23</v>
      </c>
      <c r="C503" s="1">
        <f t="shared" si="1"/>
        <v>-1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IFERROR(__xludf.DUMMYFUNCTION("""COMPUTED_VALUE"""),24.55)</f>
        <v>24.55</v>
      </c>
      <c r="C504" s="1">
        <f t="shared" si="1"/>
        <v>-1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IFERROR(__xludf.DUMMYFUNCTION("""COMPUTED_VALUE"""),24.25)</f>
        <v>24.25</v>
      </c>
      <c r="C505" s="1">
        <f t="shared" si="1"/>
        <v>-1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IFERROR(__xludf.DUMMYFUNCTION("""COMPUTED_VALUE"""),24.54)</f>
        <v>24.54</v>
      </c>
      <c r="C506" s="1">
        <f t="shared" si="1"/>
        <v>-1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IFERROR(__xludf.DUMMYFUNCTION("""COMPUTED_VALUE"""),25.11)</f>
        <v>25.11</v>
      </c>
      <c r="C507" s="1">
        <f t="shared" si="1"/>
        <v>-1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IFERROR(__xludf.DUMMYFUNCTION("""COMPUTED_VALUE"""),25.4)</f>
        <v>25.4</v>
      </c>
      <c r="C508" s="1">
        <f t="shared" si="1"/>
        <v>-1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IFERROR(__xludf.DUMMYFUNCTION("""COMPUTED_VALUE"""),25.25)</f>
        <v>25.25</v>
      </c>
      <c r="C509" s="1">
        <f t="shared" si="1"/>
        <v>-1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IFERROR(__xludf.DUMMYFUNCTION("""COMPUTED_VALUE"""),25.47)</f>
        <v>25.47</v>
      </c>
      <c r="C510" s="1">
        <f t="shared" si="1"/>
        <v>-1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IFERROR(__xludf.DUMMYFUNCTION("""COMPUTED_VALUE"""),25.59)</f>
        <v>25.59</v>
      </c>
      <c r="C511" s="1">
        <f t="shared" si="1"/>
        <v>-1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IFERROR(__xludf.DUMMYFUNCTION("""COMPUTED_VALUE"""),25.8)</f>
        <v>25.8</v>
      </c>
      <c r="C512" s="1">
        <f t="shared" si="1"/>
        <v>-1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IFERROR(__xludf.DUMMYFUNCTION("""COMPUTED_VALUE"""),25.75)</f>
        <v>25.75</v>
      </c>
      <c r="C513" s="1">
        <f t="shared" si="1"/>
        <v>-1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IFERROR(__xludf.DUMMYFUNCTION("""COMPUTED_VALUE"""),25.14)</f>
        <v>25.14</v>
      </c>
      <c r="C514" s="1">
        <f t="shared" si="1"/>
        <v>-1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IFERROR(__xludf.DUMMYFUNCTION("""COMPUTED_VALUE"""),25.04)</f>
        <v>25.04</v>
      </c>
      <c r="C515" s="1">
        <f t="shared" si="1"/>
        <v>-1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IFERROR(__xludf.DUMMYFUNCTION("""COMPUTED_VALUE"""),25.39)</f>
        <v>25.39</v>
      </c>
      <c r="C516" s="1">
        <f t="shared" si="1"/>
        <v>-1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IFERROR(__xludf.DUMMYFUNCTION("""COMPUTED_VALUE"""),25.63)</f>
        <v>25.63</v>
      </c>
      <c r="C517" s="1">
        <f t="shared" si="1"/>
        <v>-1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IFERROR(__xludf.DUMMYFUNCTION("""COMPUTED_VALUE"""),26.38)</f>
        <v>26.38</v>
      </c>
      <c r="C518" s="1">
        <f t="shared" si="1"/>
        <v>-1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IFERROR(__xludf.DUMMYFUNCTION("""COMPUTED_VALUE"""),26.71)</f>
        <v>26.71</v>
      </c>
      <c r="C519" s="1">
        <f t="shared" si="1"/>
        <v>-1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IFERROR(__xludf.DUMMYFUNCTION("""COMPUTED_VALUE"""),26.9)</f>
        <v>26.9</v>
      </c>
      <c r="C520" s="1">
        <f t="shared" si="1"/>
        <v>-1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IFERROR(__xludf.DUMMYFUNCTION("""COMPUTED_VALUE"""),26.9)</f>
        <v>26.9</v>
      </c>
      <c r="C521" s="1">
        <f t="shared" si="1"/>
        <v>-1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IFERROR(__xludf.DUMMYFUNCTION("""COMPUTED_VALUE"""),26.75)</f>
        <v>26.75</v>
      </c>
      <c r="C522" s="1">
        <f t="shared" si="1"/>
        <v>-1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IFERROR(__xludf.DUMMYFUNCTION("""COMPUTED_VALUE"""),26.73)</f>
        <v>26.73</v>
      </c>
      <c r="C523" s="1">
        <f t="shared" si="1"/>
        <v>-1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IFERROR(__xludf.DUMMYFUNCTION("""COMPUTED_VALUE"""),26.74)</f>
        <v>26.74</v>
      </c>
      <c r="C524" s="1">
        <f t="shared" si="1"/>
        <v>-1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IFERROR(__xludf.DUMMYFUNCTION("""COMPUTED_VALUE"""),26.42)</f>
        <v>26.42</v>
      </c>
      <c r="C525" s="1">
        <f t="shared" si="1"/>
        <v>-1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IFERROR(__xludf.DUMMYFUNCTION("""COMPUTED_VALUE"""),26.55)</f>
        <v>26.55</v>
      </c>
      <c r="C526" s="1">
        <f t="shared" si="1"/>
        <v>-1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IFERROR(__xludf.DUMMYFUNCTION("""COMPUTED_VALUE"""),26.49)</f>
        <v>26.49</v>
      </c>
      <c r="C527" s="1">
        <f t="shared" si="1"/>
        <v>-1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IFERROR(__xludf.DUMMYFUNCTION("""COMPUTED_VALUE"""),26.74)</f>
        <v>26.74</v>
      </c>
      <c r="C528" s="1">
        <f t="shared" si="1"/>
        <v>-1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IFERROR(__xludf.DUMMYFUNCTION("""COMPUTED_VALUE"""),26.72)</f>
        <v>26.72</v>
      </c>
      <c r="C529" s="1">
        <f t="shared" si="1"/>
        <v>-1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IFERROR(__xludf.DUMMYFUNCTION("""COMPUTED_VALUE"""),26.64)</f>
        <v>26.64</v>
      </c>
      <c r="C530" s="1">
        <f t="shared" si="1"/>
        <v>-1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IFERROR(__xludf.DUMMYFUNCTION("""COMPUTED_VALUE"""),26.85)</f>
        <v>26.85</v>
      </c>
      <c r="C531" s="1">
        <f t="shared" si="1"/>
        <v>-1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IFERROR(__xludf.DUMMYFUNCTION("""COMPUTED_VALUE"""),26.86)</f>
        <v>26.86</v>
      </c>
      <c r="C532" s="1">
        <f t="shared" si="1"/>
        <v>-1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IFERROR(__xludf.DUMMYFUNCTION("""COMPUTED_VALUE"""),26.7)</f>
        <v>26.7</v>
      </c>
      <c r="C533" s="1">
        <f t="shared" si="1"/>
        <v>-1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IFERROR(__xludf.DUMMYFUNCTION("""COMPUTED_VALUE"""),26.7)</f>
        <v>26.7</v>
      </c>
      <c r="C534" s="1">
        <f t="shared" si="1"/>
        <v>-1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IFERROR(__xludf.DUMMYFUNCTION("""COMPUTED_VALUE"""),26.78)</f>
        <v>26.78</v>
      </c>
      <c r="C535" s="1">
        <f t="shared" si="1"/>
        <v>-1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IFERROR(__xludf.DUMMYFUNCTION("""COMPUTED_VALUE"""),26.58)</f>
        <v>26.58</v>
      </c>
      <c r="C536" s="1">
        <f t="shared" si="1"/>
        <v>-1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IFERROR(__xludf.DUMMYFUNCTION("""COMPUTED_VALUE"""),26.83)</f>
        <v>26.83</v>
      </c>
      <c r="C537" s="1">
        <f t="shared" si="1"/>
        <v>-1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IFERROR(__xludf.DUMMYFUNCTION("""COMPUTED_VALUE"""),27.37)</f>
        <v>27.37</v>
      </c>
      <c r="C538" s="1">
        <f t="shared" si="1"/>
        <v>-1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IFERROR(__xludf.DUMMYFUNCTION("""COMPUTED_VALUE"""),27.16)</f>
        <v>27.16</v>
      </c>
      <c r="C539" s="1">
        <f t="shared" si="1"/>
        <v>-1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IFERROR(__xludf.DUMMYFUNCTION("""COMPUTED_VALUE"""),26.73)</f>
        <v>26.73</v>
      </c>
      <c r="C540" s="1">
        <f t="shared" si="1"/>
        <v>-1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IFERROR(__xludf.DUMMYFUNCTION("""COMPUTED_VALUE"""),26.66)</f>
        <v>26.66</v>
      </c>
      <c r="C541" s="1">
        <f t="shared" si="1"/>
        <v>-1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IFERROR(__xludf.DUMMYFUNCTION("""COMPUTED_VALUE"""),26.7)</f>
        <v>26.7</v>
      </c>
      <c r="C542" s="1">
        <f t="shared" si="1"/>
        <v>-1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IFERROR(__xludf.DUMMYFUNCTION("""COMPUTED_VALUE"""),26.89)</f>
        <v>26.89</v>
      </c>
      <c r="C543" s="1">
        <f t="shared" si="1"/>
        <v>-1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IFERROR(__xludf.DUMMYFUNCTION("""COMPUTED_VALUE"""),27.24)</f>
        <v>27.24</v>
      </c>
      <c r="C544" s="1">
        <f t="shared" si="1"/>
        <v>-1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IFERROR(__xludf.DUMMYFUNCTION("""COMPUTED_VALUE"""),26.88)</f>
        <v>26.88</v>
      </c>
      <c r="C545" s="1">
        <f t="shared" si="1"/>
        <v>-1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IFERROR(__xludf.DUMMYFUNCTION("""COMPUTED_VALUE"""),26.86)</f>
        <v>26.86</v>
      </c>
      <c r="C546" s="1">
        <f t="shared" si="1"/>
        <v>-1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IFERROR(__xludf.DUMMYFUNCTION("""COMPUTED_VALUE"""),26.92)</f>
        <v>26.92</v>
      </c>
      <c r="C547" s="1">
        <f t="shared" si="1"/>
        <v>-1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IFERROR(__xludf.DUMMYFUNCTION("""COMPUTED_VALUE"""),26.54)</f>
        <v>26.54</v>
      </c>
      <c r="C548" s="1">
        <f t="shared" si="1"/>
        <v>-1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IFERROR(__xludf.DUMMYFUNCTION("""COMPUTED_VALUE"""),26.61)</f>
        <v>26.61</v>
      </c>
      <c r="C549" s="1">
        <f t="shared" si="1"/>
        <v>-1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IFERROR(__xludf.DUMMYFUNCTION("""COMPUTED_VALUE"""),26.91)</f>
        <v>26.91</v>
      </c>
      <c r="C550" s="1">
        <f t="shared" si="1"/>
        <v>-1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IFERROR(__xludf.DUMMYFUNCTION("""COMPUTED_VALUE"""),26.84)</f>
        <v>26.84</v>
      </c>
      <c r="C551" s="1">
        <f t="shared" si="1"/>
        <v>-1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IFERROR(__xludf.DUMMYFUNCTION("""COMPUTED_VALUE"""),27.07)</f>
        <v>27.07</v>
      </c>
      <c r="C552" s="1">
        <f t="shared" si="1"/>
        <v>-1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IFERROR(__xludf.DUMMYFUNCTION("""COMPUTED_VALUE"""),26.99)</f>
        <v>26.99</v>
      </c>
      <c r="C553" s="1">
        <f t="shared" si="1"/>
        <v>-1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IFERROR(__xludf.DUMMYFUNCTION("""COMPUTED_VALUE"""),27.49)</f>
        <v>27.49</v>
      </c>
      <c r="C554" s="1">
        <f t="shared" si="1"/>
        <v>-1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IFERROR(__xludf.DUMMYFUNCTION("""COMPUTED_VALUE"""),27.46)</f>
        <v>27.46</v>
      </c>
      <c r="C555" s="1">
        <f t="shared" si="1"/>
        <v>-1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IFERROR(__xludf.DUMMYFUNCTION("""COMPUTED_VALUE"""),27.75)</f>
        <v>27.75</v>
      </c>
      <c r="C556" s="1">
        <f t="shared" si="1"/>
        <v>-1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IFERROR(__xludf.DUMMYFUNCTION("""COMPUTED_VALUE"""),27.73)</f>
        <v>27.73</v>
      </c>
      <c r="C557" s="1">
        <f t="shared" si="1"/>
        <v>-1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IFERROR(__xludf.DUMMYFUNCTION("""COMPUTED_VALUE"""),27.74)</f>
        <v>27.74</v>
      </c>
      <c r="C558" s="1">
        <f t="shared" si="1"/>
        <v>-1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IFERROR(__xludf.DUMMYFUNCTION("""COMPUTED_VALUE"""),27.75)</f>
        <v>27.75</v>
      </c>
      <c r="C559" s="1">
        <f t="shared" si="1"/>
        <v>-1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IFERROR(__xludf.DUMMYFUNCTION("""COMPUTED_VALUE"""),27.78)</f>
        <v>27.78</v>
      </c>
      <c r="C560" s="1">
        <f t="shared" si="1"/>
        <v>-1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IFERROR(__xludf.DUMMYFUNCTION("""COMPUTED_VALUE"""),27.9)</f>
        <v>27.9</v>
      </c>
      <c r="C561" s="1">
        <f t="shared" si="1"/>
        <v>-1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IFERROR(__xludf.DUMMYFUNCTION("""COMPUTED_VALUE"""),27.88)</f>
        <v>27.88</v>
      </c>
      <c r="C562" s="1">
        <f t="shared" si="1"/>
        <v>-1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IFERROR(__xludf.DUMMYFUNCTION("""COMPUTED_VALUE"""),28.19)</f>
        <v>28.19</v>
      </c>
      <c r="C563" s="1">
        <f t="shared" si="1"/>
        <v>-1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IFERROR(__xludf.DUMMYFUNCTION("""COMPUTED_VALUE"""),28.19)</f>
        <v>28.19</v>
      </c>
      <c r="C564" s="1">
        <f t="shared" si="1"/>
        <v>-1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IFERROR(__xludf.DUMMYFUNCTION("""COMPUTED_VALUE"""),27.8)</f>
        <v>27.8</v>
      </c>
      <c r="C565" s="1">
        <f t="shared" si="1"/>
        <v>-1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IFERROR(__xludf.DUMMYFUNCTION("""COMPUTED_VALUE"""),28.16)</f>
        <v>28.16</v>
      </c>
      <c r="C566" s="1">
        <f t="shared" si="1"/>
        <v>-1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IFERROR(__xludf.DUMMYFUNCTION("""COMPUTED_VALUE"""),28.12)</f>
        <v>28.12</v>
      </c>
      <c r="C567" s="1">
        <f t="shared" si="1"/>
        <v>-1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IFERROR(__xludf.DUMMYFUNCTION("""COMPUTED_VALUE"""),28.38)</f>
        <v>28.38</v>
      </c>
      <c r="C568" s="1">
        <f t="shared" si="1"/>
        <v>-1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IFERROR(__xludf.DUMMYFUNCTION("""COMPUTED_VALUE"""),28.11)</f>
        <v>28.11</v>
      </c>
      <c r="C569" s="1">
        <f t="shared" si="1"/>
        <v>-1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IFERROR(__xludf.DUMMYFUNCTION("""COMPUTED_VALUE"""),27.93)</f>
        <v>27.93</v>
      </c>
      <c r="C570" s="1">
        <f t="shared" si="1"/>
        <v>-1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IFERROR(__xludf.DUMMYFUNCTION("""COMPUTED_VALUE"""),28.07)</f>
        <v>28.07</v>
      </c>
      <c r="C571" s="1">
        <f t="shared" si="1"/>
        <v>-1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IFERROR(__xludf.DUMMYFUNCTION("""COMPUTED_VALUE"""),27.76)</f>
        <v>27.76</v>
      </c>
      <c r="C572" s="1">
        <f t="shared" si="1"/>
        <v>-1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IFERROR(__xludf.DUMMYFUNCTION("""COMPUTED_VALUE"""),27.45)</f>
        <v>27.45</v>
      </c>
      <c r="C573" s="1">
        <f t="shared" si="1"/>
        <v>-1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IFERROR(__xludf.DUMMYFUNCTION("""COMPUTED_VALUE"""),27.85)</f>
        <v>27.85</v>
      </c>
      <c r="C574" s="1">
        <f t="shared" si="1"/>
        <v>-1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IFERROR(__xludf.DUMMYFUNCTION("""COMPUTED_VALUE"""),28.48)</f>
        <v>28.48</v>
      </c>
      <c r="C575" s="1">
        <f t="shared" si="1"/>
        <v>-1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IFERROR(__xludf.DUMMYFUNCTION("""COMPUTED_VALUE"""),28.09)</f>
        <v>28.09</v>
      </c>
      <c r="C576" s="1">
        <f t="shared" si="1"/>
        <v>-1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IFERROR(__xludf.DUMMYFUNCTION("""COMPUTED_VALUE"""),28.41)</f>
        <v>28.41</v>
      </c>
      <c r="C577" s="1">
        <f t="shared" si="1"/>
        <v>-1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IFERROR(__xludf.DUMMYFUNCTION("""COMPUTED_VALUE"""),28.47)</f>
        <v>28.47</v>
      </c>
      <c r="C578" s="1">
        <f t="shared" si="1"/>
        <v>-1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IFERROR(__xludf.DUMMYFUNCTION("""COMPUTED_VALUE"""),27.95)</f>
        <v>27.95</v>
      </c>
      <c r="C579" s="1">
        <f t="shared" si="1"/>
        <v>-1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IFERROR(__xludf.DUMMYFUNCTION("""COMPUTED_VALUE"""),27.69)</f>
        <v>27.69</v>
      </c>
      <c r="C580" s="1">
        <f t="shared" si="1"/>
        <v>-1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IFERROR(__xludf.DUMMYFUNCTION("""COMPUTED_VALUE"""),27.6)</f>
        <v>27.6</v>
      </c>
      <c r="C581" s="1">
        <f t="shared" si="1"/>
        <v>-1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IFERROR(__xludf.DUMMYFUNCTION("""COMPUTED_VALUE"""),27.45)</f>
        <v>27.45</v>
      </c>
      <c r="C582" s="1">
        <f t="shared" si="1"/>
        <v>-1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IFERROR(__xludf.DUMMYFUNCTION("""COMPUTED_VALUE"""),27.31)</f>
        <v>27.31</v>
      </c>
      <c r="C583" s="1">
        <f t="shared" si="1"/>
        <v>-1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IFERROR(__xludf.DUMMYFUNCTION("""COMPUTED_VALUE"""),27.86)</f>
        <v>27.86</v>
      </c>
      <c r="C584" s="1">
        <f t="shared" si="1"/>
        <v>-1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IFERROR(__xludf.DUMMYFUNCTION("""COMPUTED_VALUE"""),28.22)</f>
        <v>28.22</v>
      </c>
      <c r="C585" s="1">
        <f t="shared" si="1"/>
        <v>-1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IFERROR(__xludf.DUMMYFUNCTION("""COMPUTED_VALUE"""),28.38)</f>
        <v>28.38</v>
      </c>
      <c r="C586" s="1">
        <f t="shared" si="1"/>
        <v>-1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IFERROR(__xludf.DUMMYFUNCTION("""COMPUTED_VALUE"""),28.4)</f>
        <v>28.4</v>
      </c>
      <c r="C587" s="1">
        <f t="shared" si="1"/>
        <v>-1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IFERROR(__xludf.DUMMYFUNCTION("""COMPUTED_VALUE"""),28.95)</f>
        <v>28.95</v>
      </c>
      <c r="C588" s="1">
        <f t="shared" si="1"/>
        <v>-1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IFERROR(__xludf.DUMMYFUNCTION("""COMPUTED_VALUE"""),29.18)</f>
        <v>29.18</v>
      </c>
      <c r="C589" s="1">
        <f t="shared" si="1"/>
        <v>-1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IFERROR(__xludf.DUMMYFUNCTION("""COMPUTED_VALUE"""),28.56)</f>
        <v>28.56</v>
      </c>
      <c r="C590" s="1">
        <f t="shared" si="1"/>
        <v>-1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IFERROR(__xludf.DUMMYFUNCTION("""COMPUTED_VALUE"""),27.9)</f>
        <v>27.9</v>
      </c>
      <c r="C591" s="1">
        <f t="shared" si="1"/>
        <v>-1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IFERROR(__xludf.DUMMYFUNCTION("""COMPUTED_VALUE"""),27.76)</f>
        <v>27.76</v>
      </c>
      <c r="C592" s="1">
        <f t="shared" si="1"/>
        <v>-1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IFERROR(__xludf.DUMMYFUNCTION("""COMPUTED_VALUE"""),27.37)</f>
        <v>27.37</v>
      </c>
      <c r="C593" s="1">
        <f t="shared" si="1"/>
        <v>-1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IFERROR(__xludf.DUMMYFUNCTION("""COMPUTED_VALUE"""),27.19)</f>
        <v>27.19</v>
      </c>
      <c r="C594" s="1">
        <f t="shared" si="1"/>
        <v>-1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IFERROR(__xludf.DUMMYFUNCTION("""COMPUTED_VALUE"""),27.24)</f>
        <v>27.24</v>
      </c>
      <c r="C595" s="1">
        <f t="shared" si="1"/>
        <v>-1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IFERROR(__xludf.DUMMYFUNCTION("""COMPUTED_VALUE"""),27.63)</f>
        <v>27.63</v>
      </c>
      <c r="C596" s="1">
        <f t="shared" si="1"/>
        <v>-1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IFERROR(__xludf.DUMMYFUNCTION("""COMPUTED_VALUE"""),27.02)</f>
        <v>27.02</v>
      </c>
      <c r="C597" s="1">
        <f t="shared" si="1"/>
        <v>-1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IFERROR(__xludf.DUMMYFUNCTION("""COMPUTED_VALUE"""),26.88)</f>
        <v>26.88</v>
      </c>
      <c r="C598" s="1">
        <f t="shared" si="1"/>
        <v>-1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IFERROR(__xludf.DUMMYFUNCTION("""COMPUTED_VALUE"""),26.5)</f>
        <v>26.5</v>
      </c>
      <c r="C599" s="1">
        <f t="shared" si="1"/>
        <v>-1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IFERROR(__xludf.DUMMYFUNCTION("""COMPUTED_VALUE"""),26.19)</f>
        <v>26.19</v>
      </c>
      <c r="C600" s="1">
        <f t="shared" si="1"/>
        <v>-1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IFERROR(__xludf.DUMMYFUNCTION("""COMPUTED_VALUE"""),26.07)</f>
        <v>26.07</v>
      </c>
      <c r="C601" s="1">
        <f t="shared" si="1"/>
        <v>-1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IFERROR(__xludf.DUMMYFUNCTION("""COMPUTED_VALUE"""),26.15)</f>
        <v>26.15</v>
      </c>
      <c r="C602" s="1">
        <f t="shared" si="1"/>
        <v>-1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IFERROR(__xludf.DUMMYFUNCTION("""COMPUTED_VALUE"""),26.03)</f>
        <v>26.03</v>
      </c>
      <c r="C603" s="1">
        <f t="shared" si="1"/>
        <v>-1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IFERROR(__xludf.DUMMYFUNCTION("""COMPUTED_VALUE"""),25.44)</f>
        <v>25.44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IFERROR(__xludf.DUMMYFUNCTION("""COMPUTED_VALUE"""),25.65)</f>
        <v>25.65</v>
      </c>
      <c r="C605" s="1">
        <f t="shared" si="1"/>
        <v>-1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IFERROR(__xludf.DUMMYFUNCTION("""COMPUTED_VALUE"""),25.74)</f>
        <v>25.74</v>
      </c>
      <c r="C606" s="1">
        <f t="shared" si="1"/>
        <v>-1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IFERROR(__xludf.DUMMYFUNCTION("""COMPUTED_VALUE"""),26.09)</f>
        <v>26.09</v>
      </c>
      <c r="C607" s="1">
        <f t="shared" si="1"/>
        <v>-1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IFERROR(__xludf.DUMMYFUNCTION("""COMPUTED_VALUE"""),26.13)</f>
        <v>26.13</v>
      </c>
      <c r="C608" s="1">
        <f t="shared" si="1"/>
        <v>-1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IFERROR(__xludf.DUMMYFUNCTION("""COMPUTED_VALUE"""),25.84)</f>
        <v>25.84</v>
      </c>
      <c r="C609" s="1">
        <f t="shared" si="1"/>
        <v>-1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IFERROR(__xludf.DUMMYFUNCTION("""COMPUTED_VALUE"""),25.14)</f>
        <v>25.14</v>
      </c>
      <c r="C610" s="1">
        <f t="shared" si="1"/>
        <v>-1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IFERROR(__xludf.DUMMYFUNCTION("""COMPUTED_VALUE"""),25.04)</f>
        <v>25.04</v>
      </c>
      <c r="C611" s="1">
        <f t="shared" si="1"/>
        <v>-1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IFERROR(__xludf.DUMMYFUNCTION("""COMPUTED_VALUE"""),25.43)</f>
        <v>25.43</v>
      </c>
      <c r="C612" s="1">
        <f t="shared" si="1"/>
        <v>-1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IFERROR(__xludf.DUMMYFUNCTION("""COMPUTED_VALUE"""),26.07)</f>
        <v>26.07</v>
      </c>
      <c r="C613" s="1">
        <f t="shared" si="1"/>
        <v>-1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IFERROR(__xludf.DUMMYFUNCTION("""COMPUTED_VALUE"""),25.94)</f>
        <v>25.94</v>
      </c>
      <c r="C614" s="1">
        <f t="shared" si="1"/>
        <v>-1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IFERROR(__xludf.DUMMYFUNCTION("""COMPUTED_VALUE"""),26.41)</f>
        <v>26.41</v>
      </c>
      <c r="C615" s="1">
        <f t="shared" si="1"/>
        <v>-1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IFERROR(__xludf.DUMMYFUNCTION("""COMPUTED_VALUE"""),25.99)</f>
        <v>25.99</v>
      </c>
      <c r="C616" s="1">
        <f t="shared" si="1"/>
        <v>-1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IFERROR(__xludf.DUMMYFUNCTION("""COMPUTED_VALUE"""),26.52)</f>
        <v>26.52</v>
      </c>
      <c r="C617" s="1">
        <f t="shared" si="1"/>
        <v>-1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IFERROR(__xludf.DUMMYFUNCTION("""COMPUTED_VALUE"""),26.54)</f>
        <v>26.54</v>
      </c>
      <c r="C618" s="1">
        <f t="shared" si="1"/>
        <v>-1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IFERROR(__xludf.DUMMYFUNCTION("""COMPUTED_VALUE"""),26.98)</f>
        <v>26.98</v>
      </c>
      <c r="C619" s="1">
        <f t="shared" si="1"/>
        <v>-1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IFERROR(__xludf.DUMMYFUNCTION("""COMPUTED_VALUE"""),27.34)</f>
        <v>27.34</v>
      </c>
      <c r="C620" s="1">
        <f t="shared" si="1"/>
        <v>-1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IFERROR(__xludf.DUMMYFUNCTION("""COMPUTED_VALUE"""),27.42)</f>
        <v>27.42</v>
      </c>
      <c r="C621" s="1">
        <f t="shared" si="1"/>
        <v>-1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IFERROR(__xludf.DUMMYFUNCTION("""COMPUTED_VALUE"""),27.51)</f>
        <v>27.51</v>
      </c>
      <c r="C622" s="1">
        <f t="shared" si="1"/>
        <v>-1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IFERROR(__xludf.DUMMYFUNCTION("""COMPUTED_VALUE"""),27.64)</f>
        <v>27.64</v>
      </c>
      <c r="C623" s="1">
        <f t="shared" si="1"/>
        <v>-1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IFERROR(__xludf.DUMMYFUNCTION("""COMPUTED_VALUE"""),26.71)</f>
        <v>26.71</v>
      </c>
      <c r="C624" s="1">
        <f t="shared" si="1"/>
        <v>-1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IFERROR(__xludf.DUMMYFUNCTION("""COMPUTED_VALUE"""),26.94)</f>
        <v>26.94</v>
      </c>
      <c r="C625" s="1">
        <f t="shared" si="1"/>
        <v>-1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IFERROR(__xludf.DUMMYFUNCTION("""COMPUTED_VALUE"""),26.05)</f>
        <v>26.05</v>
      </c>
      <c r="C626" s="1">
        <f t="shared" si="1"/>
        <v>-1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IFERROR(__xludf.DUMMYFUNCTION("""COMPUTED_VALUE"""),26.01)</f>
        <v>26.01</v>
      </c>
      <c r="C627" s="1">
        <f t="shared" si="1"/>
        <v>-1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IFERROR(__xludf.DUMMYFUNCTION("""COMPUTED_VALUE"""),26.22)</f>
        <v>26.22</v>
      </c>
      <c r="C628" s="1">
        <f t="shared" si="1"/>
        <v>-1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IFERROR(__xludf.DUMMYFUNCTION("""COMPUTED_VALUE"""),25.83)</f>
        <v>25.83</v>
      </c>
      <c r="C629" s="1">
        <f t="shared" si="1"/>
        <v>-1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IFERROR(__xludf.DUMMYFUNCTION("""COMPUTED_VALUE"""),26.65)</f>
        <v>26.65</v>
      </c>
      <c r="C630" s="1">
        <f t="shared" si="1"/>
        <v>-1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IFERROR(__xludf.DUMMYFUNCTION("""COMPUTED_VALUE"""),26.67)</f>
        <v>26.67</v>
      </c>
      <c r="C631" s="1">
        <f t="shared" si="1"/>
        <v>-1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IFERROR(__xludf.DUMMYFUNCTION("""COMPUTED_VALUE"""),26.86)</f>
        <v>26.86</v>
      </c>
      <c r="C632" s="1">
        <f t="shared" si="1"/>
        <v>-1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IFERROR(__xludf.DUMMYFUNCTION("""COMPUTED_VALUE"""),26.55)</f>
        <v>26.55</v>
      </c>
      <c r="C633" s="1">
        <f t="shared" si="1"/>
        <v>-1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IFERROR(__xludf.DUMMYFUNCTION("""COMPUTED_VALUE"""),26.16)</f>
        <v>26.16</v>
      </c>
      <c r="C634" s="1">
        <f t="shared" si="1"/>
        <v>-1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IFERROR(__xludf.DUMMYFUNCTION("""COMPUTED_VALUE"""),26.17)</f>
        <v>26.17</v>
      </c>
      <c r="C635" s="1">
        <f t="shared" si="1"/>
        <v>-1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IFERROR(__xludf.DUMMYFUNCTION("""COMPUTED_VALUE"""),25.56)</f>
        <v>25.56</v>
      </c>
      <c r="C636" s="1">
        <f t="shared" si="1"/>
        <v>-1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IFERROR(__xludf.DUMMYFUNCTION("""COMPUTED_VALUE"""),25.39)</f>
        <v>25.39</v>
      </c>
      <c r="C637" s="1">
        <f t="shared" si="1"/>
        <v>-1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IFERROR(__xludf.DUMMYFUNCTION("""COMPUTED_VALUE"""),24.74)</f>
        <v>24.74</v>
      </c>
      <c r="C638" s="1">
        <f t="shared" si="1"/>
        <v>-1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IFERROR(__xludf.DUMMYFUNCTION("""COMPUTED_VALUE"""),25.25)</f>
        <v>25.25</v>
      </c>
      <c r="C639" s="1">
        <f t="shared" si="1"/>
        <v>-1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IFERROR(__xludf.DUMMYFUNCTION("""COMPUTED_VALUE"""),25.13)</f>
        <v>25.13</v>
      </c>
      <c r="C640" s="1">
        <f t="shared" si="1"/>
        <v>-1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IFERROR(__xludf.DUMMYFUNCTION("""COMPUTED_VALUE"""),25.38)</f>
        <v>25.38</v>
      </c>
      <c r="C641" s="1">
        <f t="shared" si="1"/>
        <v>-1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IFERROR(__xludf.DUMMYFUNCTION("""COMPUTED_VALUE"""),26.21)</f>
        <v>26.21</v>
      </c>
      <c r="C642" s="1">
        <f t="shared" si="1"/>
        <v>-1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IFERROR(__xludf.DUMMYFUNCTION("""COMPUTED_VALUE"""),26.06)</f>
        <v>26.06</v>
      </c>
      <c r="C643" s="1">
        <f t="shared" si="1"/>
        <v>-1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IFERROR(__xludf.DUMMYFUNCTION("""COMPUTED_VALUE"""),25.52)</f>
        <v>25.52</v>
      </c>
      <c r="C644" s="1">
        <f t="shared" si="1"/>
        <v>-1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IFERROR(__xludf.DUMMYFUNCTION("""COMPUTED_VALUE"""),25.26)</f>
        <v>25.26</v>
      </c>
      <c r="C645" s="1">
        <f t="shared" si="1"/>
        <v>-1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IFERROR(__xludf.DUMMYFUNCTION("""COMPUTED_VALUE"""),25.01)</f>
        <v>25.01</v>
      </c>
      <c r="C646" s="1">
        <f t="shared" si="1"/>
        <v>-1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IFERROR(__xludf.DUMMYFUNCTION("""COMPUTED_VALUE"""),25.13)</f>
        <v>25.13</v>
      </c>
      <c r="C647" s="1">
        <f t="shared" si="1"/>
        <v>-1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IFERROR(__xludf.DUMMYFUNCTION("""COMPUTED_VALUE"""),25.5)</f>
        <v>25.5</v>
      </c>
      <c r="C648" s="1">
        <f t="shared" si="1"/>
        <v>-1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IFERROR(__xludf.DUMMYFUNCTION("""COMPUTED_VALUE"""),26.02)</f>
        <v>26.02</v>
      </c>
      <c r="C649" s="1">
        <f t="shared" si="1"/>
        <v>-1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IFERROR(__xludf.DUMMYFUNCTION("""COMPUTED_VALUE"""),25.76)</f>
        <v>25.76</v>
      </c>
      <c r="C650" s="1">
        <f t="shared" si="1"/>
        <v>-1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IFERROR(__xludf.DUMMYFUNCTION("""COMPUTED_VALUE"""),25.7)</f>
        <v>25.7</v>
      </c>
      <c r="C651" s="1">
        <f t="shared" si="1"/>
        <v>-1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IFERROR(__xludf.DUMMYFUNCTION("""COMPUTED_VALUE"""),25.93)</f>
        <v>25.93</v>
      </c>
      <c r="C652" s="1">
        <f t="shared" si="1"/>
        <v>-1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IFERROR(__xludf.DUMMYFUNCTION("""COMPUTED_VALUE"""),25.91)</f>
        <v>25.91</v>
      </c>
      <c r="C653" s="1">
        <f t="shared" si="1"/>
        <v>-1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IFERROR(__xludf.DUMMYFUNCTION("""COMPUTED_VALUE"""),26.23)</f>
        <v>26.23</v>
      </c>
      <c r="C654" s="1">
        <f t="shared" si="1"/>
        <v>-1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IFERROR(__xludf.DUMMYFUNCTION("""COMPUTED_VALUE"""),26.31)</f>
        <v>26.31</v>
      </c>
      <c r="C655" s="1">
        <f t="shared" si="1"/>
        <v>-1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IFERROR(__xludf.DUMMYFUNCTION("""COMPUTED_VALUE"""),26.5)</f>
        <v>26.5</v>
      </c>
      <c r="C656" s="1">
        <f t="shared" si="1"/>
        <v>-1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IFERROR(__xludf.DUMMYFUNCTION("""COMPUTED_VALUE"""),26.6)</f>
        <v>26.6</v>
      </c>
      <c r="C657" s="1">
        <f t="shared" si="1"/>
        <v>-1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IFERROR(__xludf.DUMMYFUNCTION("""COMPUTED_VALUE"""),26.7)</f>
        <v>26.7</v>
      </c>
      <c r="C658" s="1">
        <f t="shared" si="1"/>
        <v>-1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IFERROR(__xludf.DUMMYFUNCTION("""COMPUTED_VALUE"""),26.88)</f>
        <v>26.88</v>
      </c>
      <c r="C659" s="1">
        <f t="shared" si="1"/>
        <v>-1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IFERROR(__xludf.DUMMYFUNCTION("""COMPUTED_VALUE"""),26.69)</f>
        <v>26.69</v>
      </c>
      <c r="C660" s="1">
        <f t="shared" si="1"/>
        <v>-1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IFERROR(__xludf.DUMMYFUNCTION("""COMPUTED_VALUE"""),26.48)</f>
        <v>26.48</v>
      </c>
      <c r="C661" s="1">
        <f t="shared" si="1"/>
        <v>-1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IFERROR(__xludf.DUMMYFUNCTION("""COMPUTED_VALUE"""),26.27)</f>
        <v>26.27</v>
      </c>
      <c r="C662" s="1">
        <f t="shared" si="1"/>
        <v>-1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IFERROR(__xludf.DUMMYFUNCTION("""COMPUTED_VALUE"""),26.59)</f>
        <v>26.59</v>
      </c>
      <c r="C663" s="1">
        <f t="shared" si="1"/>
        <v>-1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IFERROR(__xludf.DUMMYFUNCTION("""COMPUTED_VALUE"""),26.33)</f>
        <v>26.33</v>
      </c>
      <c r="C664" s="1">
        <f t="shared" si="1"/>
        <v>-1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IFERROR(__xludf.DUMMYFUNCTION("""COMPUTED_VALUE"""),26.23)</f>
        <v>26.23</v>
      </c>
      <c r="C665" s="1">
        <f t="shared" si="1"/>
        <v>-1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IFERROR(__xludf.DUMMYFUNCTION("""COMPUTED_VALUE"""),26.11)</f>
        <v>26.11</v>
      </c>
      <c r="C666" s="1">
        <f t="shared" si="1"/>
        <v>-1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IFERROR(__xludf.DUMMYFUNCTION("""COMPUTED_VALUE"""),25.73)</f>
        <v>25.73</v>
      </c>
      <c r="C667" s="1">
        <f t="shared" si="1"/>
        <v>-1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IFERROR(__xludf.DUMMYFUNCTION("""COMPUTED_VALUE"""),25.04)</f>
        <v>25.04</v>
      </c>
      <c r="C668" s="1">
        <f t="shared" si="1"/>
        <v>-1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IFERROR(__xludf.DUMMYFUNCTION("""COMPUTED_VALUE"""),24.91)</f>
        <v>24.91</v>
      </c>
      <c r="C669" s="1">
        <f t="shared" si="1"/>
        <v>-1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IFERROR(__xludf.DUMMYFUNCTION("""COMPUTED_VALUE"""),24.84)</f>
        <v>24.84</v>
      </c>
      <c r="C670" s="1">
        <f t="shared" si="1"/>
        <v>-1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IFERROR(__xludf.DUMMYFUNCTION("""COMPUTED_VALUE"""),25.0)</f>
        <v>25</v>
      </c>
      <c r="C671" s="1">
        <f t="shared" si="1"/>
        <v>-1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IFERROR(__xludf.DUMMYFUNCTION("""COMPUTED_VALUE"""),24.67)</f>
        <v>24.67</v>
      </c>
      <c r="C672" s="1">
        <f t="shared" si="1"/>
        <v>-1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IFERROR(__xludf.DUMMYFUNCTION("""COMPUTED_VALUE"""),24.27)</f>
        <v>24.27</v>
      </c>
      <c r="C673" s="1">
        <f t="shared" si="1"/>
        <v>-1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IFERROR(__xludf.DUMMYFUNCTION("""COMPUTED_VALUE"""),24.83)</f>
        <v>24.83</v>
      </c>
      <c r="C674" s="1">
        <f t="shared" si="1"/>
        <v>-1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IFERROR(__xludf.DUMMYFUNCTION("""COMPUTED_VALUE"""),24.42)</f>
        <v>24.42</v>
      </c>
      <c r="C675" s="1">
        <f t="shared" si="1"/>
        <v>-1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IFERROR(__xludf.DUMMYFUNCTION("""COMPUTED_VALUE"""),24.39)</f>
        <v>24.39</v>
      </c>
      <c r="C676" s="1">
        <f t="shared" si="1"/>
        <v>-1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IFERROR(__xludf.DUMMYFUNCTION("""COMPUTED_VALUE"""),25.1)</f>
        <v>25.1</v>
      </c>
      <c r="C677" s="1">
        <f t="shared" si="1"/>
        <v>-1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IFERROR(__xludf.DUMMYFUNCTION("""COMPUTED_VALUE"""),24.19)</f>
        <v>24.19</v>
      </c>
      <c r="C678" s="1">
        <f t="shared" si="1"/>
        <v>-1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IFERROR(__xludf.DUMMYFUNCTION("""COMPUTED_VALUE"""),23.26)</f>
        <v>23.26</v>
      </c>
      <c r="C679" s="1">
        <f t="shared" si="1"/>
        <v>-1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IFERROR(__xludf.DUMMYFUNCTION("""COMPUTED_VALUE"""),23.34)</f>
        <v>23.34</v>
      </c>
      <c r="C680" s="1">
        <f t="shared" si="1"/>
        <v>-1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IFERROR(__xludf.DUMMYFUNCTION("""COMPUTED_VALUE"""),23.19)</f>
        <v>23.19</v>
      </c>
      <c r="C681" s="1">
        <f t="shared" si="1"/>
        <v>-1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IFERROR(__xludf.DUMMYFUNCTION("""COMPUTED_VALUE"""),23.36)</f>
        <v>23.36</v>
      </c>
      <c r="C682" s="1">
        <f t="shared" si="1"/>
        <v>-1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IFERROR(__xludf.DUMMYFUNCTION("""COMPUTED_VALUE"""),23.37)</f>
        <v>23.37</v>
      </c>
      <c r="C683" s="1">
        <f t="shared" si="1"/>
        <v>-1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IFERROR(__xludf.DUMMYFUNCTION("""COMPUTED_VALUE"""),23.31)</f>
        <v>23.31</v>
      </c>
      <c r="C684" s="1">
        <f t="shared" si="1"/>
        <v>-1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IFERROR(__xludf.DUMMYFUNCTION("""COMPUTED_VALUE"""),23.37)</f>
        <v>23.37</v>
      </c>
      <c r="C685" s="1">
        <f t="shared" si="1"/>
        <v>-1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IFERROR(__xludf.DUMMYFUNCTION("""COMPUTED_VALUE"""),23.15)</f>
        <v>23.15</v>
      </c>
      <c r="C686" s="1">
        <f t="shared" si="1"/>
        <v>-1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IFERROR(__xludf.DUMMYFUNCTION("""COMPUTED_VALUE"""),23.18)</f>
        <v>23.18</v>
      </c>
      <c r="C687" s="1">
        <f t="shared" si="1"/>
        <v>-1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IFERROR(__xludf.DUMMYFUNCTION("""COMPUTED_VALUE"""),23.13)</f>
        <v>23.13</v>
      </c>
      <c r="C688" s="1">
        <f t="shared" si="1"/>
        <v>-1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IFERROR(__xludf.DUMMYFUNCTION("""COMPUTED_VALUE"""),22.8)</f>
        <v>22.8</v>
      </c>
      <c r="C689" s="1">
        <f t="shared" si="1"/>
        <v>-1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IFERROR(__xludf.DUMMYFUNCTION("""COMPUTED_VALUE"""),22.54)</f>
        <v>22.54</v>
      </c>
      <c r="C690" s="1">
        <f t="shared" si="1"/>
        <v>-1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IFERROR(__xludf.DUMMYFUNCTION("""COMPUTED_VALUE"""),22.65)</f>
        <v>22.65</v>
      </c>
      <c r="C691" s="1">
        <f t="shared" si="1"/>
        <v>-1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IFERROR(__xludf.DUMMYFUNCTION("""COMPUTED_VALUE"""),23.09)</f>
        <v>23.09</v>
      </c>
      <c r="C692" s="1">
        <f t="shared" si="1"/>
        <v>-1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IFERROR(__xludf.DUMMYFUNCTION("""COMPUTED_VALUE"""),22.66)</f>
        <v>22.66</v>
      </c>
      <c r="C693" s="1">
        <f t="shared" si="1"/>
        <v>-1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IFERROR(__xludf.DUMMYFUNCTION("""COMPUTED_VALUE"""),22.76)</f>
        <v>22.76</v>
      </c>
      <c r="C694" s="1">
        <f t="shared" si="1"/>
        <v>-1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IFERROR(__xludf.DUMMYFUNCTION("""COMPUTED_VALUE"""),22.84)</f>
        <v>22.84</v>
      </c>
      <c r="C695" s="1">
        <f t="shared" si="1"/>
        <v>-1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IFERROR(__xludf.DUMMYFUNCTION("""COMPUTED_VALUE"""),22.55)</f>
        <v>22.55</v>
      </c>
      <c r="C696" s="1">
        <f t="shared" si="1"/>
        <v>-1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IFERROR(__xludf.DUMMYFUNCTION("""COMPUTED_VALUE"""),22.47)</f>
        <v>22.47</v>
      </c>
      <c r="C697" s="1">
        <f t="shared" si="1"/>
        <v>-1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IFERROR(__xludf.DUMMYFUNCTION("""COMPUTED_VALUE"""),22.68)</f>
        <v>22.68</v>
      </c>
      <c r="C698" s="1">
        <f t="shared" si="1"/>
        <v>-1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IFERROR(__xludf.DUMMYFUNCTION("""COMPUTED_VALUE"""),22.51)</f>
        <v>22.51</v>
      </c>
      <c r="C699" s="1">
        <f t="shared" si="1"/>
        <v>-1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IFERROR(__xludf.DUMMYFUNCTION("""COMPUTED_VALUE"""),21.9)</f>
        <v>21.9</v>
      </c>
      <c r="C700" s="1">
        <f t="shared" si="1"/>
        <v>-1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IFERROR(__xludf.DUMMYFUNCTION("""COMPUTED_VALUE"""),21.76)</f>
        <v>21.76</v>
      </c>
      <c r="C701" s="1">
        <f t="shared" si="1"/>
        <v>-1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IFERROR(__xludf.DUMMYFUNCTION("""COMPUTED_VALUE"""),21.68)</f>
        <v>21.68</v>
      </c>
      <c r="C702" s="1">
        <f t="shared" si="1"/>
        <v>-1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IFERROR(__xludf.DUMMYFUNCTION("""COMPUTED_VALUE"""),21.48)</f>
        <v>21.48</v>
      </c>
      <c r="C703" s="1">
        <f t="shared" si="1"/>
        <v>-1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IFERROR(__xludf.DUMMYFUNCTION("""COMPUTED_VALUE"""),21.73)</f>
        <v>21.73</v>
      </c>
      <c r="C704" s="1">
        <f t="shared" si="1"/>
        <v>-1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IFERROR(__xludf.DUMMYFUNCTION("""COMPUTED_VALUE"""),22.35)</f>
        <v>22.35</v>
      </c>
      <c r="C705" s="1">
        <f t="shared" si="1"/>
        <v>-1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IFERROR(__xludf.DUMMYFUNCTION("""COMPUTED_VALUE"""),21.79)</f>
        <v>21.79</v>
      </c>
      <c r="C706" s="1">
        <f t="shared" si="1"/>
        <v>-1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IFERROR(__xludf.DUMMYFUNCTION("""COMPUTED_VALUE"""),21.67)</f>
        <v>21.67</v>
      </c>
      <c r="C707" s="1">
        <f t="shared" si="1"/>
        <v>-1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IFERROR(__xludf.DUMMYFUNCTION("""COMPUTED_VALUE"""),21.27)</f>
        <v>21.27</v>
      </c>
      <c r="C708" s="1">
        <f t="shared" si="1"/>
        <v>-1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IFERROR(__xludf.DUMMYFUNCTION("""COMPUTED_VALUE"""),21.46)</f>
        <v>21.46</v>
      </c>
      <c r="C709" s="1">
        <f t="shared" si="1"/>
        <v>-1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IFERROR(__xludf.DUMMYFUNCTION("""COMPUTED_VALUE"""),21.59)</f>
        <v>21.59</v>
      </c>
      <c r="C710" s="1">
        <f t="shared" si="1"/>
        <v>-1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IFERROR(__xludf.DUMMYFUNCTION("""COMPUTED_VALUE"""),21.46)</f>
        <v>21.46</v>
      </c>
      <c r="C711" s="1">
        <f t="shared" si="1"/>
        <v>-1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IFERROR(__xludf.DUMMYFUNCTION("""COMPUTED_VALUE"""),21.69)</f>
        <v>21.69</v>
      </c>
      <c r="C712" s="1">
        <f t="shared" si="1"/>
        <v>-1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IFERROR(__xludf.DUMMYFUNCTION("""COMPUTED_VALUE"""),21.95)</f>
        <v>21.95</v>
      </c>
      <c r="C713" s="1">
        <f t="shared" si="1"/>
        <v>-1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IFERROR(__xludf.DUMMYFUNCTION("""COMPUTED_VALUE"""),21.63)</f>
        <v>21.63</v>
      </c>
      <c r="C714" s="1">
        <f t="shared" si="1"/>
        <v>-1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IFERROR(__xludf.DUMMYFUNCTION("""COMPUTED_VALUE"""),22.26)</f>
        <v>22.26</v>
      </c>
      <c r="C715" s="1">
        <f t="shared" si="1"/>
        <v>-1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IFERROR(__xludf.DUMMYFUNCTION("""COMPUTED_VALUE"""),22.06)</f>
        <v>22.06</v>
      </c>
      <c r="C716" s="1">
        <f t="shared" si="1"/>
        <v>-1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IFERROR(__xludf.DUMMYFUNCTION("""COMPUTED_VALUE"""),21.84)</f>
        <v>21.84</v>
      </c>
      <c r="C717" s="1">
        <f t="shared" si="1"/>
        <v>-1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IFERROR(__xludf.DUMMYFUNCTION("""COMPUTED_VALUE"""),21.73)</f>
        <v>21.73</v>
      </c>
      <c r="C718" s="1">
        <f t="shared" si="1"/>
        <v>-1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IFERROR(__xludf.DUMMYFUNCTION("""COMPUTED_VALUE"""),20.91)</f>
        <v>20.91</v>
      </c>
      <c r="C719" s="1">
        <f t="shared" si="1"/>
        <v>-1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IFERROR(__xludf.DUMMYFUNCTION("""COMPUTED_VALUE"""),20.83)</f>
        <v>20.83</v>
      </c>
      <c r="C720" s="1">
        <f t="shared" si="1"/>
        <v>-1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IFERROR(__xludf.DUMMYFUNCTION("""COMPUTED_VALUE"""),20.8)</f>
        <v>20.8</v>
      </c>
      <c r="C721" s="1">
        <f t="shared" si="1"/>
        <v>-1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IFERROR(__xludf.DUMMYFUNCTION("""COMPUTED_VALUE"""),20.77)</f>
        <v>20.77</v>
      </c>
      <c r="C722" s="1">
        <f t="shared" si="1"/>
        <v>-1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IFERROR(__xludf.DUMMYFUNCTION("""COMPUTED_VALUE"""),20.28)</f>
        <v>20.28</v>
      </c>
      <c r="C723" s="1">
        <f t="shared" si="1"/>
        <v>-1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IFERROR(__xludf.DUMMYFUNCTION("""COMPUTED_VALUE"""),19.96)</f>
        <v>19.96</v>
      </c>
      <c r="C724" s="1">
        <f t="shared" si="1"/>
        <v>-1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IFERROR(__xludf.DUMMYFUNCTION("""COMPUTED_VALUE"""),20.03)</f>
        <v>20.03</v>
      </c>
      <c r="C725" s="1">
        <f t="shared" si="1"/>
        <v>-1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IFERROR(__xludf.DUMMYFUNCTION("""COMPUTED_VALUE"""),20.19)</f>
        <v>20.19</v>
      </c>
      <c r="C726" s="1">
        <f t="shared" si="1"/>
        <v>-1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IFERROR(__xludf.DUMMYFUNCTION("""COMPUTED_VALUE"""),20.25)</f>
        <v>20.25</v>
      </c>
      <c r="C727" s="1">
        <f t="shared" si="1"/>
        <v>-1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IFERROR(__xludf.DUMMYFUNCTION("""COMPUTED_VALUE"""),19.51)</f>
        <v>19.51</v>
      </c>
      <c r="C728" s="1">
        <f t="shared" si="1"/>
        <v>-1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IFERROR(__xludf.DUMMYFUNCTION("""COMPUTED_VALUE"""),19.36)</f>
        <v>19.36</v>
      </c>
      <c r="C729" s="1">
        <f t="shared" si="1"/>
        <v>-1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IFERROR(__xludf.DUMMYFUNCTION("""COMPUTED_VALUE"""),19.72)</f>
        <v>19.72</v>
      </c>
      <c r="C730" s="1">
        <f t="shared" si="1"/>
        <v>-1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IFERROR(__xludf.DUMMYFUNCTION("""COMPUTED_VALUE"""),19.89)</f>
        <v>19.89</v>
      </c>
      <c r="C731" s="1">
        <f t="shared" si="1"/>
        <v>-1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IFERROR(__xludf.DUMMYFUNCTION("""COMPUTED_VALUE"""),19.93)</f>
        <v>19.93</v>
      </c>
      <c r="C732" s="1">
        <f t="shared" si="1"/>
        <v>-1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IFERROR(__xludf.DUMMYFUNCTION("""COMPUTED_VALUE"""),20.09)</f>
        <v>20.09</v>
      </c>
      <c r="C733" s="1">
        <f t="shared" si="1"/>
        <v>-1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IFERROR(__xludf.DUMMYFUNCTION("""COMPUTED_VALUE"""),19.53)</f>
        <v>19.53</v>
      </c>
      <c r="C734" s="1">
        <f t="shared" si="1"/>
        <v>-1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IFERROR(__xludf.DUMMYFUNCTION("""COMPUTED_VALUE"""),19.57)</f>
        <v>19.57</v>
      </c>
      <c r="C735" s="1">
        <f t="shared" si="1"/>
        <v>-1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IFERROR(__xludf.DUMMYFUNCTION("""COMPUTED_VALUE"""),19.54)</f>
        <v>19.54</v>
      </c>
      <c r="C736" s="1">
        <f t="shared" si="1"/>
        <v>-1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IFERROR(__xludf.DUMMYFUNCTION("""COMPUTED_VALUE"""),19.97)</f>
        <v>19.97</v>
      </c>
      <c r="C737" s="1">
        <f t="shared" si="1"/>
        <v>-1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IFERROR(__xludf.DUMMYFUNCTION("""COMPUTED_VALUE"""),19.85)</f>
        <v>19.85</v>
      </c>
      <c r="C738" s="1">
        <f t="shared" si="1"/>
        <v>-1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IFERROR(__xludf.DUMMYFUNCTION("""COMPUTED_VALUE"""),20.16)</f>
        <v>20.16</v>
      </c>
      <c r="C739" s="1">
        <f t="shared" si="1"/>
        <v>-1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IFERROR(__xludf.DUMMYFUNCTION("""COMPUTED_VALUE"""),20.16)</f>
        <v>20.16</v>
      </c>
      <c r="C740" s="1">
        <f t="shared" si="1"/>
        <v>-1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IFERROR(__xludf.DUMMYFUNCTION("""COMPUTED_VALUE"""),20.08)</f>
        <v>20.08</v>
      </c>
      <c r="C741" s="1">
        <f t="shared" si="1"/>
        <v>-1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IFERROR(__xludf.DUMMYFUNCTION("""COMPUTED_VALUE"""),20.65)</f>
        <v>20.65</v>
      </c>
      <c r="C742" s="1">
        <f t="shared" si="1"/>
        <v>-1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IFERROR(__xludf.DUMMYFUNCTION("""COMPUTED_VALUE"""),20.67)</f>
        <v>20.67</v>
      </c>
      <c r="C743" s="1">
        <f t="shared" si="1"/>
        <v>-1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IFERROR(__xludf.DUMMYFUNCTION("""COMPUTED_VALUE"""),20.49)</f>
        <v>20.49</v>
      </c>
      <c r="C744" s="1">
        <f t="shared" si="1"/>
        <v>-1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IFERROR(__xludf.DUMMYFUNCTION("""COMPUTED_VALUE"""),20.53)</f>
        <v>20.53</v>
      </c>
      <c r="C745" s="1">
        <f t="shared" si="1"/>
        <v>-1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IFERROR(__xludf.DUMMYFUNCTION("""COMPUTED_VALUE"""),20.57)</f>
        <v>20.57</v>
      </c>
      <c r="C746" s="1">
        <f t="shared" si="1"/>
        <v>-1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IFERROR(__xludf.DUMMYFUNCTION("""COMPUTED_VALUE"""),20.96)</f>
        <v>20.96</v>
      </c>
      <c r="C747" s="1">
        <f t="shared" si="1"/>
        <v>-1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IFERROR(__xludf.DUMMYFUNCTION("""COMPUTED_VALUE"""),21.1)</f>
        <v>21.1</v>
      </c>
      <c r="C748" s="1">
        <f t="shared" si="1"/>
        <v>-1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IFERROR(__xludf.DUMMYFUNCTION("""COMPUTED_VALUE"""),21.03)</f>
        <v>21.03</v>
      </c>
      <c r="C749" s="1">
        <f t="shared" si="1"/>
        <v>-1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IFERROR(__xludf.DUMMYFUNCTION("""COMPUTED_VALUE"""),20.77)</f>
        <v>20.77</v>
      </c>
      <c r="C750" s="1">
        <f t="shared" si="1"/>
        <v>-1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IFERROR(__xludf.DUMMYFUNCTION("""COMPUTED_VALUE"""),20.64)</f>
        <v>20.64</v>
      </c>
      <c r="C751" s="1">
        <f t="shared" si="1"/>
        <v>-1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IFERROR(__xludf.DUMMYFUNCTION("""COMPUTED_VALUE"""),20.65)</f>
        <v>20.65</v>
      </c>
      <c r="C752" s="1">
        <f t="shared" si="1"/>
        <v>-1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IFERROR(__xludf.DUMMYFUNCTION("""COMPUTED_VALUE"""),20.51)</f>
        <v>20.51</v>
      </c>
      <c r="C753" s="1">
        <f t="shared" si="1"/>
        <v>-1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IFERROR(__xludf.DUMMYFUNCTION("""COMPUTED_VALUE"""),20.23)</f>
        <v>20.23</v>
      </c>
      <c r="C754" s="1">
        <f t="shared" si="1"/>
        <v>-1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IFERROR(__xludf.DUMMYFUNCTION("""COMPUTED_VALUE"""),20.62)</f>
        <v>20.62</v>
      </c>
      <c r="C755" s="1">
        <f t="shared" si="1"/>
        <v>-1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IFERROR(__xludf.DUMMYFUNCTION("""COMPUTED_VALUE"""),21.38)</f>
        <v>21.38</v>
      </c>
      <c r="C756" s="1">
        <f t="shared" si="1"/>
        <v>-1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IFERROR(__xludf.DUMMYFUNCTION("""COMPUTED_VALUE"""),21.32)</f>
        <v>21.32</v>
      </c>
      <c r="C757" s="1">
        <f t="shared" si="1"/>
        <v>-1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IFERROR(__xludf.DUMMYFUNCTION("""COMPUTED_VALUE"""),21.16)</f>
        <v>21.16</v>
      </c>
      <c r="C758" s="1">
        <f t="shared" si="1"/>
        <v>-1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IFERROR(__xludf.DUMMYFUNCTION("""COMPUTED_VALUE"""),21.25)</f>
        <v>21.25</v>
      </c>
      <c r="C759" s="1">
        <f t="shared" si="1"/>
        <v>-1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IFERROR(__xludf.DUMMYFUNCTION("""COMPUTED_VALUE"""),21.09)</f>
        <v>21.09</v>
      </c>
      <c r="C760" s="1">
        <f t="shared" si="1"/>
        <v>-1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IFERROR(__xludf.DUMMYFUNCTION("""COMPUTED_VALUE"""),21.45)</f>
        <v>21.45</v>
      </c>
      <c r="C761" s="1">
        <f t="shared" si="1"/>
        <v>-1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IFERROR(__xludf.DUMMYFUNCTION("""COMPUTED_VALUE"""),21.8)</f>
        <v>21.8</v>
      </c>
      <c r="C762" s="1">
        <f t="shared" si="1"/>
        <v>-1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IFERROR(__xludf.DUMMYFUNCTION("""COMPUTED_VALUE"""),22.0)</f>
        <v>22</v>
      </c>
      <c r="C763" s="1">
        <f t="shared" si="1"/>
        <v>-1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IFERROR(__xludf.DUMMYFUNCTION("""COMPUTED_VALUE"""),22.0)</f>
        <v>22</v>
      </c>
      <c r="C764" s="1">
        <f t="shared" si="1"/>
        <v>-1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IFERROR(__xludf.DUMMYFUNCTION("""COMPUTED_VALUE"""),21.88)</f>
        <v>21.88</v>
      </c>
      <c r="C765" s="1">
        <f t="shared" si="1"/>
        <v>-1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IFERROR(__xludf.DUMMYFUNCTION("""COMPUTED_VALUE"""),22.11)</f>
        <v>22.11</v>
      </c>
      <c r="C766" s="1">
        <f t="shared" si="1"/>
        <v>-1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IFERROR(__xludf.DUMMYFUNCTION("""COMPUTED_VALUE"""),22.68)</f>
        <v>22.68</v>
      </c>
      <c r="C767" s="1">
        <f t="shared" si="1"/>
        <v>-1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IFERROR(__xludf.DUMMYFUNCTION("""COMPUTED_VALUE"""),21.25)</f>
        <v>21.25</v>
      </c>
      <c r="C768" s="1">
        <f t="shared" si="1"/>
        <v>-1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IFERROR(__xludf.DUMMYFUNCTION("""COMPUTED_VALUE"""),21.17)</f>
        <v>21.17</v>
      </c>
      <c r="C769" s="1">
        <f t="shared" si="1"/>
        <v>-1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IFERROR(__xludf.DUMMYFUNCTION("""COMPUTED_VALUE"""),21.11)</f>
        <v>21.11</v>
      </c>
      <c r="C770" s="1">
        <f t="shared" si="1"/>
        <v>-1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IFERROR(__xludf.DUMMYFUNCTION("""COMPUTED_VALUE"""),20.95)</f>
        <v>20.95</v>
      </c>
      <c r="C771" s="1">
        <f t="shared" si="1"/>
        <v>-1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IFERROR(__xludf.DUMMYFUNCTION("""COMPUTED_VALUE"""),20.96)</f>
        <v>20.96</v>
      </c>
      <c r="C772" s="1">
        <f t="shared" si="1"/>
        <v>-1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IFERROR(__xludf.DUMMYFUNCTION("""COMPUTED_VALUE"""),21.05)</f>
        <v>21.05</v>
      </c>
      <c r="C773" s="1">
        <f t="shared" si="1"/>
        <v>-1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IFERROR(__xludf.DUMMYFUNCTION("""COMPUTED_VALUE"""),21.28)</f>
        <v>21.28</v>
      </c>
      <c r="C774" s="1">
        <f t="shared" si="1"/>
        <v>-1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IFERROR(__xludf.DUMMYFUNCTION("""COMPUTED_VALUE"""),21.37)</f>
        <v>21.37</v>
      </c>
      <c r="C775" s="1">
        <f t="shared" si="1"/>
        <v>-1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IFERROR(__xludf.DUMMYFUNCTION("""COMPUTED_VALUE"""),21.04)</f>
        <v>21.04</v>
      </c>
      <c r="C776" s="1">
        <f t="shared" si="1"/>
        <v>-1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IFERROR(__xludf.DUMMYFUNCTION("""COMPUTED_VALUE"""),21.36)</f>
        <v>21.36</v>
      </c>
      <c r="C777" s="1">
        <f t="shared" si="1"/>
        <v>-1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IFERROR(__xludf.DUMMYFUNCTION("""COMPUTED_VALUE"""),21.16)</f>
        <v>21.16</v>
      </c>
      <c r="C778" s="1">
        <f t="shared" si="1"/>
        <v>-1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IFERROR(__xludf.DUMMYFUNCTION("""COMPUTED_VALUE"""),21.18)</f>
        <v>21.18</v>
      </c>
      <c r="C779" s="1">
        <f t="shared" si="1"/>
        <v>-1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IFERROR(__xludf.DUMMYFUNCTION("""COMPUTED_VALUE"""),20.99)</f>
        <v>20.99</v>
      </c>
      <c r="C780" s="1">
        <f t="shared" si="1"/>
        <v>-1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IFERROR(__xludf.DUMMYFUNCTION("""COMPUTED_VALUE"""),20.81)</f>
        <v>20.81</v>
      </c>
      <c r="C781" s="1">
        <f t="shared" si="1"/>
        <v>-1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IFERROR(__xludf.DUMMYFUNCTION("""COMPUTED_VALUE"""),21.0)</f>
        <v>21</v>
      </c>
      <c r="C782" s="1">
        <f t="shared" si="1"/>
        <v>-1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IFERROR(__xludf.DUMMYFUNCTION("""COMPUTED_VALUE"""),21.03)</f>
        <v>21.03</v>
      </c>
      <c r="C783" s="1">
        <f t="shared" si="1"/>
        <v>-1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IFERROR(__xludf.DUMMYFUNCTION("""COMPUTED_VALUE"""),21.19)</f>
        <v>21.19</v>
      </c>
      <c r="C784" s="1">
        <f t="shared" si="1"/>
        <v>-1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IFERROR(__xludf.DUMMYFUNCTION("""COMPUTED_VALUE"""),21.25)</f>
        <v>21.25</v>
      </c>
      <c r="C785" s="1">
        <f t="shared" si="1"/>
        <v>-1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IFERROR(__xludf.DUMMYFUNCTION("""COMPUTED_VALUE"""),21.23)</f>
        <v>21.23</v>
      </c>
      <c r="C786" s="1">
        <f t="shared" si="1"/>
        <v>-1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IFERROR(__xludf.DUMMYFUNCTION("""COMPUTED_VALUE"""),21.12)</f>
        <v>21.12</v>
      </c>
      <c r="C787" s="1">
        <f t="shared" si="1"/>
        <v>-1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IFERROR(__xludf.DUMMYFUNCTION("""COMPUTED_VALUE"""),21.09)</f>
        <v>21.09</v>
      </c>
      <c r="C788" s="1">
        <f t="shared" si="1"/>
        <v>-1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IFERROR(__xludf.DUMMYFUNCTION("""COMPUTED_VALUE"""),20.73)</f>
        <v>20.73</v>
      </c>
      <c r="C789" s="1">
        <f t="shared" si="1"/>
        <v>-1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IFERROR(__xludf.DUMMYFUNCTION("""COMPUTED_VALUE"""),20.25)</f>
        <v>20.25</v>
      </c>
      <c r="C790" s="1">
        <f t="shared" si="1"/>
        <v>-1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IFERROR(__xludf.DUMMYFUNCTION("""COMPUTED_VALUE"""),20.42)</f>
        <v>20.42</v>
      </c>
      <c r="C791" s="1">
        <f t="shared" si="1"/>
        <v>-1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IFERROR(__xludf.DUMMYFUNCTION("""COMPUTED_VALUE"""),20.23)</f>
        <v>20.23</v>
      </c>
      <c r="C792" s="1">
        <f t="shared" si="1"/>
        <v>-1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IFERROR(__xludf.DUMMYFUNCTION("""COMPUTED_VALUE"""),20.58)</f>
        <v>20.58</v>
      </c>
      <c r="C793" s="1">
        <f t="shared" si="1"/>
        <v>-1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IFERROR(__xludf.DUMMYFUNCTION("""COMPUTED_VALUE"""),20.93)</f>
        <v>20.93</v>
      </c>
      <c r="C794" s="1">
        <f t="shared" si="1"/>
        <v>-1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IFERROR(__xludf.DUMMYFUNCTION("""COMPUTED_VALUE"""),20.88)</f>
        <v>20.88</v>
      </c>
      <c r="C795" s="1">
        <f t="shared" si="1"/>
        <v>-1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IFERROR(__xludf.DUMMYFUNCTION("""COMPUTED_VALUE"""),21.03)</f>
        <v>21.03</v>
      </c>
      <c r="C796" s="1">
        <f t="shared" si="1"/>
        <v>-1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IFERROR(__xludf.DUMMYFUNCTION("""COMPUTED_VALUE"""),21.27)</f>
        <v>21.27</v>
      </c>
      <c r="C797" s="1">
        <f t="shared" si="1"/>
        <v>-1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IFERROR(__xludf.DUMMYFUNCTION("""COMPUTED_VALUE"""),21.51)</f>
        <v>21.51</v>
      </c>
      <c r="C798" s="1">
        <f t="shared" si="1"/>
        <v>-1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IFERROR(__xludf.DUMMYFUNCTION("""COMPUTED_VALUE"""),21.75)</f>
        <v>21.75</v>
      </c>
      <c r="C799" s="1">
        <f t="shared" si="1"/>
        <v>-1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IFERROR(__xludf.DUMMYFUNCTION("""COMPUTED_VALUE"""),21.89)</f>
        <v>21.89</v>
      </c>
      <c r="C800" s="1">
        <f t="shared" si="1"/>
        <v>-1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IFERROR(__xludf.DUMMYFUNCTION("""COMPUTED_VALUE"""),21.58)</f>
        <v>21.58</v>
      </c>
      <c r="C801" s="1">
        <f t="shared" si="1"/>
        <v>-1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IFERROR(__xludf.DUMMYFUNCTION("""COMPUTED_VALUE"""),21.69)</f>
        <v>21.69</v>
      </c>
      <c r="C802" s="1">
        <f t="shared" si="1"/>
        <v>-1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IFERROR(__xludf.DUMMYFUNCTION("""COMPUTED_VALUE"""),21.64)</f>
        <v>21.64</v>
      </c>
      <c r="C803" s="1">
        <f t="shared" si="1"/>
        <v>-1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IFERROR(__xludf.DUMMYFUNCTION("""COMPUTED_VALUE"""),21.66)</f>
        <v>21.66</v>
      </c>
      <c r="C804" s="1">
        <f t="shared" si="1"/>
        <v>-1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IFERROR(__xludf.DUMMYFUNCTION("""COMPUTED_VALUE"""),21.65)</f>
        <v>21.65</v>
      </c>
      <c r="C805" s="1">
        <f t="shared" si="1"/>
        <v>-1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IFERROR(__xludf.DUMMYFUNCTION("""COMPUTED_VALUE"""),21.38)</f>
        <v>21.38</v>
      </c>
      <c r="C806" s="1">
        <f t="shared" si="1"/>
        <v>-1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IFERROR(__xludf.DUMMYFUNCTION("""COMPUTED_VALUE"""),21.26)</f>
        <v>21.26</v>
      </c>
      <c r="C807" s="1">
        <f t="shared" si="1"/>
        <v>-1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IFERROR(__xludf.DUMMYFUNCTION("""COMPUTED_VALUE"""),21.14)</f>
        <v>21.14</v>
      </c>
      <c r="C808" s="1">
        <f t="shared" si="1"/>
        <v>-1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IFERROR(__xludf.DUMMYFUNCTION("""COMPUTED_VALUE"""),21.18)</f>
        <v>21.18</v>
      </c>
      <c r="C809" s="1">
        <f t="shared" si="1"/>
        <v>-1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IFERROR(__xludf.DUMMYFUNCTION("""COMPUTED_VALUE"""),21.04)</f>
        <v>21.04</v>
      </c>
      <c r="C810" s="1">
        <f t="shared" si="1"/>
        <v>-1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IFERROR(__xludf.DUMMYFUNCTION("""COMPUTED_VALUE"""),21.33)</f>
        <v>21.33</v>
      </c>
      <c r="C811" s="1">
        <f t="shared" si="1"/>
        <v>-1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IFERROR(__xludf.DUMMYFUNCTION("""COMPUTED_VALUE"""),21.15)</f>
        <v>21.15</v>
      </c>
      <c r="C812" s="1">
        <f t="shared" si="1"/>
        <v>-1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IFERROR(__xludf.DUMMYFUNCTION("""COMPUTED_VALUE"""),21.77)</f>
        <v>21.77</v>
      </c>
      <c r="C813" s="1">
        <f t="shared" si="1"/>
        <v>-1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IFERROR(__xludf.DUMMYFUNCTION("""COMPUTED_VALUE"""),21.83)</f>
        <v>21.83</v>
      </c>
      <c r="C814" s="1">
        <f t="shared" si="1"/>
        <v>-1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IFERROR(__xludf.DUMMYFUNCTION("""COMPUTED_VALUE"""),21.84)</f>
        <v>21.84</v>
      </c>
      <c r="C815" s="1">
        <f t="shared" si="1"/>
        <v>-1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IFERROR(__xludf.DUMMYFUNCTION("""COMPUTED_VALUE"""),21.43)</f>
        <v>21.43</v>
      </c>
      <c r="C816" s="1">
        <f t="shared" si="1"/>
        <v>-1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IFERROR(__xludf.DUMMYFUNCTION("""COMPUTED_VALUE"""),21.46)</f>
        <v>21.46</v>
      </c>
      <c r="C817" s="1">
        <f t="shared" si="1"/>
        <v>-1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IFERROR(__xludf.DUMMYFUNCTION("""COMPUTED_VALUE"""),21.05)</f>
        <v>21.05</v>
      </c>
      <c r="C818" s="1">
        <f t="shared" si="1"/>
        <v>-1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IFERROR(__xludf.DUMMYFUNCTION("""COMPUTED_VALUE"""),21.14)</f>
        <v>21.14</v>
      </c>
      <c r="C819" s="1">
        <f t="shared" si="1"/>
        <v>-1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IFERROR(__xludf.DUMMYFUNCTION("""COMPUTED_VALUE"""),20.94)</f>
        <v>20.94</v>
      </c>
      <c r="C820" s="1">
        <f t="shared" si="1"/>
        <v>-1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IFERROR(__xludf.DUMMYFUNCTION("""COMPUTED_VALUE"""),21.09)</f>
        <v>21.09</v>
      </c>
      <c r="C821" s="1">
        <f t="shared" si="1"/>
        <v>-1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IFERROR(__xludf.DUMMYFUNCTION("""COMPUTED_VALUE"""),21.75)</f>
        <v>21.75</v>
      </c>
      <c r="C822" s="1">
        <f t="shared" si="1"/>
        <v>-1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IFERROR(__xludf.DUMMYFUNCTION("""COMPUTED_VALUE"""),22.26)</f>
        <v>22.26</v>
      </c>
      <c r="C823" s="1">
        <f t="shared" si="1"/>
        <v>-1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IFERROR(__xludf.DUMMYFUNCTION("""COMPUTED_VALUE"""),21.83)</f>
        <v>21.83</v>
      </c>
      <c r="C824" s="1">
        <f t="shared" si="1"/>
        <v>-1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IFERROR(__xludf.DUMMYFUNCTION("""COMPUTED_VALUE"""),21.68)</f>
        <v>21.68</v>
      </c>
      <c r="C825" s="1">
        <f t="shared" si="1"/>
        <v>-1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IFERROR(__xludf.DUMMYFUNCTION("""COMPUTED_VALUE"""),21.38)</f>
        <v>21.38</v>
      </c>
      <c r="C826" s="1">
        <f t="shared" si="1"/>
        <v>-1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IFERROR(__xludf.DUMMYFUNCTION("""COMPUTED_VALUE"""),21.92)</f>
        <v>21.92</v>
      </c>
      <c r="C827" s="1">
        <f t="shared" si="1"/>
        <v>-1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IFERROR(__xludf.DUMMYFUNCTION("""COMPUTED_VALUE"""),21.93)</f>
        <v>21.93</v>
      </c>
      <c r="C828" s="1">
        <f t="shared" si="1"/>
        <v>-1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IFERROR(__xludf.DUMMYFUNCTION("""COMPUTED_VALUE"""),22.24)</f>
        <v>22.24</v>
      </c>
      <c r="C829" s="1">
        <f t="shared" si="1"/>
        <v>-1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IFERROR(__xludf.DUMMYFUNCTION("""COMPUTED_VALUE"""),22.44)</f>
        <v>22.44</v>
      </c>
      <c r="C830" s="1">
        <f t="shared" si="1"/>
        <v>-1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IFERROR(__xludf.DUMMYFUNCTION("""COMPUTED_VALUE"""),22.88)</f>
        <v>22.88</v>
      </c>
      <c r="C831" s="1">
        <f t="shared" si="1"/>
        <v>-1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IFERROR(__xludf.DUMMYFUNCTION("""COMPUTED_VALUE"""),23.38)</f>
        <v>23.38</v>
      </c>
      <c r="C832" s="1">
        <f t="shared" si="1"/>
        <v>-1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IFERROR(__xludf.DUMMYFUNCTION("""COMPUTED_VALUE"""),23.66)</f>
        <v>23.66</v>
      </c>
      <c r="C833" s="1">
        <f t="shared" si="1"/>
        <v>-1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IFERROR(__xludf.DUMMYFUNCTION("""COMPUTED_VALUE"""),23.38)</f>
        <v>23.38</v>
      </c>
      <c r="C834" s="1">
        <f t="shared" si="1"/>
        <v>-1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IFERROR(__xludf.DUMMYFUNCTION("""COMPUTED_VALUE"""),23.4)</f>
        <v>23.4</v>
      </c>
      <c r="C835" s="1">
        <f t="shared" si="1"/>
        <v>-1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IFERROR(__xludf.DUMMYFUNCTION("""COMPUTED_VALUE"""),23.76)</f>
        <v>23.76</v>
      </c>
      <c r="C836" s="1">
        <f t="shared" si="1"/>
        <v>-1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IFERROR(__xludf.DUMMYFUNCTION("""COMPUTED_VALUE"""),23.95)</f>
        <v>23.95</v>
      </c>
      <c r="C837" s="1">
        <f t="shared" si="1"/>
        <v>-1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IFERROR(__xludf.DUMMYFUNCTION("""COMPUTED_VALUE"""),23.99)</f>
        <v>23.99</v>
      </c>
      <c r="C838" s="1">
        <f t="shared" si="1"/>
        <v>-1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IFERROR(__xludf.DUMMYFUNCTION("""COMPUTED_VALUE"""),24.11)</f>
        <v>24.11</v>
      </c>
      <c r="C839" s="1">
        <f t="shared" si="1"/>
        <v>-1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IFERROR(__xludf.DUMMYFUNCTION("""COMPUTED_VALUE"""),23.96)</f>
        <v>23.96</v>
      </c>
      <c r="C840" s="1">
        <f t="shared" si="1"/>
        <v>-1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IFERROR(__xludf.DUMMYFUNCTION("""COMPUTED_VALUE"""),23.91)</f>
        <v>23.91</v>
      </c>
      <c r="C841" s="1">
        <f t="shared" si="1"/>
        <v>-1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IFERROR(__xludf.DUMMYFUNCTION("""COMPUTED_VALUE"""),24.15)</f>
        <v>24.15</v>
      </c>
      <c r="C842" s="1">
        <f t="shared" si="1"/>
        <v>-1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IFERROR(__xludf.DUMMYFUNCTION("""COMPUTED_VALUE"""),24.25)</f>
        <v>24.25</v>
      </c>
      <c r="C843" s="1">
        <f t="shared" si="1"/>
        <v>-1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IFERROR(__xludf.DUMMYFUNCTION("""COMPUTED_VALUE"""),24.36)</f>
        <v>24.36</v>
      </c>
      <c r="C844" s="1">
        <f t="shared" si="1"/>
        <v>-1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IFERROR(__xludf.DUMMYFUNCTION("""COMPUTED_VALUE"""),24.5)</f>
        <v>24.5</v>
      </c>
      <c r="C845" s="1">
        <f t="shared" si="1"/>
        <v>-1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IFERROR(__xludf.DUMMYFUNCTION("""COMPUTED_VALUE"""),24.08)</f>
        <v>24.08</v>
      </c>
      <c r="C846" s="1">
        <f t="shared" si="1"/>
        <v>-1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IFERROR(__xludf.DUMMYFUNCTION("""COMPUTED_VALUE"""),23.84)</f>
        <v>23.84</v>
      </c>
      <c r="C847" s="1">
        <f t="shared" si="1"/>
        <v>-1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IFERROR(__xludf.DUMMYFUNCTION("""COMPUTED_VALUE"""),24.2)</f>
        <v>24.2</v>
      </c>
      <c r="C848" s="1">
        <f t="shared" si="1"/>
        <v>-1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IFERROR(__xludf.DUMMYFUNCTION("""COMPUTED_VALUE"""),23.94)</f>
        <v>23.94</v>
      </c>
      <c r="C849" s="1">
        <f t="shared" si="1"/>
        <v>-1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IFERROR(__xludf.DUMMYFUNCTION("""COMPUTED_VALUE"""),24.04)</f>
        <v>24.04</v>
      </c>
      <c r="C850" s="1">
        <f t="shared" si="1"/>
        <v>-1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IFERROR(__xludf.DUMMYFUNCTION("""COMPUTED_VALUE"""),24.08)</f>
        <v>24.08</v>
      </c>
      <c r="C851" s="1">
        <f t="shared" si="1"/>
        <v>-1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IFERROR(__xludf.DUMMYFUNCTION("""COMPUTED_VALUE"""),24.15)</f>
        <v>24.15</v>
      </c>
      <c r="C852" s="1">
        <f t="shared" si="1"/>
        <v>-1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IFERROR(__xludf.DUMMYFUNCTION("""COMPUTED_VALUE"""),24.07)</f>
        <v>24.07</v>
      </c>
      <c r="C853" s="1">
        <f t="shared" si="1"/>
        <v>-1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IFERROR(__xludf.DUMMYFUNCTION("""COMPUTED_VALUE"""),24.05)</f>
        <v>24.05</v>
      </c>
      <c r="C854" s="1">
        <f t="shared" si="1"/>
        <v>-1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IFERROR(__xludf.DUMMYFUNCTION("""COMPUTED_VALUE"""),23.92)</f>
        <v>23.92</v>
      </c>
      <c r="C855" s="1">
        <f t="shared" si="1"/>
        <v>-1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IFERROR(__xludf.DUMMYFUNCTION("""COMPUTED_VALUE"""),24.08)</f>
        <v>24.08</v>
      </c>
      <c r="C856" s="1">
        <f t="shared" si="1"/>
        <v>-1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IFERROR(__xludf.DUMMYFUNCTION("""COMPUTED_VALUE"""),24.27)</f>
        <v>24.27</v>
      </c>
      <c r="C857" s="1">
        <f t="shared" si="1"/>
        <v>-1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IFERROR(__xludf.DUMMYFUNCTION("""COMPUTED_VALUE"""),24.21)</f>
        <v>24.21</v>
      </c>
      <c r="C858" s="1">
        <f t="shared" si="1"/>
        <v>-1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IFERROR(__xludf.DUMMYFUNCTION("""COMPUTED_VALUE"""),24.28)</f>
        <v>24.28</v>
      </c>
      <c r="C859" s="1">
        <f t="shared" si="1"/>
        <v>-1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IFERROR(__xludf.DUMMYFUNCTION("""COMPUTED_VALUE"""),25.24)</f>
        <v>25.24</v>
      </c>
      <c r="C860" s="1">
        <f t="shared" si="1"/>
        <v>-1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IFERROR(__xludf.DUMMYFUNCTION("""COMPUTED_VALUE"""),25.36)</f>
        <v>25.36</v>
      </c>
      <c r="C861" s="1">
        <f t="shared" si="1"/>
        <v>-1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IFERROR(__xludf.DUMMYFUNCTION("""COMPUTED_VALUE"""),24.7)</f>
        <v>24.7</v>
      </c>
      <c r="C862" s="1">
        <f t="shared" si="1"/>
        <v>-1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IFERROR(__xludf.DUMMYFUNCTION("""COMPUTED_VALUE"""),24.65)</f>
        <v>24.65</v>
      </c>
      <c r="C863" s="1">
        <f t="shared" si="1"/>
        <v>-1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IFERROR(__xludf.DUMMYFUNCTION("""COMPUTED_VALUE"""),24.59)</f>
        <v>24.59</v>
      </c>
      <c r="C864" s="1">
        <f t="shared" si="1"/>
        <v>-1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IFERROR(__xludf.DUMMYFUNCTION("""COMPUTED_VALUE"""),25.01)</f>
        <v>25.01</v>
      </c>
      <c r="C865" s="1">
        <f t="shared" si="1"/>
        <v>-1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IFERROR(__xludf.DUMMYFUNCTION("""COMPUTED_VALUE"""),24.71)</f>
        <v>24.71</v>
      </c>
      <c r="C866" s="1">
        <f t="shared" si="1"/>
        <v>-1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IFERROR(__xludf.DUMMYFUNCTION("""COMPUTED_VALUE"""),24.46)</f>
        <v>24.46</v>
      </c>
      <c r="C867" s="1">
        <f t="shared" si="1"/>
        <v>-1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IFERROR(__xludf.DUMMYFUNCTION("""COMPUTED_VALUE"""),24.99)</f>
        <v>24.99</v>
      </c>
      <c r="C868" s="1">
        <f t="shared" si="1"/>
        <v>-1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IFERROR(__xludf.DUMMYFUNCTION("""COMPUTED_VALUE"""),24.92)</f>
        <v>24.92</v>
      </c>
      <c r="C869" s="1">
        <f t="shared" si="1"/>
        <v>-1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IFERROR(__xludf.DUMMYFUNCTION("""COMPUTED_VALUE"""),25.1)</f>
        <v>25.1</v>
      </c>
      <c r="C870" s="1">
        <f t="shared" si="1"/>
        <v>-1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IFERROR(__xludf.DUMMYFUNCTION("""COMPUTED_VALUE"""),25.47)</f>
        <v>25.47</v>
      </c>
      <c r="C871" s="1">
        <f t="shared" si="1"/>
        <v>-1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IFERROR(__xludf.DUMMYFUNCTION("""COMPUTED_VALUE"""),25.0)</f>
        <v>25</v>
      </c>
      <c r="C872" s="1">
        <f t="shared" si="1"/>
        <v>-1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IFERROR(__xludf.DUMMYFUNCTION("""COMPUTED_VALUE"""),24.19)</f>
        <v>24.19</v>
      </c>
      <c r="C873" s="1">
        <f t="shared" si="1"/>
        <v>-1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IFERROR(__xludf.DUMMYFUNCTION("""COMPUTED_VALUE"""),24.2)</f>
        <v>24.2</v>
      </c>
      <c r="C874" s="1">
        <f t="shared" si="1"/>
        <v>-1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IFERROR(__xludf.DUMMYFUNCTION("""COMPUTED_VALUE"""),23.58)</f>
        <v>23.58</v>
      </c>
      <c r="C875" s="1">
        <f t="shared" si="1"/>
        <v>-1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IFERROR(__xludf.DUMMYFUNCTION("""COMPUTED_VALUE"""),23.88)</f>
        <v>23.88</v>
      </c>
      <c r="C876" s="1">
        <f t="shared" si="1"/>
        <v>-1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IFERROR(__xludf.DUMMYFUNCTION("""COMPUTED_VALUE"""),24.01)</f>
        <v>24.01</v>
      </c>
      <c r="C877" s="1">
        <f t="shared" si="1"/>
        <v>-1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IFERROR(__xludf.DUMMYFUNCTION("""COMPUTED_VALUE"""),24.05)</f>
        <v>24.05</v>
      </c>
      <c r="C878" s="1">
        <f t="shared" si="1"/>
        <v>-1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IFERROR(__xludf.DUMMYFUNCTION("""COMPUTED_VALUE"""),24.23)</f>
        <v>24.23</v>
      </c>
      <c r="C879" s="1">
        <f t="shared" si="1"/>
        <v>-1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IFERROR(__xludf.DUMMYFUNCTION("""COMPUTED_VALUE"""),23.89)</f>
        <v>23.89</v>
      </c>
      <c r="C880" s="1">
        <f t="shared" si="1"/>
        <v>-1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IFERROR(__xludf.DUMMYFUNCTION("""COMPUTED_VALUE"""),23.72)</f>
        <v>23.72</v>
      </c>
      <c r="C881" s="1">
        <f t="shared" si="1"/>
        <v>-1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IFERROR(__xludf.DUMMYFUNCTION("""COMPUTED_VALUE"""),23.76)</f>
        <v>23.76</v>
      </c>
      <c r="C882" s="1">
        <f t="shared" si="1"/>
        <v>-1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IFERROR(__xludf.DUMMYFUNCTION("""COMPUTED_VALUE"""),24.06)</f>
        <v>24.06</v>
      </c>
      <c r="C883" s="1">
        <f t="shared" si="1"/>
        <v>-1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IFERROR(__xludf.DUMMYFUNCTION("""COMPUTED_VALUE"""),23.19)</f>
        <v>23.19</v>
      </c>
      <c r="C884" s="1">
        <f t="shared" si="1"/>
        <v>-1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IFERROR(__xludf.DUMMYFUNCTION("""COMPUTED_VALUE"""),23.14)</f>
        <v>23.14</v>
      </c>
      <c r="C885" s="1">
        <f t="shared" si="1"/>
        <v>-1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IFERROR(__xludf.DUMMYFUNCTION("""COMPUTED_VALUE"""),23.25)</f>
        <v>23.25</v>
      </c>
      <c r="C886" s="1">
        <f t="shared" si="1"/>
        <v>-1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IFERROR(__xludf.DUMMYFUNCTION("""COMPUTED_VALUE"""),23.99)</f>
        <v>23.99</v>
      </c>
      <c r="C887" s="1">
        <f t="shared" si="1"/>
        <v>-1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IFERROR(__xludf.DUMMYFUNCTION("""COMPUTED_VALUE"""),23.9)</f>
        <v>23.9</v>
      </c>
      <c r="C888" s="1">
        <f t="shared" si="1"/>
        <v>-1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IFERROR(__xludf.DUMMYFUNCTION("""COMPUTED_VALUE"""),23.94)</f>
        <v>23.94</v>
      </c>
      <c r="C889" s="1">
        <f t="shared" si="1"/>
        <v>-1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IFERROR(__xludf.DUMMYFUNCTION("""COMPUTED_VALUE"""),24.25)</f>
        <v>24.25</v>
      </c>
      <c r="C890" s="1">
        <f t="shared" si="1"/>
        <v>-1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IFERROR(__xludf.DUMMYFUNCTION("""COMPUTED_VALUE"""),24.15)</f>
        <v>24.15</v>
      </c>
      <c r="C891" s="1">
        <f t="shared" si="1"/>
        <v>-1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IFERROR(__xludf.DUMMYFUNCTION("""COMPUTED_VALUE"""),23.24)</f>
        <v>23.24</v>
      </c>
      <c r="C892" s="1">
        <f t="shared" si="1"/>
        <v>-1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IFERROR(__xludf.DUMMYFUNCTION("""COMPUTED_VALUE"""),23.04)</f>
        <v>23.04</v>
      </c>
      <c r="C893" s="1">
        <f t="shared" si="1"/>
        <v>-1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IFERROR(__xludf.DUMMYFUNCTION("""COMPUTED_VALUE"""),22.77)</f>
        <v>22.77</v>
      </c>
      <c r="C894" s="1">
        <f t="shared" si="1"/>
        <v>-1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IFERROR(__xludf.DUMMYFUNCTION("""COMPUTED_VALUE"""),22.75)</f>
        <v>22.75</v>
      </c>
      <c r="C895" s="1">
        <f t="shared" si="1"/>
        <v>-1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IFERROR(__xludf.DUMMYFUNCTION("""COMPUTED_VALUE"""),22.93)</f>
        <v>22.93</v>
      </c>
      <c r="C896" s="1">
        <f t="shared" si="1"/>
        <v>-1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IFERROR(__xludf.DUMMYFUNCTION("""COMPUTED_VALUE"""),23.06)</f>
        <v>23.06</v>
      </c>
      <c r="C897" s="1">
        <f t="shared" si="1"/>
        <v>-1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IFERROR(__xludf.DUMMYFUNCTION("""COMPUTED_VALUE"""),23.26)</f>
        <v>23.26</v>
      </c>
      <c r="C898" s="1">
        <f t="shared" si="1"/>
        <v>-1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IFERROR(__xludf.DUMMYFUNCTION("""COMPUTED_VALUE"""),23.24)</f>
        <v>23.24</v>
      </c>
      <c r="C899" s="1">
        <f t="shared" si="1"/>
        <v>-1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IFERROR(__xludf.DUMMYFUNCTION("""COMPUTED_VALUE"""),23.38)</f>
        <v>23.38</v>
      </c>
      <c r="C900" s="1">
        <f t="shared" si="1"/>
        <v>-1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IFERROR(__xludf.DUMMYFUNCTION("""COMPUTED_VALUE"""),23.34)</f>
        <v>23.34</v>
      </c>
      <c r="C901" s="1">
        <f t="shared" si="1"/>
        <v>-1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IFERROR(__xludf.DUMMYFUNCTION("""COMPUTED_VALUE"""),23.2)</f>
        <v>23.2</v>
      </c>
      <c r="C902" s="1">
        <f t="shared" si="1"/>
        <v>-1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IFERROR(__xludf.DUMMYFUNCTION("""COMPUTED_VALUE"""),23.22)</f>
        <v>23.22</v>
      </c>
      <c r="C903" s="1">
        <f t="shared" si="1"/>
        <v>-1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IFERROR(__xludf.DUMMYFUNCTION("""COMPUTED_VALUE"""),22.92)</f>
        <v>22.92</v>
      </c>
      <c r="C904" s="1">
        <f t="shared" si="1"/>
        <v>-1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IFERROR(__xludf.DUMMYFUNCTION("""COMPUTED_VALUE"""),22.8)</f>
        <v>22.8</v>
      </c>
      <c r="C905" s="1">
        <f t="shared" si="1"/>
        <v>-1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IFERROR(__xludf.DUMMYFUNCTION("""COMPUTED_VALUE"""),22.7)</f>
        <v>22.7</v>
      </c>
      <c r="C906" s="1">
        <f t="shared" si="1"/>
        <v>-1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IFERROR(__xludf.DUMMYFUNCTION("""COMPUTED_VALUE"""),22.45)</f>
        <v>22.45</v>
      </c>
      <c r="C907" s="1">
        <f t="shared" si="1"/>
        <v>-1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IFERROR(__xludf.DUMMYFUNCTION("""COMPUTED_VALUE"""),22.51)</f>
        <v>22.51</v>
      </c>
      <c r="C908" s="1">
        <f t="shared" si="1"/>
        <v>-1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IFERROR(__xludf.DUMMYFUNCTION("""COMPUTED_VALUE"""),22.64)</f>
        <v>22.64</v>
      </c>
      <c r="C909" s="1">
        <f t="shared" si="1"/>
        <v>-1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IFERROR(__xludf.DUMMYFUNCTION("""COMPUTED_VALUE"""),22.52)</f>
        <v>22.52</v>
      </c>
      <c r="C910" s="1">
        <f t="shared" si="1"/>
        <v>-1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IFERROR(__xludf.DUMMYFUNCTION("""COMPUTED_VALUE"""),22.57)</f>
        <v>22.57</v>
      </c>
      <c r="C911" s="1">
        <f t="shared" si="1"/>
        <v>-1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IFERROR(__xludf.DUMMYFUNCTION("""COMPUTED_VALUE"""),22.03)</f>
        <v>22.03</v>
      </c>
      <c r="C912" s="1">
        <f t="shared" si="1"/>
        <v>-1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IFERROR(__xludf.DUMMYFUNCTION("""COMPUTED_VALUE"""),21.92)</f>
        <v>21.92</v>
      </c>
      <c r="C913" s="1">
        <f t="shared" si="1"/>
        <v>-1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IFERROR(__xludf.DUMMYFUNCTION("""COMPUTED_VALUE"""),22.28)</f>
        <v>22.28</v>
      </c>
      <c r="C914" s="1">
        <f t="shared" si="1"/>
        <v>-1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IFERROR(__xludf.DUMMYFUNCTION("""COMPUTED_VALUE"""),22.52)</f>
        <v>22.52</v>
      </c>
      <c r="C915" s="1">
        <f t="shared" si="1"/>
        <v>-1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IFERROR(__xludf.DUMMYFUNCTION("""COMPUTED_VALUE"""),22.17)</f>
        <v>22.17</v>
      </c>
      <c r="C916" s="1">
        <f t="shared" si="1"/>
        <v>-1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IFERROR(__xludf.DUMMYFUNCTION("""COMPUTED_VALUE"""),22.26)</f>
        <v>22.26</v>
      </c>
      <c r="C917" s="1">
        <f t="shared" si="1"/>
        <v>-1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IFERROR(__xludf.DUMMYFUNCTION("""COMPUTED_VALUE"""),22.44)</f>
        <v>22.44</v>
      </c>
      <c r="C918" s="1">
        <f t="shared" si="1"/>
        <v>-1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IFERROR(__xludf.DUMMYFUNCTION("""COMPUTED_VALUE"""),22.28)</f>
        <v>22.28</v>
      </c>
      <c r="C919" s="1">
        <f t="shared" si="1"/>
        <v>-1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IFERROR(__xludf.DUMMYFUNCTION("""COMPUTED_VALUE"""),22.19)</f>
        <v>22.19</v>
      </c>
      <c r="C920" s="1">
        <f t="shared" si="1"/>
        <v>-1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IFERROR(__xludf.DUMMYFUNCTION("""COMPUTED_VALUE"""),22.29)</f>
        <v>22.29</v>
      </c>
      <c r="C921" s="1">
        <f t="shared" si="1"/>
        <v>-1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IFERROR(__xludf.DUMMYFUNCTION("""COMPUTED_VALUE"""),22.06)</f>
        <v>22.06</v>
      </c>
      <c r="C922" s="1">
        <f t="shared" si="1"/>
        <v>-1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IFERROR(__xludf.DUMMYFUNCTION("""COMPUTED_VALUE"""),21.98)</f>
        <v>21.98</v>
      </c>
      <c r="C923" s="1">
        <f t="shared" si="1"/>
        <v>-1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IFERROR(__xludf.DUMMYFUNCTION("""COMPUTED_VALUE"""),22.07)</f>
        <v>22.07</v>
      </c>
      <c r="C924" s="1">
        <f t="shared" si="1"/>
        <v>-1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IFERROR(__xludf.DUMMYFUNCTION("""COMPUTED_VALUE"""),22.64)</f>
        <v>22.64</v>
      </c>
      <c r="C925" s="1">
        <f t="shared" si="1"/>
        <v>-1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IFERROR(__xludf.DUMMYFUNCTION("""COMPUTED_VALUE"""),22.6)</f>
        <v>22.6</v>
      </c>
      <c r="C926" s="1">
        <f t="shared" si="1"/>
        <v>-1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IFERROR(__xludf.DUMMYFUNCTION("""COMPUTED_VALUE"""),22.67)</f>
        <v>22.67</v>
      </c>
      <c r="C927" s="1">
        <f t="shared" si="1"/>
        <v>-1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IFERROR(__xludf.DUMMYFUNCTION("""COMPUTED_VALUE"""),22.91)</f>
        <v>22.91</v>
      </c>
      <c r="C928" s="1">
        <f t="shared" si="1"/>
        <v>-1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IFERROR(__xludf.DUMMYFUNCTION("""COMPUTED_VALUE"""),22.99)</f>
        <v>22.99</v>
      </c>
      <c r="C929" s="1">
        <f t="shared" si="1"/>
        <v>-1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IFERROR(__xludf.DUMMYFUNCTION("""COMPUTED_VALUE"""),22.81)</f>
        <v>22.81</v>
      </c>
      <c r="C930" s="1">
        <f t="shared" si="1"/>
        <v>-1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IFERROR(__xludf.DUMMYFUNCTION("""COMPUTED_VALUE"""),22.63)</f>
        <v>22.63</v>
      </c>
      <c r="C931" s="1">
        <f t="shared" si="1"/>
        <v>-1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IFERROR(__xludf.DUMMYFUNCTION("""COMPUTED_VALUE"""),23.44)</f>
        <v>23.44</v>
      </c>
      <c r="C932" s="1">
        <f t="shared" si="1"/>
        <v>-1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IFERROR(__xludf.DUMMYFUNCTION("""COMPUTED_VALUE"""),23.39)</f>
        <v>23.39</v>
      </c>
      <c r="C933" s="1">
        <f t="shared" si="1"/>
        <v>-1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IFERROR(__xludf.DUMMYFUNCTION("""COMPUTED_VALUE"""),23.74)</f>
        <v>23.74</v>
      </c>
      <c r="C934" s="1">
        <f t="shared" si="1"/>
        <v>-1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IFERROR(__xludf.DUMMYFUNCTION("""COMPUTED_VALUE"""),23.9)</f>
        <v>23.9</v>
      </c>
      <c r="C935" s="1">
        <f t="shared" si="1"/>
        <v>-1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IFERROR(__xludf.DUMMYFUNCTION("""COMPUTED_VALUE"""),23.92)</f>
        <v>23.92</v>
      </c>
      <c r="C936" s="1">
        <f t="shared" si="1"/>
        <v>-1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IFERROR(__xludf.DUMMYFUNCTION("""COMPUTED_VALUE"""),23.77)</f>
        <v>23.77</v>
      </c>
      <c r="C937" s="1">
        <f t="shared" si="1"/>
        <v>-1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IFERROR(__xludf.DUMMYFUNCTION("""COMPUTED_VALUE"""),23.62)</f>
        <v>23.62</v>
      </c>
      <c r="C938" s="1">
        <f t="shared" si="1"/>
        <v>-1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IFERROR(__xludf.DUMMYFUNCTION("""COMPUTED_VALUE"""),23.71)</f>
        <v>23.71</v>
      </c>
      <c r="C939" s="1">
        <f t="shared" si="1"/>
        <v>-1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IFERROR(__xludf.DUMMYFUNCTION("""COMPUTED_VALUE"""),23.7)</f>
        <v>23.7</v>
      </c>
      <c r="C940" s="1">
        <f t="shared" si="1"/>
        <v>-1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IFERROR(__xludf.DUMMYFUNCTION("""COMPUTED_VALUE"""),23.41)</f>
        <v>23.41</v>
      </c>
      <c r="C941" s="1">
        <f t="shared" si="1"/>
        <v>-1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IFERROR(__xludf.DUMMYFUNCTION("""COMPUTED_VALUE"""),22.98)</f>
        <v>22.98</v>
      </c>
      <c r="C942" s="1">
        <f t="shared" si="1"/>
        <v>-1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IFERROR(__xludf.DUMMYFUNCTION("""COMPUTED_VALUE"""),22.92)</f>
        <v>22.92</v>
      </c>
      <c r="C943" s="1">
        <f t="shared" si="1"/>
        <v>-1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IFERROR(__xludf.DUMMYFUNCTION("""COMPUTED_VALUE"""),22.83)</f>
        <v>22.83</v>
      </c>
      <c r="C944" s="1">
        <f t="shared" si="1"/>
        <v>-1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IFERROR(__xludf.DUMMYFUNCTION("""COMPUTED_VALUE"""),22.89)</f>
        <v>22.89</v>
      </c>
      <c r="C945" s="1">
        <f t="shared" si="1"/>
        <v>-1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IFERROR(__xludf.DUMMYFUNCTION("""COMPUTED_VALUE"""),22.6)</f>
        <v>22.6</v>
      </c>
      <c r="C946" s="1">
        <f t="shared" si="1"/>
        <v>-1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IFERROR(__xludf.DUMMYFUNCTION("""COMPUTED_VALUE"""),22.81)</f>
        <v>22.81</v>
      </c>
      <c r="C947" s="1">
        <f t="shared" si="1"/>
        <v>-1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IFERROR(__xludf.DUMMYFUNCTION("""COMPUTED_VALUE"""),22.83)</f>
        <v>22.83</v>
      </c>
      <c r="C948" s="1">
        <f t="shared" si="1"/>
        <v>-1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IFERROR(__xludf.DUMMYFUNCTION("""COMPUTED_VALUE"""),22.48)</f>
        <v>22.48</v>
      </c>
      <c r="C949" s="1">
        <f t="shared" si="1"/>
        <v>-1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IFERROR(__xludf.DUMMYFUNCTION("""COMPUTED_VALUE"""),22.59)</f>
        <v>22.59</v>
      </c>
      <c r="C950" s="1">
        <f t="shared" si="1"/>
        <v>-1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IFERROR(__xludf.DUMMYFUNCTION("""COMPUTED_VALUE"""),23.1)</f>
        <v>23.1</v>
      </c>
      <c r="C951" s="1">
        <f t="shared" si="1"/>
        <v>-1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IFERROR(__xludf.DUMMYFUNCTION("""COMPUTED_VALUE"""),23.26)</f>
        <v>23.26</v>
      </c>
      <c r="C952" s="1">
        <f t="shared" si="1"/>
        <v>-1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IFERROR(__xludf.DUMMYFUNCTION("""COMPUTED_VALUE"""),23.45)</f>
        <v>23.45</v>
      </c>
      <c r="C953" s="1">
        <f t="shared" si="1"/>
        <v>-1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IFERROR(__xludf.DUMMYFUNCTION("""COMPUTED_VALUE"""),23.39)</f>
        <v>23.39</v>
      </c>
      <c r="C954" s="1">
        <f t="shared" si="1"/>
        <v>-1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IFERROR(__xludf.DUMMYFUNCTION("""COMPUTED_VALUE"""),23.7)</f>
        <v>23.7</v>
      </c>
      <c r="C955" s="1">
        <f t="shared" si="1"/>
        <v>-1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IFERROR(__xludf.DUMMYFUNCTION("""COMPUTED_VALUE"""),23.92)</f>
        <v>23.92</v>
      </c>
      <c r="C956" s="1">
        <f t="shared" si="1"/>
        <v>-1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IFERROR(__xludf.DUMMYFUNCTION("""COMPUTED_VALUE"""),23.88)</f>
        <v>23.88</v>
      </c>
      <c r="C957" s="1">
        <f t="shared" si="1"/>
        <v>-1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IFERROR(__xludf.DUMMYFUNCTION("""COMPUTED_VALUE"""),24.14)</f>
        <v>24.14</v>
      </c>
      <c r="C958" s="1">
        <f t="shared" si="1"/>
        <v>-1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IFERROR(__xludf.DUMMYFUNCTION("""COMPUTED_VALUE"""),24.07)</f>
        <v>24.07</v>
      </c>
      <c r="C959" s="1">
        <f t="shared" si="1"/>
        <v>-1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IFERROR(__xludf.DUMMYFUNCTION("""COMPUTED_VALUE"""),23.74)</f>
        <v>23.74</v>
      </c>
      <c r="C960" s="1">
        <f t="shared" si="1"/>
        <v>-1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IFERROR(__xludf.DUMMYFUNCTION("""COMPUTED_VALUE"""),23.78)</f>
        <v>23.78</v>
      </c>
      <c r="C961" s="1">
        <f t="shared" si="1"/>
        <v>-1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IFERROR(__xludf.DUMMYFUNCTION("""COMPUTED_VALUE"""),24.24)</f>
        <v>24.24</v>
      </c>
      <c r="C962" s="1">
        <f t="shared" si="1"/>
        <v>-1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IFERROR(__xludf.DUMMYFUNCTION("""COMPUTED_VALUE"""),24.36)</f>
        <v>24.36</v>
      </c>
      <c r="C963" s="1">
        <f t="shared" si="1"/>
        <v>-1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IFERROR(__xludf.DUMMYFUNCTION("""COMPUTED_VALUE"""),24.52)</f>
        <v>24.52</v>
      </c>
      <c r="C964" s="1">
        <f t="shared" si="1"/>
        <v>-1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IFERROR(__xludf.DUMMYFUNCTION("""COMPUTED_VALUE"""),24.5)</f>
        <v>24.5</v>
      </c>
      <c r="C965" s="1">
        <f t="shared" si="1"/>
        <v>-1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IFERROR(__xludf.DUMMYFUNCTION("""COMPUTED_VALUE"""),24.47)</f>
        <v>24.47</v>
      </c>
      <c r="C966" s="1">
        <f t="shared" si="1"/>
        <v>-1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IFERROR(__xludf.DUMMYFUNCTION("""COMPUTED_VALUE"""),24.33)</f>
        <v>24.33</v>
      </c>
      <c r="C967" s="1">
        <f t="shared" si="1"/>
        <v>-1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IFERROR(__xludf.DUMMYFUNCTION("""COMPUTED_VALUE"""),24.26)</f>
        <v>24.26</v>
      </c>
      <c r="C968" s="1">
        <f t="shared" si="1"/>
        <v>-1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IFERROR(__xludf.DUMMYFUNCTION("""COMPUTED_VALUE"""),24.03)</f>
        <v>24.03</v>
      </c>
      <c r="C969" s="1">
        <f t="shared" si="1"/>
        <v>-1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IFERROR(__xludf.DUMMYFUNCTION("""COMPUTED_VALUE"""),24.25)</f>
        <v>24.25</v>
      </c>
      <c r="C970" s="1">
        <f t="shared" si="1"/>
        <v>-1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IFERROR(__xludf.DUMMYFUNCTION("""COMPUTED_VALUE"""),24.06)</f>
        <v>24.06</v>
      </c>
      <c r="C971" s="1">
        <f t="shared" si="1"/>
        <v>-1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IFERROR(__xludf.DUMMYFUNCTION("""COMPUTED_VALUE"""),24.09)</f>
        <v>24.09</v>
      </c>
      <c r="C972" s="1">
        <f t="shared" si="1"/>
        <v>-1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IFERROR(__xludf.DUMMYFUNCTION("""COMPUTED_VALUE"""),24.17)</f>
        <v>24.17</v>
      </c>
      <c r="C973" s="1">
        <f t="shared" si="1"/>
        <v>-1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IFERROR(__xludf.DUMMYFUNCTION("""COMPUTED_VALUE"""),24.43)</f>
        <v>24.43</v>
      </c>
      <c r="C974" s="1">
        <f t="shared" si="1"/>
        <v>-1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IFERROR(__xludf.DUMMYFUNCTION("""COMPUTED_VALUE"""),24.6)</f>
        <v>24.6</v>
      </c>
      <c r="C975" s="1">
        <f t="shared" si="1"/>
        <v>-1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IFERROR(__xludf.DUMMYFUNCTION("""COMPUTED_VALUE"""),24.39)</f>
        <v>24.39</v>
      </c>
      <c r="C976" s="1">
        <f t="shared" si="1"/>
        <v>-1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IFERROR(__xludf.DUMMYFUNCTION("""COMPUTED_VALUE"""),24.52)</f>
        <v>24.52</v>
      </c>
      <c r="C977" s="1">
        <f t="shared" si="1"/>
        <v>-1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IFERROR(__xludf.DUMMYFUNCTION("""COMPUTED_VALUE"""),24.6)</f>
        <v>24.6</v>
      </c>
      <c r="C978" s="1">
        <f t="shared" si="1"/>
        <v>-1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IFERROR(__xludf.DUMMYFUNCTION("""COMPUTED_VALUE"""),24.7)</f>
        <v>24.7</v>
      </c>
      <c r="C979" s="1">
        <f t="shared" si="1"/>
        <v>-1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IFERROR(__xludf.DUMMYFUNCTION("""COMPUTED_VALUE"""),24.56)</f>
        <v>24.56</v>
      </c>
      <c r="C980" s="1">
        <f t="shared" si="1"/>
        <v>-1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IFERROR(__xludf.DUMMYFUNCTION("""COMPUTED_VALUE"""),25.23)</f>
        <v>25.23</v>
      </c>
      <c r="C981" s="1">
        <f t="shared" si="1"/>
        <v>-1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IFERROR(__xludf.DUMMYFUNCTION("""COMPUTED_VALUE"""),23.87)</f>
        <v>23.87</v>
      </c>
      <c r="C982" s="1">
        <f t="shared" si="1"/>
        <v>-1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IFERROR(__xludf.DUMMYFUNCTION("""COMPUTED_VALUE"""),23.75)</f>
        <v>23.75</v>
      </c>
      <c r="C983" s="1">
        <f t="shared" si="1"/>
        <v>-1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IFERROR(__xludf.DUMMYFUNCTION("""COMPUTED_VALUE"""),23.65)</f>
        <v>23.65</v>
      </c>
      <c r="C984" s="1">
        <f t="shared" si="1"/>
        <v>-1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IFERROR(__xludf.DUMMYFUNCTION("""COMPUTED_VALUE"""),23.9)</f>
        <v>23.9</v>
      </c>
      <c r="C985" s="1">
        <f t="shared" si="1"/>
        <v>-1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IFERROR(__xludf.DUMMYFUNCTION("""COMPUTED_VALUE"""),23.84)</f>
        <v>23.84</v>
      </c>
      <c r="C986" s="1">
        <f t="shared" si="1"/>
        <v>-1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IFERROR(__xludf.DUMMYFUNCTION("""COMPUTED_VALUE"""),23.7)</f>
        <v>23.7</v>
      </c>
      <c r="C987" s="1">
        <f t="shared" si="1"/>
        <v>-1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IFERROR(__xludf.DUMMYFUNCTION("""COMPUTED_VALUE"""),23.55)</f>
        <v>23.55</v>
      </c>
      <c r="C988" s="1">
        <f t="shared" si="1"/>
        <v>-1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IFERROR(__xludf.DUMMYFUNCTION("""COMPUTED_VALUE"""),23.74)</f>
        <v>23.74</v>
      </c>
      <c r="C989" s="1">
        <f t="shared" si="1"/>
        <v>-1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IFERROR(__xludf.DUMMYFUNCTION("""COMPUTED_VALUE"""),24.26)</f>
        <v>24.26</v>
      </c>
      <c r="C990" s="1">
        <f t="shared" si="1"/>
        <v>-1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IFERROR(__xludf.DUMMYFUNCTION("""COMPUTED_VALUE"""),24.82)</f>
        <v>24.82</v>
      </c>
      <c r="C991" s="1">
        <f t="shared" si="1"/>
        <v>-1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IFERROR(__xludf.DUMMYFUNCTION("""COMPUTED_VALUE"""),24.93)</f>
        <v>24.93</v>
      </c>
      <c r="C992" s="1">
        <f t="shared" si="1"/>
        <v>-1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IFERROR(__xludf.DUMMYFUNCTION("""COMPUTED_VALUE"""),24.82)</f>
        <v>24.82</v>
      </c>
      <c r="C993" s="1">
        <f t="shared" si="1"/>
        <v>-1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IFERROR(__xludf.DUMMYFUNCTION("""COMPUTED_VALUE"""),24.42)</f>
        <v>24.42</v>
      </c>
      <c r="C994" s="1">
        <f t="shared" si="1"/>
        <v>-1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IFERROR(__xludf.DUMMYFUNCTION("""COMPUTED_VALUE"""),24.47)</f>
        <v>24.47</v>
      </c>
      <c r="C995" s="1">
        <f t="shared" si="1"/>
        <v>-1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IFERROR(__xludf.DUMMYFUNCTION("""COMPUTED_VALUE"""),24.29)</f>
        <v>24.29</v>
      </c>
      <c r="C996" s="1">
        <f t="shared" si="1"/>
        <v>-1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IFERROR(__xludf.DUMMYFUNCTION("""COMPUTED_VALUE"""),24.45)</f>
        <v>24.45</v>
      </c>
      <c r="C997" s="1">
        <f t="shared" si="1"/>
        <v>-1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IFERROR(__xludf.DUMMYFUNCTION("""COMPUTED_VALUE"""),24.66)</f>
        <v>24.66</v>
      </c>
      <c r="C998" s="1">
        <f t="shared" si="1"/>
        <v>-1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IFERROR(__xludf.DUMMYFUNCTION("""COMPUTED_VALUE"""),25.15)</f>
        <v>25.15</v>
      </c>
      <c r="C999" s="1">
        <f t="shared" si="1"/>
        <v>-1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IFERROR(__xludf.DUMMYFUNCTION("""COMPUTED_VALUE"""),25.14)</f>
        <v>25.14</v>
      </c>
      <c r="C1000" s="1">
        <f t="shared" si="1"/>
        <v>-1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IFERROR(__xludf.DUMMYFUNCTION("""COMPUTED_VALUE"""),25.06)</f>
        <v>25.06</v>
      </c>
      <c r="C1001" s="1">
        <f t="shared" si="1"/>
        <v>-1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IFERROR(__xludf.DUMMYFUNCTION("""COMPUTED_VALUE"""),25.32)</f>
        <v>25.32</v>
      </c>
      <c r="C1002" s="1">
        <f t="shared" si="1"/>
        <v>-1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IFERROR(__xludf.DUMMYFUNCTION("""COMPUTED_VALUE"""),25.43)</f>
        <v>25.43</v>
      </c>
      <c r="C1003" s="1">
        <f t="shared" si="1"/>
        <v>-1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IFERROR(__xludf.DUMMYFUNCTION("""COMPUTED_VALUE"""),25.7)</f>
        <v>25.7</v>
      </c>
      <c r="C1004" s="1">
        <f t="shared" si="1"/>
        <v>-1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IFERROR(__xludf.DUMMYFUNCTION("""COMPUTED_VALUE"""),25.6)</f>
        <v>25.6</v>
      </c>
      <c r="C1005" s="1">
        <f t="shared" si="1"/>
        <v>-1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IFERROR(__xludf.DUMMYFUNCTION("""COMPUTED_VALUE"""),25.85)</f>
        <v>25.85</v>
      </c>
      <c r="C1006" s="1">
        <f t="shared" si="1"/>
        <v>-1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IFERROR(__xludf.DUMMYFUNCTION("""COMPUTED_VALUE"""),25.96)</f>
        <v>25.96</v>
      </c>
      <c r="C1007" s="1">
        <f t="shared" si="1"/>
        <v>-1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IFERROR(__xludf.DUMMYFUNCTION("""COMPUTED_VALUE"""),25.79)</f>
        <v>25.79</v>
      </c>
      <c r="C1008" s="1">
        <f t="shared" si="1"/>
        <v>-1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IFERROR(__xludf.DUMMYFUNCTION("""COMPUTED_VALUE"""),25.78)</f>
        <v>25.78</v>
      </c>
      <c r="C1009" s="1">
        <f t="shared" si="1"/>
        <v>-1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IFERROR(__xludf.DUMMYFUNCTION("""COMPUTED_VALUE"""),25.46)</f>
        <v>25.46</v>
      </c>
      <c r="C1010" s="1">
        <f t="shared" si="1"/>
        <v>-1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IFERROR(__xludf.DUMMYFUNCTION("""COMPUTED_VALUE"""),25.59)</f>
        <v>25.59</v>
      </c>
      <c r="C1011" s="1">
        <f t="shared" si="1"/>
        <v>-1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IFERROR(__xludf.DUMMYFUNCTION("""COMPUTED_VALUE"""),25.43)</f>
        <v>25.43</v>
      </c>
      <c r="C1012" s="1">
        <f t="shared" si="1"/>
        <v>-1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IFERROR(__xludf.DUMMYFUNCTION("""COMPUTED_VALUE"""),25.31)</f>
        <v>25.31</v>
      </c>
      <c r="C1013" s="1">
        <f t="shared" si="1"/>
        <v>-1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IFERROR(__xludf.DUMMYFUNCTION("""COMPUTED_VALUE"""),25.53)</f>
        <v>25.53</v>
      </c>
      <c r="C1014" s="1">
        <f t="shared" si="1"/>
        <v>-1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IFERROR(__xludf.DUMMYFUNCTION("""COMPUTED_VALUE"""),25.5)</f>
        <v>25.5</v>
      </c>
      <c r="C1015" s="1">
        <f t="shared" si="1"/>
        <v>-1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IFERROR(__xludf.DUMMYFUNCTION("""COMPUTED_VALUE"""),26.51)</f>
        <v>26.51</v>
      </c>
      <c r="C1016" s="1">
        <f t="shared" si="1"/>
        <v>-1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IFERROR(__xludf.DUMMYFUNCTION("""COMPUTED_VALUE"""),26.67)</f>
        <v>26.67</v>
      </c>
      <c r="C1017" s="1">
        <f t="shared" si="1"/>
        <v>-1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IFERROR(__xludf.DUMMYFUNCTION("""COMPUTED_VALUE"""),26.54)</f>
        <v>26.54</v>
      </c>
      <c r="C1018" s="1">
        <f t="shared" si="1"/>
        <v>-1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IFERROR(__xludf.DUMMYFUNCTION("""COMPUTED_VALUE"""),25.85)</f>
        <v>25.85</v>
      </c>
      <c r="C1019" s="1">
        <f t="shared" si="1"/>
        <v>-1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IFERROR(__xludf.DUMMYFUNCTION("""COMPUTED_VALUE"""),25.59)</f>
        <v>25.59</v>
      </c>
      <c r="C1020" s="1">
        <f t="shared" si="1"/>
        <v>-1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IFERROR(__xludf.DUMMYFUNCTION("""COMPUTED_VALUE"""),25.31)</f>
        <v>25.31</v>
      </c>
      <c r="C1021" s="1">
        <f t="shared" si="1"/>
        <v>-1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IFERROR(__xludf.DUMMYFUNCTION("""COMPUTED_VALUE"""),25.13)</f>
        <v>25.13</v>
      </c>
      <c r="C1022" s="1">
        <f t="shared" si="1"/>
        <v>-1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IFERROR(__xludf.DUMMYFUNCTION("""COMPUTED_VALUE"""),24.81)</f>
        <v>24.81</v>
      </c>
      <c r="C1023" s="1">
        <f t="shared" si="1"/>
        <v>-1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IFERROR(__xludf.DUMMYFUNCTION("""COMPUTED_VALUE"""),24.72)</f>
        <v>24.72</v>
      </c>
      <c r="C1024" s="1">
        <f t="shared" si="1"/>
        <v>-1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IFERROR(__xludf.DUMMYFUNCTION("""COMPUTED_VALUE"""),24.9)</f>
        <v>24.9</v>
      </c>
      <c r="C1025" s="1">
        <f t="shared" si="1"/>
        <v>-1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IFERROR(__xludf.DUMMYFUNCTION("""COMPUTED_VALUE"""),24.68)</f>
        <v>24.68</v>
      </c>
      <c r="C1026" s="1">
        <f t="shared" si="1"/>
        <v>-1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IFERROR(__xludf.DUMMYFUNCTION("""COMPUTED_VALUE"""),24.74)</f>
        <v>24.74</v>
      </c>
      <c r="C1027" s="1">
        <f t="shared" si="1"/>
        <v>-1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IFERROR(__xludf.DUMMYFUNCTION("""COMPUTED_VALUE"""),24.54)</f>
        <v>24.54</v>
      </c>
      <c r="C1028" s="1">
        <f t="shared" si="1"/>
        <v>-1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IFERROR(__xludf.DUMMYFUNCTION("""COMPUTED_VALUE"""),23.95)</f>
        <v>23.95</v>
      </c>
      <c r="C1029" s="1">
        <f t="shared" si="1"/>
        <v>-1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IFERROR(__xludf.DUMMYFUNCTION("""COMPUTED_VALUE"""),23.82)</f>
        <v>23.82</v>
      </c>
      <c r="C1030" s="1">
        <f t="shared" si="1"/>
        <v>-1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IFERROR(__xludf.DUMMYFUNCTION("""COMPUTED_VALUE"""),23.52)</f>
        <v>23.52</v>
      </c>
      <c r="C1031" s="1">
        <f t="shared" si="1"/>
        <v>-1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IFERROR(__xludf.DUMMYFUNCTION("""COMPUTED_VALUE"""),23.99)</f>
        <v>23.99</v>
      </c>
      <c r="C1032" s="1">
        <f t="shared" si="1"/>
        <v>-1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IFERROR(__xludf.DUMMYFUNCTION("""COMPUTED_VALUE"""),24.21)</f>
        <v>24.21</v>
      </c>
      <c r="C1033" s="1">
        <f t="shared" si="1"/>
        <v>-1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IFERROR(__xludf.DUMMYFUNCTION("""COMPUTED_VALUE"""),24.29)</f>
        <v>24.29</v>
      </c>
      <c r="C1034" s="1">
        <f t="shared" si="1"/>
        <v>-1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IFERROR(__xludf.DUMMYFUNCTION("""COMPUTED_VALUE"""),24.47)</f>
        <v>24.47</v>
      </c>
      <c r="C1035" s="1">
        <f t="shared" si="1"/>
        <v>-1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IFERROR(__xludf.DUMMYFUNCTION("""COMPUTED_VALUE"""),24.55)</f>
        <v>24.55</v>
      </c>
      <c r="C1036" s="1">
        <f t="shared" si="1"/>
        <v>-1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IFERROR(__xludf.DUMMYFUNCTION("""COMPUTED_VALUE"""),24.7)</f>
        <v>24.7</v>
      </c>
      <c r="C1037" s="1">
        <f t="shared" si="1"/>
        <v>-1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IFERROR(__xludf.DUMMYFUNCTION("""COMPUTED_VALUE"""),24.76)</f>
        <v>24.76</v>
      </c>
      <c r="C1038" s="1">
        <f t="shared" si="1"/>
        <v>-1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IFERROR(__xludf.DUMMYFUNCTION("""COMPUTED_VALUE"""),24.76)</f>
        <v>24.76</v>
      </c>
      <c r="C1039" s="1">
        <f t="shared" si="1"/>
        <v>-1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IFERROR(__xludf.DUMMYFUNCTION("""COMPUTED_VALUE"""),24.5)</f>
        <v>24.5</v>
      </c>
      <c r="C1040" s="1">
        <f t="shared" si="1"/>
        <v>-1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IFERROR(__xludf.DUMMYFUNCTION("""COMPUTED_VALUE"""),24.74)</f>
        <v>24.74</v>
      </c>
      <c r="C1041" s="1">
        <f t="shared" si="1"/>
        <v>-1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IFERROR(__xludf.DUMMYFUNCTION("""COMPUTED_VALUE"""),24.42)</f>
        <v>24.42</v>
      </c>
      <c r="C1042" s="1">
        <f t="shared" si="1"/>
        <v>-1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IFERROR(__xludf.DUMMYFUNCTION("""COMPUTED_VALUE"""),24.63)</f>
        <v>24.63</v>
      </c>
      <c r="C1043" s="1">
        <f t="shared" si="1"/>
        <v>-1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IFERROR(__xludf.DUMMYFUNCTION("""COMPUTED_VALUE"""),24.62)</f>
        <v>24.62</v>
      </c>
      <c r="C1044" s="1">
        <f t="shared" si="1"/>
        <v>-1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IFERROR(__xludf.DUMMYFUNCTION("""COMPUTED_VALUE"""),24.8)</f>
        <v>24.8</v>
      </c>
      <c r="C1045" s="1">
        <f t="shared" si="1"/>
        <v>-1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IFERROR(__xludf.DUMMYFUNCTION("""COMPUTED_VALUE"""),24.76)</f>
        <v>24.76</v>
      </c>
      <c r="C1046" s="1">
        <f t="shared" si="1"/>
        <v>-1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IFERROR(__xludf.DUMMYFUNCTION("""COMPUTED_VALUE"""),24.76)</f>
        <v>24.76</v>
      </c>
      <c r="C1047" s="1">
        <f t="shared" si="1"/>
        <v>-1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IFERROR(__xludf.DUMMYFUNCTION("""COMPUTED_VALUE"""),24.5)</f>
        <v>24.5</v>
      </c>
      <c r="C1048" s="1">
        <f t="shared" si="1"/>
        <v>-1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IFERROR(__xludf.DUMMYFUNCTION("""COMPUTED_VALUE"""),24.61)</f>
        <v>24.61</v>
      </c>
      <c r="C1049" s="1">
        <f t="shared" si="1"/>
        <v>-1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IFERROR(__xludf.DUMMYFUNCTION("""COMPUTED_VALUE"""),24.5)</f>
        <v>24.5</v>
      </c>
      <c r="C1050" s="1">
        <f t="shared" si="1"/>
        <v>-1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IFERROR(__xludf.DUMMYFUNCTION("""COMPUTED_VALUE"""),24.63)</f>
        <v>24.63</v>
      </c>
      <c r="C1051" s="1">
        <f t="shared" si="1"/>
        <v>-1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IFERROR(__xludf.DUMMYFUNCTION("""COMPUTED_VALUE"""),24.64)</f>
        <v>24.64</v>
      </c>
      <c r="C1052" s="1">
        <f t="shared" si="1"/>
        <v>-1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IFERROR(__xludf.DUMMYFUNCTION("""COMPUTED_VALUE"""),24.84)</f>
        <v>24.84</v>
      </c>
      <c r="C1053" s="1">
        <f t="shared" si="1"/>
        <v>-1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IFERROR(__xludf.DUMMYFUNCTION("""COMPUTED_VALUE"""),24.73)</f>
        <v>24.73</v>
      </c>
      <c r="C1054" s="1">
        <f t="shared" si="1"/>
        <v>-1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IFERROR(__xludf.DUMMYFUNCTION("""COMPUTED_VALUE"""),24.76)</f>
        <v>24.76</v>
      </c>
      <c r="C1055" s="1">
        <f t="shared" si="1"/>
        <v>-1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IFERROR(__xludf.DUMMYFUNCTION("""COMPUTED_VALUE"""),24.57)</f>
        <v>24.57</v>
      </c>
      <c r="C1056" s="1">
        <f t="shared" si="1"/>
        <v>-1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IFERROR(__xludf.DUMMYFUNCTION("""COMPUTED_VALUE"""),24.5)</f>
        <v>24.5</v>
      </c>
      <c r="C1057" s="1">
        <f t="shared" si="1"/>
        <v>-1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IFERROR(__xludf.DUMMYFUNCTION("""COMPUTED_VALUE"""),24.7)</f>
        <v>24.7</v>
      </c>
      <c r="C1058" s="1">
        <f t="shared" si="1"/>
        <v>-1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IFERROR(__xludf.DUMMYFUNCTION("""COMPUTED_VALUE"""),24.82)</f>
        <v>24.82</v>
      </c>
      <c r="C1059" s="1">
        <f t="shared" si="1"/>
        <v>-1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IFERROR(__xludf.DUMMYFUNCTION("""COMPUTED_VALUE"""),25.02)</f>
        <v>25.02</v>
      </c>
      <c r="C1060" s="1">
        <f t="shared" si="1"/>
        <v>-1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IFERROR(__xludf.DUMMYFUNCTION("""COMPUTED_VALUE"""),25.43)</f>
        <v>25.43</v>
      </c>
      <c r="C1061" s="1">
        <f t="shared" si="1"/>
        <v>-1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IFERROR(__xludf.DUMMYFUNCTION("""COMPUTED_VALUE"""),25.17)</f>
        <v>25.17</v>
      </c>
      <c r="C1062" s="1">
        <f t="shared" si="1"/>
        <v>-1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IFERROR(__xludf.DUMMYFUNCTION("""COMPUTED_VALUE"""),25.12)</f>
        <v>25.12</v>
      </c>
      <c r="C1063" s="1">
        <f t="shared" si="1"/>
        <v>-1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IFERROR(__xludf.DUMMYFUNCTION("""COMPUTED_VALUE"""),25.46)</f>
        <v>25.46</v>
      </c>
      <c r="C1064" s="1">
        <f t="shared" si="1"/>
        <v>-1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IFERROR(__xludf.DUMMYFUNCTION("""COMPUTED_VALUE"""),25.38)</f>
        <v>25.38</v>
      </c>
      <c r="C1065" s="1">
        <f t="shared" si="1"/>
        <v>-1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IFERROR(__xludf.DUMMYFUNCTION("""COMPUTED_VALUE"""),25.31)</f>
        <v>25.31</v>
      </c>
      <c r="C1066" s="1">
        <f t="shared" si="1"/>
        <v>-1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IFERROR(__xludf.DUMMYFUNCTION("""COMPUTED_VALUE"""),25.62)</f>
        <v>25.62</v>
      </c>
      <c r="C1067" s="1">
        <f t="shared" si="1"/>
        <v>-1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IFERROR(__xludf.DUMMYFUNCTION("""COMPUTED_VALUE"""),25.81)</f>
        <v>25.81</v>
      </c>
      <c r="C1068" s="1">
        <f t="shared" si="1"/>
        <v>-1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IFERROR(__xludf.DUMMYFUNCTION("""COMPUTED_VALUE"""),25.99)</f>
        <v>25.99</v>
      </c>
      <c r="C1069" s="1">
        <f t="shared" si="1"/>
        <v>-1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IFERROR(__xludf.DUMMYFUNCTION("""COMPUTED_VALUE"""),25.89)</f>
        <v>25.89</v>
      </c>
      <c r="C1070" s="1">
        <f t="shared" si="1"/>
        <v>-1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IFERROR(__xludf.DUMMYFUNCTION("""COMPUTED_VALUE"""),26.41)</f>
        <v>26.41</v>
      </c>
      <c r="C1071" s="1">
        <f t="shared" si="1"/>
        <v>-1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IFERROR(__xludf.DUMMYFUNCTION("""COMPUTED_VALUE"""),26.16)</f>
        <v>26.16</v>
      </c>
      <c r="C1072" s="1">
        <f t="shared" si="1"/>
        <v>-1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IFERROR(__xludf.DUMMYFUNCTION("""COMPUTED_VALUE"""),26.49)</f>
        <v>26.49</v>
      </c>
      <c r="C1073" s="1">
        <f t="shared" si="1"/>
        <v>-1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IFERROR(__xludf.DUMMYFUNCTION("""COMPUTED_VALUE"""),26.91)</f>
        <v>26.91</v>
      </c>
      <c r="C1074" s="1">
        <f t="shared" si="1"/>
        <v>-1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IFERROR(__xludf.DUMMYFUNCTION("""COMPUTED_VALUE"""),26.98)</f>
        <v>26.98</v>
      </c>
      <c r="C1075" s="1">
        <f t="shared" si="1"/>
        <v>-1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IFERROR(__xludf.DUMMYFUNCTION("""COMPUTED_VALUE"""),26.43)</f>
        <v>26.43</v>
      </c>
      <c r="C1076" s="1">
        <f t="shared" si="1"/>
        <v>-1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IFERROR(__xludf.DUMMYFUNCTION("""COMPUTED_VALUE"""),26.18)</f>
        <v>26.18</v>
      </c>
      <c r="C1077" s="1">
        <f t="shared" si="1"/>
        <v>-1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IFERROR(__xludf.DUMMYFUNCTION("""COMPUTED_VALUE"""),26.56)</f>
        <v>26.56</v>
      </c>
      <c r="C1078" s="1">
        <f t="shared" si="1"/>
        <v>-1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IFERROR(__xludf.DUMMYFUNCTION("""COMPUTED_VALUE"""),26.77)</f>
        <v>26.77</v>
      </c>
      <c r="C1079" s="1">
        <f t="shared" si="1"/>
        <v>-1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IFERROR(__xludf.DUMMYFUNCTION("""COMPUTED_VALUE"""),26.93)</f>
        <v>26.93</v>
      </c>
      <c r="C1080" s="1">
        <f t="shared" si="1"/>
        <v>-1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IFERROR(__xludf.DUMMYFUNCTION("""COMPUTED_VALUE"""),27.04)</f>
        <v>27.04</v>
      </c>
      <c r="C1081" s="1">
        <f t="shared" si="1"/>
        <v>-1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IFERROR(__xludf.DUMMYFUNCTION("""COMPUTED_VALUE"""),26.95)</f>
        <v>26.95</v>
      </c>
      <c r="C1082" s="1">
        <f t="shared" si="1"/>
        <v>-1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IFERROR(__xludf.DUMMYFUNCTION("""COMPUTED_VALUE"""),26.84)</f>
        <v>26.84</v>
      </c>
      <c r="C1083" s="1">
        <f t="shared" si="1"/>
        <v>-1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IFERROR(__xludf.DUMMYFUNCTION("""COMPUTED_VALUE"""),26.75)</f>
        <v>26.75</v>
      </c>
      <c r="C1084" s="1">
        <f t="shared" si="1"/>
        <v>-1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IFERROR(__xludf.DUMMYFUNCTION("""COMPUTED_VALUE"""),26.75)</f>
        <v>26.75</v>
      </c>
      <c r="C1085" s="1">
        <f t="shared" si="1"/>
        <v>-1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IFERROR(__xludf.DUMMYFUNCTION("""COMPUTED_VALUE"""),26.26)</f>
        <v>26.26</v>
      </c>
      <c r="C1086" s="1">
        <f t="shared" si="1"/>
        <v>-1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IFERROR(__xludf.DUMMYFUNCTION("""COMPUTED_VALUE"""),26.33)</f>
        <v>26.33</v>
      </c>
      <c r="C1087" s="1">
        <f t="shared" si="1"/>
        <v>-1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IFERROR(__xludf.DUMMYFUNCTION("""COMPUTED_VALUE"""),26.48)</f>
        <v>26.48</v>
      </c>
      <c r="C1088" s="1">
        <f t="shared" si="1"/>
        <v>-1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IFERROR(__xludf.DUMMYFUNCTION("""COMPUTED_VALUE"""),26.69)</f>
        <v>26.69</v>
      </c>
      <c r="C1089" s="1">
        <f t="shared" si="1"/>
        <v>-1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IFERROR(__xludf.DUMMYFUNCTION("""COMPUTED_VALUE"""),26.45)</f>
        <v>26.45</v>
      </c>
      <c r="C1090" s="1">
        <f t="shared" si="1"/>
        <v>-1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IFERROR(__xludf.DUMMYFUNCTION("""COMPUTED_VALUE"""),26.41)</f>
        <v>26.41</v>
      </c>
      <c r="C1091" s="1">
        <f t="shared" si="1"/>
        <v>-1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IFERROR(__xludf.DUMMYFUNCTION("""COMPUTED_VALUE"""),26.17)</f>
        <v>26.17</v>
      </c>
      <c r="C1092" s="1">
        <f t="shared" si="1"/>
        <v>-1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IFERROR(__xludf.DUMMYFUNCTION("""COMPUTED_VALUE"""),26.2)</f>
        <v>26.2</v>
      </c>
      <c r="C1093" s="1">
        <f t="shared" si="1"/>
        <v>-1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IFERROR(__xludf.DUMMYFUNCTION("""COMPUTED_VALUE"""),26.37)</f>
        <v>26.37</v>
      </c>
      <c r="C1094" s="1">
        <f t="shared" si="1"/>
        <v>-1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IFERROR(__xludf.DUMMYFUNCTION("""COMPUTED_VALUE"""),26.34)</f>
        <v>26.34</v>
      </c>
      <c r="C1095" s="1">
        <f t="shared" si="1"/>
        <v>-1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IFERROR(__xludf.DUMMYFUNCTION("""COMPUTED_VALUE"""),26.3)</f>
        <v>26.3</v>
      </c>
      <c r="C1096" s="1">
        <f t="shared" si="1"/>
        <v>-1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IFERROR(__xludf.DUMMYFUNCTION("""COMPUTED_VALUE"""),26.37)</f>
        <v>26.37</v>
      </c>
      <c r="C1097" s="1">
        <f t="shared" si="1"/>
        <v>-1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IFERROR(__xludf.DUMMYFUNCTION("""COMPUTED_VALUE"""),26.45)</f>
        <v>26.45</v>
      </c>
      <c r="C1098" s="1">
        <f t="shared" si="1"/>
        <v>-1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IFERROR(__xludf.DUMMYFUNCTION("""COMPUTED_VALUE"""),26.33)</f>
        <v>26.33</v>
      </c>
      <c r="C1099" s="1">
        <f t="shared" si="1"/>
        <v>-1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IFERROR(__xludf.DUMMYFUNCTION("""COMPUTED_VALUE"""),26.01)</f>
        <v>26.01</v>
      </c>
      <c r="C1100" s="1">
        <f t="shared" si="1"/>
        <v>-1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IFERROR(__xludf.DUMMYFUNCTION("""COMPUTED_VALUE"""),25.82)</f>
        <v>25.82</v>
      </c>
      <c r="C1101" s="1">
        <f t="shared" si="1"/>
        <v>-1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IFERROR(__xludf.DUMMYFUNCTION("""COMPUTED_VALUE"""),26.04)</f>
        <v>26.04</v>
      </c>
      <c r="C1102" s="1">
        <f t="shared" si="1"/>
        <v>-1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IFERROR(__xludf.DUMMYFUNCTION("""COMPUTED_VALUE"""),26.04)</f>
        <v>26.04</v>
      </c>
      <c r="C1103" s="1">
        <f t="shared" si="1"/>
        <v>-1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IFERROR(__xludf.DUMMYFUNCTION("""COMPUTED_VALUE"""),26.2)</f>
        <v>26.2</v>
      </c>
      <c r="C1104" s="1">
        <f t="shared" si="1"/>
        <v>-1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IFERROR(__xludf.DUMMYFUNCTION("""COMPUTED_VALUE"""),26.15)</f>
        <v>26.15</v>
      </c>
      <c r="C1105" s="1">
        <f t="shared" si="1"/>
        <v>-1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IFERROR(__xludf.DUMMYFUNCTION("""COMPUTED_VALUE"""),26.29)</f>
        <v>26.29</v>
      </c>
      <c r="C1106" s="1">
        <f t="shared" si="1"/>
        <v>-1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IFERROR(__xludf.DUMMYFUNCTION("""COMPUTED_VALUE"""),26.71)</f>
        <v>26.71</v>
      </c>
      <c r="C1107" s="1">
        <f t="shared" si="1"/>
        <v>-1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IFERROR(__xludf.DUMMYFUNCTION("""COMPUTED_VALUE"""),26.88)</f>
        <v>26.88</v>
      </c>
      <c r="C1108" s="1">
        <f t="shared" si="1"/>
        <v>-1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IFERROR(__xludf.DUMMYFUNCTION("""COMPUTED_VALUE"""),26.96)</f>
        <v>26.96</v>
      </c>
      <c r="C1109" s="1">
        <f t="shared" si="1"/>
        <v>-1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IFERROR(__xludf.DUMMYFUNCTION("""COMPUTED_VALUE"""),27.32)</f>
        <v>27.32</v>
      </c>
      <c r="C1110" s="1">
        <f t="shared" si="1"/>
        <v>-1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IFERROR(__xludf.DUMMYFUNCTION("""COMPUTED_VALUE"""),27.26)</f>
        <v>27.26</v>
      </c>
      <c r="C1111" s="1">
        <f t="shared" si="1"/>
        <v>-1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IFERROR(__xludf.DUMMYFUNCTION("""COMPUTED_VALUE"""),27.66)</f>
        <v>27.66</v>
      </c>
      <c r="C1112" s="1">
        <f t="shared" si="1"/>
        <v>-1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IFERROR(__xludf.DUMMYFUNCTION("""COMPUTED_VALUE"""),27.6)</f>
        <v>27.6</v>
      </c>
      <c r="C1113" s="1">
        <f t="shared" si="1"/>
        <v>-1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IFERROR(__xludf.DUMMYFUNCTION("""COMPUTED_VALUE"""),27.66)</f>
        <v>27.66</v>
      </c>
      <c r="C1114" s="1">
        <f t="shared" si="1"/>
        <v>-1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IFERROR(__xludf.DUMMYFUNCTION("""COMPUTED_VALUE"""),28.17)</f>
        <v>28.17</v>
      </c>
      <c r="C1115" s="1">
        <f t="shared" si="1"/>
        <v>-1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IFERROR(__xludf.DUMMYFUNCTION("""COMPUTED_VALUE"""),27.91)</f>
        <v>27.91</v>
      </c>
      <c r="C1116" s="1">
        <f t="shared" si="1"/>
        <v>-1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IFERROR(__xludf.DUMMYFUNCTION("""COMPUTED_VALUE"""),28.24)</f>
        <v>28.24</v>
      </c>
      <c r="C1117" s="1">
        <f t="shared" si="1"/>
        <v>-1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IFERROR(__xludf.DUMMYFUNCTION("""COMPUTED_VALUE"""),27.93)</f>
        <v>27.93</v>
      </c>
      <c r="C1118" s="1">
        <f t="shared" si="1"/>
        <v>-1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IFERROR(__xludf.DUMMYFUNCTION("""COMPUTED_VALUE"""),27.96)</f>
        <v>27.96</v>
      </c>
      <c r="C1119" s="1">
        <f t="shared" si="1"/>
        <v>-1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IFERROR(__xludf.DUMMYFUNCTION("""COMPUTED_VALUE"""),29.87)</f>
        <v>29.87</v>
      </c>
      <c r="C1120" s="1">
        <f t="shared" si="1"/>
        <v>-1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IFERROR(__xludf.DUMMYFUNCTION("""COMPUTED_VALUE"""),30.01)</f>
        <v>30.01</v>
      </c>
      <c r="C1121" s="1">
        <f t="shared" si="1"/>
        <v>-1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IFERROR(__xludf.DUMMYFUNCTION("""COMPUTED_VALUE"""),29.95)</f>
        <v>29.95</v>
      </c>
      <c r="C1122" s="1">
        <f t="shared" si="1"/>
        <v>-1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IFERROR(__xludf.DUMMYFUNCTION("""COMPUTED_VALUE"""),29.93)</f>
        <v>29.93</v>
      </c>
      <c r="C1123" s="1">
        <f t="shared" si="1"/>
        <v>-1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IFERROR(__xludf.DUMMYFUNCTION("""COMPUTED_VALUE"""),30.09)</f>
        <v>30.09</v>
      </c>
      <c r="C1124" s="1">
        <f t="shared" si="1"/>
        <v>-1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IFERROR(__xludf.DUMMYFUNCTION("""COMPUTED_VALUE"""),30.2)</f>
        <v>30.2</v>
      </c>
      <c r="C1125" s="1">
        <f t="shared" si="1"/>
        <v>-1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IFERROR(__xludf.DUMMYFUNCTION("""COMPUTED_VALUE"""),30.23)</f>
        <v>30.23</v>
      </c>
      <c r="C1126" s="1">
        <f t="shared" si="1"/>
        <v>-1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IFERROR(__xludf.DUMMYFUNCTION("""COMPUTED_VALUE"""),30.5)</f>
        <v>30.5</v>
      </c>
      <c r="C1127" s="1">
        <f t="shared" si="1"/>
        <v>-1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IFERROR(__xludf.DUMMYFUNCTION("""COMPUTED_VALUE"""),30.88)</f>
        <v>30.88</v>
      </c>
      <c r="C1128" s="1">
        <f t="shared" si="1"/>
        <v>-1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IFERROR(__xludf.DUMMYFUNCTION("""COMPUTED_VALUE"""),30.78)</f>
        <v>30.78</v>
      </c>
      <c r="C1129" s="1">
        <f t="shared" si="1"/>
        <v>-1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IFERROR(__xludf.DUMMYFUNCTION("""COMPUTED_VALUE"""),30.93)</f>
        <v>30.93</v>
      </c>
      <c r="C1130" s="1">
        <f t="shared" si="1"/>
        <v>-1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IFERROR(__xludf.DUMMYFUNCTION("""COMPUTED_VALUE"""),30.9)</f>
        <v>30.9</v>
      </c>
      <c r="C1131" s="1">
        <f t="shared" si="1"/>
        <v>-1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IFERROR(__xludf.DUMMYFUNCTION("""COMPUTED_VALUE"""),30.98)</f>
        <v>30.98</v>
      </c>
      <c r="C1132" s="1">
        <f t="shared" si="1"/>
        <v>-1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IFERROR(__xludf.DUMMYFUNCTION("""COMPUTED_VALUE"""),30.98)</f>
        <v>30.98</v>
      </c>
      <c r="C1133" s="1">
        <f t="shared" si="1"/>
        <v>-1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IFERROR(__xludf.DUMMYFUNCTION("""COMPUTED_VALUE"""),31.14)</f>
        <v>31.14</v>
      </c>
      <c r="C1134" s="1">
        <f t="shared" si="1"/>
        <v>-1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IFERROR(__xludf.DUMMYFUNCTION("""COMPUTED_VALUE"""),31.03)</f>
        <v>31.03</v>
      </c>
      <c r="C1135" s="1">
        <f t="shared" si="1"/>
        <v>-1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IFERROR(__xludf.DUMMYFUNCTION("""COMPUTED_VALUE"""),30.79)</f>
        <v>30.79</v>
      </c>
      <c r="C1136" s="1">
        <f t="shared" si="1"/>
        <v>-1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IFERROR(__xludf.DUMMYFUNCTION("""COMPUTED_VALUE"""),30.89)</f>
        <v>30.89</v>
      </c>
      <c r="C1137" s="1">
        <f t="shared" si="1"/>
        <v>-1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IFERROR(__xludf.DUMMYFUNCTION("""COMPUTED_VALUE"""),31.26)</f>
        <v>31.26</v>
      </c>
      <c r="C1138" s="1">
        <f t="shared" si="1"/>
        <v>-1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IFERROR(__xludf.DUMMYFUNCTION("""COMPUTED_VALUE"""),31.25)</f>
        <v>31.25</v>
      </c>
      <c r="C1139" s="1">
        <f t="shared" si="1"/>
        <v>-1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IFERROR(__xludf.DUMMYFUNCTION("""COMPUTED_VALUE"""),31.49)</f>
        <v>31.49</v>
      </c>
      <c r="C1140" s="1">
        <f t="shared" si="1"/>
        <v>-1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IFERROR(__xludf.DUMMYFUNCTION("""COMPUTED_VALUE"""),31.71)</f>
        <v>31.71</v>
      </c>
      <c r="C1141" s="1">
        <f t="shared" si="1"/>
        <v>-1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IFERROR(__xludf.DUMMYFUNCTION("""COMPUTED_VALUE"""),34.65)</f>
        <v>34.65</v>
      </c>
      <c r="C1142" s="1">
        <f t="shared" si="1"/>
        <v>-1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IFERROR(__xludf.DUMMYFUNCTION("""COMPUTED_VALUE"""),33.7)</f>
        <v>33.7</v>
      </c>
      <c r="C1143" s="1">
        <f t="shared" si="1"/>
        <v>-1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IFERROR(__xludf.DUMMYFUNCTION("""COMPUTED_VALUE"""),33.7)</f>
        <v>33.7</v>
      </c>
      <c r="C1144" s="1">
        <f t="shared" si="1"/>
        <v>-1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IFERROR(__xludf.DUMMYFUNCTION("""COMPUTED_VALUE"""),34.06)</f>
        <v>34.06</v>
      </c>
      <c r="C1145" s="1">
        <f t="shared" si="1"/>
        <v>-1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IFERROR(__xludf.DUMMYFUNCTION("""COMPUTED_VALUE"""),34.79)</f>
        <v>34.79</v>
      </c>
      <c r="C1146" s="1">
        <f t="shared" si="1"/>
        <v>-1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IFERROR(__xludf.DUMMYFUNCTION("""COMPUTED_VALUE"""),34.5)</f>
        <v>34.5</v>
      </c>
      <c r="C1147" s="1">
        <f t="shared" si="1"/>
        <v>-1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IFERROR(__xludf.DUMMYFUNCTION("""COMPUTED_VALUE"""),34.25)</f>
        <v>34.25</v>
      </c>
      <c r="C1148" s="1">
        <f t="shared" si="1"/>
        <v>-1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IFERROR(__xludf.DUMMYFUNCTION("""COMPUTED_VALUE"""),34.25)</f>
        <v>34.25</v>
      </c>
      <c r="C1149" s="1">
        <f t="shared" si="1"/>
        <v>-1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IFERROR(__xludf.DUMMYFUNCTION("""COMPUTED_VALUE"""),34.23)</f>
        <v>34.23</v>
      </c>
      <c r="C1150" s="1">
        <f t="shared" si="1"/>
        <v>-1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IFERROR(__xludf.DUMMYFUNCTION("""COMPUTED_VALUE"""),34.19)</f>
        <v>34.19</v>
      </c>
      <c r="C1151" s="1">
        <f t="shared" si="1"/>
        <v>-1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IFERROR(__xludf.DUMMYFUNCTION("""COMPUTED_VALUE"""),34.35)</f>
        <v>34.35</v>
      </c>
      <c r="C1152" s="1">
        <f t="shared" si="1"/>
        <v>-1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IFERROR(__xludf.DUMMYFUNCTION("""COMPUTED_VALUE"""),33.89)</f>
        <v>33.89</v>
      </c>
      <c r="C1153" s="1">
        <f t="shared" si="1"/>
        <v>-1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IFERROR(__xludf.DUMMYFUNCTION("""COMPUTED_VALUE"""),33.74)</f>
        <v>33.74</v>
      </c>
      <c r="C1154" s="1">
        <f t="shared" si="1"/>
        <v>-1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IFERROR(__xludf.DUMMYFUNCTION("""COMPUTED_VALUE"""),34.05)</f>
        <v>34.05</v>
      </c>
      <c r="C1155" s="1">
        <f t="shared" si="1"/>
        <v>-1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IFERROR(__xludf.DUMMYFUNCTION("""COMPUTED_VALUE"""),32.82)</f>
        <v>32.82</v>
      </c>
      <c r="C1156" s="1">
        <f t="shared" si="1"/>
        <v>-1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IFERROR(__xludf.DUMMYFUNCTION("""COMPUTED_VALUE"""),32.85)</f>
        <v>32.85</v>
      </c>
      <c r="C1157" s="1">
        <f t="shared" si="1"/>
        <v>-1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IFERROR(__xludf.DUMMYFUNCTION("""COMPUTED_VALUE"""),32.68)</f>
        <v>32.68</v>
      </c>
      <c r="C1158" s="1">
        <f t="shared" si="1"/>
        <v>-1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IFERROR(__xludf.DUMMYFUNCTION("""COMPUTED_VALUE"""),32.6)</f>
        <v>32.6</v>
      </c>
      <c r="C1159" s="1">
        <f t="shared" si="1"/>
        <v>-1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IFERROR(__xludf.DUMMYFUNCTION("""COMPUTED_VALUE"""),33.02)</f>
        <v>33.02</v>
      </c>
      <c r="C1160" s="1">
        <f t="shared" si="1"/>
        <v>-1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IFERROR(__xludf.DUMMYFUNCTION("""COMPUTED_VALUE"""),33.13)</f>
        <v>33.13</v>
      </c>
      <c r="C1161" s="1">
        <f t="shared" si="1"/>
        <v>-1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IFERROR(__xludf.DUMMYFUNCTION("""COMPUTED_VALUE"""),34.1)</f>
        <v>34.1</v>
      </c>
      <c r="C1162" s="1">
        <f t="shared" si="1"/>
        <v>-1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IFERROR(__xludf.DUMMYFUNCTION("""COMPUTED_VALUE"""),33.94)</f>
        <v>33.94</v>
      </c>
      <c r="C1163" s="1">
        <f t="shared" si="1"/>
        <v>-1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IFERROR(__xludf.DUMMYFUNCTION("""COMPUTED_VALUE"""),34.17)</f>
        <v>34.17</v>
      </c>
      <c r="C1164" s="1">
        <f t="shared" si="1"/>
        <v>-1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IFERROR(__xludf.DUMMYFUNCTION("""COMPUTED_VALUE"""),34.41)</f>
        <v>34.41</v>
      </c>
      <c r="C1165" s="1">
        <f t="shared" si="1"/>
        <v>-1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IFERROR(__xludf.DUMMYFUNCTION("""COMPUTED_VALUE"""),34.34)</f>
        <v>34.34</v>
      </c>
      <c r="C1166" s="1">
        <f t="shared" si="1"/>
        <v>-1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IFERROR(__xludf.DUMMYFUNCTION("""COMPUTED_VALUE"""),34.5)</f>
        <v>34.5</v>
      </c>
      <c r="C1167" s="1">
        <f t="shared" si="1"/>
        <v>-1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IFERROR(__xludf.DUMMYFUNCTION("""COMPUTED_VALUE"""),35.15)</f>
        <v>35.15</v>
      </c>
      <c r="C1168" s="1">
        <f t="shared" si="1"/>
        <v>-1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IFERROR(__xludf.DUMMYFUNCTION("""COMPUTED_VALUE"""),34.94)</f>
        <v>34.94</v>
      </c>
      <c r="C1169" s="1">
        <f t="shared" si="1"/>
        <v>-1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IFERROR(__xludf.DUMMYFUNCTION("""COMPUTED_VALUE"""),34.81)</f>
        <v>34.81</v>
      </c>
      <c r="C1170" s="1">
        <f t="shared" si="1"/>
        <v>-1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IFERROR(__xludf.DUMMYFUNCTION("""COMPUTED_VALUE"""),34.8)</f>
        <v>34.8</v>
      </c>
      <c r="C1171" s="1">
        <f t="shared" si="1"/>
        <v>-1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IFERROR(__xludf.DUMMYFUNCTION("""COMPUTED_VALUE"""),34.79)</f>
        <v>34.79</v>
      </c>
      <c r="C1172" s="1">
        <f t="shared" si="1"/>
        <v>-1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IFERROR(__xludf.DUMMYFUNCTION("""COMPUTED_VALUE"""),34.65)</f>
        <v>34.65</v>
      </c>
      <c r="C1173" s="1">
        <f t="shared" si="1"/>
        <v>-1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IFERROR(__xludf.DUMMYFUNCTION("""COMPUTED_VALUE"""),34.92)</f>
        <v>34.92</v>
      </c>
      <c r="C1174" s="1">
        <f t="shared" si="1"/>
        <v>-1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IFERROR(__xludf.DUMMYFUNCTION("""COMPUTED_VALUE"""),34.57)</f>
        <v>34.57</v>
      </c>
      <c r="C1175" s="1">
        <f t="shared" si="1"/>
        <v>-1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IFERROR(__xludf.DUMMYFUNCTION("""COMPUTED_VALUE"""),34.57)</f>
        <v>34.57</v>
      </c>
      <c r="C1176" s="1">
        <f t="shared" si="1"/>
        <v>-1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IFERROR(__xludf.DUMMYFUNCTION("""COMPUTED_VALUE"""),34.91)</f>
        <v>34.91</v>
      </c>
      <c r="C1177" s="1">
        <f t="shared" si="1"/>
        <v>-1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IFERROR(__xludf.DUMMYFUNCTION("""COMPUTED_VALUE"""),35.0)</f>
        <v>35</v>
      </c>
      <c r="C1178" s="1">
        <f t="shared" si="1"/>
        <v>-1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IFERROR(__xludf.DUMMYFUNCTION("""COMPUTED_VALUE"""),35.33)</f>
        <v>35.33</v>
      </c>
      <c r="C1179" s="1">
        <f t="shared" si="1"/>
        <v>-1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IFERROR(__xludf.DUMMYFUNCTION("""COMPUTED_VALUE"""),34.91)</f>
        <v>34.91</v>
      </c>
      <c r="C1180" s="1">
        <f t="shared" si="1"/>
        <v>-1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IFERROR(__xludf.DUMMYFUNCTION("""COMPUTED_VALUE"""),35.02)</f>
        <v>35.02</v>
      </c>
      <c r="C1181" s="1">
        <f t="shared" si="1"/>
        <v>-1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IFERROR(__xludf.DUMMYFUNCTION("""COMPUTED_VALUE"""),35.02)</f>
        <v>35.02</v>
      </c>
      <c r="C1182" s="1">
        <f t="shared" si="1"/>
        <v>-1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IFERROR(__xludf.DUMMYFUNCTION("""COMPUTED_VALUE"""),34.62)</f>
        <v>34.62</v>
      </c>
      <c r="C1183" s="1">
        <f t="shared" si="1"/>
        <v>-1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IFERROR(__xludf.DUMMYFUNCTION("""COMPUTED_VALUE"""),34.54)</f>
        <v>34.54</v>
      </c>
      <c r="C1184" s="1">
        <f t="shared" si="1"/>
        <v>-1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IFERROR(__xludf.DUMMYFUNCTION("""COMPUTED_VALUE"""),34.93)</f>
        <v>34.93</v>
      </c>
      <c r="C1185" s="1">
        <f t="shared" si="1"/>
        <v>-1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IFERROR(__xludf.DUMMYFUNCTION("""COMPUTED_VALUE"""),34.98)</f>
        <v>34.98</v>
      </c>
      <c r="C1186" s="1">
        <f t="shared" si="1"/>
        <v>-1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IFERROR(__xludf.DUMMYFUNCTION("""COMPUTED_VALUE"""),35.17)</f>
        <v>35.17</v>
      </c>
      <c r="C1187" s="1">
        <f t="shared" si="1"/>
        <v>-1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IFERROR(__xludf.DUMMYFUNCTION("""COMPUTED_VALUE"""),34.82)</f>
        <v>34.82</v>
      </c>
      <c r="C1188" s="1">
        <f t="shared" si="1"/>
        <v>-1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IFERROR(__xludf.DUMMYFUNCTION("""COMPUTED_VALUE"""),34.71)</f>
        <v>34.71</v>
      </c>
      <c r="C1189" s="1">
        <f t="shared" si="1"/>
        <v>-1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IFERROR(__xludf.DUMMYFUNCTION("""COMPUTED_VALUE"""),34.42)</f>
        <v>34.42</v>
      </c>
      <c r="C1190" s="1">
        <f t="shared" si="1"/>
        <v>-1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IFERROR(__xludf.DUMMYFUNCTION("""COMPUTED_VALUE"""),34.75)</f>
        <v>34.75</v>
      </c>
      <c r="C1191" s="1">
        <f t="shared" si="1"/>
        <v>-1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IFERROR(__xludf.DUMMYFUNCTION("""COMPUTED_VALUE"""),34.14)</f>
        <v>34.14</v>
      </c>
      <c r="C1192" s="1">
        <f t="shared" si="1"/>
        <v>-1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IFERROR(__xludf.DUMMYFUNCTION("""COMPUTED_VALUE"""),34.26)</f>
        <v>34.26</v>
      </c>
      <c r="C1193" s="1">
        <f t="shared" si="1"/>
        <v>-1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IFERROR(__xludf.DUMMYFUNCTION("""COMPUTED_VALUE"""),34.9)</f>
        <v>34.9</v>
      </c>
      <c r="C1194" s="1">
        <f t="shared" si="1"/>
        <v>-1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IFERROR(__xludf.DUMMYFUNCTION("""COMPUTED_VALUE"""),34.82)</f>
        <v>34.82</v>
      </c>
      <c r="C1195" s="1">
        <f t="shared" si="1"/>
        <v>-1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IFERROR(__xludf.DUMMYFUNCTION("""COMPUTED_VALUE"""),33.99)</f>
        <v>33.99</v>
      </c>
      <c r="C1196" s="1">
        <f t="shared" si="1"/>
        <v>-1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IFERROR(__xludf.DUMMYFUNCTION("""COMPUTED_VALUE"""),33.52)</f>
        <v>33.52</v>
      </c>
      <c r="C1197" s="1">
        <f t="shared" si="1"/>
        <v>-1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IFERROR(__xludf.DUMMYFUNCTION("""COMPUTED_VALUE"""),34.03)</f>
        <v>34.03</v>
      </c>
      <c r="C1198" s="1">
        <f t="shared" si="1"/>
        <v>-1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IFERROR(__xludf.DUMMYFUNCTION("""COMPUTED_VALUE"""),34.11)</f>
        <v>34.11</v>
      </c>
      <c r="C1199" s="1">
        <f t="shared" si="1"/>
        <v>-1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IFERROR(__xludf.DUMMYFUNCTION("""COMPUTED_VALUE"""),33.47)</f>
        <v>33.47</v>
      </c>
      <c r="C1200" s="1">
        <f t="shared" si="1"/>
        <v>-1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IFERROR(__xludf.DUMMYFUNCTION("""COMPUTED_VALUE"""),34.27)</f>
        <v>34.27</v>
      </c>
      <c r="C1201" s="1">
        <f t="shared" si="1"/>
        <v>-1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IFERROR(__xludf.DUMMYFUNCTION("""COMPUTED_VALUE"""),33.62)</f>
        <v>33.62</v>
      </c>
      <c r="C1202" s="1">
        <f t="shared" si="1"/>
        <v>-1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IFERROR(__xludf.DUMMYFUNCTION("""COMPUTED_VALUE"""),31.91)</f>
        <v>31.91</v>
      </c>
      <c r="C1203" s="1">
        <f t="shared" si="1"/>
        <v>-1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IFERROR(__xludf.DUMMYFUNCTION("""COMPUTED_VALUE"""),31.47)</f>
        <v>31.47</v>
      </c>
      <c r="C1204" s="1">
        <f t="shared" si="1"/>
        <v>-1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IFERROR(__xludf.DUMMYFUNCTION("""COMPUTED_VALUE"""),32.14)</f>
        <v>32.14</v>
      </c>
      <c r="C1205" s="1">
        <f t="shared" si="1"/>
        <v>-1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IFERROR(__xludf.DUMMYFUNCTION("""COMPUTED_VALUE"""),31.28)</f>
        <v>31.28</v>
      </c>
      <c r="C1206" s="1">
        <f t="shared" si="1"/>
        <v>-1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IFERROR(__xludf.DUMMYFUNCTION("""COMPUTED_VALUE"""),30.85)</f>
        <v>30.85</v>
      </c>
      <c r="C1207" s="1">
        <f t="shared" si="1"/>
        <v>-1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IFERROR(__xludf.DUMMYFUNCTION("""COMPUTED_VALUE"""),31.38)</f>
        <v>31.38</v>
      </c>
      <c r="C1208" s="1">
        <f t="shared" si="1"/>
        <v>-1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IFERROR(__xludf.DUMMYFUNCTION("""COMPUTED_VALUE"""),31.58)</f>
        <v>31.58</v>
      </c>
      <c r="C1209" s="1">
        <f t="shared" si="1"/>
        <v>-1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IFERROR(__xludf.DUMMYFUNCTION("""COMPUTED_VALUE"""),32.61)</f>
        <v>32.61</v>
      </c>
      <c r="C1210" s="1">
        <f t="shared" si="1"/>
        <v>-1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IFERROR(__xludf.DUMMYFUNCTION("""COMPUTED_VALUE"""),32.27)</f>
        <v>32.27</v>
      </c>
      <c r="C1211" s="1">
        <f t="shared" si="1"/>
        <v>-1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IFERROR(__xludf.DUMMYFUNCTION("""COMPUTED_VALUE"""),32.69)</f>
        <v>32.69</v>
      </c>
      <c r="C1212" s="1">
        <f t="shared" si="1"/>
        <v>-1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IFERROR(__xludf.DUMMYFUNCTION("""COMPUTED_VALUE"""),33.18)</f>
        <v>33.18</v>
      </c>
      <c r="C1213" s="1">
        <f t="shared" si="1"/>
        <v>-1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IFERROR(__xludf.DUMMYFUNCTION("""COMPUTED_VALUE"""),33.2)</f>
        <v>33.2</v>
      </c>
      <c r="C1214" s="1">
        <f t="shared" si="1"/>
        <v>-1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IFERROR(__xludf.DUMMYFUNCTION("""COMPUTED_VALUE"""),33.74)</f>
        <v>33.74</v>
      </c>
      <c r="C1215" s="1">
        <f t="shared" si="1"/>
        <v>-1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IFERROR(__xludf.DUMMYFUNCTION("""COMPUTED_VALUE"""),33.92)</f>
        <v>33.92</v>
      </c>
      <c r="C1216" s="1">
        <f t="shared" si="1"/>
        <v>-1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IFERROR(__xludf.DUMMYFUNCTION("""COMPUTED_VALUE"""),32.58)</f>
        <v>32.58</v>
      </c>
      <c r="C1217" s="1">
        <f t="shared" si="1"/>
        <v>-1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IFERROR(__xludf.DUMMYFUNCTION("""COMPUTED_VALUE"""),34.01)</f>
        <v>34.01</v>
      </c>
      <c r="C1218" s="1">
        <f t="shared" si="1"/>
        <v>-1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IFERROR(__xludf.DUMMYFUNCTION("""COMPUTED_VALUE"""),34.31)</f>
        <v>34.31</v>
      </c>
      <c r="C1219" s="1">
        <f t="shared" si="1"/>
        <v>-1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IFERROR(__xludf.DUMMYFUNCTION("""COMPUTED_VALUE"""),34.54)</f>
        <v>34.54</v>
      </c>
      <c r="C1220" s="1">
        <f t="shared" si="1"/>
        <v>-1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IFERROR(__xludf.DUMMYFUNCTION("""COMPUTED_VALUE"""),33.76)</f>
        <v>33.76</v>
      </c>
      <c r="C1221" s="1">
        <f t="shared" si="1"/>
        <v>-1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IFERROR(__xludf.DUMMYFUNCTION("""COMPUTED_VALUE"""),33.82)</f>
        <v>33.82</v>
      </c>
      <c r="C1222" s="1">
        <f t="shared" si="1"/>
        <v>-1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IFERROR(__xludf.DUMMYFUNCTION("""COMPUTED_VALUE"""),33.58)</f>
        <v>33.58</v>
      </c>
      <c r="C1223" s="1">
        <f t="shared" si="1"/>
        <v>-1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IFERROR(__xludf.DUMMYFUNCTION("""COMPUTED_VALUE"""),33.26)</f>
        <v>33.26</v>
      </c>
      <c r="C1224" s="1">
        <f t="shared" si="1"/>
        <v>-1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IFERROR(__xludf.DUMMYFUNCTION("""COMPUTED_VALUE"""),33.31)</f>
        <v>33.31</v>
      </c>
      <c r="C1225" s="1">
        <f t="shared" si="1"/>
        <v>-1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IFERROR(__xludf.DUMMYFUNCTION("""COMPUTED_VALUE"""),33.38)</f>
        <v>33.38</v>
      </c>
      <c r="C1226" s="1">
        <f t="shared" si="1"/>
        <v>-1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IFERROR(__xludf.DUMMYFUNCTION("""COMPUTED_VALUE"""),33.68)</f>
        <v>33.68</v>
      </c>
      <c r="C1227" s="1">
        <f t="shared" si="1"/>
        <v>-1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IFERROR(__xludf.DUMMYFUNCTION("""COMPUTED_VALUE"""),33.95)</f>
        <v>33.95</v>
      </c>
      <c r="C1228" s="1">
        <f t="shared" si="1"/>
        <v>-1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IFERROR(__xludf.DUMMYFUNCTION("""COMPUTED_VALUE"""),34.24)</f>
        <v>34.24</v>
      </c>
      <c r="C1229" s="1">
        <f t="shared" si="1"/>
        <v>-1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IFERROR(__xludf.DUMMYFUNCTION("""COMPUTED_VALUE"""),34.71)</f>
        <v>34.71</v>
      </c>
      <c r="C1230" s="1">
        <f t="shared" si="1"/>
        <v>-1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IFERROR(__xludf.DUMMYFUNCTION("""COMPUTED_VALUE"""),34.35)</f>
        <v>34.35</v>
      </c>
      <c r="C1231" s="1">
        <f t="shared" si="1"/>
        <v>-1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IFERROR(__xludf.DUMMYFUNCTION("""COMPUTED_VALUE"""),35.95)</f>
        <v>35.95</v>
      </c>
      <c r="C1232" s="1">
        <f t="shared" si="1"/>
        <v>-1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IFERROR(__xludf.DUMMYFUNCTION("""COMPUTED_VALUE"""),35.59)</f>
        <v>35.59</v>
      </c>
      <c r="C1233" s="1">
        <f t="shared" si="1"/>
        <v>-1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IFERROR(__xludf.DUMMYFUNCTION("""COMPUTED_VALUE"""),36.25)</f>
        <v>36.25</v>
      </c>
      <c r="C1234" s="1">
        <f t="shared" si="1"/>
        <v>-1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IFERROR(__xludf.DUMMYFUNCTION("""COMPUTED_VALUE"""),36.32)</f>
        <v>36.32</v>
      </c>
      <c r="C1235" s="1">
        <f t="shared" si="1"/>
        <v>-1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IFERROR(__xludf.DUMMYFUNCTION("""COMPUTED_VALUE"""),36.9)</f>
        <v>36.9</v>
      </c>
      <c r="C1236" s="1">
        <f t="shared" si="1"/>
        <v>-1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IFERROR(__xludf.DUMMYFUNCTION("""COMPUTED_VALUE"""),37.25)</f>
        <v>37.25</v>
      </c>
      <c r="C1237" s="1">
        <f t="shared" si="1"/>
        <v>-1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IFERROR(__xludf.DUMMYFUNCTION("""COMPUTED_VALUE"""),37.17)</f>
        <v>37.17</v>
      </c>
      <c r="C1238" s="1">
        <f t="shared" si="1"/>
        <v>-1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IFERROR(__xludf.DUMMYFUNCTION("""COMPUTED_VALUE"""),37.6)</f>
        <v>37.6</v>
      </c>
      <c r="C1239" s="1">
        <f t="shared" si="1"/>
        <v>-1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IFERROR(__xludf.DUMMYFUNCTION("""COMPUTED_VALUE"""),37.43)</f>
        <v>37.43</v>
      </c>
      <c r="C1240" s="1">
        <f t="shared" si="1"/>
        <v>-1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IFERROR(__xludf.DUMMYFUNCTION("""COMPUTED_VALUE"""),37.46)</f>
        <v>37.46</v>
      </c>
      <c r="C1241" s="1">
        <f t="shared" si="1"/>
        <v>-1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IFERROR(__xludf.DUMMYFUNCTION("""COMPUTED_VALUE"""),37.67)</f>
        <v>37.67</v>
      </c>
      <c r="C1242" s="1">
        <f t="shared" si="1"/>
        <v>-1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IFERROR(__xludf.DUMMYFUNCTION("""COMPUTED_VALUE"""),37.2)</f>
        <v>37.2</v>
      </c>
      <c r="C1243" s="1">
        <f t="shared" si="1"/>
        <v>-1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IFERROR(__xludf.DUMMYFUNCTION("""COMPUTED_VALUE"""),36.89)</f>
        <v>36.89</v>
      </c>
      <c r="C1244" s="1">
        <f t="shared" si="1"/>
        <v>-1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IFERROR(__xludf.DUMMYFUNCTION("""COMPUTED_VALUE"""),36.42)</f>
        <v>36.42</v>
      </c>
      <c r="C1245" s="1">
        <f t="shared" si="1"/>
        <v>-1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IFERROR(__xludf.DUMMYFUNCTION("""COMPUTED_VALUE"""),36.7)</f>
        <v>36.7</v>
      </c>
      <c r="C1246" s="1">
        <f t="shared" si="1"/>
        <v>-1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IFERROR(__xludf.DUMMYFUNCTION("""COMPUTED_VALUE"""),36.23)</f>
        <v>36.23</v>
      </c>
      <c r="C1247" s="1">
        <f t="shared" si="1"/>
        <v>-1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IFERROR(__xludf.DUMMYFUNCTION("""COMPUTED_VALUE"""),35.92)</f>
        <v>35.92</v>
      </c>
      <c r="C1248" s="1">
        <f t="shared" si="1"/>
        <v>-1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IFERROR(__xludf.DUMMYFUNCTION("""COMPUTED_VALUE"""),35.56)</f>
        <v>35.56</v>
      </c>
      <c r="C1249" s="1">
        <f t="shared" si="1"/>
        <v>-1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IFERROR(__xludf.DUMMYFUNCTION("""COMPUTED_VALUE"""),36.24)</f>
        <v>36.24</v>
      </c>
      <c r="C1250" s="1">
        <f t="shared" si="1"/>
        <v>-1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IFERROR(__xludf.DUMMYFUNCTION("""COMPUTED_VALUE"""),37.02)</f>
        <v>37.02</v>
      </c>
      <c r="C1251" s="1">
        <f t="shared" si="1"/>
        <v>-1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IFERROR(__xludf.DUMMYFUNCTION("""COMPUTED_VALUE"""),36.37)</f>
        <v>36.37</v>
      </c>
      <c r="C1252" s="1">
        <f t="shared" si="1"/>
        <v>-1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IFERROR(__xludf.DUMMYFUNCTION("""COMPUTED_VALUE"""),37.21)</f>
        <v>37.21</v>
      </c>
      <c r="C1253" s="1">
        <f t="shared" si="1"/>
        <v>-1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IFERROR(__xludf.DUMMYFUNCTION("""COMPUTED_VALUE"""),37.43)</f>
        <v>37.43</v>
      </c>
      <c r="C1254" s="1">
        <f t="shared" si="1"/>
        <v>-1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IFERROR(__xludf.DUMMYFUNCTION("""COMPUTED_VALUE"""),37.44)</f>
        <v>37.44</v>
      </c>
      <c r="C1255" s="1">
        <f t="shared" si="1"/>
        <v>-1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IFERROR(__xludf.DUMMYFUNCTION("""COMPUTED_VALUE"""),37.55)</f>
        <v>37.55</v>
      </c>
      <c r="C1256" s="1">
        <f t="shared" si="1"/>
        <v>-1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IFERROR(__xludf.DUMMYFUNCTION("""COMPUTED_VALUE"""),37.18)</f>
        <v>37.18</v>
      </c>
      <c r="C1257" s="1">
        <f t="shared" si="1"/>
        <v>-1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IFERROR(__xludf.DUMMYFUNCTION("""COMPUTED_VALUE"""),36.76)</f>
        <v>36.76</v>
      </c>
      <c r="C1258" s="1">
        <f t="shared" si="1"/>
        <v>-1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IFERROR(__xludf.DUMMYFUNCTION("""COMPUTED_VALUE"""),36.29)</f>
        <v>36.29</v>
      </c>
      <c r="C1259" s="1">
        <f t="shared" si="1"/>
        <v>-1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IFERROR(__xludf.DUMMYFUNCTION("""COMPUTED_VALUE"""),36.36)</f>
        <v>36.36</v>
      </c>
      <c r="C1260" s="1">
        <f t="shared" si="1"/>
        <v>-1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IFERROR(__xludf.DUMMYFUNCTION("""COMPUTED_VALUE"""),35.95)</f>
        <v>35.95</v>
      </c>
      <c r="C1261" s="1">
        <f t="shared" si="1"/>
        <v>-1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IFERROR(__xludf.DUMMYFUNCTION("""COMPUTED_VALUE"""),35.28)</f>
        <v>35.28</v>
      </c>
      <c r="C1262" s="1">
        <f t="shared" si="1"/>
        <v>-1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IFERROR(__xludf.DUMMYFUNCTION("""COMPUTED_VALUE"""),36.02)</f>
        <v>36.02</v>
      </c>
      <c r="C1263" s="1">
        <f t="shared" si="1"/>
        <v>-1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IFERROR(__xludf.DUMMYFUNCTION("""COMPUTED_VALUE"""),36.69)</f>
        <v>36.69</v>
      </c>
      <c r="C1264" s="1">
        <f t="shared" si="1"/>
        <v>-1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IFERROR(__xludf.DUMMYFUNCTION("""COMPUTED_VALUE"""),36.76)</f>
        <v>36.76</v>
      </c>
      <c r="C1265" s="1">
        <f t="shared" si="1"/>
        <v>-1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IFERROR(__xludf.DUMMYFUNCTION("""COMPUTED_VALUE"""),36.6)</f>
        <v>36.6</v>
      </c>
      <c r="C1266" s="1">
        <f t="shared" si="1"/>
        <v>-1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IFERROR(__xludf.DUMMYFUNCTION("""COMPUTED_VALUE"""),36.5)</f>
        <v>36.5</v>
      </c>
      <c r="C1267" s="1">
        <f t="shared" si="1"/>
        <v>-1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IFERROR(__xludf.DUMMYFUNCTION("""COMPUTED_VALUE"""),36.35)</f>
        <v>36.35</v>
      </c>
      <c r="C1268" s="1">
        <f t="shared" si="1"/>
        <v>-1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IFERROR(__xludf.DUMMYFUNCTION("""COMPUTED_VALUE"""),36.19)</f>
        <v>36.19</v>
      </c>
      <c r="C1269" s="1">
        <f t="shared" si="1"/>
        <v>-1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IFERROR(__xludf.DUMMYFUNCTION("""COMPUTED_VALUE"""),36.45)</f>
        <v>36.45</v>
      </c>
      <c r="C1270" s="1">
        <f t="shared" si="1"/>
        <v>-1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IFERROR(__xludf.DUMMYFUNCTION("""COMPUTED_VALUE"""),36.09)</f>
        <v>36.09</v>
      </c>
      <c r="C1271" s="1">
        <f t="shared" si="1"/>
        <v>-1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IFERROR(__xludf.DUMMYFUNCTION("""COMPUTED_VALUE"""),36.48)</f>
        <v>36.48</v>
      </c>
      <c r="C1272" s="1">
        <f t="shared" si="1"/>
        <v>-1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IFERROR(__xludf.DUMMYFUNCTION("""COMPUTED_VALUE"""),36.91)</f>
        <v>36.91</v>
      </c>
      <c r="C1273" s="1">
        <f t="shared" si="1"/>
        <v>-1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IFERROR(__xludf.DUMMYFUNCTION("""COMPUTED_VALUE"""),36.45)</f>
        <v>36.45</v>
      </c>
      <c r="C1274" s="1">
        <f t="shared" si="1"/>
        <v>-1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IFERROR(__xludf.DUMMYFUNCTION("""COMPUTED_VALUE"""),35.81)</f>
        <v>35.81</v>
      </c>
      <c r="C1275" s="1">
        <f t="shared" si="1"/>
        <v>-1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IFERROR(__xludf.DUMMYFUNCTION("""COMPUTED_VALUE"""),34.19)</f>
        <v>34.19</v>
      </c>
      <c r="C1276" s="1">
        <f t="shared" si="1"/>
        <v>-1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IFERROR(__xludf.DUMMYFUNCTION("""COMPUTED_VALUE"""),33.78)</f>
        <v>33.78</v>
      </c>
      <c r="C1277" s="1">
        <f t="shared" si="1"/>
        <v>-1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IFERROR(__xludf.DUMMYFUNCTION("""COMPUTED_VALUE"""),34.21)</f>
        <v>34.21</v>
      </c>
      <c r="C1278" s="1">
        <f t="shared" si="1"/>
        <v>-1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IFERROR(__xludf.DUMMYFUNCTION("""COMPUTED_VALUE"""),33.04)</f>
        <v>33.04</v>
      </c>
      <c r="C1279" s="1">
        <f t="shared" si="1"/>
        <v>-1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IFERROR(__xludf.DUMMYFUNCTION("""COMPUTED_VALUE"""),33.65)</f>
        <v>33.65</v>
      </c>
      <c r="C1280" s="1">
        <f t="shared" si="1"/>
        <v>-1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IFERROR(__xludf.DUMMYFUNCTION("""COMPUTED_VALUE"""),33.7)</f>
        <v>33.7</v>
      </c>
      <c r="C1281" s="1">
        <f t="shared" si="1"/>
        <v>-1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IFERROR(__xludf.DUMMYFUNCTION("""COMPUTED_VALUE"""),33.6)</f>
        <v>33.6</v>
      </c>
      <c r="C1282" s="1">
        <f t="shared" si="1"/>
        <v>-1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IFERROR(__xludf.DUMMYFUNCTION("""COMPUTED_VALUE"""),33.94)</f>
        <v>33.94</v>
      </c>
      <c r="C1283" s="1">
        <f t="shared" si="1"/>
        <v>-1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IFERROR(__xludf.DUMMYFUNCTION("""COMPUTED_VALUE"""),33.3)</f>
        <v>33.3</v>
      </c>
      <c r="C1284" s="1">
        <f t="shared" si="1"/>
        <v>-1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IFERROR(__xludf.DUMMYFUNCTION("""COMPUTED_VALUE"""),32.93)</f>
        <v>32.93</v>
      </c>
      <c r="C1285" s="1">
        <f t="shared" si="1"/>
        <v>-1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IFERROR(__xludf.DUMMYFUNCTION("""COMPUTED_VALUE"""),33.7)</f>
        <v>33.7</v>
      </c>
      <c r="C1286" s="1">
        <f t="shared" si="1"/>
        <v>-1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IFERROR(__xludf.DUMMYFUNCTION("""COMPUTED_VALUE"""),33.55)</f>
        <v>33.55</v>
      </c>
      <c r="C1287" s="1">
        <f t="shared" si="1"/>
        <v>-1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IFERROR(__xludf.DUMMYFUNCTION("""COMPUTED_VALUE"""),34.13)</f>
        <v>34.13</v>
      </c>
      <c r="C1288" s="1">
        <f t="shared" si="1"/>
        <v>-1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IFERROR(__xludf.DUMMYFUNCTION("""COMPUTED_VALUE"""),34.36)</f>
        <v>34.36</v>
      </c>
      <c r="C1289" s="1">
        <f t="shared" si="1"/>
        <v>-1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IFERROR(__xludf.DUMMYFUNCTION("""COMPUTED_VALUE"""),34.74)</f>
        <v>34.74</v>
      </c>
      <c r="C1290" s="1">
        <f t="shared" si="1"/>
        <v>-1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IFERROR(__xludf.DUMMYFUNCTION("""COMPUTED_VALUE"""),34.27)</f>
        <v>34.27</v>
      </c>
      <c r="C1291" s="1">
        <f t="shared" si="1"/>
        <v>-1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IFERROR(__xludf.DUMMYFUNCTION("""COMPUTED_VALUE"""),34.21)</f>
        <v>34.21</v>
      </c>
      <c r="C1292" s="1">
        <f t="shared" si="1"/>
        <v>-1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IFERROR(__xludf.DUMMYFUNCTION("""COMPUTED_VALUE"""),34.41)</f>
        <v>34.41</v>
      </c>
      <c r="C1293" s="1">
        <f t="shared" si="1"/>
        <v>-1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IFERROR(__xludf.DUMMYFUNCTION("""COMPUTED_VALUE"""),33.76)</f>
        <v>33.76</v>
      </c>
      <c r="C1294" s="1">
        <f t="shared" si="1"/>
        <v>-1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IFERROR(__xludf.DUMMYFUNCTION("""COMPUTED_VALUE"""),34.41)</f>
        <v>34.41</v>
      </c>
      <c r="C1295" s="1">
        <f t="shared" si="1"/>
        <v>-1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IFERROR(__xludf.DUMMYFUNCTION("""COMPUTED_VALUE"""),33.95)</f>
        <v>33.95</v>
      </c>
      <c r="C1296" s="1">
        <f t="shared" si="1"/>
        <v>-1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IFERROR(__xludf.DUMMYFUNCTION("""COMPUTED_VALUE"""),33.65)</f>
        <v>33.65</v>
      </c>
      <c r="C1297" s="1">
        <f t="shared" si="1"/>
        <v>-1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IFERROR(__xludf.DUMMYFUNCTION("""COMPUTED_VALUE"""),33.25)</f>
        <v>33.25</v>
      </c>
      <c r="C1298" s="1">
        <f t="shared" si="1"/>
        <v>-1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IFERROR(__xludf.DUMMYFUNCTION("""COMPUTED_VALUE"""),34.06)</f>
        <v>34.06</v>
      </c>
      <c r="C1299" s="1">
        <f t="shared" si="1"/>
        <v>-1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IFERROR(__xludf.DUMMYFUNCTION("""COMPUTED_VALUE"""),34.1)</f>
        <v>34.1</v>
      </c>
      <c r="C1300" s="1">
        <f t="shared" si="1"/>
        <v>-1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IFERROR(__xludf.DUMMYFUNCTION("""COMPUTED_VALUE"""),34.12)</f>
        <v>34.12</v>
      </c>
      <c r="C1301" s="1">
        <f t="shared" si="1"/>
        <v>-1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IFERROR(__xludf.DUMMYFUNCTION("""COMPUTED_VALUE"""),33.73)</f>
        <v>33.73</v>
      </c>
      <c r="C1302" s="1">
        <f t="shared" si="1"/>
        <v>-1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IFERROR(__xludf.DUMMYFUNCTION("""COMPUTED_VALUE"""),33.19)</f>
        <v>33.19</v>
      </c>
      <c r="C1303" s="1">
        <f t="shared" si="1"/>
        <v>-1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IFERROR(__xludf.DUMMYFUNCTION("""COMPUTED_VALUE"""),32.72)</f>
        <v>32.72</v>
      </c>
      <c r="C1304" s="1">
        <f t="shared" si="1"/>
        <v>-1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IFERROR(__xludf.DUMMYFUNCTION("""COMPUTED_VALUE"""),31.7)</f>
        <v>31.7</v>
      </c>
      <c r="C1305" s="1">
        <f t="shared" si="1"/>
        <v>-1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IFERROR(__xludf.DUMMYFUNCTION("""COMPUTED_VALUE"""),32.33)</f>
        <v>32.33</v>
      </c>
      <c r="C1306" s="1">
        <f t="shared" si="1"/>
        <v>-1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IFERROR(__xludf.DUMMYFUNCTION("""COMPUTED_VALUE"""),30.8)</f>
        <v>30.8</v>
      </c>
      <c r="C1307" s="1">
        <f t="shared" si="1"/>
        <v>-1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IFERROR(__xludf.DUMMYFUNCTION("""COMPUTED_VALUE"""),30.93)</f>
        <v>30.93</v>
      </c>
      <c r="C1308" s="1">
        <f t="shared" si="1"/>
        <v>-1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IFERROR(__xludf.DUMMYFUNCTION("""COMPUTED_VALUE"""),30.83)</f>
        <v>30.83</v>
      </c>
      <c r="C1309" s="1">
        <f t="shared" si="1"/>
        <v>-1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IFERROR(__xludf.DUMMYFUNCTION("""COMPUTED_VALUE"""),30.59)</f>
        <v>30.59</v>
      </c>
      <c r="C1310" s="1">
        <f t="shared" si="1"/>
        <v>-1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IFERROR(__xludf.DUMMYFUNCTION("""COMPUTED_VALUE"""),30.89)</f>
        <v>30.89</v>
      </c>
      <c r="C1311" s="1">
        <f t="shared" si="1"/>
        <v>-1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IFERROR(__xludf.DUMMYFUNCTION("""COMPUTED_VALUE"""),30.74)</f>
        <v>30.74</v>
      </c>
      <c r="C1312" s="1">
        <f t="shared" si="1"/>
        <v>-1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IFERROR(__xludf.DUMMYFUNCTION("""COMPUTED_VALUE"""),31.31)</f>
        <v>31.31</v>
      </c>
      <c r="C1313" s="1">
        <f t="shared" si="1"/>
        <v>-1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IFERROR(__xludf.DUMMYFUNCTION("""COMPUTED_VALUE"""),31.2)</f>
        <v>31.2</v>
      </c>
      <c r="C1314" s="1">
        <f t="shared" si="1"/>
        <v>-1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IFERROR(__xludf.DUMMYFUNCTION("""COMPUTED_VALUE"""),30.79)</f>
        <v>30.79</v>
      </c>
      <c r="C1315" s="1">
        <f t="shared" si="1"/>
        <v>-1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IFERROR(__xludf.DUMMYFUNCTION("""COMPUTED_VALUE"""),29.89)</f>
        <v>29.89</v>
      </c>
      <c r="C1316" s="1">
        <f t="shared" si="1"/>
        <v>-1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IFERROR(__xludf.DUMMYFUNCTION("""COMPUTED_VALUE"""),30.08)</f>
        <v>30.08</v>
      </c>
      <c r="C1317" s="1">
        <f t="shared" si="1"/>
        <v>-1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IFERROR(__xludf.DUMMYFUNCTION("""COMPUTED_VALUE"""),32.0)</f>
        <v>32</v>
      </c>
      <c r="C1318" s="1">
        <f t="shared" si="1"/>
        <v>-1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IFERROR(__xludf.DUMMYFUNCTION("""COMPUTED_VALUE"""),31.46)</f>
        <v>31.46</v>
      </c>
      <c r="C1319" s="1">
        <f t="shared" si="1"/>
        <v>-1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IFERROR(__xludf.DUMMYFUNCTION("""COMPUTED_VALUE"""),31.27)</f>
        <v>31.27</v>
      </c>
      <c r="C1320" s="1">
        <f t="shared" si="1"/>
        <v>-1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IFERROR(__xludf.DUMMYFUNCTION("""COMPUTED_VALUE"""),30.81)</f>
        <v>30.81</v>
      </c>
      <c r="C1321" s="1">
        <f t="shared" si="1"/>
        <v>-1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IFERROR(__xludf.DUMMYFUNCTION("""COMPUTED_VALUE"""),30.81)</f>
        <v>30.81</v>
      </c>
      <c r="C1322" s="1">
        <f t="shared" si="1"/>
        <v>-1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IFERROR(__xludf.DUMMYFUNCTION("""COMPUTED_VALUE"""),31.04)</f>
        <v>31.04</v>
      </c>
      <c r="C1323" s="1">
        <f t="shared" si="1"/>
        <v>-1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IFERROR(__xludf.DUMMYFUNCTION("""COMPUTED_VALUE"""),31.26)</f>
        <v>31.26</v>
      </c>
      <c r="C1324" s="1">
        <f t="shared" si="1"/>
        <v>-1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IFERROR(__xludf.DUMMYFUNCTION("""COMPUTED_VALUE"""),31.31)</f>
        <v>31.31</v>
      </c>
      <c r="C1325" s="1">
        <f t="shared" si="1"/>
        <v>-1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IFERROR(__xludf.DUMMYFUNCTION("""COMPUTED_VALUE"""),31.24)</f>
        <v>31.24</v>
      </c>
      <c r="C1326" s="1">
        <f t="shared" si="1"/>
        <v>-1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IFERROR(__xludf.DUMMYFUNCTION("""COMPUTED_VALUE"""),31.93)</f>
        <v>31.93</v>
      </c>
      <c r="C1327" s="1">
        <f t="shared" si="1"/>
        <v>-1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IFERROR(__xludf.DUMMYFUNCTION("""COMPUTED_VALUE"""),31.73)</f>
        <v>31.73</v>
      </c>
      <c r="C1328" s="1">
        <f t="shared" si="1"/>
        <v>-1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IFERROR(__xludf.DUMMYFUNCTION("""COMPUTED_VALUE"""),31.49)</f>
        <v>31.49</v>
      </c>
      <c r="C1329" s="1">
        <f t="shared" si="1"/>
        <v>-1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IFERROR(__xludf.DUMMYFUNCTION("""COMPUTED_VALUE"""),32.83)</f>
        <v>32.83</v>
      </c>
      <c r="C1330" s="1">
        <f t="shared" si="1"/>
        <v>-1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IFERROR(__xludf.DUMMYFUNCTION("""COMPUTED_VALUE"""),32.87)</f>
        <v>32.87</v>
      </c>
      <c r="C1331" s="1">
        <f t="shared" si="1"/>
        <v>-1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IFERROR(__xludf.DUMMYFUNCTION("""COMPUTED_VALUE"""),32.47)</f>
        <v>32.47</v>
      </c>
      <c r="C1332" s="1">
        <f t="shared" si="1"/>
        <v>-1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IFERROR(__xludf.DUMMYFUNCTION("""COMPUTED_VALUE"""),32.73)</f>
        <v>32.73</v>
      </c>
      <c r="C1333" s="1">
        <f t="shared" si="1"/>
        <v>-1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IFERROR(__xludf.DUMMYFUNCTION("""COMPUTED_VALUE"""),32.43)</f>
        <v>32.43</v>
      </c>
      <c r="C1334" s="1">
        <f t="shared" si="1"/>
        <v>-1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IFERROR(__xludf.DUMMYFUNCTION("""COMPUTED_VALUE"""),32.7)</f>
        <v>32.7</v>
      </c>
      <c r="C1335" s="1">
        <f t="shared" si="1"/>
        <v>-1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IFERROR(__xludf.DUMMYFUNCTION("""COMPUTED_VALUE"""),32.35)</f>
        <v>32.35</v>
      </c>
      <c r="C1336" s="1">
        <f t="shared" si="1"/>
        <v>-1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IFERROR(__xludf.DUMMYFUNCTION("""COMPUTED_VALUE"""),32.08)</f>
        <v>32.08</v>
      </c>
      <c r="C1337" s="1">
        <f t="shared" si="1"/>
        <v>-1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IFERROR(__xludf.DUMMYFUNCTION("""COMPUTED_VALUE"""),32.5)</f>
        <v>32.5</v>
      </c>
      <c r="C1338" s="1">
        <f t="shared" si="1"/>
        <v>-1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IFERROR(__xludf.DUMMYFUNCTION("""COMPUTED_VALUE"""),33.02)</f>
        <v>33.02</v>
      </c>
      <c r="C1339" s="1">
        <f t="shared" si="1"/>
        <v>-1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IFERROR(__xludf.DUMMYFUNCTION("""COMPUTED_VALUE"""),32.89)</f>
        <v>32.89</v>
      </c>
      <c r="C1340" s="1">
        <f t="shared" si="1"/>
        <v>-1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IFERROR(__xludf.DUMMYFUNCTION("""COMPUTED_VALUE"""),32.55)</f>
        <v>32.55</v>
      </c>
      <c r="C1341" s="1">
        <f t="shared" si="1"/>
        <v>-1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IFERROR(__xludf.DUMMYFUNCTION("""COMPUTED_VALUE"""),33.42)</f>
        <v>33.42</v>
      </c>
      <c r="C1342" s="1">
        <f t="shared" si="1"/>
        <v>-1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IFERROR(__xludf.DUMMYFUNCTION("""COMPUTED_VALUE"""),33.43)</f>
        <v>33.43</v>
      </c>
      <c r="C1343" s="1">
        <f t="shared" si="1"/>
        <v>-1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IFERROR(__xludf.DUMMYFUNCTION("""COMPUTED_VALUE"""),32.64)</f>
        <v>32.64</v>
      </c>
      <c r="C1344" s="1">
        <f t="shared" si="1"/>
        <v>-1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IFERROR(__xludf.DUMMYFUNCTION("""COMPUTED_VALUE"""),32.22)</f>
        <v>32.22</v>
      </c>
      <c r="C1345" s="1">
        <f t="shared" si="1"/>
        <v>-1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IFERROR(__xludf.DUMMYFUNCTION("""COMPUTED_VALUE"""),32.24)</f>
        <v>32.24</v>
      </c>
      <c r="C1346" s="1">
        <f t="shared" si="1"/>
        <v>-1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IFERROR(__xludf.DUMMYFUNCTION("""COMPUTED_VALUE"""),32.8)</f>
        <v>32.8</v>
      </c>
      <c r="C1347" s="1">
        <f t="shared" si="1"/>
        <v>-1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IFERROR(__xludf.DUMMYFUNCTION("""COMPUTED_VALUE"""),32.69)</f>
        <v>32.69</v>
      </c>
      <c r="C1348" s="1">
        <f t="shared" si="1"/>
        <v>-1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IFERROR(__xludf.DUMMYFUNCTION("""COMPUTED_VALUE"""),32.25)</f>
        <v>32.25</v>
      </c>
      <c r="C1349" s="1">
        <f t="shared" si="1"/>
        <v>-1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IFERROR(__xludf.DUMMYFUNCTION("""COMPUTED_VALUE"""),32.64)</f>
        <v>32.64</v>
      </c>
      <c r="C1350" s="1">
        <f t="shared" si="1"/>
        <v>-1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IFERROR(__xludf.DUMMYFUNCTION("""COMPUTED_VALUE"""),32.97)</f>
        <v>32.97</v>
      </c>
      <c r="C1351" s="1">
        <f t="shared" si="1"/>
        <v>-1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IFERROR(__xludf.DUMMYFUNCTION("""COMPUTED_VALUE"""),32.99)</f>
        <v>32.99</v>
      </c>
      <c r="C1352" s="1">
        <f t="shared" si="1"/>
        <v>-1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IFERROR(__xludf.DUMMYFUNCTION("""COMPUTED_VALUE"""),33.41)</f>
        <v>33.41</v>
      </c>
      <c r="C1353" s="1">
        <f t="shared" si="1"/>
        <v>-1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IFERROR(__xludf.DUMMYFUNCTION("""COMPUTED_VALUE"""),33.15)</f>
        <v>33.15</v>
      </c>
      <c r="C1354" s="1">
        <f t="shared" si="1"/>
        <v>-1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IFERROR(__xludf.DUMMYFUNCTION("""COMPUTED_VALUE"""),33.37)</f>
        <v>33.37</v>
      </c>
      <c r="C1355" s="1">
        <f t="shared" si="1"/>
        <v>-1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IFERROR(__xludf.DUMMYFUNCTION("""COMPUTED_VALUE"""),33.55)</f>
        <v>33.55</v>
      </c>
      <c r="C1356" s="1">
        <f t="shared" si="1"/>
        <v>-1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IFERROR(__xludf.DUMMYFUNCTION("""COMPUTED_VALUE"""),33.45)</f>
        <v>33.45</v>
      </c>
      <c r="C1357" s="1">
        <f t="shared" si="1"/>
        <v>-1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IFERROR(__xludf.DUMMYFUNCTION("""COMPUTED_VALUE"""),33.1)</f>
        <v>33.1</v>
      </c>
      <c r="C1358" s="1">
        <f t="shared" si="1"/>
        <v>-1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IFERROR(__xludf.DUMMYFUNCTION("""COMPUTED_VALUE"""),33.71)</f>
        <v>33.71</v>
      </c>
      <c r="C1359" s="1">
        <f t="shared" si="1"/>
        <v>-1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IFERROR(__xludf.DUMMYFUNCTION("""COMPUTED_VALUE"""),34.01)</f>
        <v>34.01</v>
      </c>
      <c r="C1360" s="1">
        <f t="shared" si="1"/>
        <v>-1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IFERROR(__xludf.DUMMYFUNCTION("""COMPUTED_VALUE"""),34.46)</f>
        <v>34.46</v>
      </c>
      <c r="C1361" s="1">
        <f t="shared" si="1"/>
        <v>-1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IFERROR(__xludf.DUMMYFUNCTION("""COMPUTED_VALUE"""),33.91)</f>
        <v>33.91</v>
      </c>
      <c r="C1362" s="1">
        <f t="shared" si="1"/>
        <v>-1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IFERROR(__xludf.DUMMYFUNCTION("""COMPUTED_VALUE"""),33.27)</f>
        <v>33.27</v>
      </c>
      <c r="C1363" s="1">
        <f t="shared" si="1"/>
        <v>-1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IFERROR(__xludf.DUMMYFUNCTION("""COMPUTED_VALUE"""),32.73)</f>
        <v>32.73</v>
      </c>
      <c r="C1364" s="1">
        <f t="shared" si="1"/>
        <v>-1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IFERROR(__xludf.DUMMYFUNCTION("""COMPUTED_VALUE"""),32.31)</f>
        <v>32.31</v>
      </c>
      <c r="C1365" s="1">
        <f t="shared" si="1"/>
        <v>-1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IFERROR(__xludf.DUMMYFUNCTION("""COMPUTED_VALUE"""),31.84)</f>
        <v>31.84</v>
      </c>
      <c r="C1366" s="1">
        <f t="shared" si="1"/>
        <v>-1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IFERROR(__xludf.DUMMYFUNCTION("""COMPUTED_VALUE"""),31.3)</f>
        <v>31.3</v>
      </c>
      <c r="C1367" s="1">
        <f t="shared" si="1"/>
        <v>-1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IFERROR(__xludf.DUMMYFUNCTION("""COMPUTED_VALUE"""),31.25)</f>
        <v>31.25</v>
      </c>
      <c r="C1368" s="1">
        <f t="shared" si="1"/>
        <v>-1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IFERROR(__xludf.DUMMYFUNCTION("""COMPUTED_VALUE"""),31.82)</f>
        <v>31.82</v>
      </c>
      <c r="C1369" s="1">
        <f t="shared" si="1"/>
        <v>-1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IFERROR(__xludf.DUMMYFUNCTION("""COMPUTED_VALUE"""),31.85)</f>
        <v>31.85</v>
      </c>
      <c r="C1370" s="1">
        <f t="shared" si="1"/>
        <v>-1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IFERROR(__xludf.DUMMYFUNCTION("""COMPUTED_VALUE"""),31.32)</f>
        <v>31.32</v>
      </c>
      <c r="C1371" s="1">
        <f t="shared" si="1"/>
        <v>-1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IFERROR(__xludf.DUMMYFUNCTION("""COMPUTED_VALUE"""),31.39)</f>
        <v>31.39</v>
      </c>
      <c r="C1372" s="1">
        <f t="shared" si="1"/>
        <v>-1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IFERROR(__xludf.DUMMYFUNCTION("""COMPUTED_VALUE"""),31.64)</f>
        <v>31.64</v>
      </c>
      <c r="C1373" s="1">
        <f t="shared" si="1"/>
        <v>-1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IFERROR(__xludf.DUMMYFUNCTION("""COMPUTED_VALUE"""),31.95)</f>
        <v>31.95</v>
      </c>
      <c r="C1374" s="1">
        <f t="shared" si="1"/>
        <v>-1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IFERROR(__xludf.DUMMYFUNCTION("""COMPUTED_VALUE"""),32.38)</f>
        <v>32.38</v>
      </c>
      <c r="C1375" s="1">
        <f t="shared" si="1"/>
        <v>-1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IFERROR(__xludf.DUMMYFUNCTION("""COMPUTED_VALUE"""),32.07)</f>
        <v>32.07</v>
      </c>
      <c r="C1376" s="1">
        <f t="shared" si="1"/>
        <v>-1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IFERROR(__xludf.DUMMYFUNCTION("""COMPUTED_VALUE"""),32.26)</f>
        <v>32.26</v>
      </c>
      <c r="C1377" s="1">
        <f t="shared" si="1"/>
        <v>-1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IFERROR(__xludf.DUMMYFUNCTION("""COMPUTED_VALUE"""),32.09)</f>
        <v>32.09</v>
      </c>
      <c r="C1378" s="1">
        <f t="shared" si="1"/>
        <v>-1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IFERROR(__xludf.DUMMYFUNCTION("""COMPUTED_VALUE"""),31.91)</f>
        <v>31.91</v>
      </c>
      <c r="C1379" s="1">
        <f t="shared" si="1"/>
        <v>-1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IFERROR(__xludf.DUMMYFUNCTION("""COMPUTED_VALUE"""),31.99)</f>
        <v>31.99</v>
      </c>
      <c r="C1380" s="1">
        <f t="shared" si="1"/>
        <v>-1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IFERROR(__xludf.DUMMYFUNCTION("""COMPUTED_VALUE"""),31.02)</f>
        <v>31.02</v>
      </c>
      <c r="C1381" s="1">
        <f t="shared" si="1"/>
        <v>-1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IFERROR(__xludf.DUMMYFUNCTION("""COMPUTED_VALUE"""),30.39)</f>
        <v>30.39</v>
      </c>
      <c r="C1382" s="1">
        <f t="shared" si="1"/>
        <v>-1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IFERROR(__xludf.DUMMYFUNCTION("""COMPUTED_VALUE"""),30.42)</f>
        <v>30.42</v>
      </c>
      <c r="C1383" s="1">
        <f t="shared" si="1"/>
        <v>-1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IFERROR(__xludf.DUMMYFUNCTION("""COMPUTED_VALUE"""),30.18)</f>
        <v>30.18</v>
      </c>
      <c r="C1384" s="1">
        <f t="shared" si="1"/>
        <v>-1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IFERROR(__xludf.DUMMYFUNCTION("""COMPUTED_VALUE"""),30.56)</f>
        <v>30.56</v>
      </c>
      <c r="C1385" s="1">
        <f t="shared" si="1"/>
        <v>-1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IFERROR(__xludf.DUMMYFUNCTION("""COMPUTED_VALUE"""),30.04)</f>
        <v>30.04</v>
      </c>
      <c r="C1386" s="1">
        <f t="shared" si="1"/>
        <v>-1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IFERROR(__xludf.DUMMYFUNCTION("""COMPUTED_VALUE"""),29.9)</f>
        <v>29.9</v>
      </c>
      <c r="C1387" s="1">
        <f t="shared" si="1"/>
        <v>-1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IFERROR(__xludf.DUMMYFUNCTION("""COMPUTED_VALUE"""),29.5)</f>
        <v>29.5</v>
      </c>
      <c r="C1388" s="1">
        <f t="shared" si="1"/>
        <v>-1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IFERROR(__xludf.DUMMYFUNCTION("""COMPUTED_VALUE"""),28.93)</f>
        <v>28.93</v>
      </c>
      <c r="C1389" s="1">
        <f t="shared" si="1"/>
        <v>-1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IFERROR(__xludf.DUMMYFUNCTION("""COMPUTED_VALUE"""),29.17)</f>
        <v>29.17</v>
      </c>
      <c r="C1390" s="1">
        <f t="shared" si="1"/>
        <v>-1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IFERROR(__xludf.DUMMYFUNCTION("""COMPUTED_VALUE"""),29.73)</f>
        <v>29.73</v>
      </c>
      <c r="C1391" s="1">
        <f t="shared" si="1"/>
        <v>-1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IFERROR(__xludf.DUMMYFUNCTION("""COMPUTED_VALUE"""),29.65)</f>
        <v>29.65</v>
      </c>
      <c r="C1392" s="1">
        <f t="shared" si="1"/>
        <v>-1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IFERROR(__xludf.DUMMYFUNCTION("""COMPUTED_VALUE"""),29.69)</f>
        <v>29.69</v>
      </c>
      <c r="C1393" s="1">
        <f t="shared" si="1"/>
        <v>-1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IFERROR(__xludf.DUMMYFUNCTION("""COMPUTED_VALUE"""),29.9)</f>
        <v>29.9</v>
      </c>
      <c r="C1394" s="1">
        <f t="shared" si="1"/>
        <v>-1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IFERROR(__xludf.DUMMYFUNCTION("""COMPUTED_VALUE"""),29.47)</f>
        <v>29.47</v>
      </c>
      <c r="C1395" s="1">
        <f t="shared" si="1"/>
        <v>-1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IFERROR(__xludf.DUMMYFUNCTION("""COMPUTED_VALUE"""),29.1)</f>
        <v>29.1</v>
      </c>
      <c r="C1396" s="1">
        <f t="shared" si="1"/>
        <v>-1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IFERROR(__xludf.DUMMYFUNCTION("""COMPUTED_VALUE"""),28.72)</f>
        <v>28.72</v>
      </c>
      <c r="C1397" s="1">
        <f t="shared" si="1"/>
        <v>-1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IFERROR(__xludf.DUMMYFUNCTION("""COMPUTED_VALUE"""),28.61)</f>
        <v>28.61</v>
      </c>
      <c r="C1398" s="1">
        <f t="shared" si="1"/>
        <v>-1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IFERROR(__xludf.DUMMYFUNCTION("""COMPUTED_VALUE"""),28.6)</f>
        <v>28.6</v>
      </c>
      <c r="C1399" s="1">
        <f t="shared" si="1"/>
        <v>-1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IFERROR(__xludf.DUMMYFUNCTION("""COMPUTED_VALUE"""),28.06)</f>
        <v>28.06</v>
      </c>
      <c r="C1400" s="1">
        <f t="shared" si="1"/>
        <v>-1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IFERROR(__xludf.DUMMYFUNCTION("""COMPUTED_VALUE"""),28.35)</f>
        <v>28.35</v>
      </c>
      <c r="C1401" s="1">
        <f t="shared" si="1"/>
        <v>-1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IFERROR(__xludf.DUMMYFUNCTION("""COMPUTED_VALUE"""),28.96)</f>
        <v>28.96</v>
      </c>
      <c r="C1402" s="1">
        <f t="shared" si="1"/>
        <v>-1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IFERROR(__xludf.DUMMYFUNCTION("""COMPUTED_VALUE"""),29.01)</f>
        <v>29.01</v>
      </c>
      <c r="C1403" s="1">
        <f t="shared" si="1"/>
        <v>-1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IFERROR(__xludf.DUMMYFUNCTION("""COMPUTED_VALUE"""),28.91)</f>
        <v>28.91</v>
      </c>
      <c r="C1404" s="1">
        <f t="shared" si="1"/>
        <v>-1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IFERROR(__xludf.DUMMYFUNCTION("""COMPUTED_VALUE"""),28.95)</f>
        <v>28.95</v>
      </c>
      <c r="C1405" s="1">
        <f t="shared" si="1"/>
        <v>-1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IFERROR(__xludf.DUMMYFUNCTION("""COMPUTED_VALUE"""),29.05)</f>
        <v>29.05</v>
      </c>
      <c r="C1406" s="1">
        <f t="shared" si="1"/>
        <v>-1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IFERROR(__xludf.DUMMYFUNCTION("""COMPUTED_VALUE"""),29.13)</f>
        <v>29.13</v>
      </c>
      <c r="C1407" s="1">
        <f t="shared" si="1"/>
        <v>-1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IFERROR(__xludf.DUMMYFUNCTION("""COMPUTED_VALUE"""),29.12)</f>
        <v>29.12</v>
      </c>
      <c r="C1408" s="1">
        <f t="shared" si="1"/>
        <v>-1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IFERROR(__xludf.DUMMYFUNCTION("""COMPUTED_VALUE"""),29.01)</f>
        <v>29.01</v>
      </c>
      <c r="C1409" s="1">
        <f t="shared" si="1"/>
        <v>-1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IFERROR(__xludf.DUMMYFUNCTION("""COMPUTED_VALUE"""),28.88)</f>
        <v>28.88</v>
      </c>
      <c r="C1410" s="1">
        <f t="shared" si="1"/>
        <v>-1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IFERROR(__xludf.DUMMYFUNCTION("""COMPUTED_VALUE"""),29.64)</f>
        <v>29.64</v>
      </c>
      <c r="C1411" s="1">
        <f t="shared" si="1"/>
        <v>-1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IFERROR(__xludf.DUMMYFUNCTION("""COMPUTED_VALUE"""),28.97)</f>
        <v>28.97</v>
      </c>
      <c r="C1412" s="1">
        <f t="shared" si="1"/>
        <v>-1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IFERROR(__xludf.DUMMYFUNCTION("""COMPUTED_VALUE"""),29.46)</f>
        <v>29.46</v>
      </c>
      <c r="C1413" s="1">
        <f t="shared" si="1"/>
        <v>-1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IFERROR(__xludf.DUMMYFUNCTION("""COMPUTED_VALUE"""),28.87)</f>
        <v>28.87</v>
      </c>
      <c r="C1414" s="1">
        <f t="shared" si="1"/>
        <v>-1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IFERROR(__xludf.DUMMYFUNCTION("""COMPUTED_VALUE"""),29.02)</f>
        <v>29.02</v>
      </c>
      <c r="C1415" s="1">
        <f t="shared" si="1"/>
        <v>-1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IFERROR(__xludf.DUMMYFUNCTION("""COMPUTED_VALUE"""),29.08)</f>
        <v>29.08</v>
      </c>
      <c r="C1416" s="1">
        <f t="shared" si="1"/>
        <v>-1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IFERROR(__xludf.DUMMYFUNCTION("""COMPUTED_VALUE"""),28.91)</f>
        <v>28.91</v>
      </c>
      <c r="C1417" s="1">
        <f t="shared" si="1"/>
        <v>-1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IFERROR(__xludf.DUMMYFUNCTION("""COMPUTED_VALUE"""),28.36)</f>
        <v>28.36</v>
      </c>
      <c r="C1418" s="1">
        <f t="shared" si="1"/>
        <v>-1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IFERROR(__xludf.DUMMYFUNCTION("""COMPUTED_VALUE"""),27.53)</f>
        <v>27.53</v>
      </c>
      <c r="C1419" s="1">
        <f t="shared" si="1"/>
        <v>-1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IFERROR(__xludf.DUMMYFUNCTION("""COMPUTED_VALUE"""),26.56)</f>
        <v>26.56</v>
      </c>
      <c r="C1420" s="1">
        <f t="shared" si="1"/>
        <v>-1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IFERROR(__xludf.DUMMYFUNCTION("""COMPUTED_VALUE"""),26.25)</f>
        <v>26.25</v>
      </c>
      <c r="C1421" s="1">
        <f t="shared" si="1"/>
        <v>-1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IFERROR(__xludf.DUMMYFUNCTION("""COMPUTED_VALUE"""),25.87)</f>
        <v>25.87</v>
      </c>
      <c r="C1422" s="1">
        <f t="shared" si="1"/>
        <v>-1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IFERROR(__xludf.DUMMYFUNCTION("""COMPUTED_VALUE"""),27.3)</f>
        <v>27.3</v>
      </c>
      <c r="C1423" s="1">
        <f t="shared" si="1"/>
        <v>-1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IFERROR(__xludf.DUMMYFUNCTION("""COMPUTED_VALUE"""),27.72)</f>
        <v>27.72</v>
      </c>
      <c r="C1424" s="1">
        <f t="shared" si="1"/>
        <v>-1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IFERROR(__xludf.DUMMYFUNCTION("""COMPUTED_VALUE"""),28.42)</f>
        <v>28.42</v>
      </c>
      <c r="C1425" s="1">
        <f t="shared" si="1"/>
        <v>-1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IFERROR(__xludf.DUMMYFUNCTION("""COMPUTED_VALUE"""),28.54)</f>
        <v>28.54</v>
      </c>
      <c r="C1426" s="1">
        <f t="shared" si="1"/>
        <v>-1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IFERROR(__xludf.DUMMYFUNCTION("""COMPUTED_VALUE"""),27.82)</f>
        <v>27.82</v>
      </c>
      <c r="C1427" s="1">
        <f t="shared" si="1"/>
        <v>-1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IFERROR(__xludf.DUMMYFUNCTION("""COMPUTED_VALUE"""),28.6)</f>
        <v>28.6</v>
      </c>
      <c r="C1428" s="1">
        <f t="shared" si="1"/>
        <v>-1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IFERROR(__xludf.DUMMYFUNCTION("""COMPUTED_VALUE"""),29.08)</f>
        <v>29.08</v>
      </c>
      <c r="C1429" s="1">
        <f t="shared" si="1"/>
        <v>-1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IFERROR(__xludf.DUMMYFUNCTION("""COMPUTED_VALUE"""),28.52)</f>
        <v>28.52</v>
      </c>
      <c r="C1430" s="1">
        <f t="shared" si="1"/>
        <v>-1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IFERROR(__xludf.DUMMYFUNCTION("""COMPUTED_VALUE"""),29.5)</f>
        <v>29.5</v>
      </c>
      <c r="C1431" s="1">
        <f t="shared" si="1"/>
        <v>-1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IFERROR(__xludf.DUMMYFUNCTION("""COMPUTED_VALUE"""),29.24)</f>
        <v>29.24</v>
      </c>
      <c r="C1432" s="1">
        <f t="shared" si="1"/>
        <v>-1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IFERROR(__xludf.DUMMYFUNCTION("""COMPUTED_VALUE"""),29.27)</f>
        <v>29.27</v>
      </c>
      <c r="C1433" s="1">
        <f t="shared" si="1"/>
        <v>-1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IFERROR(__xludf.DUMMYFUNCTION("""COMPUTED_VALUE"""),29.47)</f>
        <v>29.47</v>
      </c>
      <c r="C1434" s="1">
        <f t="shared" si="1"/>
        <v>-1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IFERROR(__xludf.DUMMYFUNCTION("""COMPUTED_VALUE"""),29.39)</f>
        <v>29.39</v>
      </c>
      <c r="C1435" s="1">
        <f t="shared" si="1"/>
        <v>-1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IFERROR(__xludf.DUMMYFUNCTION("""COMPUTED_VALUE"""),29.73)</f>
        <v>29.73</v>
      </c>
      <c r="C1436" s="1">
        <f t="shared" si="1"/>
        <v>-1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IFERROR(__xludf.DUMMYFUNCTION("""COMPUTED_VALUE"""),29.77)</f>
        <v>29.77</v>
      </c>
      <c r="C1437" s="1">
        <f t="shared" si="1"/>
        <v>-1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IFERROR(__xludf.DUMMYFUNCTION("""COMPUTED_VALUE"""),29.71)</f>
        <v>29.71</v>
      </c>
      <c r="C1438" s="1">
        <f t="shared" si="1"/>
        <v>-1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IFERROR(__xludf.DUMMYFUNCTION("""COMPUTED_VALUE"""),29.02)</f>
        <v>29.02</v>
      </c>
      <c r="C1439" s="1">
        <f t="shared" si="1"/>
        <v>-1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IFERROR(__xludf.DUMMYFUNCTION("""COMPUTED_VALUE"""),29.16)</f>
        <v>29.16</v>
      </c>
      <c r="C1440" s="1">
        <f t="shared" si="1"/>
        <v>-1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IFERROR(__xludf.DUMMYFUNCTION("""COMPUTED_VALUE"""),28.67)</f>
        <v>28.67</v>
      </c>
      <c r="C1441" s="1">
        <f t="shared" si="1"/>
        <v>-1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IFERROR(__xludf.DUMMYFUNCTION("""COMPUTED_VALUE"""),28.74)</f>
        <v>28.74</v>
      </c>
      <c r="C1442" s="1">
        <f t="shared" si="1"/>
        <v>-1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IFERROR(__xludf.DUMMYFUNCTION("""COMPUTED_VALUE"""),28.48)</f>
        <v>28.48</v>
      </c>
      <c r="C1443" s="1">
        <f t="shared" si="1"/>
        <v>-1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IFERROR(__xludf.DUMMYFUNCTION("""COMPUTED_VALUE"""),28.81)</f>
        <v>28.81</v>
      </c>
      <c r="C1444" s="1">
        <f t="shared" si="1"/>
        <v>-1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IFERROR(__xludf.DUMMYFUNCTION("""COMPUTED_VALUE"""),28.76)</f>
        <v>28.76</v>
      </c>
      <c r="C1445" s="1">
        <f t="shared" si="1"/>
        <v>-1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IFERROR(__xludf.DUMMYFUNCTION("""COMPUTED_VALUE"""),29.24)</f>
        <v>29.24</v>
      </c>
      <c r="C1446" s="1">
        <f t="shared" si="1"/>
        <v>-1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IFERROR(__xludf.DUMMYFUNCTION("""COMPUTED_VALUE"""),30.14)</f>
        <v>30.14</v>
      </c>
      <c r="C1447" s="1">
        <f t="shared" si="1"/>
        <v>-1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IFERROR(__xludf.DUMMYFUNCTION("""COMPUTED_VALUE"""),30.0)</f>
        <v>30</v>
      </c>
      <c r="C1448" s="1">
        <f t="shared" si="1"/>
        <v>-1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IFERROR(__xludf.DUMMYFUNCTION("""COMPUTED_VALUE"""),30.51)</f>
        <v>30.51</v>
      </c>
      <c r="C1449" s="1">
        <f t="shared" si="1"/>
        <v>-1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IFERROR(__xludf.DUMMYFUNCTION("""COMPUTED_VALUE"""),31.21)</f>
        <v>31.21</v>
      </c>
      <c r="C1450" s="1">
        <f t="shared" si="1"/>
        <v>-1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IFERROR(__xludf.DUMMYFUNCTION("""COMPUTED_VALUE"""),31.74)</f>
        <v>31.74</v>
      </c>
      <c r="C1451" s="1">
        <f t="shared" si="1"/>
        <v>-1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IFERROR(__xludf.DUMMYFUNCTION("""COMPUTED_VALUE"""),32.32)</f>
        <v>32.32</v>
      </c>
      <c r="C1452" s="1">
        <f t="shared" si="1"/>
        <v>-1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IFERROR(__xludf.DUMMYFUNCTION("""COMPUTED_VALUE"""),32.52)</f>
        <v>32.52</v>
      </c>
      <c r="C1453" s="1">
        <f t="shared" si="1"/>
        <v>-1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IFERROR(__xludf.DUMMYFUNCTION("""COMPUTED_VALUE"""),32.14)</f>
        <v>32.14</v>
      </c>
      <c r="C1454" s="1">
        <f t="shared" si="1"/>
        <v>-1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IFERROR(__xludf.DUMMYFUNCTION("""COMPUTED_VALUE"""),32.21)</f>
        <v>32.21</v>
      </c>
      <c r="C1455" s="1">
        <f t="shared" si="1"/>
        <v>-1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IFERROR(__xludf.DUMMYFUNCTION("""COMPUTED_VALUE"""),32.04)</f>
        <v>32.04</v>
      </c>
      <c r="C1456" s="1">
        <f t="shared" si="1"/>
        <v>-1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IFERROR(__xludf.DUMMYFUNCTION("""COMPUTED_VALUE"""),32.8)</f>
        <v>32.8</v>
      </c>
      <c r="C1457" s="1">
        <f t="shared" si="1"/>
        <v>-1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IFERROR(__xludf.DUMMYFUNCTION("""COMPUTED_VALUE"""),32.75)</f>
        <v>32.75</v>
      </c>
      <c r="C1458" s="1">
        <f t="shared" si="1"/>
        <v>-1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IFERROR(__xludf.DUMMYFUNCTION("""COMPUTED_VALUE"""),33.04)</f>
        <v>33.04</v>
      </c>
      <c r="C1459" s="1">
        <f t="shared" si="1"/>
        <v>-1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IFERROR(__xludf.DUMMYFUNCTION("""COMPUTED_VALUE"""),33.59)</f>
        <v>33.59</v>
      </c>
      <c r="C1460" s="1">
        <f t="shared" si="1"/>
        <v>-1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IFERROR(__xludf.DUMMYFUNCTION("""COMPUTED_VALUE"""),33.44)</f>
        <v>33.44</v>
      </c>
      <c r="C1461" s="1">
        <f t="shared" si="1"/>
        <v>-1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IFERROR(__xludf.DUMMYFUNCTION("""COMPUTED_VALUE"""),33.37)</f>
        <v>33.37</v>
      </c>
      <c r="C1462" s="1">
        <f t="shared" si="1"/>
        <v>-1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IFERROR(__xludf.DUMMYFUNCTION("""COMPUTED_VALUE"""),34.4)</f>
        <v>34.4</v>
      </c>
      <c r="C1463" s="1">
        <f t="shared" si="1"/>
        <v>-1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IFERROR(__xludf.DUMMYFUNCTION("""COMPUTED_VALUE"""),34.9)</f>
        <v>34.9</v>
      </c>
      <c r="C1464" s="1">
        <f t="shared" si="1"/>
        <v>-1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IFERROR(__xludf.DUMMYFUNCTION("""COMPUTED_VALUE"""),34.59)</f>
        <v>34.59</v>
      </c>
      <c r="C1465" s="1">
        <f t="shared" si="1"/>
        <v>-1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IFERROR(__xludf.DUMMYFUNCTION("""COMPUTED_VALUE"""),34.47)</f>
        <v>34.47</v>
      </c>
      <c r="C1466" s="1">
        <f t="shared" si="1"/>
        <v>-1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IFERROR(__xludf.DUMMYFUNCTION("""COMPUTED_VALUE"""),34.71)</f>
        <v>34.71</v>
      </c>
      <c r="C1467" s="1">
        <f t="shared" si="1"/>
        <v>-1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IFERROR(__xludf.DUMMYFUNCTION("""COMPUTED_VALUE"""),34.03)</f>
        <v>34.03</v>
      </c>
      <c r="C1468" s="1">
        <f t="shared" si="1"/>
        <v>-1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IFERROR(__xludf.DUMMYFUNCTION("""COMPUTED_VALUE"""),33.86)</f>
        <v>33.86</v>
      </c>
      <c r="C1469" s="1">
        <f t="shared" si="1"/>
        <v>-1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IFERROR(__xludf.DUMMYFUNCTION("""COMPUTED_VALUE"""),34.11)</f>
        <v>34.11</v>
      </c>
      <c r="C1470" s="1">
        <f t="shared" si="1"/>
        <v>-1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IFERROR(__xludf.DUMMYFUNCTION("""COMPUTED_VALUE"""),34.31)</f>
        <v>34.31</v>
      </c>
      <c r="C1471" s="1">
        <f t="shared" si="1"/>
        <v>-1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IFERROR(__xludf.DUMMYFUNCTION("""COMPUTED_VALUE"""),34.15)</f>
        <v>34.15</v>
      </c>
      <c r="C1472" s="1">
        <f t="shared" si="1"/>
        <v>-1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IFERROR(__xludf.DUMMYFUNCTION("""COMPUTED_VALUE"""),34.0)</f>
        <v>34</v>
      </c>
      <c r="C1473" s="1">
        <f t="shared" si="1"/>
        <v>-1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IFERROR(__xludf.DUMMYFUNCTION("""COMPUTED_VALUE"""),33.84)</f>
        <v>33.84</v>
      </c>
      <c r="C1474" s="1">
        <f t="shared" si="1"/>
        <v>-1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IFERROR(__xludf.DUMMYFUNCTION("""COMPUTED_VALUE"""),33.35)</f>
        <v>33.35</v>
      </c>
      <c r="C1475" s="1">
        <f t="shared" si="1"/>
        <v>-1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IFERROR(__xludf.DUMMYFUNCTION("""COMPUTED_VALUE"""),33.21)</f>
        <v>33.21</v>
      </c>
      <c r="C1476" s="1">
        <f t="shared" si="1"/>
        <v>-1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IFERROR(__xludf.DUMMYFUNCTION("""COMPUTED_VALUE"""),32.86)</f>
        <v>32.86</v>
      </c>
      <c r="C1477" s="1">
        <f t="shared" si="1"/>
        <v>-1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IFERROR(__xludf.DUMMYFUNCTION("""COMPUTED_VALUE"""),32.4)</f>
        <v>32.4</v>
      </c>
      <c r="C1478" s="1">
        <f t="shared" si="1"/>
        <v>-1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IFERROR(__xludf.DUMMYFUNCTION("""COMPUTED_VALUE"""),32.11)</f>
        <v>32.11</v>
      </c>
      <c r="C1479" s="1">
        <f t="shared" si="1"/>
        <v>-1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IFERROR(__xludf.DUMMYFUNCTION("""COMPUTED_VALUE"""),32.1)</f>
        <v>32.1</v>
      </c>
      <c r="C1480" s="1">
        <f t="shared" si="1"/>
        <v>-1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IFERROR(__xludf.DUMMYFUNCTION("""COMPUTED_VALUE"""),32.64)</f>
        <v>32.64</v>
      </c>
      <c r="C1481" s="1">
        <f t="shared" si="1"/>
        <v>-1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IFERROR(__xludf.DUMMYFUNCTION("""COMPUTED_VALUE"""),33.16)</f>
        <v>33.16</v>
      </c>
      <c r="C1482" s="1">
        <f t="shared" si="1"/>
        <v>-1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IFERROR(__xludf.DUMMYFUNCTION("""COMPUTED_VALUE"""),34.3)</f>
        <v>34.3</v>
      </c>
      <c r="C1483" s="1">
        <f t="shared" si="1"/>
        <v>-1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IFERROR(__xludf.DUMMYFUNCTION("""COMPUTED_VALUE"""),34.66)</f>
        <v>34.66</v>
      </c>
      <c r="C1484" s="1">
        <f t="shared" si="1"/>
        <v>-1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IFERROR(__xludf.DUMMYFUNCTION("""COMPUTED_VALUE"""),34.48)</f>
        <v>34.48</v>
      </c>
      <c r="C1485" s="1">
        <f t="shared" si="1"/>
        <v>-1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IFERROR(__xludf.DUMMYFUNCTION("""COMPUTED_VALUE"""),34.36)</f>
        <v>34.36</v>
      </c>
      <c r="C1486" s="1">
        <f t="shared" si="1"/>
        <v>-1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IFERROR(__xludf.DUMMYFUNCTION("""COMPUTED_VALUE"""),34.45)</f>
        <v>34.45</v>
      </c>
      <c r="C1487" s="1">
        <f t="shared" si="1"/>
        <v>-1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IFERROR(__xludf.DUMMYFUNCTION("""COMPUTED_VALUE"""),34.46)</f>
        <v>34.46</v>
      </c>
      <c r="C1488" s="1">
        <f t="shared" si="1"/>
        <v>-1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IFERROR(__xludf.DUMMYFUNCTION("""COMPUTED_VALUE"""),34.77)</f>
        <v>34.77</v>
      </c>
      <c r="C1489" s="1">
        <f t="shared" si="1"/>
        <v>-1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IFERROR(__xludf.DUMMYFUNCTION("""COMPUTED_VALUE"""),35.09)</f>
        <v>35.09</v>
      </c>
      <c r="C1490" s="1">
        <f t="shared" si="1"/>
        <v>-1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IFERROR(__xludf.DUMMYFUNCTION("""COMPUTED_VALUE"""),34.83)</f>
        <v>34.83</v>
      </c>
      <c r="C1491" s="1">
        <f t="shared" si="1"/>
        <v>-1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IFERROR(__xludf.DUMMYFUNCTION("""COMPUTED_VALUE"""),34.04)</f>
        <v>34.04</v>
      </c>
      <c r="C1492" s="1">
        <f t="shared" si="1"/>
        <v>-1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IFERROR(__xludf.DUMMYFUNCTION("""COMPUTED_VALUE"""),34.94)</f>
        <v>34.94</v>
      </c>
      <c r="C1493" s="1">
        <f t="shared" si="1"/>
        <v>-1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IFERROR(__xludf.DUMMYFUNCTION("""COMPUTED_VALUE"""),34.99)</f>
        <v>34.99</v>
      </c>
      <c r="C1494" s="1">
        <f t="shared" si="1"/>
        <v>-1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IFERROR(__xludf.DUMMYFUNCTION("""COMPUTED_VALUE"""),34.75)</f>
        <v>34.75</v>
      </c>
      <c r="C1495" s="1">
        <f t="shared" si="1"/>
        <v>-1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IFERROR(__xludf.DUMMYFUNCTION("""COMPUTED_VALUE"""),34.81)</f>
        <v>34.81</v>
      </c>
      <c r="C1496" s="1">
        <f t="shared" si="1"/>
        <v>-1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IFERROR(__xludf.DUMMYFUNCTION("""COMPUTED_VALUE"""),34.77)</f>
        <v>34.77</v>
      </c>
      <c r="C1497" s="1">
        <f t="shared" si="1"/>
        <v>-1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IFERROR(__xludf.DUMMYFUNCTION("""COMPUTED_VALUE"""),34.27)</f>
        <v>34.27</v>
      </c>
      <c r="C1498" s="1">
        <f t="shared" si="1"/>
        <v>-1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IFERROR(__xludf.DUMMYFUNCTION("""COMPUTED_VALUE"""),34.47)</f>
        <v>34.47</v>
      </c>
      <c r="C1499" s="1">
        <f t="shared" si="1"/>
        <v>-1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IFERROR(__xludf.DUMMYFUNCTION("""COMPUTED_VALUE"""),35.18)</f>
        <v>35.18</v>
      </c>
      <c r="C1500" s="1">
        <f t="shared" si="1"/>
        <v>-1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IFERROR(__xludf.DUMMYFUNCTION("""COMPUTED_VALUE"""),35.3)</f>
        <v>35.3</v>
      </c>
      <c r="C1501" s="1">
        <f t="shared" si="1"/>
        <v>-1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IFERROR(__xludf.DUMMYFUNCTION("""COMPUTED_VALUE"""),34.91)</f>
        <v>34.91</v>
      </c>
      <c r="C1502" s="1">
        <f t="shared" si="1"/>
        <v>-1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IFERROR(__xludf.DUMMYFUNCTION("""COMPUTED_VALUE"""),33.87)</f>
        <v>33.87</v>
      </c>
      <c r="C1503" s="1">
        <f t="shared" si="1"/>
        <v>-1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IFERROR(__xludf.DUMMYFUNCTION("""COMPUTED_VALUE"""),34.24)</f>
        <v>34.24</v>
      </c>
      <c r="C1504" s="1">
        <f t="shared" si="1"/>
        <v>-1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IFERROR(__xludf.DUMMYFUNCTION("""COMPUTED_VALUE"""),34.73)</f>
        <v>34.73</v>
      </c>
      <c r="C1505" s="1">
        <f t="shared" si="1"/>
        <v>-1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IFERROR(__xludf.DUMMYFUNCTION("""COMPUTED_VALUE"""),35.0)</f>
        <v>35</v>
      </c>
      <c r="C1506" s="1">
        <f t="shared" si="1"/>
        <v>-1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IFERROR(__xludf.DUMMYFUNCTION("""COMPUTED_VALUE"""),34.98)</f>
        <v>34.98</v>
      </c>
      <c r="C1507" s="1">
        <f t="shared" si="1"/>
        <v>-1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IFERROR(__xludf.DUMMYFUNCTION("""COMPUTED_VALUE"""),34.93)</f>
        <v>34.93</v>
      </c>
      <c r="C1508" s="1">
        <f t="shared" si="1"/>
        <v>-1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IFERROR(__xludf.DUMMYFUNCTION("""COMPUTED_VALUE"""),35.44)</f>
        <v>35.44</v>
      </c>
      <c r="C1509" s="1">
        <f t="shared" si="1"/>
        <v>-1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IFERROR(__xludf.DUMMYFUNCTION("""COMPUTED_VALUE"""),34.99)</f>
        <v>34.99</v>
      </c>
      <c r="C1510" s="1">
        <f t="shared" si="1"/>
        <v>-1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IFERROR(__xludf.DUMMYFUNCTION("""COMPUTED_VALUE"""),34.45)</f>
        <v>34.45</v>
      </c>
      <c r="C1511" s="1">
        <f t="shared" si="1"/>
        <v>-1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IFERROR(__xludf.DUMMYFUNCTION("""COMPUTED_VALUE"""),33.99)</f>
        <v>33.99</v>
      </c>
      <c r="C1512" s="1">
        <f t="shared" si="1"/>
        <v>-1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IFERROR(__xludf.DUMMYFUNCTION("""COMPUTED_VALUE"""),33.83)</f>
        <v>33.83</v>
      </c>
      <c r="C1513" s="1">
        <f t="shared" si="1"/>
        <v>-1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IFERROR(__xludf.DUMMYFUNCTION("""COMPUTED_VALUE"""),33.08)</f>
        <v>33.08</v>
      </c>
      <c r="C1514" s="1">
        <f t="shared" si="1"/>
        <v>-1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IFERROR(__xludf.DUMMYFUNCTION("""COMPUTED_VALUE"""),31.84)</f>
        <v>31.84</v>
      </c>
      <c r="C1515" s="1">
        <f t="shared" si="1"/>
        <v>-1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IFERROR(__xludf.DUMMYFUNCTION("""COMPUTED_VALUE"""),31.51)</f>
        <v>31.51</v>
      </c>
      <c r="C1516" s="1">
        <f t="shared" si="1"/>
        <v>-1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IFERROR(__xludf.DUMMYFUNCTION("""COMPUTED_VALUE"""),32.06)</f>
        <v>32.06</v>
      </c>
      <c r="C1517" s="1">
        <f t="shared" si="1"/>
        <v>-1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IFERROR(__xludf.DUMMYFUNCTION("""COMPUTED_VALUE"""),32.68)</f>
        <v>32.68</v>
      </c>
      <c r="C1518" s="1">
        <f t="shared" si="1"/>
        <v>-1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IFERROR(__xludf.DUMMYFUNCTION("""COMPUTED_VALUE"""),31.91)</f>
        <v>31.91</v>
      </c>
      <c r="C1519" s="1">
        <f t="shared" si="1"/>
        <v>-1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IFERROR(__xludf.DUMMYFUNCTION("""COMPUTED_VALUE"""),32.74)</f>
        <v>32.74</v>
      </c>
      <c r="C1520" s="1">
        <f t="shared" si="1"/>
        <v>-1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IFERROR(__xludf.DUMMYFUNCTION("""COMPUTED_VALUE"""),29.76)</f>
        <v>29.76</v>
      </c>
      <c r="C1521" s="1">
        <f t="shared" si="1"/>
        <v>-1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IFERROR(__xludf.DUMMYFUNCTION("""COMPUTED_VALUE"""),29.8)</f>
        <v>29.8</v>
      </c>
      <c r="C1522" s="1">
        <f t="shared" si="1"/>
        <v>-1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IFERROR(__xludf.DUMMYFUNCTION("""COMPUTED_VALUE"""),29.59)</f>
        <v>29.59</v>
      </c>
      <c r="C1523" s="1">
        <f t="shared" si="1"/>
        <v>-1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IFERROR(__xludf.DUMMYFUNCTION("""COMPUTED_VALUE"""),29.66)</f>
        <v>29.66</v>
      </c>
      <c r="C1524" s="1">
        <f t="shared" si="1"/>
        <v>-1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IFERROR(__xludf.DUMMYFUNCTION("""COMPUTED_VALUE"""),29.93)</f>
        <v>29.93</v>
      </c>
      <c r="C1525" s="1">
        <f t="shared" si="1"/>
        <v>-1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IFERROR(__xludf.DUMMYFUNCTION("""COMPUTED_VALUE"""),29.6)</f>
        <v>29.6</v>
      </c>
      <c r="C1526" s="1">
        <f t="shared" si="1"/>
        <v>-1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IFERROR(__xludf.DUMMYFUNCTION("""COMPUTED_VALUE"""),29.94)</f>
        <v>29.94</v>
      </c>
      <c r="C1527" s="1">
        <f t="shared" si="1"/>
        <v>-1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IFERROR(__xludf.DUMMYFUNCTION("""COMPUTED_VALUE"""),29.81)</f>
        <v>29.81</v>
      </c>
      <c r="C1528" s="1">
        <f t="shared" si="1"/>
        <v>-1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IFERROR(__xludf.DUMMYFUNCTION("""COMPUTED_VALUE"""),29.97)</f>
        <v>29.97</v>
      </c>
      <c r="C1529" s="1">
        <f t="shared" si="1"/>
        <v>-1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IFERROR(__xludf.DUMMYFUNCTION("""COMPUTED_VALUE"""),31.02)</f>
        <v>31.02</v>
      </c>
      <c r="C1530" s="1">
        <f t="shared" si="1"/>
        <v>-1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IFERROR(__xludf.DUMMYFUNCTION("""COMPUTED_VALUE"""),30.82)</f>
        <v>30.82</v>
      </c>
      <c r="C1531" s="1">
        <f t="shared" si="1"/>
        <v>-1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IFERROR(__xludf.DUMMYFUNCTION("""COMPUTED_VALUE"""),29.8)</f>
        <v>29.8</v>
      </c>
      <c r="C1532" s="1">
        <f t="shared" si="1"/>
        <v>-1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IFERROR(__xludf.DUMMYFUNCTION("""COMPUTED_VALUE"""),29.34)</f>
        <v>29.34</v>
      </c>
      <c r="C1533" s="1">
        <f t="shared" si="1"/>
        <v>-1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IFERROR(__xludf.DUMMYFUNCTION("""COMPUTED_VALUE"""),29.77)</f>
        <v>29.77</v>
      </c>
      <c r="C1534" s="1">
        <f t="shared" si="1"/>
        <v>-1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IFERROR(__xludf.DUMMYFUNCTION("""COMPUTED_VALUE"""),29.04)</f>
        <v>29.04</v>
      </c>
      <c r="C1535" s="1">
        <f t="shared" si="1"/>
        <v>-1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IFERROR(__xludf.DUMMYFUNCTION("""COMPUTED_VALUE"""),28.82)</f>
        <v>28.82</v>
      </c>
      <c r="C1536" s="1">
        <f t="shared" si="1"/>
        <v>-1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IFERROR(__xludf.DUMMYFUNCTION("""COMPUTED_VALUE"""),28.81)</f>
        <v>28.81</v>
      </c>
      <c r="C1537" s="1">
        <f t="shared" si="1"/>
        <v>-1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IFERROR(__xludf.DUMMYFUNCTION("""COMPUTED_VALUE"""),28.23)</f>
        <v>28.23</v>
      </c>
      <c r="C1538" s="1">
        <f t="shared" si="1"/>
        <v>-1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IFERROR(__xludf.DUMMYFUNCTION("""COMPUTED_VALUE"""),28.22)</f>
        <v>28.22</v>
      </c>
      <c r="C1539" s="1">
        <f t="shared" si="1"/>
        <v>-1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IFERROR(__xludf.DUMMYFUNCTION("""COMPUTED_VALUE"""),28.64)</f>
        <v>28.64</v>
      </c>
      <c r="C1540" s="1">
        <f t="shared" si="1"/>
        <v>-1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IFERROR(__xludf.DUMMYFUNCTION("""COMPUTED_VALUE"""),28.78)</f>
        <v>28.78</v>
      </c>
      <c r="C1541" s="1">
        <f t="shared" si="1"/>
        <v>-1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IFERROR(__xludf.DUMMYFUNCTION("""COMPUTED_VALUE"""),29.47)</f>
        <v>29.47</v>
      </c>
      <c r="C1542" s="1">
        <f t="shared" si="1"/>
        <v>-1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IFERROR(__xludf.DUMMYFUNCTION("""COMPUTED_VALUE"""),29.42)</f>
        <v>29.42</v>
      </c>
      <c r="C1543" s="1">
        <f t="shared" si="1"/>
        <v>-1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IFERROR(__xludf.DUMMYFUNCTION("""COMPUTED_VALUE"""),28.71)</f>
        <v>28.71</v>
      </c>
      <c r="C1544" s="1">
        <f t="shared" si="1"/>
        <v>-1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IFERROR(__xludf.DUMMYFUNCTION("""COMPUTED_VALUE"""),29.35)</f>
        <v>29.35</v>
      </c>
      <c r="C1545" s="1">
        <f t="shared" si="1"/>
        <v>-1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IFERROR(__xludf.DUMMYFUNCTION("""COMPUTED_VALUE"""),28.8)</f>
        <v>28.8</v>
      </c>
      <c r="C1546" s="1">
        <f t="shared" si="1"/>
        <v>-1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IFERROR(__xludf.DUMMYFUNCTION("""COMPUTED_VALUE"""),29.19)</f>
        <v>29.19</v>
      </c>
      <c r="C1547" s="1">
        <f t="shared" si="1"/>
        <v>-1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IFERROR(__xludf.DUMMYFUNCTION("""COMPUTED_VALUE"""),29.62)</f>
        <v>29.62</v>
      </c>
      <c r="C1548" s="1">
        <f t="shared" si="1"/>
        <v>-1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IFERROR(__xludf.DUMMYFUNCTION("""COMPUTED_VALUE"""),29.8)</f>
        <v>29.8</v>
      </c>
      <c r="C1549" s="1">
        <f t="shared" si="1"/>
        <v>-1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IFERROR(__xludf.DUMMYFUNCTION("""COMPUTED_VALUE"""),29.59)</f>
        <v>29.59</v>
      </c>
      <c r="C1550" s="1">
        <f t="shared" si="1"/>
        <v>-1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IFERROR(__xludf.DUMMYFUNCTION("""COMPUTED_VALUE"""),30.37)</f>
        <v>30.37</v>
      </c>
      <c r="C1551" s="1">
        <f t="shared" si="1"/>
        <v>-1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IFERROR(__xludf.DUMMYFUNCTION("""COMPUTED_VALUE"""),30.54)</f>
        <v>30.54</v>
      </c>
      <c r="C1552" s="1">
        <f t="shared" si="1"/>
        <v>-1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IFERROR(__xludf.DUMMYFUNCTION("""COMPUTED_VALUE"""),30.58)</f>
        <v>30.58</v>
      </c>
      <c r="C1553" s="1">
        <f t="shared" si="1"/>
        <v>-1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IFERROR(__xludf.DUMMYFUNCTION("""COMPUTED_VALUE"""),30.63)</f>
        <v>30.63</v>
      </c>
      <c r="C1554" s="1">
        <f t="shared" si="1"/>
        <v>-1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IFERROR(__xludf.DUMMYFUNCTION("""COMPUTED_VALUE"""),30.94)</f>
        <v>30.94</v>
      </c>
      <c r="C1555" s="1">
        <f t="shared" si="1"/>
        <v>-1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IFERROR(__xludf.DUMMYFUNCTION("""COMPUTED_VALUE"""),30.56)</f>
        <v>30.56</v>
      </c>
      <c r="C1556" s="1">
        <f t="shared" si="1"/>
        <v>-1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IFERROR(__xludf.DUMMYFUNCTION("""COMPUTED_VALUE"""),30.87)</f>
        <v>30.87</v>
      </c>
      <c r="C1557" s="1">
        <f t="shared" si="1"/>
        <v>-1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IFERROR(__xludf.DUMMYFUNCTION("""COMPUTED_VALUE"""),31.25)</f>
        <v>31.25</v>
      </c>
      <c r="C1558" s="1">
        <f t="shared" si="1"/>
        <v>-1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IFERROR(__xludf.DUMMYFUNCTION("""COMPUTED_VALUE"""),31.76)</f>
        <v>31.76</v>
      </c>
      <c r="C1559" s="1">
        <f t="shared" si="1"/>
        <v>-1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IFERROR(__xludf.DUMMYFUNCTION("""COMPUTED_VALUE"""),31.43)</f>
        <v>31.43</v>
      </c>
      <c r="C1560" s="1">
        <f t="shared" si="1"/>
        <v>-1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IFERROR(__xludf.DUMMYFUNCTION("""COMPUTED_VALUE"""),31.65)</f>
        <v>31.65</v>
      </c>
      <c r="C1561" s="1">
        <f t="shared" si="1"/>
        <v>-1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IFERROR(__xludf.DUMMYFUNCTION("""COMPUTED_VALUE"""),31.69)</f>
        <v>31.69</v>
      </c>
      <c r="C1562" s="1">
        <f t="shared" si="1"/>
        <v>-1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IFERROR(__xludf.DUMMYFUNCTION("""COMPUTED_VALUE"""),31.98)</f>
        <v>31.98</v>
      </c>
      <c r="C1563" s="1">
        <f t="shared" si="1"/>
        <v>-1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IFERROR(__xludf.DUMMYFUNCTION("""COMPUTED_VALUE"""),32.68)</f>
        <v>32.68</v>
      </c>
      <c r="C1564" s="1">
        <f t="shared" si="1"/>
        <v>-1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IFERROR(__xludf.DUMMYFUNCTION("""COMPUTED_VALUE"""),32.34)</f>
        <v>32.34</v>
      </c>
      <c r="C1565" s="1">
        <f t="shared" si="1"/>
        <v>-1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IFERROR(__xludf.DUMMYFUNCTION("""COMPUTED_VALUE"""),32.32)</f>
        <v>32.32</v>
      </c>
      <c r="C1566" s="1">
        <f t="shared" si="1"/>
        <v>-1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IFERROR(__xludf.DUMMYFUNCTION("""COMPUTED_VALUE"""),32.0)</f>
        <v>32</v>
      </c>
      <c r="C1567" s="1">
        <f t="shared" si="1"/>
        <v>-1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IFERROR(__xludf.DUMMYFUNCTION("""COMPUTED_VALUE"""),31.88)</f>
        <v>31.88</v>
      </c>
      <c r="C1568" s="1">
        <f t="shared" si="1"/>
        <v>-1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IFERROR(__xludf.DUMMYFUNCTION("""COMPUTED_VALUE"""),31.9)</f>
        <v>31.9</v>
      </c>
      <c r="C1569" s="1">
        <f t="shared" si="1"/>
        <v>-1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IFERROR(__xludf.DUMMYFUNCTION("""COMPUTED_VALUE"""),32.38)</f>
        <v>32.38</v>
      </c>
      <c r="C1570" s="1">
        <f t="shared" si="1"/>
        <v>-1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IFERROR(__xludf.DUMMYFUNCTION("""COMPUTED_VALUE"""),32.71)</f>
        <v>32.71</v>
      </c>
      <c r="C1571" s="1">
        <f t="shared" si="1"/>
        <v>-1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IFERROR(__xludf.DUMMYFUNCTION("""COMPUTED_VALUE"""),32.35)</f>
        <v>32.35</v>
      </c>
      <c r="C1572" s="1">
        <f t="shared" si="1"/>
        <v>-1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IFERROR(__xludf.DUMMYFUNCTION("""COMPUTED_VALUE"""),32.45)</f>
        <v>32.45</v>
      </c>
      <c r="C1573" s="1">
        <f t="shared" si="1"/>
        <v>-1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IFERROR(__xludf.DUMMYFUNCTION("""COMPUTED_VALUE"""),32.0)</f>
        <v>32</v>
      </c>
      <c r="C1574" s="1">
        <f t="shared" si="1"/>
        <v>-1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IFERROR(__xludf.DUMMYFUNCTION("""COMPUTED_VALUE"""),31.9)</f>
        <v>31.9</v>
      </c>
      <c r="C1575" s="1">
        <f t="shared" si="1"/>
        <v>-1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IFERROR(__xludf.DUMMYFUNCTION("""COMPUTED_VALUE"""),32.08)</f>
        <v>32.08</v>
      </c>
      <c r="C1576" s="1">
        <f t="shared" si="1"/>
        <v>-1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IFERROR(__xludf.DUMMYFUNCTION("""COMPUTED_VALUE"""),31.55)</f>
        <v>31.55</v>
      </c>
      <c r="C1577" s="1">
        <f t="shared" si="1"/>
        <v>-1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IFERROR(__xludf.DUMMYFUNCTION("""COMPUTED_VALUE"""),31.63)</f>
        <v>31.63</v>
      </c>
      <c r="C1578" s="1">
        <f t="shared" si="1"/>
        <v>-1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IFERROR(__xludf.DUMMYFUNCTION("""COMPUTED_VALUE"""),31.67)</f>
        <v>31.67</v>
      </c>
      <c r="C1579" s="1">
        <f t="shared" si="1"/>
        <v>-1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IFERROR(__xludf.DUMMYFUNCTION("""COMPUTED_VALUE"""),31.86)</f>
        <v>31.86</v>
      </c>
      <c r="C1580" s="1">
        <f t="shared" si="1"/>
        <v>-1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IFERROR(__xludf.DUMMYFUNCTION("""COMPUTED_VALUE"""),32.13)</f>
        <v>32.13</v>
      </c>
      <c r="C1581" s="1">
        <f t="shared" si="1"/>
        <v>-1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IFERROR(__xludf.DUMMYFUNCTION("""COMPUTED_VALUE"""),31.8)</f>
        <v>31.8</v>
      </c>
      <c r="C1582" s="1">
        <f t="shared" si="1"/>
        <v>-1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IFERROR(__xludf.DUMMYFUNCTION("""COMPUTED_VALUE"""),31.46)</f>
        <v>31.46</v>
      </c>
      <c r="C1583" s="1">
        <f t="shared" si="1"/>
        <v>-1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IFERROR(__xludf.DUMMYFUNCTION("""COMPUTED_VALUE"""),31.65)</f>
        <v>31.65</v>
      </c>
      <c r="C1584" s="1">
        <f t="shared" si="1"/>
        <v>-1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IFERROR(__xludf.DUMMYFUNCTION("""COMPUTED_VALUE"""),31.6)</f>
        <v>31.6</v>
      </c>
      <c r="C1585" s="1">
        <f t="shared" si="1"/>
        <v>-1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IFERROR(__xludf.DUMMYFUNCTION("""COMPUTED_VALUE"""),32.0)</f>
        <v>32</v>
      </c>
      <c r="C1586" s="1">
        <f t="shared" si="1"/>
        <v>-1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IFERROR(__xludf.DUMMYFUNCTION("""COMPUTED_VALUE"""),31.97)</f>
        <v>31.97</v>
      </c>
      <c r="C1587" s="1">
        <f t="shared" si="1"/>
        <v>-1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IFERROR(__xludf.DUMMYFUNCTION("""COMPUTED_VALUE"""),31.64)</f>
        <v>31.64</v>
      </c>
      <c r="C1588" s="1">
        <f t="shared" si="1"/>
        <v>-1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IFERROR(__xludf.DUMMYFUNCTION("""COMPUTED_VALUE"""),31.39)</f>
        <v>31.39</v>
      </c>
      <c r="C1589" s="1">
        <f t="shared" si="1"/>
        <v>-1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IFERROR(__xludf.DUMMYFUNCTION("""COMPUTED_VALUE"""),31.4)</f>
        <v>31.4</v>
      </c>
      <c r="C1590" s="1">
        <f t="shared" si="1"/>
        <v>-1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IFERROR(__xludf.DUMMYFUNCTION("""COMPUTED_VALUE"""),31.75)</f>
        <v>31.75</v>
      </c>
      <c r="C1591" s="1">
        <f t="shared" si="1"/>
        <v>-1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IFERROR(__xludf.DUMMYFUNCTION("""COMPUTED_VALUE"""),31.11)</f>
        <v>31.11</v>
      </c>
      <c r="C1592" s="1">
        <f t="shared" si="1"/>
        <v>-1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IFERROR(__xludf.DUMMYFUNCTION("""COMPUTED_VALUE"""),30.28)</f>
        <v>30.28</v>
      </c>
      <c r="C1593" s="1">
        <f t="shared" si="1"/>
        <v>-1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IFERROR(__xludf.DUMMYFUNCTION("""COMPUTED_VALUE"""),30.61)</f>
        <v>30.61</v>
      </c>
      <c r="C1594" s="1">
        <f t="shared" si="1"/>
        <v>-1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IFERROR(__xludf.DUMMYFUNCTION("""COMPUTED_VALUE"""),30.36)</f>
        <v>30.36</v>
      </c>
      <c r="C1595" s="1">
        <f t="shared" si="1"/>
        <v>-1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IFERROR(__xludf.DUMMYFUNCTION("""COMPUTED_VALUE"""),29.85)</f>
        <v>29.85</v>
      </c>
      <c r="C1596" s="1">
        <f t="shared" si="1"/>
        <v>-1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IFERROR(__xludf.DUMMYFUNCTION("""COMPUTED_VALUE"""),29.9)</f>
        <v>29.9</v>
      </c>
      <c r="C1597" s="1">
        <f t="shared" si="1"/>
        <v>-1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IFERROR(__xludf.DUMMYFUNCTION("""COMPUTED_VALUE"""),30.04)</f>
        <v>30.04</v>
      </c>
      <c r="C1598" s="1">
        <f t="shared" si="1"/>
        <v>-1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IFERROR(__xludf.DUMMYFUNCTION("""COMPUTED_VALUE"""),29.8)</f>
        <v>29.8</v>
      </c>
      <c r="C1599" s="1">
        <f t="shared" si="1"/>
        <v>-1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IFERROR(__xludf.DUMMYFUNCTION("""COMPUTED_VALUE"""),30.14)</f>
        <v>30.14</v>
      </c>
      <c r="C1600" s="1">
        <f t="shared" si="1"/>
        <v>-1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IFERROR(__xludf.DUMMYFUNCTION("""COMPUTED_VALUE"""),30.06)</f>
        <v>30.06</v>
      </c>
      <c r="C1601" s="1">
        <f t="shared" si="1"/>
        <v>-1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IFERROR(__xludf.DUMMYFUNCTION("""COMPUTED_VALUE"""),29.76)</f>
        <v>29.76</v>
      </c>
      <c r="C1602" s="1">
        <f t="shared" si="1"/>
        <v>-1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IFERROR(__xludf.DUMMYFUNCTION("""COMPUTED_VALUE"""),29.91)</f>
        <v>29.91</v>
      </c>
      <c r="C1603" s="1">
        <f t="shared" si="1"/>
        <v>-1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IFERROR(__xludf.DUMMYFUNCTION("""COMPUTED_VALUE"""),30.39)</f>
        <v>30.39</v>
      </c>
      <c r="C1604" s="1">
        <f t="shared" si="1"/>
        <v>-1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IFERROR(__xludf.DUMMYFUNCTION("""COMPUTED_VALUE"""),29.98)</f>
        <v>29.98</v>
      </c>
      <c r="C1605" s="1">
        <f t="shared" si="1"/>
        <v>-1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IFERROR(__xludf.DUMMYFUNCTION("""COMPUTED_VALUE"""),29.99)</f>
        <v>29.99</v>
      </c>
      <c r="C1606" s="1">
        <f t="shared" si="1"/>
        <v>-1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IFERROR(__xludf.DUMMYFUNCTION("""COMPUTED_VALUE"""),29.63)</f>
        <v>29.63</v>
      </c>
      <c r="C1607" s="1">
        <f t="shared" si="1"/>
        <v>-1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IFERROR(__xludf.DUMMYFUNCTION("""COMPUTED_VALUE"""),30.15)</f>
        <v>30.15</v>
      </c>
      <c r="C1608" s="1">
        <f t="shared" si="1"/>
        <v>-1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IFERROR(__xludf.DUMMYFUNCTION("""COMPUTED_VALUE"""),30.23)</f>
        <v>30.23</v>
      </c>
      <c r="C1609" s="1">
        <f t="shared" si="1"/>
        <v>-1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IFERROR(__xludf.DUMMYFUNCTION("""COMPUTED_VALUE"""),31.06)</f>
        <v>31.06</v>
      </c>
      <c r="C1610" s="1">
        <f t="shared" si="1"/>
        <v>-1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IFERROR(__xludf.DUMMYFUNCTION("""COMPUTED_VALUE"""),31.39)</f>
        <v>31.39</v>
      </c>
      <c r="C1611" s="1">
        <f t="shared" si="1"/>
        <v>-1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IFERROR(__xludf.DUMMYFUNCTION("""COMPUTED_VALUE"""),31.49)</f>
        <v>31.49</v>
      </c>
      <c r="C1612" s="1">
        <f t="shared" si="1"/>
        <v>-1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IFERROR(__xludf.DUMMYFUNCTION("""COMPUTED_VALUE"""),31.57)</f>
        <v>31.57</v>
      </c>
      <c r="C1613" s="1">
        <f t="shared" si="1"/>
        <v>-1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IFERROR(__xludf.DUMMYFUNCTION("""COMPUTED_VALUE"""),31.59)</f>
        <v>31.59</v>
      </c>
      <c r="C1614" s="1">
        <f t="shared" si="1"/>
        <v>-1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IFERROR(__xludf.DUMMYFUNCTION("""COMPUTED_VALUE"""),31.66)</f>
        <v>31.66</v>
      </c>
      <c r="C1615" s="1">
        <f t="shared" si="1"/>
        <v>-1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IFERROR(__xludf.DUMMYFUNCTION("""COMPUTED_VALUE"""),31.76)</f>
        <v>31.76</v>
      </c>
      <c r="C1616" s="1">
        <f t="shared" si="1"/>
        <v>-1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IFERROR(__xludf.DUMMYFUNCTION("""COMPUTED_VALUE"""),31.62)</f>
        <v>31.62</v>
      </c>
      <c r="C1617" s="1">
        <f t="shared" si="1"/>
        <v>-1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IFERROR(__xludf.DUMMYFUNCTION("""COMPUTED_VALUE"""),31.68)</f>
        <v>31.68</v>
      </c>
      <c r="C1618" s="1">
        <f t="shared" si="1"/>
        <v>-1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IFERROR(__xludf.DUMMYFUNCTION("""COMPUTED_VALUE"""),31.88)</f>
        <v>31.88</v>
      </c>
      <c r="C1619" s="1">
        <f t="shared" si="1"/>
        <v>-1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IFERROR(__xludf.DUMMYFUNCTION("""COMPUTED_VALUE"""),31.89)</f>
        <v>31.89</v>
      </c>
      <c r="C1620" s="1">
        <f t="shared" si="1"/>
        <v>-1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IFERROR(__xludf.DUMMYFUNCTION("""COMPUTED_VALUE"""),31.94)</f>
        <v>31.94</v>
      </c>
      <c r="C1621" s="1">
        <f t="shared" si="1"/>
        <v>-1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IFERROR(__xludf.DUMMYFUNCTION("""COMPUTED_VALUE"""),32.04)</f>
        <v>32.04</v>
      </c>
      <c r="C1622" s="1">
        <f t="shared" si="1"/>
        <v>-1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IFERROR(__xludf.DUMMYFUNCTION("""COMPUTED_VALUE"""),32.17)</f>
        <v>32.17</v>
      </c>
      <c r="C1623" s="1">
        <f t="shared" si="1"/>
        <v>-1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IFERROR(__xludf.DUMMYFUNCTION("""COMPUTED_VALUE"""),32.14)</f>
        <v>32.14</v>
      </c>
      <c r="C1624" s="1">
        <f t="shared" si="1"/>
        <v>-1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IFERROR(__xludf.DUMMYFUNCTION("""COMPUTED_VALUE"""),31.61)</f>
        <v>31.61</v>
      </c>
      <c r="C1625" s="1">
        <f t="shared" si="1"/>
        <v>-1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IFERROR(__xludf.DUMMYFUNCTION("""COMPUTED_VALUE"""),31.69)</f>
        <v>31.69</v>
      </c>
      <c r="C1626" s="1">
        <f t="shared" si="1"/>
        <v>-1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IFERROR(__xludf.DUMMYFUNCTION("""COMPUTED_VALUE"""),31.76)</f>
        <v>31.76</v>
      </c>
      <c r="C1627" s="1">
        <f t="shared" si="1"/>
        <v>-1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IFERROR(__xludf.DUMMYFUNCTION("""COMPUTED_VALUE"""),32.17)</f>
        <v>32.17</v>
      </c>
      <c r="C1628" s="1">
        <f t="shared" si="1"/>
        <v>-1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IFERROR(__xludf.DUMMYFUNCTION("""COMPUTED_VALUE"""),32.32)</f>
        <v>32.32</v>
      </c>
      <c r="C1629" s="1">
        <f t="shared" si="1"/>
        <v>-1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IFERROR(__xludf.DUMMYFUNCTION("""COMPUTED_VALUE"""),32.29)</f>
        <v>32.29</v>
      </c>
      <c r="C1630" s="1">
        <f t="shared" si="1"/>
        <v>-1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IFERROR(__xludf.DUMMYFUNCTION("""COMPUTED_VALUE"""),32.99)</f>
        <v>32.99</v>
      </c>
      <c r="C1631" s="1">
        <f t="shared" si="1"/>
        <v>-1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IFERROR(__xludf.DUMMYFUNCTION("""COMPUTED_VALUE"""),31.55)</f>
        <v>31.55</v>
      </c>
      <c r="C1632" s="1">
        <f t="shared" si="1"/>
        <v>-1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IFERROR(__xludf.DUMMYFUNCTION("""COMPUTED_VALUE"""),30.72)</f>
        <v>30.72</v>
      </c>
      <c r="C1633" s="1">
        <f t="shared" si="1"/>
        <v>-1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IFERROR(__xludf.DUMMYFUNCTION("""COMPUTED_VALUE"""),31.19)</f>
        <v>31.19</v>
      </c>
      <c r="C1634" s="1">
        <f t="shared" si="1"/>
        <v>-1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IFERROR(__xludf.DUMMYFUNCTION("""COMPUTED_VALUE"""),31.93)</f>
        <v>31.93</v>
      </c>
      <c r="C1635" s="1">
        <f t="shared" si="1"/>
        <v>-1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IFERROR(__xludf.DUMMYFUNCTION("""COMPUTED_VALUE"""),32.8)</f>
        <v>32.8</v>
      </c>
      <c r="C1636" s="1">
        <f t="shared" si="1"/>
        <v>-1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IFERROR(__xludf.DUMMYFUNCTION("""COMPUTED_VALUE"""),32.75)</f>
        <v>32.75</v>
      </c>
      <c r="C1637" s="1">
        <f t="shared" si="1"/>
        <v>-1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IFERROR(__xludf.DUMMYFUNCTION("""COMPUTED_VALUE"""),32.68)</f>
        <v>32.68</v>
      </c>
      <c r="C1638" s="1">
        <f t="shared" si="1"/>
        <v>-1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IFERROR(__xludf.DUMMYFUNCTION("""COMPUTED_VALUE"""),32.97)</f>
        <v>32.97</v>
      </c>
      <c r="C1639" s="1">
        <f t="shared" si="1"/>
        <v>-1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IFERROR(__xludf.DUMMYFUNCTION("""COMPUTED_VALUE"""),33.2)</f>
        <v>33.2</v>
      </c>
      <c r="C1640" s="1">
        <f t="shared" si="1"/>
        <v>-1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IFERROR(__xludf.DUMMYFUNCTION("""COMPUTED_VALUE"""),34.0)</f>
        <v>34</v>
      </c>
      <c r="C1641" s="1">
        <f t="shared" si="1"/>
        <v>-1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IFERROR(__xludf.DUMMYFUNCTION("""COMPUTED_VALUE"""),34.38)</f>
        <v>34.38</v>
      </c>
      <c r="C1642" s="1">
        <f t="shared" si="1"/>
        <v>-1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IFERROR(__xludf.DUMMYFUNCTION("""COMPUTED_VALUE"""),34.94)</f>
        <v>34.94</v>
      </c>
      <c r="C1643" s="1">
        <f t="shared" si="1"/>
        <v>-1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IFERROR(__xludf.DUMMYFUNCTION("""COMPUTED_VALUE"""),35.01)</f>
        <v>35.01</v>
      </c>
      <c r="C1644" s="1">
        <f t="shared" si="1"/>
        <v>-1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IFERROR(__xludf.DUMMYFUNCTION("""COMPUTED_VALUE"""),35.2)</f>
        <v>35.2</v>
      </c>
      <c r="C1645" s="1">
        <f t="shared" si="1"/>
        <v>-1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IFERROR(__xludf.DUMMYFUNCTION("""COMPUTED_VALUE"""),35.07)</f>
        <v>35.07</v>
      </c>
      <c r="C1646" s="1">
        <f t="shared" si="1"/>
        <v>-1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IFERROR(__xludf.DUMMYFUNCTION("""COMPUTED_VALUE"""),35.05)</f>
        <v>35.05</v>
      </c>
      <c r="C1647" s="1">
        <f t="shared" si="1"/>
        <v>-1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IFERROR(__xludf.DUMMYFUNCTION("""COMPUTED_VALUE"""),35.15)</f>
        <v>35.15</v>
      </c>
      <c r="C1648" s="1">
        <f t="shared" si="1"/>
        <v>-1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IFERROR(__xludf.DUMMYFUNCTION("""COMPUTED_VALUE"""),35.69)</f>
        <v>35.69</v>
      </c>
      <c r="C1649" s="1">
        <f t="shared" si="1"/>
        <v>-1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IFERROR(__xludf.DUMMYFUNCTION("""COMPUTED_VALUE"""),34.27)</f>
        <v>34.27</v>
      </c>
      <c r="C1650" s="1">
        <f t="shared" si="1"/>
        <v>-1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IFERROR(__xludf.DUMMYFUNCTION("""COMPUTED_VALUE"""),34.66)</f>
        <v>34.66</v>
      </c>
      <c r="C1651" s="1">
        <f t="shared" si="1"/>
        <v>-1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IFERROR(__xludf.DUMMYFUNCTION("""COMPUTED_VALUE"""),34.69)</f>
        <v>34.69</v>
      </c>
      <c r="C1652" s="1">
        <f t="shared" si="1"/>
        <v>-1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IFERROR(__xludf.DUMMYFUNCTION("""COMPUTED_VALUE"""),35.09)</f>
        <v>35.09</v>
      </c>
      <c r="C1653" s="1">
        <f t="shared" si="1"/>
        <v>-1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IFERROR(__xludf.DUMMYFUNCTION("""COMPUTED_VALUE"""),34.83)</f>
        <v>34.83</v>
      </c>
      <c r="C1654" s="1">
        <f t="shared" si="1"/>
        <v>-1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IFERROR(__xludf.DUMMYFUNCTION("""COMPUTED_VALUE"""),34.77)</f>
        <v>34.77</v>
      </c>
      <c r="C1655" s="1">
        <f t="shared" si="1"/>
        <v>-1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IFERROR(__xludf.DUMMYFUNCTION("""COMPUTED_VALUE"""),34.86)</f>
        <v>34.86</v>
      </c>
      <c r="C1656" s="1">
        <f t="shared" si="1"/>
        <v>-1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IFERROR(__xludf.DUMMYFUNCTION("""COMPUTED_VALUE"""),34.85)</f>
        <v>34.85</v>
      </c>
      <c r="C1657" s="1">
        <f t="shared" si="1"/>
        <v>-1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IFERROR(__xludf.DUMMYFUNCTION("""COMPUTED_VALUE"""),34.56)</f>
        <v>34.56</v>
      </c>
      <c r="C1658" s="1">
        <f t="shared" si="1"/>
        <v>-1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IFERROR(__xludf.DUMMYFUNCTION("""COMPUTED_VALUE"""),34.25)</f>
        <v>34.25</v>
      </c>
      <c r="C1659" s="1">
        <f t="shared" si="1"/>
        <v>-1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IFERROR(__xludf.DUMMYFUNCTION("""COMPUTED_VALUE"""),34.58)</f>
        <v>34.58</v>
      </c>
      <c r="C1660" s="1">
        <f t="shared" si="1"/>
        <v>-1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IFERROR(__xludf.DUMMYFUNCTION("""COMPUTED_VALUE"""),34.98)</f>
        <v>34.98</v>
      </c>
      <c r="C1661" s="1">
        <f t="shared" si="1"/>
        <v>-1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IFERROR(__xludf.DUMMYFUNCTION("""COMPUTED_VALUE"""),35.04)</f>
        <v>35.04</v>
      </c>
      <c r="C1662" s="1">
        <f t="shared" si="1"/>
        <v>-1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IFERROR(__xludf.DUMMYFUNCTION("""COMPUTED_VALUE"""),34.92)</f>
        <v>34.92</v>
      </c>
      <c r="C1663" s="1">
        <f t="shared" si="1"/>
        <v>-1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IFERROR(__xludf.DUMMYFUNCTION("""COMPUTED_VALUE"""),34.53)</f>
        <v>34.53</v>
      </c>
      <c r="C1664" s="1">
        <f t="shared" si="1"/>
        <v>-1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IFERROR(__xludf.DUMMYFUNCTION("""COMPUTED_VALUE"""),34.68)</f>
        <v>34.68</v>
      </c>
      <c r="C1665" s="1">
        <f t="shared" si="1"/>
        <v>-1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IFERROR(__xludf.DUMMYFUNCTION("""COMPUTED_VALUE"""),34.57)</f>
        <v>34.57</v>
      </c>
      <c r="C1666" s="1">
        <f t="shared" si="1"/>
        <v>-1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IFERROR(__xludf.DUMMYFUNCTION("""COMPUTED_VALUE"""),34.91)</f>
        <v>34.91</v>
      </c>
      <c r="C1667" s="1">
        <f t="shared" si="1"/>
        <v>-1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IFERROR(__xludf.DUMMYFUNCTION("""COMPUTED_VALUE"""),35.21)</f>
        <v>35.21</v>
      </c>
      <c r="C1668" s="1">
        <f t="shared" si="1"/>
        <v>-1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IFERROR(__xludf.DUMMYFUNCTION("""COMPUTED_VALUE"""),35.02)</f>
        <v>35.02</v>
      </c>
      <c r="C1669" s="1">
        <f t="shared" si="1"/>
        <v>-1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IFERROR(__xludf.DUMMYFUNCTION("""COMPUTED_VALUE"""),34.97)</f>
        <v>34.97</v>
      </c>
      <c r="C1670" s="1">
        <f t="shared" si="1"/>
        <v>-1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IFERROR(__xludf.DUMMYFUNCTION("""COMPUTED_VALUE"""),35.24)</f>
        <v>35.24</v>
      </c>
      <c r="C1671" s="1">
        <f t="shared" si="1"/>
        <v>-1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IFERROR(__xludf.DUMMYFUNCTION("""COMPUTED_VALUE"""),35.36)</f>
        <v>35.36</v>
      </c>
      <c r="C1672" s="1">
        <f t="shared" si="1"/>
        <v>-1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IFERROR(__xludf.DUMMYFUNCTION("""COMPUTED_VALUE"""),35.4)</f>
        <v>35.4</v>
      </c>
      <c r="C1673" s="1">
        <f t="shared" si="1"/>
        <v>-1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IFERROR(__xludf.DUMMYFUNCTION("""COMPUTED_VALUE"""),35.15)</f>
        <v>35.15</v>
      </c>
      <c r="C1674" s="1">
        <f t="shared" si="1"/>
        <v>-1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IFERROR(__xludf.DUMMYFUNCTION("""COMPUTED_VALUE"""),35.09)</f>
        <v>35.09</v>
      </c>
      <c r="C1675" s="1">
        <f t="shared" si="1"/>
        <v>-1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IFERROR(__xludf.DUMMYFUNCTION("""COMPUTED_VALUE"""),35.26)</f>
        <v>35.26</v>
      </c>
      <c r="C1676" s="1">
        <f t="shared" si="1"/>
        <v>-1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IFERROR(__xludf.DUMMYFUNCTION("""COMPUTED_VALUE"""),35.55)</f>
        <v>35.55</v>
      </c>
      <c r="C1677" s="1">
        <f t="shared" si="1"/>
        <v>-1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IFERROR(__xludf.DUMMYFUNCTION("""COMPUTED_VALUE"""),35.7)</f>
        <v>35.7</v>
      </c>
      <c r="C1678" s="1">
        <f t="shared" si="1"/>
        <v>-1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IFERROR(__xludf.DUMMYFUNCTION("""COMPUTED_VALUE"""),35.89)</f>
        <v>35.89</v>
      </c>
      <c r="C1679" s="1">
        <f t="shared" si="1"/>
        <v>-1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IFERROR(__xludf.DUMMYFUNCTION("""COMPUTED_VALUE"""),36.02)</f>
        <v>36.02</v>
      </c>
      <c r="C1680" s="1">
        <f t="shared" si="1"/>
        <v>-1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IFERROR(__xludf.DUMMYFUNCTION("""COMPUTED_VALUE"""),36.08)</f>
        <v>36.08</v>
      </c>
      <c r="C1681" s="1">
        <f t="shared" si="1"/>
        <v>-1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IFERROR(__xludf.DUMMYFUNCTION("""COMPUTED_VALUE"""),36.57)</f>
        <v>36.57</v>
      </c>
      <c r="C1682" s="1">
        <f t="shared" si="1"/>
        <v>-1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IFERROR(__xludf.DUMMYFUNCTION("""COMPUTED_VALUE"""),36.46)</f>
        <v>36.46</v>
      </c>
      <c r="C1683" s="1">
        <f t="shared" si="1"/>
        <v>-1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IFERROR(__xludf.DUMMYFUNCTION("""COMPUTED_VALUE"""),36.44)</f>
        <v>36.44</v>
      </c>
      <c r="C1684" s="1">
        <f t="shared" si="1"/>
        <v>-1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IFERROR(__xludf.DUMMYFUNCTION("""COMPUTED_VALUE"""),35.44)</f>
        <v>35.44</v>
      </c>
      <c r="C1685" s="1">
        <f t="shared" si="1"/>
        <v>-1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IFERROR(__xludf.DUMMYFUNCTION("""COMPUTED_VALUE"""),36.08)</f>
        <v>36.08</v>
      </c>
      <c r="C1686" s="1">
        <f t="shared" si="1"/>
        <v>-1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IFERROR(__xludf.DUMMYFUNCTION("""COMPUTED_VALUE"""),35.61)</f>
        <v>35.61</v>
      </c>
      <c r="C1687" s="1">
        <f t="shared" si="1"/>
        <v>-1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IFERROR(__xludf.DUMMYFUNCTION("""COMPUTED_VALUE"""),35.62)</f>
        <v>35.62</v>
      </c>
      <c r="C1688" s="1">
        <f t="shared" si="1"/>
        <v>-1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IFERROR(__xludf.DUMMYFUNCTION("""COMPUTED_VALUE"""),36.56)</f>
        <v>36.56</v>
      </c>
      <c r="C1689" s="1">
        <f t="shared" si="1"/>
        <v>-1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IFERROR(__xludf.DUMMYFUNCTION("""COMPUTED_VALUE"""),37.67)</f>
        <v>37.67</v>
      </c>
      <c r="C1690" s="1">
        <f t="shared" si="1"/>
        <v>-1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IFERROR(__xludf.DUMMYFUNCTION("""COMPUTED_VALUE"""),37.16)</f>
        <v>37.16</v>
      </c>
      <c r="C1691" s="1">
        <f t="shared" si="1"/>
        <v>-1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IFERROR(__xludf.DUMMYFUNCTION("""COMPUTED_VALUE"""),37.14)</f>
        <v>37.14</v>
      </c>
      <c r="C1692" s="1">
        <f t="shared" si="1"/>
        <v>-1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IFERROR(__xludf.DUMMYFUNCTION("""COMPUTED_VALUE"""),37.45)</f>
        <v>37.45</v>
      </c>
      <c r="C1693" s="1">
        <f t="shared" si="1"/>
        <v>-1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IFERROR(__xludf.DUMMYFUNCTION("""COMPUTED_VALUE"""),37.55)</f>
        <v>37.55</v>
      </c>
      <c r="C1694" s="1">
        <f t="shared" si="1"/>
        <v>-1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IFERROR(__xludf.DUMMYFUNCTION("""COMPUTED_VALUE"""),37.19)</f>
        <v>37.19</v>
      </c>
      <c r="C1695" s="1">
        <f t="shared" si="1"/>
        <v>-1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IFERROR(__xludf.DUMMYFUNCTION("""COMPUTED_VALUE"""),36.65)</f>
        <v>36.65</v>
      </c>
      <c r="C1696" s="1">
        <f t="shared" si="1"/>
        <v>-1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IFERROR(__xludf.DUMMYFUNCTION("""COMPUTED_VALUE"""),37.18)</f>
        <v>37.18</v>
      </c>
      <c r="C1697" s="1">
        <f t="shared" si="1"/>
        <v>-1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IFERROR(__xludf.DUMMYFUNCTION("""COMPUTED_VALUE"""),37.44)</f>
        <v>37.44</v>
      </c>
      <c r="C1698" s="1">
        <f t="shared" si="1"/>
        <v>-1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IFERROR(__xludf.DUMMYFUNCTION("""COMPUTED_VALUE"""),37.32)</f>
        <v>37.32</v>
      </c>
      <c r="C1699" s="1">
        <f t="shared" si="1"/>
        <v>-1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IFERROR(__xludf.DUMMYFUNCTION("""COMPUTED_VALUE"""),37.75)</f>
        <v>37.75</v>
      </c>
      <c r="C1700" s="1">
        <f t="shared" si="1"/>
        <v>-1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IFERROR(__xludf.DUMMYFUNCTION("""COMPUTED_VALUE"""),37.66)</f>
        <v>37.66</v>
      </c>
      <c r="C1701" s="1">
        <f t="shared" si="1"/>
        <v>-1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IFERROR(__xludf.DUMMYFUNCTION("""COMPUTED_VALUE"""),37.54)</f>
        <v>37.54</v>
      </c>
      <c r="C1702" s="1">
        <f t="shared" si="1"/>
        <v>-1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IFERROR(__xludf.DUMMYFUNCTION("""COMPUTED_VALUE"""),37.99)</f>
        <v>37.99</v>
      </c>
      <c r="C1703" s="1">
        <f t="shared" si="1"/>
        <v>-1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IFERROR(__xludf.DUMMYFUNCTION("""COMPUTED_VALUE"""),38.07)</f>
        <v>38.07</v>
      </c>
      <c r="C1704" s="1">
        <f t="shared" si="1"/>
        <v>-1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IFERROR(__xludf.DUMMYFUNCTION("""COMPUTED_VALUE"""),38.1)</f>
        <v>38.1</v>
      </c>
      <c r="C1705" s="1">
        <f t="shared" si="1"/>
        <v>-1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IFERROR(__xludf.DUMMYFUNCTION("""COMPUTED_VALUE"""),38.02)</f>
        <v>38.02</v>
      </c>
      <c r="C1706" s="1">
        <f t="shared" si="1"/>
        <v>-1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IFERROR(__xludf.DUMMYFUNCTION("""COMPUTED_VALUE"""),37.27)</f>
        <v>37.27</v>
      </c>
      <c r="C1707" s="1">
        <f t="shared" si="1"/>
        <v>-1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IFERROR(__xludf.DUMMYFUNCTION("""COMPUTED_VALUE"""),37.13)</f>
        <v>37.13</v>
      </c>
      <c r="C1708" s="1">
        <f t="shared" si="1"/>
        <v>-1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IFERROR(__xludf.DUMMYFUNCTION("""COMPUTED_VALUE"""),36.97)</f>
        <v>36.97</v>
      </c>
      <c r="C1709" s="1">
        <f t="shared" si="1"/>
        <v>-1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IFERROR(__xludf.DUMMYFUNCTION("""COMPUTED_VALUE"""),37.45)</f>
        <v>37.45</v>
      </c>
      <c r="C1710" s="1">
        <f t="shared" si="1"/>
        <v>-1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IFERROR(__xludf.DUMMYFUNCTION("""COMPUTED_VALUE"""),37.29)</f>
        <v>37.29</v>
      </c>
      <c r="C1711" s="1">
        <f t="shared" si="1"/>
        <v>-1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IFERROR(__xludf.DUMMYFUNCTION("""COMPUTED_VALUE"""),37.75)</f>
        <v>37.75</v>
      </c>
      <c r="C1712" s="1">
        <f t="shared" si="1"/>
        <v>-1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IFERROR(__xludf.DUMMYFUNCTION("""COMPUTED_VALUE"""),35.51)</f>
        <v>35.51</v>
      </c>
      <c r="C1713" s="1">
        <f t="shared" si="1"/>
        <v>-1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IFERROR(__xludf.DUMMYFUNCTION("""COMPUTED_VALUE"""),35.43)</f>
        <v>35.43</v>
      </c>
      <c r="C1714" s="1">
        <f t="shared" si="1"/>
        <v>-1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IFERROR(__xludf.DUMMYFUNCTION("""COMPUTED_VALUE"""),35.15)</f>
        <v>35.15</v>
      </c>
      <c r="C1715" s="1">
        <f t="shared" si="1"/>
        <v>-1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IFERROR(__xludf.DUMMYFUNCTION("""COMPUTED_VALUE"""),35.26)</f>
        <v>35.26</v>
      </c>
      <c r="C1716" s="1">
        <f t="shared" si="1"/>
        <v>-1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IFERROR(__xludf.DUMMYFUNCTION("""COMPUTED_VALUE"""),35.1)</f>
        <v>35.1</v>
      </c>
      <c r="C1717" s="1">
        <f t="shared" si="1"/>
        <v>-1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IFERROR(__xludf.DUMMYFUNCTION("""COMPUTED_VALUE"""),34.92)</f>
        <v>34.92</v>
      </c>
      <c r="C1718" s="1">
        <f t="shared" si="1"/>
        <v>-1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IFERROR(__xludf.DUMMYFUNCTION("""COMPUTED_VALUE"""),34.81)</f>
        <v>34.81</v>
      </c>
      <c r="C1719" s="1">
        <f t="shared" si="1"/>
        <v>-1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IFERROR(__xludf.DUMMYFUNCTION("""COMPUTED_VALUE"""),34.74)</f>
        <v>34.74</v>
      </c>
      <c r="C1720" s="1">
        <f t="shared" si="1"/>
        <v>-1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IFERROR(__xludf.DUMMYFUNCTION("""COMPUTED_VALUE"""),34.87)</f>
        <v>34.87</v>
      </c>
      <c r="C1721" s="1">
        <f t="shared" si="1"/>
        <v>-1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IFERROR(__xludf.DUMMYFUNCTION("""COMPUTED_VALUE"""),34.52)</f>
        <v>34.52</v>
      </c>
      <c r="C1722" s="1">
        <f t="shared" si="1"/>
        <v>-1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IFERROR(__xludf.DUMMYFUNCTION("""COMPUTED_VALUE"""),34.6)</f>
        <v>34.6</v>
      </c>
      <c r="C1723" s="1">
        <f t="shared" si="1"/>
        <v>-1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IFERROR(__xludf.DUMMYFUNCTION("""COMPUTED_VALUE"""),33.93)</f>
        <v>33.93</v>
      </c>
      <c r="C1724" s="1">
        <f t="shared" si="1"/>
        <v>-1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IFERROR(__xludf.DUMMYFUNCTION("""COMPUTED_VALUE"""),33.61)</f>
        <v>33.61</v>
      </c>
      <c r="C1725" s="1">
        <f t="shared" si="1"/>
        <v>-1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IFERROR(__xludf.DUMMYFUNCTION("""COMPUTED_VALUE"""),34.69)</f>
        <v>34.69</v>
      </c>
      <c r="C1726" s="1">
        <f t="shared" si="1"/>
        <v>-1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IFERROR(__xludf.DUMMYFUNCTION("""COMPUTED_VALUE"""),34.74)</f>
        <v>34.74</v>
      </c>
      <c r="C1727" s="1">
        <f t="shared" si="1"/>
        <v>-1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IFERROR(__xludf.DUMMYFUNCTION("""COMPUTED_VALUE"""),34.75)</f>
        <v>34.75</v>
      </c>
      <c r="C1728" s="1">
        <f t="shared" si="1"/>
        <v>-1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IFERROR(__xludf.DUMMYFUNCTION("""COMPUTED_VALUE"""),34.5)</f>
        <v>34.5</v>
      </c>
      <c r="C1729" s="1">
        <f t="shared" si="1"/>
        <v>-1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IFERROR(__xludf.DUMMYFUNCTION("""COMPUTED_VALUE"""),34.61)</f>
        <v>34.61</v>
      </c>
      <c r="C1730" s="1">
        <f t="shared" si="1"/>
        <v>-1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IFERROR(__xludf.DUMMYFUNCTION("""COMPUTED_VALUE"""),34.48)</f>
        <v>34.48</v>
      </c>
      <c r="C1731" s="1">
        <f t="shared" si="1"/>
        <v>-1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IFERROR(__xludf.DUMMYFUNCTION("""COMPUTED_VALUE"""),34.91)</f>
        <v>34.91</v>
      </c>
      <c r="C1732" s="1">
        <f t="shared" si="1"/>
        <v>-1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IFERROR(__xludf.DUMMYFUNCTION("""COMPUTED_VALUE"""),34.84)</f>
        <v>34.84</v>
      </c>
      <c r="C1733" s="1">
        <f t="shared" si="1"/>
        <v>-1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IFERROR(__xludf.DUMMYFUNCTION("""COMPUTED_VALUE"""),35.02)</f>
        <v>35.02</v>
      </c>
      <c r="C1734" s="1">
        <f t="shared" si="1"/>
        <v>-1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IFERROR(__xludf.DUMMYFUNCTION("""COMPUTED_VALUE"""),34.95)</f>
        <v>34.95</v>
      </c>
      <c r="C1735" s="1">
        <f t="shared" si="1"/>
        <v>-1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IFERROR(__xludf.DUMMYFUNCTION("""COMPUTED_VALUE"""),34.98)</f>
        <v>34.98</v>
      </c>
      <c r="C1736" s="1">
        <f t="shared" si="1"/>
        <v>-1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IFERROR(__xludf.DUMMYFUNCTION("""COMPUTED_VALUE"""),35.48)</f>
        <v>35.48</v>
      </c>
      <c r="C1737" s="1">
        <f t="shared" si="1"/>
        <v>-1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IFERROR(__xludf.DUMMYFUNCTION("""COMPUTED_VALUE"""),35.2)</f>
        <v>35.2</v>
      </c>
      <c r="C1738" s="1">
        <f t="shared" si="1"/>
        <v>-1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IFERROR(__xludf.DUMMYFUNCTION("""COMPUTED_VALUE"""),35.44)</f>
        <v>35.44</v>
      </c>
      <c r="C1739" s="1">
        <f t="shared" si="1"/>
        <v>-1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IFERROR(__xludf.DUMMYFUNCTION("""COMPUTED_VALUE"""),35.51)</f>
        <v>35.51</v>
      </c>
      <c r="C1740" s="1">
        <f t="shared" si="1"/>
        <v>-1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IFERROR(__xludf.DUMMYFUNCTION("""COMPUTED_VALUE"""),35.31)</f>
        <v>35.31</v>
      </c>
      <c r="C1741" s="1">
        <f t="shared" si="1"/>
        <v>-1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IFERROR(__xludf.DUMMYFUNCTION("""COMPUTED_VALUE"""),34.7)</f>
        <v>34.7</v>
      </c>
      <c r="C1742" s="1">
        <f t="shared" si="1"/>
        <v>-1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IFERROR(__xludf.DUMMYFUNCTION("""COMPUTED_VALUE"""),33.76)</f>
        <v>33.76</v>
      </c>
      <c r="C1743" s="1">
        <f t="shared" si="1"/>
        <v>-1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IFERROR(__xludf.DUMMYFUNCTION("""COMPUTED_VALUE"""),34.16)</f>
        <v>34.16</v>
      </c>
      <c r="C1744" s="1">
        <f t="shared" si="1"/>
        <v>-1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IFERROR(__xludf.DUMMYFUNCTION("""COMPUTED_VALUE"""),34.39)</f>
        <v>34.39</v>
      </c>
      <c r="C1745" s="1">
        <f t="shared" si="1"/>
        <v>-1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IFERROR(__xludf.DUMMYFUNCTION("""COMPUTED_VALUE"""),34.72)</f>
        <v>34.72</v>
      </c>
      <c r="C1746" s="1">
        <f t="shared" si="1"/>
        <v>-1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IFERROR(__xludf.DUMMYFUNCTION("""COMPUTED_VALUE"""),35.5)</f>
        <v>35.5</v>
      </c>
      <c r="C1747" s="1">
        <f t="shared" si="1"/>
        <v>-1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IFERROR(__xludf.DUMMYFUNCTION("""COMPUTED_VALUE"""),35.7)</f>
        <v>35.7</v>
      </c>
      <c r="C1748" s="1">
        <f t="shared" si="1"/>
        <v>-1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IFERROR(__xludf.DUMMYFUNCTION("""COMPUTED_VALUE"""),35.76)</f>
        <v>35.76</v>
      </c>
      <c r="C1749" s="1">
        <f t="shared" si="1"/>
        <v>-1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IFERROR(__xludf.DUMMYFUNCTION("""COMPUTED_VALUE"""),35.97)</f>
        <v>35.97</v>
      </c>
      <c r="C1750" s="1">
        <f t="shared" si="1"/>
        <v>-1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tr">
        <f>IFERROR(__xludf.DUMMYFUNCTION("GOOGLEFINANCE(""VZ"",""price"",""2010-01-01"",""2016-12-13"",""DAILY"")"),"Date")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IFERROR(__xludf.DUMMYFUNCTION("""COMPUTED_VALUE"""),31.11)</f>
        <v>31.11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IFERROR(__xludf.DUMMYFUNCTION("""COMPUTED_VALUE"""),31.17)</f>
        <v>31.17</v>
      </c>
      <c r="C3" s="1">
        <f t="shared" ref="C3:C1750" si="1">(B3-B2)-1</f>
        <v>-1</v>
      </c>
    </row>
    <row r="4">
      <c r="A4" s="3">
        <f>IFERROR(__xludf.DUMMYFUNCTION("""COMPUTED_VALUE"""),40184.666666666664)</f>
        <v>40184.66667</v>
      </c>
      <c r="B4" s="1">
        <f>IFERROR(__xludf.DUMMYFUNCTION("""COMPUTED_VALUE"""),29.84)</f>
        <v>29.84</v>
      </c>
      <c r="C4" s="1">
        <f t="shared" si="1"/>
        <v>-1</v>
      </c>
    </row>
    <row r="5">
      <c r="A5" s="3">
        <f>IFERROR(__xludf.DUMMYFUNCTION("""COMPUTED_VALUE"""),40185.666666666664)</f>
        <v>40185.66667</v>
      </c>
      <c r="B5" s="1">
        <f>IFERROR(__xludf.DUMMYFUNCTION("""COMPUTED_VALUE"""),29.67)</f>
        <v>29.67</v>
      </c>
      <c r="C5" s="1">
        <f t="shared" si="1"/>
        <v>-1</v>
      </c>
    </row>
    <row r="6">
      <c r="A6" s="3">
        <f>IFERROR(__xludf.DUMMYFUNCTION("""COMPUTED_VALUE"""),40186.666666666664)</f>
        <v>40186.66667</v>
      </c>
      <c r="B6" s="1">
        <f>IFERROR(__xludf.DUMMYFUNCTION("""COMPUTED_VALUE"""),29.68)</f>
        <v>29.68</v>
      </c>
      <c r="C6" s="1">
        <f t="shared" si="1"/>
        <v>-1</v>
      </c>
    </row>
    <row r="7">
      <c r="A7" s="3">
        <f>IFERROR(__xludf.DUMMYFUNCTION("""COMPUTED_VALUE"""),40189.666666666664)</f>
        <v>40189.66667</v>
      </c>
      <c r="B7" s="1">
        <f>IFERROR(__xludf.DUMMYFUNCTION("""COMPUTED_VALUE"""),29.81)</f>
        <v>29.81</v>
      </c>
      <c r="C7" s="1">
        <f t="shared" si="1"/>
        <v>-1</v>
      </c>
    </row>
    <row r="8">
      <c r="A8" s="3">
        <f>IFERROR(__xludf.DUMMYFUNCTION("""COMPUTED_VALUE"""),40190.666666666664)</f>
        <v>40190.66667</v>
      </c>
      <c r="B8" s="1">
        <f>IFERROR(__xludf.DUMMYFUNCTION("""COMPUTED_VALUE"""),29.83)</f>
        <v>29.83</v>
      </c>
      <c r="C8" s="1">
        <f t="shared" si="1"/>
        <v>-1</v>
      </c>
    </row>
    <row r="9">
      <c r="A9" s="3">
        <f>IFERROR(__xludf.DUMMYFUNCTION("""COMPUTED_VALUE"""),40191.666666666664)</f>
        <v>40191.66667</v>
      </c>
      <c r="B9" s="1">
        <f>IFERROR(__xludf.DUMMYFUNCTION("""COMPUTED_VALUE"""),29.8)</f>
        <v>29.8</v>
      </c>
      <c r="C9" s="1">
        <f t="shared" si="1"/>
        <v>-1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IFERROR(__xludf.DUMMYFUNCTION("""COMPUTED_VALUE"""),29.19)</f>
        <v>29.19</v>
      </c>
      <c r="C10" s="1">
        <f t="shared" si="1"/>
        <v>-1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IFERROR(__xludf.DUMMYFUNCTION("""COMPUTED_VALUE"""),28.59)</f>
        <v>28.59</v>
      </c>
      <c r="C11" s="1">
        <f t="shared" si="1"/>
        <v>-1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IFERROR(__xludf.DUMMYFUNCTION("""COMPUTED_VALUE"""),29.2)</f>
        <v>29.2</v>
      </c>
      <c r="C12" s="1">
        <f t="shared" si="1"/>
        <v>-1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IFERROR(__xludf.DUMMYFUNCTION("""COMPUTED_VALUE"""),28.71)</f>
        <v>28.71</v>
      </c>
      <c r="C13" s="1">
        <f t="shared" si="1"/>
        <v>-1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IFERROR(__xludf.DUMMYFUNCTION("""COMPUTED_VALUE"""),28.64)</f>
        <v>28.64</v>
      </c>
      <c r="C14" s="1">
        <f t="shared" si="1"/>
        <v>-1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IFERROR(__xludf.DUMMYFUNCTION("""COMPUTED_VALUE"""),28.37)</f>
        <v>28.37</v>
      </c>
      <c r="C15" s="1">
        <f t="shared" si="1"/>
        <v>-1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IFERROR(__xludf.DUMMYFUNCTION("""COMPUTED_VALUE"""),28.68)</f>
        <v>28.68</v>
      </c>
      <c r="C16" s="1">
        <f t="shared" si="1"/>
        <v>-1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IFERROR(__xludf.DUMMYFUNCTION("""COMPUTED_VALUE"""),28.21)</f>
        <v>28.21</v>
      </c>
      <c r="C17" s="1">
        <f t="shared" si="1"/>
        <v>-1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IFERROR(__xludf.DUMMYFUNCTION("""COMPUTED_VALUE"""),27.93)</f>
        <v>27.93</v>
      </c>
      <c r="C18" s="1">
        <f t="shared" si="1"/>
        <v>-1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IFERROR(__xludf.DUMMYFUNCTION("""COMPUTED_VALUE"""),27.42)</f>
        <v>27.42</v>
      </c>
      <c r="C19" s="1">
        <f t="shared" si="1"/>
        <v>-1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IFERROR(__xludf.DUMMYFUNCTION("""COMPUTED_VALUE"""),27.51)</f>
        <v>27.51</v>
      </c>
      <c r="C20" s="1">
        <f t="shared" si="1"/>
        <v>-1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IFERROR(__xludf.DUMMYFUNCTION("""COMPUTED_VALUE"""),27.68)</f>
        <v>27.68</v>
      </c>
      <c r="C21" s="1">
        <f t="shared" si="1"/>
        <v>-1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IFERROR(__xludf.DUMMYFUNCTION("""COMPUTED_VALUE"""),27.8)</f>
        <v>27.8</v>
      </c>
      <c r="C22" s="1">
        <f t="shared" si="1"/>
        <v>-1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IFERROR(__xludf.DUMMYFUNCTION("""COMPUTED_VALUE"""),27.29)</f>
        <v>27.29</v>
      </c>
      <c r="C23" s="1">
        <f t="shared" si="1"/>
        <v>-1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IFERROR(__xludf.DUMMYFUNCTION("""COMPUTED_VALUE"""),26.77)</f>
        <v>26.77</v>
      </c>
      <c r="C24" s="1">
        <f t="shared" si="1"/>
        <v>-1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IFERROR(__xludf.DUMMYFUNCTION("""COMPUTED_VALUE"""),26.87)</f>
        <v>26.87</v>
      </c>
      <c r="C25" s="1">
        <f t="shared" si="1"/>
        <v>-1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IFERROR(__xludf.DUMMYFUNCTION("""COMPUTED_VALUE"""),26.52)</f>
        <v>26.52</v>
      </c>
      <c r="C26" s="1">
        <f t="shared" si="1"/>
        <v>-1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IFERROR(__xludf.DUMMYFUNCTION("""COMPUTED_VALUE"""),26.88)</f>
        <v>26.88</v>
      </c>
      <c r="C27" s="1">
        <f t="shared" si="1"/>
        <v>-1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IFERROR(__xludf.DUMMYFUNCTION("""COMPUTED_VALUE"""),26.99)</f>
        <v>26.99</v>
      </c>
      <c r="C28" s="1">
        <f t="shared" si="1"/>
        <v>-1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IFERROR(__xludf.DUMMYFUNCTION("""COMPUTED_VALUE"""),27.15)</f>
        <v>27.15</v>
      </c>
      <c r="C29" s="1">
        <f t="shared" si="1"/>
        <v>-1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IFERROR(__xludf.DUMMYFUNCTION("""COMPUTED_VALUE"""),27.05)</f>
        <v>27.05</v>
      </c>
      <c r="C30" s="1">
        <f t="shared" si="1"/>
        <v>-1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IFERROR(__xludf.DUMMYFUNCTION("""COMPUTED_VALUE"""),27.28)</f>
        <v>27.28</v>
      </c>
      <c r="C31" s="1">
        <f t="shared" si="1"/>
        <v>-1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IFERROR(__xludf.DUMMYFUNCTION("""COMPUTED_VALUE"""),27.24)</f>
        <v>27.24</v>
      </c>
      <c r="C32" s="1">
        <f t="shared" si="1"/>
        <v>-1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IFERROR(__xludf.DUMMYFUNCTION("""COMPUTED_VALUE"""),27.25)</f>
        <v>27.25</v>
      </c>
      <c r="C33" s="1">
        <f t="shared" si="1"/>
        <v>-1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IFERROR(__xludf.DUMMYFUNCTION("""COMPUTED_VALUE"""),27.13)</f>
        <v>27.13</v>
      </c>
      <c r="C34" s="1">
        <f t="shared" si="1"/>
        <v>-1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IFERROR(__xludf.DUMMYFUNCTION("""COMPUTED_VALUE"""),27.11)</f>
        <v>27.11</v>
      </c>
      <c r="C35" s="1">
        <f t="shared" si="1"/>
        <v>-1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IFERROR(__xludf.DUMMYFUNCTION("""COMPUTED_VALUE"""),26.87)</f>
        <v>26.87</v>
      </c>
      <c r="C36" s="1">
        <f t="shared" si="1"/>
        <v>-1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IFERROR(__xludf.DUMMYFUNCTION("""COMPUTED_VALUE"""),27.08)</f>
        <v>27.08</v>
      </c>
      <c r="C37" s="1">
        <f t="shared" si="1"/>
        <v>-1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IFERROR(__xludf.DUMMYFUNCTION("""COMPUTED_VALUE"""),27.0)</f>
        <v>27</v>
      </c>
      <c r="C38" s="1">
        <f t="shared" si="1"/>
        <v>-1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IFERROR(__xludf.DUMMYFUNCTION("""COMPUTED_VALUE"""),27.05)</f>
        <v>27.05</v>
      </c>
      <c r="C39" s="1">
        <f t="shared" si="1"/>
        <v>-1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IFERROR(__xludf.DUMMYFUNCTION("""COMPUTED_VALUE"""),27.1)</f>
        <v>27.1</v>
      </c>
      <c r="C40" s="1">
        <f t="shared" si="1"/>
        <v>-1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IFERROR(__xludf.DUMMYFUNCTION("""COMPUTED_VALUE"""),27.36)</f>
        <v>27.36</v>
      </c>
      <c r="C41" s="1">
        <f t="shared" si="1"/>
        <v>-1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IFERROR(__xludf.DUMMYFUNCTION("""COMPUTED_VALUE"""),27.23)</f>
        <v>27.23</v>
      </c>
      <c r="C42" s="1">
        <f t="shared" si="1"/>
        <v>-1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IFERROR(__xludf.DUMMYFUNCTION("""COMPUTED_VALUE"""),27.37)</f>
        <v>27.37</v>
      </c>
      <c r="C43" s="1">
        <f t="shared" si="1"/>
        <v>-1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IFERROR(__xludf.DUMMYFUNCTION("""COMPUTED_VALUE"""),27.33)</f>
        <v>27.33</v>
      </c>
      <c r="C44" s="1">
        <f t="shared" si="1"/>
        <v>-1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IFERROR(__xludf.DUMMYFUNCTION("""COMPUTED_VALUE"""),27.7)</f>
        <v>27.7</v>
      </c>
      <c r="C45" s="1">
        <f t="shared" si="1"/>
        <v>-1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IFERROR(__xludf.DUMMYFUNCTION("""COMPUTED_VALUE"""),27.96)</f>
        <v>27.96</v>
      </c>
      <c r="C46" s="1">
        <f t="shared" si="1"/>
        <v>-1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IFERROR(__xludf.DUMMYFUNCTION("""COMPUTED_VALUE"""),27.81)</f>
        <v>27.81</v>
      </c>
      <c r="C47" s="1">
        <f t="shared" si="1"/>
        <v>-1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IFERROR(__xludf.DUMMYFUNCTION("""COMPUTED_VALUE"""),27.9)</f>
        <v>27.9</v>
      </c>
      <c r="C48" s="1">
        <f t="shared" si="1"/>
        <v>-1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IFERROR(__xludf.DUMMYFUNCTION("""COMPUTED_VALUE"""),27.8)</f>
        <v>27.8</v>
      </c>
      <c r="C49" s="1">
        <f t="shared" si="1"/>
        <v>-1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IFERROR(__xludf.DUMMYFUNCTION("""COMPUTED_VALUE"""),27.92)</f>
        <v>27.92</v>
      </c>
      <c r="C50" s="1">
        <f t="shared" si="1"/>
        <v>-1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IFERROR(__xludf.DUMMYFUNCTION("""COMPUTED_VALUE"""),27.98)</f>
        <v>27.98</v>
      </c>
      <c r="C51" s="1">
        <f t="shared" si="1"/>
        <v>-1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IFERROR(__xludf.DUMMYFUNCTION("""COMPUTED_VALUE"""),28.19)</f>
        <v>28.19</v>
      </c>
      <c r="C52" s="1">
        <f t="shared" si="1"/>
        <v>-1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IFERROR(__xludf.DUMMYFUNCTION("""COMPUTED_VALUE"""),28.33)</f>
        <v>28.33</v>
      </c>
      <c r="C53" s="1">
        <f t="shared" si="1"/>
        <v>-1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IFERROR(__xludf.DUMMYFUNCTION("""COMPUTED_VALUE"""),28.43)</f>
        <v>28.43</v>
      </c>
      <c r="C54" s="1">
        <f t="shared" si="1"/>
        <v>-1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IFERROR(__xludf.DUMMYFUNCTION("""COMPUTED_VALUE"""),28.66)</f>
        <v>28.66</v>
      </c>
      <c r="C55" s="1">
        <f t="shared" si="1"/>
        <v>-1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IFERROR(__xludf.DUMMYFUNCTION("""COMPUTED_VALUE"""),28.96)</f>
        <v>28.96</v>
      </c>
      <c r="C56" s="1">
        <f t="shared" si="1"/>
        <v>-1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IFERROR(__xludf.DUMMYFUNCTION("""COMPUTED_VALUE"""),28.48)</f>
        <v>28.48</v>
      </c>
      <c r="C57" s="1">
        <f t="shared" si="1"/>
        <v>-1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IFERROR(__xludf.DUMMYFUNCTION("""COMPUTED_VALUE"""),28.34)</f>
        <v>28.34</v>
      </c>
      <c r="C58" s="1">
        <f t="shared" si="1"/>
        <v>-1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IFERROR(__xludf.DUMMYFUNCTION("""COMPUTED_VALUE"""),28.39)</f>
        <v>28.39</v>
      </c>
      <c r="C59" s="1">
        <f t="shared" si="1"/>
        <v>-1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IFERROR(__xludf.DUMMYFUNCTION("""COMPUTED_VALUE"""),28.47)</f>
        <v>28.47</v>
      </c>
      <c r="C60" s="1">
        <f t="shared" si="1"/>
        <v>-1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IFERROR(__xludf.DUMMYFUNCTION("""COMPUTED_VALUE"""),29.2)</f>
        <v>29.2</v>
      </c>
      <c r="C61" s="1">
        <f t="shared" si="1"/>
        <v>-1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IFERROR(__xludf.DUMMYFUNCTION("""COMPUTED_VALUE"""),29.0)</f>
        <v>29</v>
      </c>
      <c r="C62" s="1">
        <f t="shared" si="1"/>
        <v>-1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IFERROR(__xludf.DUMMYFUNCTION("""COMPUTED_VALUE"""),29.24)</f>
        <v>29.24</v>
      </c>
      <c r="C63" s="1">
        <f t="shared" si="1"/>
        <v>-1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IFERROR(__xludf.DUMMYFUNCTION("""COMPUTED_VALUE"""),29.41)</f>
        <v>29.41</v>
      </c>
      <c r="C64" s="1">
        <f t="shared" si="1"/>
        <v>-1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IFERROR(__xludf.DUMMYFUNCTION("""COMPUTED_VALUE"""),29.17)</f>
        <v>29.17</v>
      </c>
      <c r="C65" s="1">
        <f t="shared" si="1"/>
        <v>-1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IFERROR(__xludf.DUMMYFUNCTION("""COMPUTED_VALUE"""),28.27)</f>
        <v>28.27</v>
      </c>
      <c r="C66" s="1">
        <f t="shared" si="1"/>
        <v>-1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IFERROR(__xludf.DUMMYFUNCTION("""COMPUTED_VALUE"""),28.2)</f>
        <v>28.2</v>
      </c>
      <c r="C67" s="1">
        <f t="shared" si="1"/>
        <v>-1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IFERROR(__xludf.DUMMYFUNCTION("""COMPUTED_VALUE"""),28.12)</f>
        <v>28.12</v>
      </c>
      <c r="C68" s="1">
        <f t="shared" si="1"/>
        <v>-1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IFERROR(__xludf.DUMMYFUNCTION("""COMPUTED_VALUE"""),27.99)</f>
        <v>27.99</v>
      </c>
      <c r="C69" s="1">
        <f t="shared" si="1"/>
        <v>-1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IFERROR(__xludf.DUMMYFUNCTION("""COMPUTED_VALUE"""),28.11)</f>
        <v>28.11</v>
      </c>
      <c r="C70" s="1">
        <f t="shared" si="1"/>
        <v>-1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IFERROR(__xludf.DUMMYFUNCTION("""COMPUTED_VALUE"""),27.91)</f>
        <v>27.91</v>
      </c>
      <c r="C71" s="1">
        <f t="shared" si="1"/>
        <v>-1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IFERROR(__xludf.DUMMYFUNCTION("""COMPUTED_VALUE"""),27.62)</f>
        <v>27.62</v>
      </c>
      <c r="C72" s="1">
        <f t="shared" si="1"/>
        <v>-1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IFERROR(__xludf.DUMMYFUNCTION("""COMPUTED_VALUE"""),27.66)</f>
        <v>27.66</v>
      </c>
      <c r="C73" s="1">
        <f t="shared" si="1"/>
        <v>-1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IFERROR(__xludf.DUMMYFUNCTION("""COMPUTED_VALUE"""),27.8)</f>
        <v>27.8</v>
      </c>
      <c r="C74" s="1">
        <f t="shared" si="1"/>
        <v>-1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IFERROR(__xludf.DUMMYFUNCTION("""COMPUTED_VALUE"""),27.82)</f>
        <v>27.82</v>
      </c>
      <c r="C75" s="1">
        <f t="shared" si="1"/>
        <v>-1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IFERROR(__xludf.DUMMYFUNCTION("""COMPUTED_VALUE"""),27.64)</f>
        <v>27.64</v>
      </c>
      <c r="C76" s="1">
        <f t="shared" si="1"/>
        <v>-1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IFERROR(__xludf.DUMMYFUNCTION("""COMPUTED_VALUE"""),27.37)</f>
        <v>27.37</v>
      </c>
      <c r="C77" s="1">
        <f t="shared" si="1"/>
        <v>-1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IFERROR(__xludf.DUMMYFUNCTION("""COMPUTED_VALUE"""),27.16)</f>
        <v>27.16</v>
      </c>
      <c r="C78" s="1">
        <f t="shared" si="1"/>
        <v>-1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IFERROR(__xludf.DUMMYFUNCTION("""COMPUTED_VALUE"""),27.06)</f>
        <v>27.06</v>
      </c>
      <c r="C79" s="1">
        <f t="shared" si="1"/>
        <v>-1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IFERROR(__xludf.DUMMYFUNCTION("""COMPUTED_VALUE"""),26.88)</f>
        <v>26.88</v>
      </c>
      <c r="C80" s="1">
        <f t="shared" si="1"/>
        <v>-1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IFERROR(__xludf.DUMMYFUNCTION("""COMPUTED_VALUE"""),27.23)</f>
        <v>27.23</v>
      </c>
      <c r="C81" s="1">
        <f t="shared" si="1"/>
        <v>-1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IFERROR(__xludf.DUMMYFUNCTION("""COMPUTED_VALUE"""),27.32)</f>
        <v>27.32</v>
      </c>
      <c r="C82" s="1">
        <f t="shared" si="1"/>
        <v>-1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IFERROR(__xludf.DUMMYFUNCTION("""COMPUTED_VALUE"""),27.02)</f>
        <v>27.02</v>
      </c>
      <c r="C83" s="1">
        <f t="shared" si="1"/>
        <v>-1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IFERROR(__xludf.DUMMYFUNCTION("""COMPUTED_VALUE"""),27.38)</f>
        <v>27.38</v>
      </c>
      <c r="C84" s="1">
        <f t="shared" si="1"/>
        <v>-1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IFERROR(__xludf.DUMMYFUNCTION("""COMPUTED_VALUE"""),26.88)</f>
        <v>26.88</v>
      </c>
      <c r="C85" s="1">
        <f t="shared" si="1"/>
        <v>-1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IFERROR(__xludf.DUMMYFUNCTION("""COMPUTED_VALUE"""),26.81)</f>
        <v>26.81</v>
      </c>
      <c r="C86" s="1">
        <f t="shared" si="1"/>
        <v>-1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IFERROR(__xludf.DUMMYFUNCTION("""COMPUTED_VALUE"""),26.19)</f>
        <v>26.19</v>
      </c>
      <c r="C87" s="1">
        <f t="shared" si="1"/>
        <v>-1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IFERROR(__xludf.DUMMYFUNCTION("""COMPUTED_VALUE"""),26.36)</f>
        <v>26.36</v>
      </c>
      <c r="C88" s="1">
        <f t="shared" si="1"/>
        <v>-1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IFERROR(__xludf.DUMMYFUNCTION("""COMPUTED_VALUE"""),26.75)</f>
        <v>26.75</v>
      </c>
      <c r="C89" s="1">
        <f t="shared" si="1"/>
        <v>-1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IFERROR(__xludf.DUMMYFUNCTION("""COMPUTED_VALUE"""),26.55)</f>
        <v>26.55</v>
      </c>
      <c r="C90" s="1">
        <f t="shared" si="1"/>
        <v>-1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IFERROR(__xludf.DUMMYFUNCTION("""COMPUTED_VALUE"""),26.83)</f>
        <v>26.83</v>
      </c>
      <c r="C91" s="1">
        <f t="shared" si="1"/>
        <v>-1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IFERROR(__xludf.DUMMYFUNCTION("""COMPUTED_VALUE"""),26.82)</f>
        <v>26.82</v>
      </c>
      <c r="C92" s="1">
        <f t="shared" si="1"/>
        <v>-1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IFERROR(__xludf.DUMMYFUNCTION("""COMPUTED_VALUE"""),26.66)</f>
        <v>26.66</v>
      </c>
      <c r="C93" s="1">
        <f t="shared" si="1"/>
        <v>-1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IFERROR(__xludf.DUMMYFUNCTION("""COMPUTED_VALUE"""),26.8)</f>
        <v>26.8</v>
      </c>
      <c r="C94" s="1">
        <f t="shared" si="1"/>
        <v>-1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IFERROR(__xludf.DUMMYFUNCTION("""COMPUTED_VALUE"""),26.57)</f>
        <v>26.57</v>
      </c>
      <c r="C95" s="1">
        <f t="shared" si="1"/>
        <v>-1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IFERROR(__xludf.DUMMYFUNCTION("""COMPUTED_VALUE"""),26.66)</f>
        <v>26.66</v>
      </c>
      <c r="C96" s="1">
        <f t="shared" si="1"/>
        <v>-1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IFERROR(__xludf.DUMMYFUNCTION("""COMPUTED_VALUE"""),25.95)</f>
        <v>25.95</v>
      </c>
      <c r="C97" s="1">
        <f t="shared" si="1"/>
        <v>-1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IFERROR(__xludf.DUMMYFUNCTION("""COMPUTED_VALUE"""),26.14)</f>
        <v>26.14</v>
      </c>
      <c r="C98" s="1">
        <f t="shared" si="1"/>
        <v>-1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IFERROR(__xludf.DUMMYFUNCTION("""COMPUTED_VALUE"""),25.7)</f>
        <v>25.7</v>
      </c>
      <c r="C99" s="1">
        <f t="shared" si="1"/>
        <v>-1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IFERROR(__xludf.DUMMYFUNCTION("""COMPUTED_VALUE"""),25.62)</f>
        <v>25.62</v>
      </c>
      <c r="C100" s="1">
        <f t="shared" si="1"/>
        <v>-1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IFERROR(__xludf.DUMMYFUNCTION("""COMPUTED_VALUE"""),25.18)</f>
        <v>25.18</v>
      </c>
      <c r="C101" s="1">
        <f t="shared" si="1"/>
        <v>-1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IFERROR(__xludf.DUMMYFUNCTION("""COMPUTED_VALUE"""),25.79)</f>
        <v>25.79</v>
      </c>
      <c r="C102" s="1">
        <f t="shared" si="1"/>
        <v>-1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IFERROR(__xludf.DUMMYFUNCTION("""COMPUTED_VALUE"""),25.73)</f>
        <v>25.73</v>
      </c>
      <c r="C103" s="1">
        <f t="shared" si="1"/>
        <v>-1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IFERROR(__xludf.DUMMYFUNCTION("""COMPUTED_VALUE"""),25.44)</f>
        <v>25.44</v>
      </c>
      <c r="C104" s="1">
        <f t="shared" si="1"/>
        <v>-1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IFERROR(__xludf.DUMMYFUNCTION("""COMPUTED_VALUE"""),25.79)</f>
        <v>25.79</v>
      </c>
      <c r="C105" s="1">
        <f t="shared" si="1"/>
        <v>-1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IFERROR(__xludf.DUMMYFUNCTION("""COMPUTED_VALUE"""),25.84)</f>
        <v>25.84</v>
      </c>
      <c r="C106" s="1">
        <f t="shared" si="1"/>
        <v>-1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IFERROR(__xludf.DUMMYFUNCTION("""COMPUTED_VALUE"""),25.44)</f>
        <v>25.44</v>
      </c>
      <c r="C107" s="1">
        <f t="shared" si="1"/>
        <v>-1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IFERROR(__xludf.DUMMYFUNCTION("""COMPUTED_VALUE"""),25.32)</f>
        <v>25.32</v>
      </c>
      <c r="C108" s="1">
        <f t="shared" si="1"/>
        <v>-1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IFERROR(__xludf.DUMMYFUNCTION("""COMPUTED_VALUE"""),25.88)</f>
        <v>25.88</v>
      </c>
      <c r="C109" s="1">
        <f t="shared" si="1"/>
        <v>-1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IFERROR(__xludf.DUMMYFUNCTION("""COMPUTED_VALUE"""),25.97)</f>
        <v>25.97</v>
      </c>
      <c r="C110" s="1">
        <f t="shared" si="1"/>
        <v>-1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IFERROR(__xludf.DUMMYFUNCTION("""COMPUTED_VALUE"""),26.5)</f>
        <v>26.5</v>
      </c>
      <c r="C111" s="1">
        <f t="shared" si="1"/>
        <v>-1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IFERROR(__xludf.DUMMYFUNCTION("""COMPUTED_VALUE"""),26.7)</f>
        <v>26.7</v>
      </c>
      <c r="C112" s="1">
        <f t="shared" si="1"/>
        <v>-1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IFERROR(__xludf.DUMMYFUNCTION("""COMPUTED_VALUE"""),26.77)</f>
        <v>26.77</v>
      </c>
      <c r="C113" s="1">
        <f t="shared" si="1"/>
        <v>-1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IFERROR(__xludf.DUMMYFUNCTION("""COMPUTED_VALUE"""),27.22)</f>
        <v>27.22</v>
      </c>
      <c r="C114" s="1">
        <f t="shared" si="1"/>
        <v>-1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IFERROR(__xludf.DUMMYFUNCTION("""COMPUTED_VALUE"""),27.28)</f>
        <v>27.28</v>
      </c>
      <c r="C115" s="1">
        <f t="shared" si="1"/>
        <v>-1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IFERROR(__xludf.DUMMYFUNCTION("""COMPUTED_VALUE"""),27.2)</f>
        <v>27.2</v>
      </c>
      <c r="C116" s="1">
        <f t="shared" si="1"/>
        <v>-1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IFERROR(__xludf.DUMMYFUNCTION("""COMPUTED_VALUE"""),27.23)</f>
        <v>27.23</v>
      </c>
      <c r="C117" s="1">
        <f t="shared" si="1"/>
        <v>-1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IFERROR(__xludf.DUMMYFUNCTION("""COMPUTED_VALUE"""),27.17)</f>
        <v>27.17</v>
      </c>
      <c r="C118" s="1">
        <f t="shared" si="1"/>
        <v>-1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IFERROR(__xludf.DUMMYFUNCTION("""COMPUTED_VALUE"""),27.17)</f>
        <v>27.17</v>
      </c>
      <c r="C119" s="1">
        <f t="shared" si="1"/>
        <v>-1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IFERROR(__xludf.DUMMYFUNCTION("""COMPUTED_VALUE"""),27.42)</f>
        <v>27.42</v>
      </c>
      <c r="C120" s="1">
        <f t="shared" si="1"/>
        <v>-1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IFERROR(__xludf.DUMMYFUNCTION("""COMPUTED_VALUE"""),27.08)</f>
        <v>27.08</v>
      </c>
      <c r="C121" s="1">
        <f t="shared" si="1"/>
        <v>-1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IFERROR(__xludf.DUMMYFUNCTION("""COMPUTED_VALUE"""),26.69)</f>
        <v>26.69</v>
      </c>
      <c r="C122" s="1">
        <f t="shared" si="1"/>
        <v>-1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IFERROR(__xludf.DUMMYFUNCTION("""COMPUTED_VALUE"""),26.84)</f>
        <v>26.84</v>
      </c>
      <c r="C123" s="1">
        <f t="shared" si="1"/>
        <v>-1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IFERROR(__xludf.DUMMYFUNCTION("""COMPUTED_VALUE"""),26.76)</f>
        <v>26.76</v>
      </c>
      <c r="C124" s="1">
        <f t="shared" si="1"/>
        <v>-1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IFERROR(__xludf.DUMMYFUNCTION("""COMPUTED_VALUE"""),26.2)</f>
        <v>26.2</v>
      </c>
      <c r="C125" s="1">
        <f t="shared" si="1"/>
        <v>-1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IFERROR(__xludf.DUMMYFUNCTION("""COMPUTED_VALUE"""),26.3)</f>
        <v>26.3</v>
      </c>
      <c r="C126" s="1">
        <f t="shared" si="1"/>
        <v>-1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IFERROR(__xludf.DUMMYFUNCTION("""COMPUTED_VALUE"""),26.81)</f>
        <v>26.81</v>
      </c>
      <c r="C127" s="1">
        <f t="shared" si="1"/>
        <v>-1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IFERROR(__xludf.DUMMYFUNCTION("""COMPUTED_VALUE"""),26.61)</f>
        <v>26.61</v>
      </c>
      <c r="C128" s="1">
        <f t="shared" si="1"/>
        <v>-1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IFERROR(__xludf.DUMMYFUNCTION("""COMPUTED_VALUE"""),26.52)</f>
        <v>26.52</v>
      </c>
      <c r="C129" s="1">
        <f t="shared" si="1"/>
        <v>-1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IFERROR(__xludf.DUMMYFUNCTION("""COMPUTED_VALUE"""),26.78)</f>
        <v>26.78</v>
      </c>
      <c r="C130" s="1">
        <f t="shared" si="1"/>
        <v>-1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IFERROR(__xludf.DUMMYFUNCTION("""COMPUTED_VALUE"""),26.65)</f>
        <v>26.65</v>
      </c>
      <c r="C131" s="1">
        <f t="shared" si="1"/>
        <v>-1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IFERROR(__xludf.DUMMYFUNCTION("""COMPUTED_VALUE"""),26.49)</f>
        <v>26.49</v>
      </c>
      <c r="C132" s="1">
        <f t="shared" si="1"/>
        <v>-1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IFERROR(__xludf.DUMMYFUNCTION("""COMPUTED_VALUE"""),26.89)</f>
        <v>26.89</v>
      </c>
      <c r="C133" s="1">
        <f t="shared" si="1"/>
        <v>-1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IFERROR(__xludf.DUMMYFUNCTION("""COMPUTED_VALUE"""),26.84)</f>
        <v>26.84</v>
      </c>
      <c r="C134" s="1">
        <f t="shared" si="1"/>
        <v>-1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IFERROR(__xludf.DUMMYFUNCTION("""COMPUTED_VALUE"""),26.8)</f>
        <v>26.8</v>
      </c>
      <c r="C135" s="1">
        <f t="shared" si="1"/>
        <v>-1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IFERROR(__xludf.DUMMYFUNCTION("""COMPUTED_VALUE"""),26.69)</f>
        <v>26.69</v>
      </c>
      <c r="C136" s="1">
        <f t="shared" si="1"/>
        <v>-1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IFERROR(__xludf.DUMMYFUNCTION("""COMPUTED_VALUE"""),26.72)</f>
        <v>26.72</v>
      </c>
      <c r="C137" s="1">
        <f t="shared" si="1"/>
        <v>-1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IFERROR(__xludf.DUMMYFUNCTION("""COMPUTED_VALUE"""),26.67)</f>
        <v>26.67</v>
      </c>
      <c r="C138" s="1">
        <f t="shared" si="1"/>
        <v>-1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IFERROR(__xludf.DUMMYFUNCTION("""COMPUTED_VALUE"""),26.52)</f>
        <v>26.52</v>
      </c>
      <c r="C139" s="1">
        <f t="shared" si="1"/>
        <v>-1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IFERROR(__xludf.DUMMYFUNCTION("""COMPUTED_VALUE"""),27.0)</f>
        <v>27</v>
      </c>
      <c r="C140" s="1">
        <f t="shared" si="1"/>
        <v>-1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IFERROR(__xludf.DUMMYFUNCTION("""COMPUTED_VALUE"""),28.02)</f>
        <v>28.02</v>
      </c>
      <c r="C141" s="1">
        <f t="shared" si="1"/>
        <v>-1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IFERROR(__xludf.DUMMYFUNCTION("""COMPUTED_VALUE"""),28.28)</f>
        <v>28.28</v>
      </c>
      <c r="C142" s="1">
        <f t="shared" si="1"/>
        <v>-1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IFERROR(__xludf.DUMMYFUNCTION("""COMPUTED_VALUE"""),28.59)</f>
        <v>28.59</v>
      </c>
      <c r="C143" s="1">
        <f t="shared" si="1"/>
        <v>-1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IFERROR(__xludf.DUMMYFUNCTION("""COMPUTED_VALUE"""),28.91)</f>
        <v>28.91</v>
      </c>
      <c r="C144" s="1">
        <f t="shared" si="1"/>
        <v>-1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IFERROR(__xludf.DUMMYFUNCTION("""COMPUTED_VALUE"""),28.88)</f>
        <v>28.88</v>
      </c>
      <c r="C145" s="1">
        <f t="shared" si="1"/>
        <v>-1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IFERROR(__xludf.DUMMYFUNCTION("""COMPUTED_VALUE"""),29.06)</f>
        <v>29.06</v>
      </c>
      <c r="C146" s="1">
        <f t="shared" si="1"/>
        <v>-1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IFERROR(__xludf.DUMMYFUNCTION("""COMPUTED_VALUE"""),29.56)</f>
        <v>29.56</v>
      </c>
      <c r="C147" s="1">
        <f t="shared" si="1"/>
        <v>-1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IFERROR(__xludf.DUMMYFUNCTION("""COMPUTED_VALUE"""),29.54)</f>
        <v>29.54</v>
      </c>
      <c r="C148" s="1">
        <f t="shared" si="1"/>
        <v>-1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IFERROR(__xludf.DUMMYFUNCTION("""COMPUTED_VALUE"""),29.4)</f>
        <v>29.4</v>
      </c>
      <c r="C149" s="1">
        <f t="shared" si="1"/>
        <v>-1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IFERROR(__xludf.DUMMYFUNCTION("""COMPUTED_VALUE"""),29.55)</f>
        <v>29.55</v>
      </c>
      <c r="C150" s="1">
        <f t="shared" si="1"/>
        <v>-1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IFERROR(__xludf.DUMMYFUNCTION("""COMPUTED_VALUE"""),29.55)</f>
        <v>29.55</v>
      </c>
      <c r="C151" s="1">
        <f t="shared" si="1"/>
        <v>-1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IFERROR(__xludf.DUMMYFUNCTION("""COMPUTED_VALUE"""),29.86)</f>
        <v>29.86</v>
      </c>
      <c r="C152" s="1">
        <f t="shared" si="1"/>
        <v>-1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IFERROR(__xludf.DUMMYFUNCTION("""COMPUTED_VALUE"""),30.02)</f>
        <v>30.02</v>
      </c>
      <c r="C153" s="1">
        <f t="shared" si="1"/>
        <v>-1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IFERROR(__xludf.DUMMYFUNCTION("""COMPUTED_VALUE"""),29.56)</f>
        <v>29.56</v>
      </c>
      <c r="C154" s="1">
        <f t="shared" si="1"/>
        <v>-1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IFERROR(__xludf.DUMMYFUNCTION("""COMPUTED_VALUE"""),30.32)</f>
        <v>30.32</v>
      </c>
      <c r="C155" s="1">
        <f t="shared" si="1"/>
        <v>-1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IFERROR(__xludf.DUMMYFUNCTION("""COMPUTED_VALUE"""),30.03)</f>
        <v>30.03</v>
      </c>
      <c r="C156" s="1">
        <f t="shared" si="1"/>
        <v>-1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IFERROR(__xludf.DUMMYFUNCTION("""COMPUTED_VALUE"""),29.96)</f>
        <v>29.96</v>
      </c>
      <c r="C157" s="1">
        <f t="shared" si="1"/>
        <v>-1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IFERROR(__xludf.DUMMYFUNCTION("""COMPUTED_VALUE"""),30.17)</f>
        <v>30.17</v>
      </c>
      <c r="C158" s="1">
        <f t="shared" si="1"/>
        <v>-1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IFERROR(__xludf.DUMMYFUNCTION("""COMPUTED_VALUE"""),30.15)</f>
        <v>30.15</v>
      </c>
      <c r="C159" s="1">
        <f t="shared" si="1"/>
        <v>-1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IFERROR(__xludf.DUMMYFUNCTION("""COMPUTED_VALUE"""),29.62)</f>
        <v>29.62</v>
      </c>
      <c r="C160" s="1">
        <f t="shared" si="1"/>
        <v>-1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IFERROR(__xludf.DUMMYFUNCTION("""COMPUTED_VALUE"""),29.37)</f>
        <v>29.37</v>
      </c>
      <c r="C161" s="1">
        <f t="shared" si="1"/>
        <v>-1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IFERROR(__xludf.DUMMYFUNCTION("""COMPUTED_VALUE"""),29.41)</f>
        <v>29.41</v>
      </c>
      <c r="C162" s="1">
        <f t="shared" si="1"/>
        <v>-1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IFERROR(__xludf.DUMMYFUNCTION("""COMPUTED_VALUE"""),29.47)</f>
        <v>29.47</v>
      </c>
      <c r="C163" s="1">
        <f t="shared" si="1"/>
        <v>-1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IFERROR(__xludf.DUMMYFUNCTION("""COMPUTED_VALUE"""),29.66)</f>
        <v>29.66</v>
      </c>
      <c r="C164" s="1">
        <f t="shared" si="1"/>
        <v>-1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IFERROR(__xludf.DUMMYFUNCTION("""COMPUTED_VALUE"""),29.5)</f>
        <v>29.5</v>
      </c>
      <c r="C165" s="1">
        <f t="shared" si="1"/>
        <v>-1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IFERROR(__xludf.DUMMYFUNCTION("""COMPUTED_VALUE"""),29.84)</f>
        <v>29.84</v>
      </c>
      <c r="C166" s="1">
        <f t="shared" si="1"/>
        <v>-1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IFERROR(__xludf.DUMMYFUNCTION("""COMPUTED_VALUE"""),29.44)</f>
        <v>29.44</v>
      </c>
      <c r="C167" s="1">
        <f t="shared" si="1"/>
        <v>-1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IFERROR(__xludf.DUMMYFUNCTION("""COMPUTED_VALUE"""),29.53)</f>
        <v>29.53</v>
      </c>
      <c r="C168" s="1">
        <f t="shared" si="1"/>
        <v>-1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IFERROR(__xludf.DUMMYFUNCTION("""COMPUTED_VALUE"""),30.26)</f>
        <v>30.26</v>
      </c>
      <c r="C169" s="1">
        <f t="shared" si="1"/>
        <v>-1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IFERROR(__xludf.DUMMYFUNCTION("""COMPUTED_VALUE"""),30.11)</f>
        <v>30.11</v>
      </c>
      <c r="C170" s="1">
        <f t="shared" si="1"/>
        <v>-1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IFERROR(__xludf.DUMMYFUNCTION("""COMPUTED_VALUE"""),30.2)</f>
        <v>30.2</v>
      </c>
      <c r="C171" s="1">
        <f t="shared" si="1"/>
        <v>-1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IFERROR(__xludf.DUMMYFUNCTION("""COMPUTED_VALUE"""),30.22)</f>
        <v>30.22</v>
      </c>
      <c r="C172" s="1">
        <f t="shared" si="1"/>
        <v>-1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IFERROR(__xludf.DUMMYFUNCTION("""COMPUTED_VALUE"""),30.46)</f>
        <v>30.46</v>
      </c>
      <c r="C173" s="1">
        <f t="shared" si="1"/>
        <v>-1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IFERROR(__xludf.DUMMYFUNCTION("""COMPUTED_VALUE"""),30.84)</f>
        <v>30.84</v>
      </c>
      <c r="C174" s="1">
        <f t="shared" si="1"/>
        <v>-1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IFERROR(__xludf.DUMMYFUNCTION("""COMPUTED_VALUE"""),30.82)</f>
        <v>30.82</v>
      </c>
      <c r="C175" s="1">
        <f t="shared" si="1"/>
        <v>-1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IFERROR(__xludf.DUMMYFUNCTION("""COMPUTED_VALUE"""),30.9)</f>
        <v>30.9</v>
      </c>
      <c r="C176" s="1">
        <f t="shared" si="1"/>
        <v>-1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IFERROR(__xludf.DUMMYFUNCTION("""COMPUTED_VALUE"""),30.91)</f>
        <v>30.91</v>
      </c>
      <c r="C177" s="1">
        <f t="shared" si="1"/>
        <v>-1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IFERROR(__xludf.DUMMYFUNCTION("""COMPUTED_VALUE"""),31.19)</f>
        <v>31.19</v>
      </c>
      <c r="C178" s="1">
        <f t="shared" si="1"/>
        <v>-1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IFERROR(__xludf.DUMMYFUNCTION("""COMPUTED_VALUE"""),31.42)</f>
        <v>31.42</v>
      </c>
      <c r="C179" s="1">
        <f t="shared" si="1"/>
        <v>-1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IFERROR(__xludf.DUMMYFUNCTION("""COMPUTED_VALUE"""),31.68)</f>
        <v>31.68</v>
      </c>
      <c r="C180" s="1">
        <f t="shared" si="1"/>
        <v>-1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IFERROR(__xludf.DUMMYFUNCTION("""COMPUTED_VALUE"""),32.09)</f>
        <v>32.09</v>
      </c>
      <c r="C181" s="1">
        <f t="shared" si="1"/>
        <v>-1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IFERROR(__xludf.DUMMYFUNCTION("""COMPUTED_VALUE"""),32.32)</f>
        <v>32.32</v>
      </c>
      <c r="C182" s="1">
        <f t="shared" si="1"/>
        <v>-1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IFERROR(__xludf.DUMMYFUNCTION("""COMPUTED_VALUE"""),32.39)</f>
        <v>32.39</v>
      </c>
      <c r="C183" s="1">
        <f t="shared" si="1"/>
        <v>-1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IFERROR(__xludf.DUMMYFUNCTION("""COMPUTED_VALUE"""),32.17)</f>
        <v>32.17</v>
      </c>
      <c r="C184" s="1">
        <f t="shared" si="1"/>
        <v>-1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IFERROR(__xludf.DUMMYFUNCTION("""COMPUTED_VALUE"""),32.64)</f>
        <v>32.64</v>
      </c>
      <c r="C185" s="1">
        <f t="shared" si="1"/>
        <v>-1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IFERROR(__xludf.DUMMYFUNCTION("""COMPUTED_VALUE"""),32.86)</f>
        <v>32.86</v>
      </c>
      <c r="C186" s="1">
        <f t="shared" si="1"/>
        <v>-1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IFERROR(__xludf.DUMMYFUNCTION("""COMPUTED_VALUE"""),32.72)</f>
        <v>32.72</v>
      </c>
      <c r="C187" s="1">
        <f t="shared" si="1"/>
        <v>-1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IFERROR(__xludf.DUMMYFUNCTION("""COMPUTED_VALUE"""),32.66)</f>
        <v>32.66</v>
      </c>
      <c r="C188" s="1">
        <f t="shared" si="1"/>
        <v>-1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IFERROR(__xludf.DUMMYFUNCTION("""COMPUTED_VALUE"""),32.59)</f>
        <v>32.59</v>
      </c>
      <c r="C189" s="1">
        <f t="shared" si="1"/>
        <v>-1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IFERROR(__xludf.DUMMYFUNCTION("""COMPUTED_VALUE"""),32.89)</f>
        <v>32.89</v>
      </c>
      <c r="C190" s="1">
        <f t="shared" si="1"/>
        <v>-1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IFERROR(__xludf.DUMMYFUNCTION("""COMPUTED_VALUE"""),33.03)</f>
        <v>33.03</v>
      </c>
      <c r="C191" s="1">
        <f t="shared" si="1"/>
        <v>-1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IFERROR(__xludf.DUMMYFUNCTION("""COMPUTED_VALUE"""),33.57)</f>
        <v>33.57</v>
      </c>
      <c r="C192" s="1">
        <f t="shared" si="1"/>
        <v>-1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IFERROR(__xludf.DUMMYFUNCTION("""COMPUTED_VALUE"""),33.25)</f>
        <v>33.25</v>
      </c>
      <c r="C193" s="1">
        <f t="shared" si="1"/>
        <v>-1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IFERROR(__xludf.DUMMYFUNCTION("""COMPUTED_VALUE"""),32.93)</f>
        <v>32.93</v>
      </c>
      <c r="C194" s="1">
        <f t="shared" si="1"/>
        <v>-1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IFERROR(__xludf.DUMMYFUNCTION("""COMPUTED_VALUE"""),32.83)</f>
        <v>32.83</v>
      </c>
      <c r="C195" s="1">
        <f t="shared" si="1"/>
        <v>-1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IFERROR(__xludf.DUMMYFUNCTION("""COMPUTED_VALUE"""),33.03)</f>
        <v>33.03</v>
      </c>
      <c r="C196" s="1">
        <f t="shared" si="1"/>
        <v>-1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IFERROR(__xludf.DUMMYFUNCTION("""COMPUTED_VALUE"""),32.54)</f>
        <v>32.54</v>
      </c>
      <c r="C197" s="1">
        <f t="shared" si="1"/>
        <v>-1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IFERROR(__xludf.DUMMYFUNCTION("""COMPUTED_VALUE"""),32.21)</f>
        <v>32.21</v>
      </c>
      <c r="C198" s="1">
        <f t="shared" si="1"/>
        <v>-1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IFERROR(__xludf.DUMMYFUNCTION("""COMPUTED_VALUE"""),32.44)</f>
        <v>32.44</v>
      </c>
      <c r="C199" s="1">
        <f t="shared" si="1"/>
        <v>-1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IFERROR(__xludf.DUMMYFUNCTION("""COMPUTED_VALUE"""),32.43)</f>
        <v>32.43</v>
      </c>
      <c r="C200" s="1">
        <f t="shared" si="1"/>
        <v>-1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IFERROR(__xludf.DUMMYFUNCTION("""COMPUTED_VALUE"""),32.59)</f>
        <v>32.59</v>
      </c>
      <c r="C201" s="1">
        <f t="shared" si="1"/>
        <v>-1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IFERROR(__xludf.DUMMYFUNCTION("""COMPUTED_VALUE"""),32.16)</f>
        <v>32.16</v>
      </c>
      <c r="C202" s="1">
        <f t="shared" si="1"/>
        <v>-1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IFERROR(__xludf.DUMMYFUNCTION("""COMPUTED_VALUE"""),32.64)</f>
        <v>32.64</v>
      </c>
      <c r="C203" s="1">
        <f t="shared" si="1"/>
        <v>-1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IFERROR(__xludf.DUMMYFUNCTION("""COMPUTED_VALUE"""),32.52)</f>
        <v>32.52</v>
      </c>
      <c r="C204" s="1">
        <f t="shared" si="1"/>
        <v>-1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IFERROR(__xludf.DUMMYFUNCTION("""COMPUTED_VALUE"""),32.09)</f>
        <v>32.09</v>
      </c>
      <c r="C205" s="1">
        <f t="shared" si="1"/>
        <v>-1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IFERROR(__xludf.DUMMYFUNCTION("""COMPUTED_VALUE"""),32.35)</f>
        <v>32.35</v>
      </c>
      <c r="C206" s="1">
        <f t="shared" si="1"/>
        <v>-1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IFERROR(__xludf.DUMMYFUNCTION("""COMPUTED_VALUE"""),32.5)</f>
        <v>32.5</v>
      </c>
      <c r="C207" s="1">
        <f t="shared" si="1"/>
        <v>-1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IFERROR(__xludf.DUMMYFUNCTION("""COMPUTED_VALUE"""),32.51)</f>
        <v>32.51</v>
      </c>
      <c r="C208" s="1">
        <f t="shared" si="1"/>
        <v>-1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IFERROR(__xludf.DUMMYFUNCTION("""COMPUTED_VALUE"""),32.41)</f>
        <v>32.41</v>
      </c>
      <c r="C209" s="1">
        <f t="shared" si="1"/>
        <v>-1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IFERROR(__xludf.DUMMYFUNCTION("""COMPUTED_VALUE"""),32.48)</f>
        <v>32.48</v>
      </c>
      <c r="C210" s="1">
        <f t="shared" si="1"/>
        <v>-1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IFERROR(__xludf.DUMMYFUNCTION("""COMPUTED_VALUE"""),32.4)</f>
        <v>32.4</v>
      </c>
      <c r="C211" s="1">
        <f t="shared" si="1"/>
        <v>-1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IFERROR(__xludf.DUMMYFUNCTION("""COMPUTED_VALUE"""),32.8)</f>
        <v>32.8</v>
      </c>
      <c r="C212" s="1">
        <f t="shared" si="1"/>
        <v>-1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IFERROR(__xludf.DUMMYFUNCTION("""COMPUTED_VALUE"""),32.99)</f>
        <v>32.99</v>
      </c>
      <c r="C213" s="1">
        <f t="shared" si="1"/>
        <v>-1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IFERROR(__xludf.DUMMYFUNCTION("""COMPUTED_VALUE"""),33.52)</f>
        <v>33.52</v>
      </c>
      <c r="C214" s="1">
        <f t="shared" si="1"/>
        <v>-1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IFERROR(__xludf.DUMMYFUNCTION("""COMPUTED_VALUE"""),33.43)</f>
        <v>33.43</v>
      </c>
      <c r="C215" s="1">
        <f t="shared" si="1"/>
        <v>-1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IFERROR(__xludf.DUMMYFUNCTION("""COMPUTED_VALUE"""),33.17)</f>
        <v>33.17</v>
      </c>
      <c r="C216" s="1">
        <f t="shared" si="1"/>
        <v>-1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IFERROR(__xludf.DUMMYFUNCTION("""COMPUTED_VALUE"""),33.01)</f>
        <v>33.01</v>
      </c>
      <c r="C217" s="1">
        <f t="shared" si="1"/>
        <v>-1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IFERROR(__xludf.DUMMYFUNCTION("""COMPUTED_VALUE"""),32.85)</f>
        <v>32.85</v>
      </c>
      <c r="C218" s="1">
        <f t="shared" si="1"/>
        <v>-1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IFERROR(__xludf.DUMMYFUNCTION("""COMPUTED_VALUE"""),32.63)</f>
        <v>32.63</v>
      </c>
      <c r="C219" s="1">
        <f t="shared" si="1"/>
        <v>-1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IFERROR(__xludf.DUMMYFUNCTION("""COMPUTED_VALUE"""),32.56)</f>
        <v>32.56</v>
      </c>
      <c r="C220" s="1">
        <f t="shared" si="1"/>
        <v>-1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IFERROR(__xludf.DUMMYFUNCTION("""COMPUTED_VALUE"""),32.77)</f>
        <v>32.77</v>
      </c>
      <c r="C221" s="1">
        <f t="shared" si="1"/>
        <v>-1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IFERROR(__xludf.DUMMYFUNCTION("""COMPUTED_VALUE"""),32.19)</f>
        <v>32.19</v>
      </c>
      <c r="C222" s="1">
        <f t="shared" si="1"/>
        <v>-1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IFERROR(__xludf.DUMMYFUNCTION("""COMPUTED_VALUE"""),32.34)</f>
        <v>32.34</v>
      </c>
      <c r="C223" s="1">
        <f t="shared" si="1"/>
        <v>-1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IFERROR(__xludf.DUMMYFUNCTION("""COMPUTED_VALUE"""),32.65)</f>
        <v>32.65</v>
      </c>
      <c r="C224" s="1">
        <f t="shared" si="1"/>
        <v>-1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IFERROR(__xludf.DUMMYFUNCTION("""COMPUTED_VALUE"""),32.59)</f>
        <v>32.59</v>
      </c>
      <c r="C225" s="1">
        <f t="shared" si="1"/>
        <v>-1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IFERROR(__xludf.DUMMYFUNCTION("""COMPUTED_VALUE"""),32.5)</f>
        <v>32.5</v>
      </c>
      <c r="C226" s="1">
        <f t="shared" si="1"/>
        <v>-1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IFERROR(__xludf.DUMMYFUNCTION("""COMPUTED_VALUE"""),32.39)</f>
        <v>32.39</v>
      </c>
      <c r="C227" s="1">
        <f t="shared" si="1"/>
        <v>-1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IFERROR(__xludf.DUMMYFUNCTION("""COMPUTED_VALUE"""),32.35)</f>
        <v>32.35</v>
      </c>
      <c r="C228" s="1">
        <f t="shared" si="1"/>
        <v>-1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IFERROR(__xludf.DUMMYFUNCTION("""COMPUTED_VALUE"""),32.21)</f>
        <v>32.21</v>
      </c>
      <c r="C229" s="1">
        <f t="shared" si="1"/>
        <v>-1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IFERROR(__xludf.DUMMYFUNCTION("""COMPUTED_VALUE"""),31.9)</f>
        <v>31.9</v>
      </c>
      <c r="C230" s="1">
        <f t="shared" si="1"/>
        <v>-1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IFERROR(__xludf.DUMMYFUNCTION("""COMPUTED_VALUE"""),32.01)</f>
        <v>32.01</v>
      </c>
      <c r="C231" s="1">
        <f t="shared" si="1"/>
        <v>-1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IFERROR(__xludf.DUMMYFUNCTION("""COMPUTED_VALUE"""),32.35)</f>
        <v>32.35</v>
      </c>
      <c r="C232" s="1">
        <f t="shared" si="1"/>
        <v>-1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IFERROR(__xludf.DUMMYFUNCTION("""COMPUTED_VALUE"""),32.74)</f>
        <v>32.74</v>
      </c>
      <c r="C233" s="1">
        <f t="shared" si="1"/>
        <v>-1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IFERROR(__xludf.DUMMYFUNCTION("""COMPUTED_VALUE"""),32.9)</f>
        <v>32.9</v>
      </c>
      <c r="C234" s="1">
        <f t="shared" si="1"/>
        <v>-1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IFERROR(__xludf.DUMMYFUNCTION("""COMPUTED_VALUE"""),32.89)</f>
        <v>32.89</v>
      </c>
      <c r="C235" s="1">
        <f t="shared" si="1"/>
        <v>-1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IFERROR(__xludf.DUMMYFUNCTION("""COMPUTED_VALUE"""),32.95)</f>
        <v>32.95</v>
      </c>
      <c r="C236" s="1">
        <f t="shared" si="1"/>
        <v>-1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IFERROR(__xludf.DUMMYFUNCTION("""COMPUTED_VALUE"""),32.98)</f>
        <v>32.98</v>
      </c>
      <c r="C237" s="1">
        <f t="shared" si="1"/>
        <v>-1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IFERROR(__xludf.DUMMYFUNCTION("""COMPUTED_VALUE"""),33.56)</f>
        <v>33.56</v>
      </c>
      <c r="C238" s="1">
        <f t="shared" si="1"/>
        <v>-1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IFERROR(__xludf.DUMMYFUNCTION("""COMPUTED_VALUE"""),34.04)</f>
        <v>34.04</v>
      </c>
      <c r="C239" s="1">
        <f t="shared" si="1"/>
        <v>-1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IFERROR(__xludf.DUMMYFUNCTION("""COMPUTED_VALUE"""),34.11)</f>
        <v>34.11</v>
      </c>
      <c r="C240" s="1">
        <f t="shared" si="1"/>
        <v>-1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IFERROR(__xludf.DUMMYFUNCTION("""COMPUTED_VALUE"""),34.67)</f>
        <v>34.67</v>
      </c>
      <c r="C241" s="1">
        <f t="shared" si="1"/>
        <v>-1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IFERROR(__xludf.DUMMYFUNCTION("""COMPUTED_VALUE"""),34.63)</f>
        <v>34.63</v>
      </c>
      <c r="C242" s="1">
        <f t="shared" si="1"/>
        <v>-1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IFERROR(__xludf.DUMMYFUNCTION("""COMPUTED_VALUE"""),34.76)</f>
        <v>34.76</v>
      </c>
      <c r="C243" s="1">
        <f t="shared" si="1"/>
        <v>-1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IFERROR(__xludf.DUMMYFUNCTION("""COMPUTED_VALUE"""),34.64)</f>
        <v>34.64</v>
      </c>
      <c r="C244" s="1">
        <f t="shared" si="1"/>
        <v>-1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IFERROR(__xludf.DUMMYFUNCTION("""COMPUTED_VALUE"""),34.74)</f>
        <v>34.74</v>
      </c>
      <c r="C245" s="1">
        <f t="shared" si="1"/>
        <v>-1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IFERROR(__xludf.DUMMYFUNCTION("""COMPUTED_VALUE"""),34.94)</f>
        <v>34.94</v>
      </c>
      <c r="C246" s="1">
        <f t="shared" si="1"/>
        <v>-1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IFERROR(__xludf.DUMMYFUNCTION("""COMPUTED_VALUE"""),35.18)</f>
        <v>35.18</v>
      </c>
      <c r="C247" s="1">
        <f t="shared" si="1"/>
        <v>-1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IFERROR(__xludf.DUMMYFUNCTION("""COMPUTED_VALUE"""),35.44)</f>
        <v>35.44</v>
      </c>
      <c r="C248" s="1">
        <f t="shared" si="1"/>
        <v>-1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IFERROR(__xludf.DUMMYFUNCTION("""COMPUTED_VALUE"""),35.5)</f>
        <v>35.5</v>
      </c>
      <c r="C249" s="1">
        <f t="shared" si="1"/>
        <v>-1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IFERROR(__xludf.DUMMYFUNCTION("""COMPUTED_VALUE"""),35.62)</f>
        <v>35.62</v>
      </c>
      <c r="C250" s="1">
        <f t="shared" si="1"/>
        <v>-1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IFERROR(__xludf.DUMMYFUNCTION("""COMPUTED_VALUE"""),35.58)</f>
        <v>35.58</v>
      </c>
      <c r="C251" s="1">
        <f t="shared" si="1"/>
        <v>-1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IFERROR(__xludf.DUMMYFUNCTION("""COMPUTED_VALUE"""),35.56)</f>
        <v>35.56</v>
      </c>
      <c r="C252" s="1">
        <f t="shared" si="1"/>
        <v>-1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IFERROR(__xludf.DUMMYFUNCTION("""COMPUTED_VALUE"""),35.78)</f>
        <v>35.78</v>
      </c>
      <c r="C253" s="1">
        <f t="shared" si="1"/>
        <v>-1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IFERROR(__xludf.DUMMYFUNCTION("""COMPUTED_VALUE"""),36.43)</f>
        <v>36.43</v>
      </c>
      <c r="C254" s="1">
        <f t="shared" si="1"/>
        <v>-1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IFERROR(__xludf.DUMMYFUNCTION("""COMPUTED_VALUE"""),37.16)</f>
        <v>37.16</v>
      </c>
      <c r="C255" s="1">
        <f t="shared" si="1"/>
        <v>-1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IFERROR(__xludf.DUMMYFUNCTION("""COMPUTED_VALUE"""),37.67)</f>
        <v>37.67</v>
      </c>
      <c r="C256" s="1">
        <f t="shared" si="1"/>
        <v>-1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IFERROR(__xludf.DUMMYFUNCTION("""COMPUTED_VALUE"""),36.23)</f>
        <v>36.23</v>
      </c>
      <c r="C257" s="1">
        <f t="shared" si="1"/>
        <v>-1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IFERROR(__xludf.DUMMYFUNCTION("""COMPUTED_VALUE"""),35.93)</f>
        <v>35.93</v>
      </c>
      <c r="C258" s="1">
        <f t="shared" si="1"/>
        <v>-1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IFERROR(__xludf.DUMMYFUNCTION("""COMPUTED_VALUE"""),35.92)</f>
        <v>35.92</v>
      </c>
      <c r="C259" s="1">
        <f t="shared" si="1"/>
        <v>-1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IFERROR(__xludf.DUMMYFUNCTION("""COMPUTED_VALUE"""),35.36)</f>
        <v>35.36</v>
      </c>
      <c r="C260" s="1">
        <f t="shared" si="1"/>
        <v>-1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IFERROR(__xludf.DUMMYFUNCTION("""COMPUTED_VALUE"""),35.47)</f>
        <v>35.47</v>
      </c>
      <c r="C261" s="1">
        <f t="shared" si="1"/>
        <v>-1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IFERROR(__xludf.DUMMYFUNCTION("""COMPUTED_VALUE"""),35.8)</f>
        <v>35.8</v>
      </c>
      <c r="C262" s="1">
        <f t="shared" si="1"/>
        <v>-1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IFERROR(__xludf.DUMMYFUNCTION("""COMPUTED_VALUE"""),35.46)</f>
        <v>35.46</v>
      </c>
      <c r="C263" s="1">
        <f t="shared" si="1"/>
        <v>-1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IFERROR(__xludf.DUMMYFUNCTION("""COMPUTED_VALUE"""),34.36)</f>
        <v>34.36</v>
      </c>
      <c r="C264" s="1">
        <f t="shared" si="1"/>
        <v>-1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IFERROR(__xludf.DUMMYFUNCTION("""COMPUTED_VALUE"""),34.6)</f>
        <v>34.6</v>
      </c>
      <c r="C265" s="1">
        <f t="shared" si="1"/>
        <v>-1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IFERROR(__xludf.DUMMYFUNCTION("""COMPUTED_VALUE"""),34.61)</f>
        <v>34.61</v>
      </c>
      <c r="C266" s="1">
        <f t="shared" si="1"/>
        <v>-1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IFERROR(__xludf.DUMMYFUNCTION("""COMPUTED_VALUE"""),34.95)</f>
        <v>34.95</v>
      </c>
      <c r="C267" s="1">
        <f t="shared" si="1"/>
        <v>-1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IFERROR(__xludf.DUMMYFUNCTION("""COMPUTED_VALUE"""),35.24)</f>
        <v>35.24</v>
      </c>
      <c r="C268" s="1">
        <f t="shared" si="1"/>
        <v>-1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IFERROR(__xludf.DUMMYFUNCTION("""COMPUTED_VALUE"""),35.79)</f>
        <v>35.79</v>
      </c>
      <c r="C269" s="1">
        <f t="shared" si="1"/>
        <v>-1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IFERROR(__xludf.DUMMYFUNCTION("""COMPUTED_VALUE"""),36.4)</f>
        <v>36.4</v>
      </c>
      <c r="C270" s="1">
        <f t="shared" si="1"/>
        <v>-1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IFERROR(__xludf.DUMMYFUNCTION("""COMPUTED_VALUE"""),36.49)</f>
        <v>36.49</v>
      </c>
      <c r="C271" s="1">
        <f t="shared" si="1"/>
        <v>-1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IFERROR(__xludf.DUMMYFUNCTION("""COMPUTED_VALUE"""),35.63)</f>
        <v>35.63</v>
      </c>
      <c r="C272" s="1">
        <f t="shared" si="1"/>
        <v>-1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IFERROR(__xludf.DUMMYFUNCTION("""COMPUTED_VALUE"""),35.62)</f>
        <v>35.62</v>
      </c>
      <c r="C273" s="1">
        <f t="shared" si="1"/>
        <v>-1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IFERROR(__xludf.DUMMYFUNCTION("""COMPUTED_VALUE"""),36.27)</f>
        <v>36.27</v>
      </c>
      <c r="C274" s="1">
        <f t="shared" si="1"/>
        <v>-1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IFERROR(__xludf.DUMMYFUNCTION("""COMPUTED_VALUE"""),36.16)</f>
        <v>36.16</v>
      </c>
      <c r="C275" s="1">
        <f t="shared" si="1"/>
        <v>-1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IFERROR(__xludf.DUMMYFUNCTION("""COMPUTED_VALUE"""),36.38)</f>
        <v>36.38</v>
      </c>
      <c r="C276" s="1">
        <f t="shared" si="1"/>
        <v>-1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IFERROR(__xludf.DUMMYFUNCTION("""COMPUTED_VALUE"""),36.31)</f>
        <v>36.31</v>
      </c>
      <c r="C277" s="1">
        <f t="shared" si="1"/>
        <v>-1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IFERROR(__xludf.DUMMYFUNCTION("""COMPUTED_VALUE"""),36.02)</f>
        <v>36.02</v>
      </c>
      <c r="C278" s="1">
        <f t="shared" si="1"/>
        <v>-1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IFERROR(__xludf.DUMMYFUNCTION("""COMPUTED_VALUE"""),36.34)</f>
        <v>36.34</v>
      </c>
      <c r="C279" s="1">
        <f t="shared" si="1"/>
        <v>-1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IFERROR(__xludf.DUMMYFUNCTION("""COMPUTED_VALUE"""),36.68)</f>
        <v>36.68</v>
      </c>
      <c r="C280" s="1">
        <f t="shared" si="1"/>
        <v>-1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IFERROR(__xludf.DUMMYFUNCTION("""COMPUTED_VALUE"""),36.42)</f>
        <v>36.42</v>
      </c>
      <c r="C281" s="1">
        <f t="shared" si="1"/>
        <v>-1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IFERROR(__xludf.DUMMYFUNCTION("""COMPUTED_VALUE"""),36.39)</f>
        <v>36.39</v>
      </c>
      <c r="C282" s="1">
        <f t="shared" si="1"/>
        <v>-1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IFERROR(__xludf.DUMMYFUNCTION("""COMPUTED_VALUE"""),35.9)</f>
        <v>35.9</v>
      </c>
      <c r="C283" s="1">
        <f t="shared" si="1"/>
        <v>-1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IFERROR(__xludf.DUMMYFUNCTION("""COMPUTED_VALUE"""),36.46)</f>
        <v>36.46</v>
      </c>
      <c r="C284" s="1">
        <f t="shared" si="1"/>
        <v>-1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IFERROR(__xludf.DUMMYFUNCTION("""COMPUTED_VALUE"""),36.17)</f>
        <v>36.17</v>
      </c>
      <c r="C285" s="1">
        <f t="shared" si="1"/>
        <v>-1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IFERROR(__xludf.DUMMYFUNCTION("""COMPUTED_VALUE"""),36.37)</f>
        <v>36.37</v>
      </c>
      <c r="C286" s="1">
        <f t="shared" si="1"/>
        <v>-1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IFERROR(__xludf.DUMMYFUNCTION("""COMPUTED_VALUE"""),36.62)</f>
        <v>36.62</v>
      </c>
      <c r="C287" s="1">
        <f t="shared" si="1"/>
        <v>-1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IFERROR(__xludf.DUMMYFUNCTION("""COMPUTED_VALUE"""),36.0)</f>
        <v>36</v>
      </c>
      <c r="C288" s="1">
        <f t="shared" si="1"/>
        <v>-1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IFERROR(__xludf.DUMMYFUNCTION("""COMPUTED_VALUE"""),35.81)</f>
        <v>35.81</v>
      </c>
      <c r="C289" s="1">
        <f t="shared" si="1"/>
        <v>-1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IFERROR(__xludf.DUMMYFUNCTION("""COMPUTED_VALUE"""),35.58)</f>
        <v>35.58</v>
      </c>
      <c r="C290" s="1">
        <f t="shared" si="1"/>
        <v>-1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IFERROR(__xludf.DUMMYFUNCTION("""COMPUTED_VALUE"""),35.97)</f>
        <v>35.97</v>
      </c>
      <c r="C291" s="1">
        <f t="shared" si="1"/>
        <v>-1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IFERROR(__xludf.DUMMYFUNCTION("""COMPUTED_VALUE"""),36.92)</f>
        <v>36.92</v>
      </c>
      <c r="C292" s="1">
        <f t="shared" si="1"/>
        <v>-1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IFERROR(__xludf.DUMMYFUNCTION("""COMPUTED_VALUE"""),36.02)</f>
        <v>36.02</v>
      </c>
      <c r="C293" s="1">
        <f t="shared" si="1"/>
        <v>-1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IFERROR(__xludf.DUMMYFUNCTION("""COMPUTED_VALUE"""),36.34)</f>
        <v>36.34</v>
      </c>
      <c r="C294" s="1">
        <f t="shared" si="1"/>
        <v>-1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IFERROR(__xludf.DUMMYFUNCTION("""COMPUTED_VALUE"""),36.36)</f>
        <v>36.36</v>
      </c>
      <c r="C295" s="1">
        <f t="shared" si="1"/>
        <v>-1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IFERROR(__xludf.DUMMYFUNCTION("""COMPUTED_VALUE"""),36.08)</f>
        <v>36.08</v>
      </c>
      <c r="C296" s="1">
        <f t="shared" si="1"/>
        <v>-1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IFERROR(__xludf.DUMMYFUNCTION("""COMPUTED_VALUE"""),36.01)</f>
        <v>36.01</v>
      </c>
      <c r="C297" s="1">
        <f t="shared" si="1"/>
        <v>-1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IFERROR(__xludf.DUMMYFUNCTION("""COMPUTED_VALUE"""),36.48)</f>
        <v>36.48</v>
      </c>
      <c r="C298" s="1">
        <f t="shared" si="1"/>
        <v>-1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IFERROR(__xludf.DUMMYFUNCTION("""COMPUTED_VALUE"""),36.65)</f>
        <v>36.65</v>
      </c>
      <c r="C299" s="1">
        <f t="shared" si="1"/>
        <v>-1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IFERROR(__xludf.DUMMYFUNCTION("""COMPUTED_VALUE"""),36.4)</f>
        <v>36.4</v>
      </c>
      <c r="C300" s="1">
        <f t="shared" si="1"/>
        <v>-1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IFERROR(__xludf.DUMMYFUNCTION("""COMPUTED_VALUE"""),35.85)</f>
        <v>35.85</v>
      </c>
      <c r="C301" s="1">
        <f t="shared" si="1"/>
        <v>-1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IFERROR(__xludf.DUMMYFUNCTION("""COMPUTED_VALUE"""),35.18)</f>
        <v>35.18</v>
      </c>
      <c r="C302" s="1">
        <f t="shared" si="1"/>
        <v>-1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IFERROR(__xludf.DUMMYFUNCTION("""COMPUTED_VALUE"""),34.87)</f>
        <v>34.87</v>
      </c>
      <c r="C303" s="1">
        <f t="shared" si="1"/>
        <v>-1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IFERROR(__xludf.DUMMYFUNCTION("""COMPUTED_VALUE"""),34.3)</f>
        <v>34.3</v>
      </c>
      <c r="C304" s="1">
        <f t="shared" si="1"/>
        <v>-1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IFERROR(__xludf.DUMMYFUNCTION("""COMPUTED_VALUE"""),35.33)</f>
        <v>35.33</v>
      </c>
      <c r="C305" s="1">
        <f t="shared" si="1"/>
        <v>-1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IFERROR(__xludf.DUMMYFUNCTION("""COMPUTED_VALUE"""),35.84)</f>
        <v>35.84</v>
      </c>
      <c r="C306" s="1">
        <f t="shared" si="1"/>
        <v>-1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IFERROR(__xludf.DUMMYFUNCTION("""COMPUTED_VALUE"""),36.46)</f>
        <v>36.46</v>
      </c>
      <c r="C307" s="1">
        <f t="shared" si="1"/>
        <v>-1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IFERROR(__xludf.DUMMYFUNCTION("""COMPUTED_VALUE"""),36.95)</f>
        <v>36.95</v>
      </c>
      <c r="C308" s="1">
        <f t="shared" si="1"/>
        <v>-1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IFERROR(__xludf.DUMMYFUNCTION("""COMPUTED_VALUE"""),36.98)</f>
        <v>36.98</v>
      </c>
      <c r="C309" s="1">
        <f t="shared" si="1"/>
        <v>-1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IFERROR(__xludf.DUMMYFUNCTION("""COMPUTED_VALUE"""),37.18)</f>
        <v>37.18</v>
      </c>
      <c r="C310" s="1">
        <f t="shared" si="1"/>
        <v>-1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IFERROR(__xludf.DUMMYFUNCTION("""COMPUTED_VALUE"""),37.29)</f>
        <v>37.29</v>
      </c>
      <c r="C311" s="1">
        <f t="shared" si="1"/>
        <v>-1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IFERROR(__xludf.DUMMYFUNCTION("""COMPUTED_VALUE"""),37.75)</f>
        <v>37.75</v>
      </c>
      <c r="C312" s="1">
        <f t="shared" si="1"/>
        <v>-1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IFERROR(__xludf.DUMMYFUNCTION("""COMPUTED_VALUE"""),38.29)</f>
        <v>38.29</v>
      </c>
      <c r="C313" s="1">
        <f t="shared" si="1"/>
        <v>-1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IFERROR(__xludf.DUMMYFUNCTION("""COMPUTED_VALUE"""),38.46)</f>
        <v>38.46</v>
      </c>
      <c r="C314" s="1">
        <f t="shared" si="1"/>
        <v>-1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IFERROR(__xludf.DUMMYFUNCTION("""COMPUTED_VALUE"""),38.54)</f>
        <v>38.54</v>
      </c>
      <c r="C315" s="1">
        <f t="shared" si="1"/>
        <v>-1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IFERROR(__xludf.DUMMYFUNCTION("""COMPUTED_VALUE"""),38.47)</f>
        <v>38.47</v>
      </c>
      <c r="C316" s="1">
        <f t="shared" si="1"/>
        <v>-1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IFERROR(__xludf.DUMMYFUNCTION("""COMPUTED_VALUE"""),38.61)</f>
        <v>38.61</v>
      </c>
      <c r="C317" s="1">
        <f t="shared" si="1"/>
        <v>-1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IFERROR(__xludf.DUMMYFUNCTION("""COMPUTED_VALUE"""),38.38)</f>
        <v>38.38</v>
      </c>
      <c r="C318" s="1">
        <f t="shared" si="1"/>
        <v>-1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IFERROR(__xludf.DUMMYFUNCTION("""COMPUTED_VALUE"""),37.85)</f>
        <v>37.85</v>
      </c>
      <c r="C319" s="1">
        <f t="shared" si="1"/>
        <v>-1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IFERROR(__xludf.DUMMYFUNCTION("""COMPUTED_VALUE"""),37.76)</f>
        <v>37.76</v>
      </c>
      <c r="C320" s="1">
        <f t="shared" si="1"/>
        <v>-1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IFERROR(__xludf.DUMMYFUNCTION("""COMPUTED_VALUE"""),37.72)</f>
        <v>37.72</v>
      </c>
      <c r="C321" s="1">
        <f t="shared" si="1"/>
        <v>-1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IFERROR(__xludf.DUMMYFUNCTION("""COMPUTED_VALUE"""),37.85)</f>
        <v>37.85</v>
      </c>
      <c r="C322" s="1">
        <f t="shared" si="1"/>
        <v>-1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IFERROR(__xludf.DUMMYFUNCTION("""COMPUTED_VALUE"""),37.64)</f>
        <v>37.64</v>
      </c>
      <c r="C323" s="1">
        <f t="shared" si="1"/>
        <v>-1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IFERROR(__xludf.DUMMYFUNCTION("""COMPUTED_VALUE"""),37.69)</f>
        <v>37.69</v>
      </c>
      <c r="C324" s="1">
        <f t="shared" si="1"/>
        <v>-1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IFERROR(__xludf.DUMMYFUNCTION("""COMPUTED_VALUE"""),37.71)</f>
        <v>37.71</v>
      </c>
      <c r="C325" s="1">
        <f t="shared" si="1"/>
        <v>-1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IFERROR(__xludf.DUMMYFUNCTION("""COMPUTED_VALUE"""),37.85)</f>
        <v>37.85</v>
      </c>
      <c r="C326" s="1">
        <f t="shared" si="1"/>
        <v>-1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IFERROR(__xludf.DUMMYFUNCTION("""COMPUTED_VALUE"""),37.31)</f>
        <v>37.31</v>
      </c>
      <c r="C327" s="1">
        <f t="shared" si="1"/>
        <v>-1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IFERROR(__xludf.DUMMYFUNCTION("""COMPUTED_VALUE"""),37.24)</f>
        <v>37.24</v>
      </c>
      <c r="C328" s="1">
        <f t="shared" si="1"/>
        <v>-1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IFERROR(__xludf.DUMMYFUNCTION("""COMPUTED_VALUE"""),37.79)</f>
        <v>37.79</v>
      </c>
      <c r="C329" s="1">
        <f t="shared" si="1"/>
        <v>-1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IFERROR(__xludf.DUMMYFUNCTION("""COMPUTED_VALUE"""),36.91)</f>
        <v>36.91</v>
      </c>
      <c r="C330" s="1">
        <f t="shared" si="1"/>
        <v>-1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IFERROR(__xludf.DUMMYFUNCTION("""COMPUTED_VALUE"""),36.99)</f>
        <v>36.99</v>
      </c>
      <c r="C331" s="1">
        <f t="shared" si="1"/>
        <v>-1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IFERROR(__xludf.DUMMYFUNCTION("""COMPUTED_VALUE"""),37.63)</f>
        <v>37.63</v>
      </c>
      <c r="C332" s="1">
        <f t="shared" si="1"/>
        <v>-1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IFERROR(__xludf.DUMMYFUNCTION("""COMPUTED_VALUE"""),38.25)</f>
        <v>38.25</v>
      </c>
      <c r="C333" s="1">
        <f t="shared" si="1"/>
        <v>-1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IFERROR(__xludf.DUMMYFUNCTION("""COMPUTED_VALUE"""),38.27)</f>
        <v>38.27</v>
      </c>
      <c r="C334" s="1">
        <f t="shared" si="1"/>
        <v>-1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IFERROR(__xludf.DUMMYFUNCTION("""COMPUTED_VALUE"""),37.78)</f>
        <v>37.78</v>
      </c>
      <c r="C335" s="1">
        <f t="shared" si="1"/>
        <v>-1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IFERROR(__xludf.DUMMYFUNCTION("""COMPUTED_VALUE"""),37.56)</f>
        <v>37.56</v>
      </c>
      <c r="C336" s="1">
        <f t="shared" si="1"/>
        <v>-1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IFERROR(__xludf.DUMMYFUNCTION("""COMPUTED_VALUE"""),37.8)</f>
        <v>37.8</v>
      </c>
      <c r="C337" s="1">
        <f t="shared" si="1"/>
        <v>-1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IFERROR(__xludf.DUMMYFUNCTION("""COMPUTED_VALUE"""),37.67)</f>
        <v>37.67</v>
      </c>
      <c r="C338" s="1">
        <f t="shared" si="1"/>
        <v>-1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IFERROR(__xludf.DUMMYFUNCTION("""COMPUTED_VALUE"""),37.12)</f>
        <v>37.12</v>
      </c>
      <c r="C339" s="1">
        <f t="shared" si="1"/>
        <v>-1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IFERROR(__xludf.DUMMYFUNCTION("""COMPUTED_VALUE"""),37.28)</f>
        <v>37.28</v>
      </c>
      <c r="C340" s="1">
        <f t="shared" si="1"/>
        <v>-1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IFERROR(__xludf.DUMMYFUNCTION("""COMPUTED_VALUE"""),37.24)</f>
        <v>37.24</v>
      </c>
      <c r="C341" s="1">
        <f t="shared" si="1"/>
        <v>-1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IFERROR(__xludf.DUMMYFUNCTION("""COMPUTED_VALUE"""),37.57)</f>
        <v>37.57</v>
      </c>
      <c r="C342" s="1">
        <f t="shared" si="1"/>
        <v>-1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IFERROR(__xludf.DUMMYFUNCTION("""COMPUTED_VALUE"""),37.26)</f>
        <v>37.26</v>
      </c>
      <c r="C343" s="1">
        <f t="shared" si="1"/>
        <v>-1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IFERROR(__xludf.DUMMYFUNCTION("""COMPUTED_VALUE"""),37.43)</f>
        <v>37.43</v>
      </c>
      <c r="C344" s="1">
        <f t="shared" si="1"/>
        <v>-1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IFERROR(__xludf.DUMMYFUNCTION("""COMPUTED_VALUE"""),37.26)</f>
        <v>37.26</v>
      </c>
      <c r="C345" s="1">
        <f t="shared" si="1"/>
        <v>-1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IFERROR(__xludf.DUMMYFUNCTION("""COMPUTED_VALUE"""),36.97)</f>
        <v>36.97</v>
      </c>
      <c r="C346" s="1">
        <f t="shared" si="1"/>
        <v>-1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IFERROR(__xludf.DUMMYFUNCTION("""COMPUTED_VALUE"""),37.11)</f>
        <v>37.11</v>
      </c>
      <c r="C347" s="1">
        <f t="shared" si="1"/>
        <v>-1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IFERROR(__xludf.DUMMYFUNCTION("""COMPUTED_VALUE"""),37.09)</f>
        <v>37.09</v>
      </c>
      <c r="C348" s="1">
        <f t="shared" si="1"/>
        <v>-1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IFERROR(__xludf.DUMMYFUNCTION("""COMPUTED_VALUE"""),37.32)</f>
        <v>37.32</v>
      </c>
      <c r="C349" s="1">
        <f t="shared" si="1"/>
        <v>-1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IFERROR(__xludf.DUMMYFUNCTION("""COMPUTED_VALUE"""),37.15)</f>
        <v>37.15</v>
      </c>
      <c r="C350" s="1">
        <f t="shared" si="1"/>
        <v>-1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IFERROR(__xludf.DUMMYFUNCTION("""COMPUTED_VALUE"""),36.85)</f>
        <v>36.85</v>
      </c>
      <c r="C351" s="1">
        <f t="shared" si="1"/>
        <v>-1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IFERROR(__xludf.DUMMYFUNCTION("""COMPUTED_VALUE"""),36.9)</f>
        <v>36.9</v>
      </c>
      <c r="C352" s="1">
        <f t="shared" si="1"/>
        <v>-1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IFERROR(__xludf.DUMMYFUNCTION("""COMPUTED_VALUE"""),36.4)</f>
        <v>36.4</v>
      </c>
      <c r="C353" s="1">
        <f t="shared" si="1"/>
        <v>-1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IFERROR(__xludf.DUMMYFUNCTION("""COMPUTED_VALUE"""),36.61)</f>
        <v>36.61</v>
      </c>
      <c r="C354" s="1">
        <f t="shared" si="1"/>
        <v>-1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IFERROR(__xludf.DUMMYFUNCTION("""COMPUTED_VALUE"""),36.67)</f>
        <v>36.67</v>
      </c>
      <c r="C355" s="1">
        <f t="shared" si="1"/>
        <v>-1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IFERROR(__xludf.DUMMYFUNCTION("""COMPUTED_VALUE"""),36.93)</f>
        <v>36.93</v>
      </c>
      <c r="C356" s="1">
        <f t="shared" si="1"/>
        <v>-1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IFERROR(__xludf.DUMMYFUNCTION("""COMPUTED_VALUE"""),36.27)</f>
        <v>36.27</v>
      </c>
      <c r="C357" s="1">
        <f t="shared" si="1"/>
        <v>-1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IFERROR(__xludf.DUMMYFUNCTION("""COMPUTED_VALUE"""),36.17)</f>
        <v>36.17</v>
      </c>
      <c r="C358" s="1">
        <f t="shared" si="1"/>
        <v>-1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IFERROR(__xludf.DUMMYFUNCTION("""COMPUTED_VALUE"""),35.63)</f>
        <v>35.63</v>
      </c>
      <c r="C359" s="1">
        <f t="shared" si="1"/>
        <v>-1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IFERROR(__xludf.DUMMYFUNCTION("""COMPUTED_VALUE"""),35.21)</f>
        <v>35.21</v>
      </c>
      <c r="C360" s="1">
        <f t="shared" si="1"/>
        <v>-1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IFERROR(__xludf.DUMMYFUNCTION("""COMPUTED_VALUE"""),35.38)</f>
        <v>35.38</v>
      </c>
      <c r="C361" s="1">
        <f t="shared" si="1"/>
        <v>-1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IFERROR(__xludf.DUMMYFUNCTION("""COMPUTED_VALUE"""),35.9)</f>
        <v>35.9</v>
      </c>
      <c r="C362" s="1">
        <f t="shared" si="1"/>
        <v>-1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IFERROR(__xludf.DUMMYFUNCTION("""COMPUTED_VALUE"""),35.67)</f>
        <v>35.67</v>
      </c>
      <c r="C363" s="1">
        <f t="shared" si="1"/>
        <v>-1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IFERROR(__xludf.DUMMYFUNCTION("""COMPUTED_VALUE"""),35.19)</f>
        <v>35.19</v>
      </c>
      <c r="C364" s="1">
        <f t="shared" si="1"/>
        <v>-1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IFERROR(__xludf.DUMMYFUNCTION("""COMPUTED_VALUE"""),35.63)</f>
        <v>35.63</v>
      </c>
      <c r="C365" s="1">
        <f t="shared" si="1"/>
        <v>-1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IFERROR(__xludf.DUMMYFUNCTION("""COMPUTED_VALUE"""),35.58)</f>
        <v>35.58</v>
      </c>
      <c r="C366" s="1">
        <f t="shared" si="1"/>
        <v>-1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IFERROR(__xludf.DUMMYFUNCTION("""COMPUTED_VALUE"""),35.12)</f>
        <v>35.12</v>
      </c>
      <c r="C367" s="1">
        <f t="shared" si="1"/>
        <v>-1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IFERROR(__xludf.DUMMYFUNCTION("""COMPUTED_VALUE"""),35.24)</f>
        <v>35.24</v>
      </c>
      <c r="C368" s="1">
        <f t="shared" si="1"/>
        <v>-1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IFERROR(__xludf.DUMMYFUNCTION("""COMPUTED_VALUE"""),35.51)</f>
        <v>35.51</v>
      </c>
      <c r="C369" s="1">
        <f t="shared" si="1"/>
        <v>-1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IFERROR(__xludf.DUMMYFUNCTION("""COMPUTED_VALUE"""),35.65)</f>
        <v>35.65</v>
      </c>
      <c r="C370" s="1">
        <f t="shared" si="1"/>
        <v>-1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IFERROR(__xludf.DUMMYFUNCTION("""COMPUTED_VALUE"""),35.99)</f>
        <v>35.99</v>
      </c>
      <c r="C371" s="1">
        <f t="shared" si="1"/>
        <v>-1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IFERROR(__xludf.DUMMYFUNCTION("""COMPUTED_VALUE"""),35.94)</f>
        <v>35.94</v>
      </c>
      <c r="C372" s="1">
        <f t="shared" si="1"/>
        <v>-1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IFERROR(__xludf.DUMMYFUNCTION("""COMPUTED_VALUE"""),36.05)</f>
        <v>36.05</v>
      </c>
      <c r="C373" s="1">
        <f t="shared" si="1"/>
        <v>-1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IFERROR(__xludf.DUMMYFUNCTION("""COMPUTED_VALUE"""),36.0)</f>
        <v>36</v>
      </c>
      <c r="C374" s="1">
        <f t="shared" si="1"/>
        <v>-1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IFERROR(__xludf.DUMMYFUNCTION("""COMPUTED_VALUE"""),36.4)</f>
        <v>36.4</v>
      </c>
      <c r="C375" s="1">
        <f t="shared" si="1"/>
        <v>-1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IFERROR(__xludf.DUMMYFUNCTION("""COMPUTED_VALUE"""),36.57)</f>
        <v>36.57</v>
      </c>
      <c r="C376" s="1">
        <f t="shared" si="1"/>
        <v>-1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IFERROR(__xludf.DUMMYFUNCTION("""COMPUTED_VALUE"""),36.72)</f>
        <v>36.72</v>
      </c>
      <c r="C377" s="1">
        <f t="shared" si="1"/>
        <v>-1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IFERROR(__xludf.DUMMYFUNCTION("""COMPUTED_VALUE"""),37.23)</f>
        <v>37.23</v>
      </c>
      <c r="C378" s="1">
        <f t="shared" si="1"/>
        <v>-1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IFERROR(__xludf.DUMMYFUNCTION("""COMPUTED_VALUE"""),37.8)</f>
        <v>37.8</v>
      </c>
      <c r="C379" s="1">
        <f t="shared" si="1"/>
        <v>-1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IFERROR(__xludf.DUMMYFUNCTION("""COMPUTED_VALUE"""),37.82)</f>
        <v>37.82</v>
      </c>
      <c r="C380" s="1">
        <f t="shared" si="1"/>
        <v>-1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IFERROR(__xludf.DUMMYFUNCTION("""COMPUTED_VALUE"""),37.54)</f>
        <v>37.54</v>
      </c>
      <c r="C381" s="1">
        <f t="shared" si="1"/>
        <v>-1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IFERROR(__xludf.DUMMYFUNCTION("""COMPUTED_VALUE"""),37.42)</f>
        <v>37.42</v>
      </c>
      <c r="C382" s="1">
        <f t="shared" si="1"/>
        <v>-1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IFERROR(__xludf.DUMMYFUNCTION("""COMPUTED_VALUE"""),37.48)</f>
        <v>37.48</v>
      </c>
      <c r="C383" s="1">
        <f t="shared" si="1"/>
        <v>-1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IFERROR(__xludf.DUMMYFUNCTION("""COMPUTED_VALUE"""),37.12)</f>
        <v>37.12</v>
      </c>
      <c r="C384" s="1">
        <f t="shared" si="1"/>
        <v>-1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IFERROR(__xludf.DUMMYFUNCTION("""COMPUTED_VALUE"""),37.09)</f>
        <v>37.09</v>
      </c>
      <c r="C385" s="1">
        <f t="shared" si="1"/>
        <v>-1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IFERROR(__xludf.DUMMYFUNCTION("""COMPUTED_VALUE"""),36.94)</f>
        <v>36.94</v>
      </c>
      <c r="C386" s="1">
        <f t="shared" si="1"/>
        <v>-1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IFERROR(__xludf.DUMMYFUNCTION("""COMPUTED_VALUE"""),36.88)</f>
        <v>36.88</v>
      </c>
      <c r="C387" s="1">
        <f t="shared" si="1"/>
        <v>-1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IFERROR(__xludf.DUMMYFUNCTION("""COMPUTED_VALUE"""),36.82)</f>
        <v>36.82</v>
      </c>
      <c r="C388" s="1">
        <f t="shared" si="1"/>
        <v>-1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IFERROR(__xludf.DUMMYFUNCTION("""COMPUTED_VALUE"""),36.71)</f>
        <v>36.71</v>
      </c>
      <c r="C389" s="1">
        <f t="shared" si="1"/>
        <v>-1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IFERROR(__xludf.DUMMYFUNCTION("""COMPUTED_VALUE"""),36.97)</f>
        <v>36.97</v>
      </c>
      <c r="C390" s="1">
        <f t="shared" si="1"/>
        <v>-1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IFERROR(__xludf.DUMMYFUNCTION("""COMPUTED_VALUE"""),37.33)</f>
        <v>37.33</v>
      </c>
      <c r="C391" s="1">
        <f t="shared" si="1"/>
        <v>-1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IFERROR(__xludf.DUMMYFUNCTION("""COMPUTED_VALUE"""),37.57)</f>
        <v>37.57</v>
      </c>
      <c r="C392" s="1">
        <f t="shared" si="1"/>
        <v>-1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IFERROR(__xludf.DUMMYFUNCTION("""COMPUTED_VALUE"""),36.74)</f>
        <v>36.74</v>
      </c>
      <c r="C393" s="1">
        <f t="shared" si="1"/>
        <v>-1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IFERROR(__xludf.DUMMYFUNCTION("""COMPUTED_VALUE"""),36.22)</f>
        <v>36.22</v>
      </c>
      <c r="C394" s="1">
        <f t="shared" si="1"/>
        <v>-1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IFERROR(__xludf.DUMMYFUNCTION("""COMPUTED_VALUE"""),36.28)</f>
        <v>36.28</v>
      </c>
      <c r="C395" s="1">
        <f t="shared" si="1"/>
        <v>-1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IFERROR(__xludf.DUMMYFUNCTION("""COMPUTED_VALUE"""),36.21)</f>
        <v>36.21</v>
      </c>
      <c r="C396" s="1">
        <f t="shared" si="1"/>
        <v>-1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IFERROR(__xludf.DUMMYFUNCTION("""COMPUTED_VALUE"""),35.66)</f>
        <v>35.66</v>
      </c>
      <c r="C397" s="1">
        <f t="shared" si="1"/>
        <v>-1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IFERROR(__xludf.DUMMYFUNCTION("""COMPUTED_VALUE"""),35.29)</f>
        <v>35.29</v>
      </c>
      <c r="C398" s="1">
        <f t="shared" si="1"/>
        <v>-1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IFERROR(__xludf.DUMMYFUNCTION("""COMPUTED_VALUE"""),35.87)</f>
        <v>35.87</v>
      </c>
      <c r="C399" s="1">
        <f t="shared" si="1"/>
        <v>-1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IFERROR(__xludf.DUMMYFUNCTION("""COMPUTED_VALUE"""),35.49)</f>
        <v>35.49</v>
      </c>
      <c r="C400" s="1">
        <f t="shared" si="1"/>
        <v>-1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IFERROR(__xludf.DUMMYFUNCTION("""COMPUTED_VALUE"""),35.97)</f>
        <v>35.97</v>
      </c>
      <c r="C401" s="1">
        <f t="shared" si="1"/>
        <v>-1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IFERROR(__xludf.DUMMYFUNCTION("""COMPUTED_VALUE"""),34.92)</f>
        <v>34.92</v>
      </c>
      <c r="C402" s="1">
        <f t="shared" si="1"/>
        <v>-1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IFERROR(__xludf.DUMMYFUNCTION("""COMPUTED_VALUE"""),35.05)</f>
        <v>35.05</v>
      </c>
      <c r="C403" s="1">
        <f t="shared" si="1"/>
        <v>-1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IFERROR(__xludf.DUMMYFUNCTION("""COMPUTED_VALUE"""),33.12)</f>
        <v>33.12</v>
      </c>
      <c r="C404" s="1">
        <f t="shared" si="1"/>
        <v>-1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IFERROR(__xludf.DUMMYFUNCTION("""COMPUTED_VALUE"""),34.29)</f>
        <v>34.29</v>
      </c>
      <c r="C405" s="1">
        <f t="shared" si="1"/>
        <v>-1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IFERROR(__xludf.DUMMYFUNCTION("""COMPUTED_VALUE"""),33.66)</f>
        <v>33.66</v>
      </c>
      <c r="C406" s="1">
        <f t="shared" si="1"/>
        <v>-1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IFERROR(__xludf.DUMMYFUNCTION("""COMPUTED_VALUE"""),34.62)</f>
        <v>34.62</v>
      </c>
      <c r="C407" s="1">
        <f t="shared" si="1"/>
        <v>-1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IFERROR(__xludf.DUMMYFUNCTION("""COMPUTED_VALUE"""),34.3)</f>
        <v>34.3</v>
      </c>
      <c r="C408" s="1">
        <f t="shared" si="1"/>
        <v>-1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IFERROR(__xludf.DUMMYFUNCTION("""COMPUTED_VALUE"""),35.05)</f>
        <v>35.05</v>
      </c>
      <c r="C409" s="1">
        <f t="shared" si="1"/>
        <v>-1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IFERROR(__xludf.DUMMYFUNCTION("""COMPUTED_VALUE"""),34.88)</f>
        <v>34.88</v>
      </c>
      <c r="C410" s="1">
        <f t="shared" si="1"/>
        <v>-1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IFERROR(__xludf.DUMMYFUNCTION("""COMPUTED_VALUE"""),35.61)</f>
        <v>35.61</v>
      </c>
      <c r="C411" s="1">
        <f t="shared" si="1"/>
        <v>-1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IFERROR(__xludf.DUMMYFUNCTION("""COMPUTED_VALUE"""),35.07)</f>
        <v>35.07</v>
      </c>
      <c r="C412" s="1">
        <f t="shared" si="1"/>
        <v>-1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IFERROR(__xludf.DUMMYFUNCTION("""COMPUTED_VALUE"""),34.71)</f>
        <v>34.71</v>
      </c>
      <c r="C413" s="1">
        <f t="shared" si="1"/>
        <v>-1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IFERROR(__xludf.DUMMYFUNCTION("""COMPUTED_VALUE"""),34.82)</f>
        <v>34.82</v>
      </c>
      <c r="C414" s="1">
        <f t="shared" si="1"/>
        <v>-1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IFERROR(__xludf.DUMMYFUNCTION("""COMPUTED_VALUE"""),35.96)</f>
        <v>35.96</v>
      </c>
      <c r="C415" s="1">
        <f t="shared" si="1"/>
        <v>-1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IFERROR(__xludf.DUMMYFUNCTION("""COMPUTED_VALUE"""),36.47)</f>
        <v>36.47</v>
      </c>
      <c r="C416" s="1">
        <f t="shared" si="1"/>
        <v>-1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IFERROR(__xludf.DUMMYFUNCTION("""COMPUTED_VALUE"""),35.77)</f>
        <v>35.77</v>
      </c>
      <c r="C417" s="1">
        <f t="shared" si="1"/>
        <v>-1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IFERROR(__xludf.DUMMYFUNCTION("""COMPUTED_VALUE"""),35.76)</f>
        <v>35.76</v>
      </c>
      <c r="C418" s="1">
        <f t="shared" si="1"/>
        <v>-1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IFERROR(__xludf.DUMMYFUNCTION("""COMPUTED_VALUE"""),36.14)</f>
        <v>36.14</v>
      </c>
      <c r="C419" s="1">
        <f t="shared" si="1"/>
        <v>-1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IFERROR(__xludf.DUMMYFUNCTION("""COMPUTED_VALUE"""),36.31)</f>
        <v>36.31</v>
      </c>
      <c r="C420" s="1">
        <f t="shared" si="1"/>
        <v>-1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IFERROR(__xludf.DUMMYFUNCTION("""COMPUTED_VALUE"""),36.17)</f>
        <v>36.17</v>
      </c>
      <c r="C421" s="1">
        <f t="shared" si="1"/>
        <v>-1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IFERROR(__xludf.DUMMYFUNCTION("""COMPUTED_VALUE"""),35.88)</f>
        <v>35.88</v>
      </c>
      <c r="C422" s="1">
        <f t="shared" si="1"/>
        <v>-1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IFERROR(__xludf.DUMMYFUNCTION("""COMPUTED_VALUE"""),35.56)</f>
        <v>35.56</v>
      </c>
      <c r="C423" s="1">
        <f t="shared" si="1"/>
        <v>-1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IFERROR(__xludf.DUMMYFUNCTION("""COMPUTED_VALUE"""),35.22)</f>
        <v>35.22</v>
      </c>
      <c r="C424" s="1">
        <f t="shared" si="1"/>
        <v>-1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IFERROR(__xludf.DUMMYFUNCTION("""COMPUTED_VALUE"""),35.62)</f>
        <v>35.62</v>
      </c>
      <c r="C425" s="1">
        <f t="shared" si="1"/>
        <v>-1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IFERROR(__xludf.DUMMYFUNCTION("""COMPUTED_VALUE"""),35.38)</f>
        <v>35.38</v>
      </c>
      <c r="C426" s="1">
        <f t="shared" si="1"/>
        <v>-1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IFERROR(__xludf.DUMMYFUNCTION("""COMPUTED_VALUE"""),35.24)</f>
        <v>35.24</v>
      </c>
      <c r="C427" s="1">
        <f t="shared" si="1"/>
        <v>-1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IFERROR(__xludf.DUMMYFUNCTION("""COMPUTED_VALUE"""),35.25)</f>
        <v>35.25</v>
      </c>
      <c r="C428" s="1">
        <f t="shared" si="1"/>
        <v>-1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IFERROR(__xludf.DUMMYFUNCTION("""COMPUTED_VALUE"""),35.5)</f>
        <v>35.5</v>
      </c>
      <c r="C429" s="1">
        <f t="shared" si="1"/>
        <v>-1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IFERROR(__xludf.DUMMYFUNCTION("""COMPUTED_VALUE"""),35.6)</f>
        <v>35.6</v>
      </c>
      <c r="C430" s="1">
        <f t="shared" si="1"/>
        <v>-1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IFERROR(__xludf.DUMMYFUNCTION("""COMPUTED_VALUE"""),36.19)</f>
        <v>36.19</v>
      </c>
      <c r="C431" s="1">
        <f t="shared" si="1"/>
        <v>-1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IFERROR(__xludf.DUMMYFUNCTION("""COMPUTED_VALUE"""),36.72)</f>
        <v>36.72</v>
      </c>
      <c r="C432" s="1">
        <f t="shared" si="1"/>
        <v>-1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IFERROR(__xludf.DUMMYFUNCTION("""COMPUTED_VALUE"""),36.28)</f>
        <v>36.28</v>
      </c>
      <c r="C433" s="1">
        <f t="shared" si="1"/>
        <v>-1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IFERROR(__xludf.DUMMYFUNCTION("""COMPUTED_VALUE"""),36.41)</f>
        <v>36.41</v>
      </c>
      <c r="C434" s="1">
        <f t="shared" si="1"/>
        <v>-1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IFERROR(__xludf.DUMMYFUNCTION("""COMPUTED_VALUE"""),35.84)</f>
        <v>35.84</v>
      </c>
      <c r="C435" s="1">
        <f t="shared" si="1"/>
        <v>-1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IFERROR(__xludf.DUMMYFUNCTION("""COMPUTED_VALUE"""),35.59)</f>
        <v>35.59</v>
      </c>
      <c r="C436" s="1">
        <f t="shared" si="1"/>
        <v>-1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IFERROR(__xludf.DUMMYFUNCTION("""COMPUTED_VALUE"""),35.88)</f>
        <v>35.88</v>
      </c>
      <c r="C437" s="1">
        <f t="shared" si="1"/>
        <v>-1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IFERROR(__xludf.DUMMYFUNCTION("""COMPUTED_VALUE"""),36.36)</f>
        <v>36.36</v>
      </c>
      <c r="C438" s="1">
        <f t="shared" si="1"/>
        <v>-1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IFERROR(__xludf.DUMMYFUNCTION("""COMPUTED_VALUE"""),36.89)</f>
        <v>36.89</v>
      </c>
      <c r="C439" s="1">
        <f t="shared" si="1"/>
        <v>-1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IFERROR(__xludf.DUMMYFUNCTION("""COMPUTED_VALUE"""),36.84)</f>
        <v>36.84</v>
      </c>
      <c r="C440" s="1">
        <f t="shared" si="1"/>
        <v>-1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IFERROR(__xludf.DUMMYFUNCTION("""COMPUTED_VALUE"""),37.15)</f>
        <v>37.15</v>
      </c>
      <c r="C441" s="1">
        <f t="shared" si="1"/>
        <v>-1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IFERROR(__xludf.DUMMYFUNCTION("""COMPUTED_VALUE"""),36.8)</f>
        <v>36.8</v>
      </c>
      <c r="C442" s="1">
        <f t="shared" si="1"/>
        <v>-1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IFERROR(__xludf.DUMMYFUNCTION("""COMPUTED_VALUE"""),36.34)</f>
        <v>36.34</v>
      </c>
      <c r="C443" s="1">
        <f t="shared" si="1"/>
        <v>-1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IFERROR(__xludf.DUMMYFUNCTION("""COMPUTED_VALUE"""),36.4)</f>
        <v>36.4</v>
      </c>
      <c r="C444" s="1">
        <f t="shared" si="1"/>
        <v>-1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IFERROR(__xludf.DUMMYFUNCTION("""COMPUTED_VALUE"""),35.77)</f>
        <v>35.77</v>
      </c>
      <c r="C445" s="1">
        <f t="shared" si="1"/>
        <v>-1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IFERROR(__xludf.DUMMYFUNCTION("""COMPUTED_VALUE"""),35.91)</f>
        <v>35.91</v>
      </c>
      <c r="C446" s="1">
        <f t="shared" si="1"/>
        <v>-1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IFERROR(__xludf.DUMMYFUNCTION("""COMPUTED_VALUE"""),36.16)</f>
        <v>36.16</v>
      </c>
      <c r="C447" s="1">
        <f t="shared" si="1"/>
        <v>-1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IFERROR(__xludf.DUMMYFUNCTION("""COMPUTED_VALUE"""),36.9)</f>
        <v>36.9</v>
      </c>
      <c r="C448" s="1">
        <f t="shared" si="1"/>
        <v>-1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IFERROR(__xludf.DUMMYFUNCTION("""COMPUTED_VALUE"""),36.5)</f>
        <v>36.5</v>
      </c>
      <c r="C449" s="1">
        <f t="shared" si="1"/>
        <v>-1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IFERROR(__xludf.DUMMYFUNCTION("""COMPUTED_VALUE"""),36.67)</f>
        <v>36.67</v>
      </c>
      <c r="C450" s="1">
        <f t="shared" si="1"/>
        <v>-1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IFERROR(__xludf.DUMMYFUNCTION("""COMPUTED_VALUE"""),37.02)</f>
        <v>37.02</v>
      </c>
      <c r="C451" s="1">
        <f t="shared" si="1"/>
        <v>-1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IFERROR(__xludf.DUMMYFUNCTION("""COMPUTED_VALUE"""),37.33)</f>
        <v>37.33</v>
      </c>
      <c r="C452" s="1">
        <f t="shared" si="1"/>
        <v>-1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IFERROR(__xludf.DUMMYFUNCTION("""COMPUTED_VALUE"""),36.94)</f>
        <v>36.94</v>
      </c>
      <c r="C453" s="1">
        <f t="shared" si="1"/>
        <v>-1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IFERROR(__xludf.DUMMYFUNCTION("""COMPUTED_VALUE"""),37.24)</f>
        <v>37.24</v>
      </c>
      <c r="C454" s="1">
        <f t="shared" si="1"/>
        <v>-1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IFERROR(__xludf.DUMMYFUNCTION("""COMPUTED_VALUE"""),37.05)</f>
        <v>37.05</v>
      </c>
      <c r="C455" s="1">
        <f t="shared" si="1"/>
        <v>-1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IFERROR(__xludf.DUMMYFUNCTION("""COMPUTED_VALUE"""),37.1)</f>
        <v>37.1</v>
      </c>
      <c r="C456" s="1">
        <f t="shared" si="1"/>
        <v>-1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IFERROR(__xludf.DUMMYFUNCTION("""COMPUTED_VALUE"""),37.42)</f>
        <v>37.42</v>
      </c>
      <c r="C457" s="1">
        <f t="shared" si="1"/>
        <v>-1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IFERROR(__xludf.DUMMYFUNCTION("""COMPUTED_VALUE"""),36.93)</f>
        <v>36.93</v>
      </c>
      <c r="C458" s="1">
        <f t="shared" si="1"/>
        <v>-1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IFERROR(__xludf.DUMMYFUNCTION("""COMPUTED_VALUE"""),36.19)</f>
        <v>36.19</v>
      </c>
      <c r="C459" s="1">
        <f t="shared" si="1"/>
        <v>-1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IFERROR(__xludf.DUMMYFUNCTION("""COMPUTED_VALUE"""),36.81)</f>
        <v>36.81</v>
      </c>
      <c r="C460" s="1">
        <f t="shared" si="1"/>
        <v>-1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IFERROR(__xludf.DUMMYFUNCTION("""COMPUTED_VALUE"""),37.66)</f>
        <v>37.66</v>
      </c>
      <c r="C461" s="1">
        <f t="shared" si="1"/>
        <v>-1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IFERROR(__xludf.DUMMYFUNCTION("""COMPUTED_VALUE"""),37.63)</f>
        <v>37.63</v>
      </c>
      <c r="C462" s="1">
        <f t="shared" si="1"/>
        <v>-1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IFERROR(__xludf.DUMMYFUNCTION("""COMPUTED_VALUE"""),36.98)</f>
        <v>36.98</v>
      </c>
      <c r="C463" s="1">
        <f t="shared" si="1"/>
        <v>-1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IFERROR(__xludf.DUMMYFUNCTION("""COMPUTED_VALUE"""),36.47)</f>
        <v>36.47</v>
      </c>
      <c r="C464" s="1">
        <f t="shared" si="1"/>
        <v>-1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IFERROR(__xludf.DUMMYFUNCTION("""COMPUTED_VALUE"""),36.8)</f>
        <v>36.8</v>
      </c>
      <c r="C465" s="1">
        <f t="shared" si="1"/>
        <v>-1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IFERROR(__xludf.DUMMYFUNCTION("""COMPUTED_VALUE"""),37.45)</f>
        <v>37.45</v>
      </c>
      <c r="C466" s="1">
        <f t="shared" si="1"/>
        <v>-1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IFERROR(__xludf.DUMMYFUNCTION("""COMPUTED_VALUE"""),37.17)</f>
        <v>37.17</v>
      </c>
      <c r="C467" s="1">
        <f t="shared" si="1"/>
        <v>-1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IFERROR(__xludf.DUMMYFUNCTION("""COMPUTED_VALUE"""),37.34)</f>
        <v>37.34</v>
      </c>
      <c r="C468" s="1">
        <f t="shared" si="1"/>
        <v>-1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IFERROR(__xludf.DUMMYFUNCTION("""COMPUTED_VALUE"""),37.52)</f>
        <v>37.52</v>
      </c>
      <c r="C469" s="1">
        <f t="shared" si="1"/>
        <v>-1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IFERROR(__xludf.DUMMYFUNCTION("""COMPUTED_VALUE"""),36.89)</f>
        <v>36.89</v>
      </c>
      <c r="C470" s="1">
        <f t="shared" si="1"/>
        <v>-1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IFERROR(__xludf.DUMMYFUNCTION("""COMPUTED_VALUE"""),37.33)</f>
        <v>37.33</v>
      </c>
      <c r="C471" s="1">
        <f t="shared" si="1"/>
        <v>-1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IFERROR(__xludf.DUMMYFUNCTION("""COMPUTED_VALUE"""),37.52)</f>
        <v>37.52</v>
      </c>
      <c r="C472" s="1">
        <f t="shared" si="1"/>
        <v>-1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IFERROR(__xludf.DUMMYFUNCTION("""COMPUTED_VALUE"""),37.0)</f>
        <v>37</v>
      </c>
      <c r="C473" s="1">
        <f t="shared" si="1"/>
        <v>-1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IFERROR(__xludf.DUMMYFUNCTION("""COMPUTED_VALUE"""),37.24)</f>
        <v>37.24</v>
      </c>
      <c r="C474" s="1">
        <f t="shared" si="1"/>
        <v>-1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IFERROR(__xludf.DUMMYFUNCTION("""COMPUTED_VALUE"""),36.65)</f>
        <v>36.65</v>
      </c>
      <c r="C475" s="1">
        <f t="shared" si="1"/>
        <v>-1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IFERROR(__xludf.DUMMYFUNCTION("""COMPUTED_VALUE"""),36.7)</f>
        <v>36.7</v>
      </c>
      <c r="C476" s="1">
        <f t="shared" si="1"/>
        <v>-1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IFERROR(__xludf.DUMMYFUNCTION("""COMPUTED_VALUE"""),36.46)</f>
        <v>36.46</v>
      </c>
      <c r="C477" s="1">
        <f t="shared" si="1"/>
        <v>-1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IFERROR(__xludf.DUMMYFUNCTION("""COMPUTED_VALUE"""),36.07)</f>
        <v>36.07</v>
      </c>
      <c r="C478" s="1">
        <f t="shared" si="1"/>
        <v>-1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IFERROR(__xludf.DUMMYFUNCTION("""COMPUTED_VALUE"""),36.19)</f>
        <v>36.19</v>
      </c>
      <c r="C479" s="1">
        <f t="shared" si="1"/>
        <v>-1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IFERROR(__xludf.DUMMYFUNCTION("""COMPUTED_VALUE"""),35.35)</f>
        <v>35.35</v>
      </c>
      <c r="C480" s="1">
        <f t="shared" si="1"/>
        <v>-1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IFERROR(__xludf.DUMMYFUNCTION("""COMPUTED_VALUE"""),35.35)</f>
        <v>35.35</v>
      </c>
      <c r="C481" s="1">
        <f t="shared" si="1"/>
        <v>-1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IFERROR(__xludf.DUMMYFUNCTION("""COMPUTED_VALUE"""),36.25)</f>
        <v>36.25</v>
      </c>
      <c r="C482" s="1">
        <f t="shared" si="1"/>
        <v>-1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IFERROR(__xludf.DUMMYFUNCTION("""COMPUTED_VALUE"""),36.63)</f>
        <v>36.63</v>
      </c>
      <c r="C483" s="1">
        <f t="shared" si="1"/>
        <v>-1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IFERROR(__xludf.DUMMYFUNCTION("""COMPUTED_VALUE"""),37.73)</f>
        <v>37.73</v>
      </c>
      <c r="C484" s="1">
        <f t="shared" si="1"/>
        <v>-1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IFERROR(__xludf.DUMMYFUNCTION("""COMPUTED_VALUE"""),37.77)</f>
        <v>37.77</v>
      </c>
      <c r="C485" s="1">
        <f t="shared" si="1"/>
        <v>-1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IFERROR(__xludf.DUMMYFUNCTION("""COMPUTED_VALUE"""),37.85)</f>
        <v>37.85</v>
      </c>
      <c r="C486" s="1">
        <f t="shared" si="1"/>
        <v>-1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IFERROR(__xludf.DUMMYFUNCTION("""COMPUTED_VALUE"""),38.05)</f>
        <v>38.05</v>
      </c>
      <c r="C487" s="1">
        <f t="shared" si="1"/>
        <v>-1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IFERROR(__xludf.DUMMYFUNCTION("""COMPUTED_VALUE"""),38.32)</f>
        <v>38.32</v>
      </c>
      <c r="C488" s="1">
        <f t="shared" si="1"/>
        <v>-1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IFERROR(__xludf.DUMMYFUNCTION("""COMPUTED_VALUE"""),38.31)</f>
        <v>38.31</v>
      </c>
      <c r="C489" s="1">
        <f t="shared" si="1"/>
        <v>-1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IFERROR(__xludf.DUMMYFUNCTION("""COMPUTED_VALUE"""),37.81)</f>
        <v>37.81</v>
      </c>
      <c r="C490" s="1">
        <f t="shared" si="1"/>
        <v>-1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IFERROR(__xludf.DUMMYFUNCTION("""COMPUTED_VALUE"""),38.43)</f>
        <v>38.43</v>
      </c>
      <c r="C491" s="1">
        <f t="shared" si="1"/>
        <v>-1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IFERROR(__xludf.DUMMYFUNCTION("""COMPUTED_VALUE"""),38.35)</f>
        <v>38.35</v>
      </c>
      <c r="C492" s="1">
        <f t="shared" si="1"/>
        <v>-1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IFERROR(__xludf.DUMMYFUNCTION("""COMPUTED_VALUE"""),38.26)</f>
        <v>38.26</v>
      </c>
      <c r="C493" s="1">
        <f t="shared" si="1"/>
        <v>-1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IFERROR(__xludf.DUMMYFUNCTION("""COMPUTED_VALUE"""),38.26)</f>
        <v>38.26</v>
      </c>
      <c r="C494" s="1">
        <f t="shared" si="1"/>
        <v>-1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IFERROR(__xludf.DUMMYFUNCTION("""COMPUTED_VALUE"""),38.42)</f>
        <v>38.42</v>
      </c>
      <c r="C495" s="1">
        <f t="shared" si="1"/>
        <v>-1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IFERROR(__xludf.DUMMYFUNCTION("""COMPUTED_VALUE"""),38.78)</f>
        <v>38.78</v>
      </c>
      <c r="C496" s="1">
        <f t="shared" si="1"/>
        <v>-1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IFERROR(__xludf.DUMMYFUNCTION("""COMPUTED_VALUE"""),38.63)</f>
        <v>38.63</v>
      </c>
      <c r="C497" s="1">
        <f t="shared" si="1"/>
        <v>-1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IFERROR(__xludf.DUMMYFUNCTION("""COMPUTED_VALUE"""),39.21)</f>
        <v>39.21</v>
      </c>
      <c r="C498" s="1">
        <f t="shared" si="1"/>
        <v>-1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IFERROR(__xludf.DUMMYFUNCTION("""COMPUTED_VALUE"""),39.23)</f>
        <v>39.23</v>
      </c>
      <c r="C499" s="1">
        <f t="shared" si="1"/>
        <v>-1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IFERROR(__xludf.DUMMYFUNCTION("""COMPUTED_VALUE"""),39.29)</f>
        <v>39.29</v>
      </c>
      <c r="C500" s="1">
        <f t="shared" si="1"/>
        <v>-1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IFERROR(__xludf.DUMMYFUNCTION("""COMPUTED_VALUE"""),39.98)</f>
        <v>39.98</v>
      </c>
      <c r="C501" s="1">
        <f t="shared" si="1"/>
        <v>-1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IFERROR(__xludf.DUMMYFUNCTION("""COMPUTED_VALUE"""),39.99)</f>
        <v>39.99</v>
      </c>
      <c r="C502" s="1">
        <f t="shared" si="1"/>
        <v>-1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IFERROR(__xludf.DUMMYFUNCTION("""COMPUTED_VALUE"""),39.76)</f>
        <v>39.76</v>
      </c>
      <c r="C503" s="1">
        <f t="shared" si="1"/>
        <v>-1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IFERROR(__xludf.DUMMYFUNCTION("""COMPUTED_VALUE"""),40.05)</f>
        <v>40.05</v>
      </c>
      <c r="C504" s="1">
        <f t="shared" si="1"/>
        <v>-1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IFERROR(__xludf.DUMMYFUNCTION("""COMPUTED_VALUE"""),40.12)</f>
        <v>40.12</v>
      </c>
      <c r="C505" s="1">
        <f t="shared" si="1"/>
        <v>-1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IFERROR(__xludf.DUMMYFUNCTION("""COMPUTED_VALUE"""),39.73)</f>
        <v>39.73</v>
      </c>
      <c r="C506" s="1">
        <f t="shared" si="1"/>
        <v>-1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IFERROR(__xludf.DUMMYFUNCTION("""COMPUTED_VALUE"""),39.21)</f>
        <v>39.21</v>
      </c>
      <c r="C507" s="1">
        <f t="shared" si="1"/>
        <v>-1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IFERROR(__xludf.DUMMYFUNCTION("""COMPUTED_VALUE"""),38.94)</f>
        <v>38.94</v>
      </c>
      <c r="C508" s="1">
        <f t="shared" si="1"/>
        <v>-1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IFERROR(__xludf.DUMMYFUNCTION("""COMPUTED_VALUE"""),38.33)</f>
        <v>38.33</v>
      </c>
      <c r="C509" s="1">
        <f t="shared" si="1"/>
        <v>-1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IFERROR(__xludf.DUMMYFUNCTION("""COMPUTED_VALUE"""),38.37)</f>
        <v>38.37</v>
      </c>
      <c r="C510" s="1">
        <f t="shared" si="1"/>
        <v>-1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IFERROR(__xludf.DUMMYFUNCTION("""COMPUTED_VALUE"""),38.57)</f>
        <v>38.57</v>
      </c>
      <c r="C511" s="1">
        <f t="shared" si="1"/>
        <v>-1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IFERROR(__xludf.DUMMYFUNCTION("""COMPUTED_VALUE"""),38.9)</f>
        <v>38.9</v>
      </c>
      <c r="C512" s="1">
        <f t="shared" si="1"/>
        <v>-1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IFERROR(__xludf.DUMMYFUNCTION("""COMPUTED_VALUE"""),38.92)</f>
        <v>38.92</v>
      </c>
      <c r="C513" s="1">
        <f t="shared" si="1"/>
        <v>-1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IFERROR(__xludf.DUMMYFUNCTION("""COMPUTED_VALUE"""),38.92)</f>
        <v>38.92</v>
      </c>
      <c r="C514" s="1">
        <f t="shared" si="1"/>
        <v>-1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IFERROR(__xludf.DUMMYFUNCTION("""COMPUTED_VALUE"""),39.02)</f>
        <v>39.02</v>
      </c>
      <c r="C515" s="1">
        <f t="shared" si="1"/>
        <v>-1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IFERROR(__xludf.DUMMYFUNCTION("""COMPUTED_VALUE"""),39.01)</f>
        <v>39.01</v>
      </c>
      <c r="C516" s="1">
        <f t="shared" si="1"/>
        <v>-1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IFERROR(__xludf.DUMMYFUNCTION("""COMPUTED_VALUE"""),39.0)</f>
        <v>39</v>
      </c>
      <c r="C517" s="1">
        <f t="shared" si="1"/>
        <v>-1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IFERROR(__xludf.DUMMYFUNCTION("""COMPUTED_VALUE"""),38.97)</f>
        <v>38.97</v>
      </c>
      <c r="C518" s="1">
        <f t="shared" si="1"/>
        <v>-1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IFERROR(__xludf.DUMMYFUNCTION("""COMPUTED_VALUE"""),38.4)</f>
        <v>38.4</v>
      </c>
      <c r="C519" s="1">
        <f t="shared" si="1"/>
        <v>-1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IFERROR(__xludf.DUMMYFUNCTION("""COMPUTED_VALUE"""),37.79)</f>
        <v>37.79</v>
      </c>
      <c r="C520" s="1">
        <f t="shared" si="1"/>
        <v>-1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IFERROR(__xludf.DUMMYFUNCTION("""COMPUTED_VALUE"""),37.69)</f>
        <v>37.69</v>
      </c>
      <c r="C521" s="1">
        <f t="shared" si="1"/>
        <v>-1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IFERROR(__xludf.DUMMYFUNCTION("""COMPUTED_VALUE"""),37.34)</f>
        <v>37.34</v>
      </c>
      <c r="C522" s="1">
        <f t="shared" si="1"/>
        <v>-1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IFERROR(__xludf.DUMMYFUNCTION("""COMPUTED_VALUE"""),37.21)</f>
        <v>37.21</v>
      </c>
      <c r="C523" s="1">
        <f t="shared" si="1"/>
        <v>-1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IFERROR(__xludf.DUMMYFUNCTION("""COMPUTED_VALUE"""),37.61)</f>
        <v>37.61</v>
      </c>
      <c r="C524" s="1">
        <f t="shared" si="1"/>
        <v>-1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IFERROR(__xludf.DUMMYFUNCTION("""COMPUTED_VALUE"""),37.66)</f>
        <v>37.66</v>
      </c>
      <c r="C525" s="1">
        <f t="shared" si="1"/>
        <v>-1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IFERROR(__xludf.DUMMYFUNCTION("""COMPUTED_VALUE"""),37.8)</f>
        <v>37.8</v>
      </c>
      <c r="C526" s="1">
        <f t="shared" si="1"/>
        <v>-1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IFERROR(__xludf.DUMMYFUNCTION("""COMPUTED_VALUE"""),37.56)</f>
        <v>37.56</v>
      </c>
      <c r="C527" s="1">
        <f t="shared" si="1"/>
        <v>-1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IFERROR(__xludf.DUMMYFUNCTION("""COMPUTED_VALUE"""),37.84)</f>
        <v>37.84</v>
      </c>
      <c r="C528" s="1">
        <f t="shared" si="1"/>
        <v>-1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IFERROR(__xludf.DUMMYFUNCTION("""COMPUTED_VALUE"""),38.14)</f>
        <v>38.14</v>
      </c>
      <c r="C529" s="1">
        <f t="shared" si="1"/>
        <v>-1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IFERROR(__xludf.DUMMYFUNCTION("""COMPUTED_VALUE"""),37.92)</f>
        <v>37.92</v>
      </c>
      <c r="C530" s="1">
        <f t="shared" si="1"/>
        <v>-1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IFERROR(__xludf.DUMMYFUNCTION("""COMPUTED_VALUE"""),37.92)</f>
        <v>37.92</v>
      </c>
      <c r="C531" s="1">
        <f t="shared" si="1"/>
        <v>-1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IFERROR(__xludf.DUMMYFUNCTION("""COMPUTED_VALUE"""),37.92)</f>
        <v>37.92</v>
      </c>
      <c r="C532" s="1">
        <f t="shared" si="1"/>
        <v>-1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IFERROR(__xludf.DUMMYFUNCTION("""COMPUTED_VALUE"""),37.69)</f>
        <v>37.69</v>
      </c>
      <c r="C533" s="1">
        <f t="shared" si="1"/>
        <v>-1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IFERROR(__xludf.DUMMYFUNCTION("""COMPUTED_VALUE"""),38.13)</f>
        <v>38.13</v>
      </c>
      <c r="C534" s="1">
        <f t="shared" si="1"/>
        <v>-1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IFERROR(__xludf.DUMMYFUNCTION("""COMPUTED_VALUE"""),38.04)</f>
        <v>38.04</v>
      </c>
      <c r="C535" s="1">
        <f t="shared" si="1"/>
        <v>-1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IFERROR(__xludf.DUMMYFUNCTION("""COMPUTED_VALUE"""),37.83)</f>
        <v>37.83</v>
      </c>
      <c r="C536" s="1">
        <f t="shared" si="1"/>
        <v>-1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IFERROR(__xludf.DUMMYFUNCTION("""COMPUTED_VALUE"""),38.05)</f>
        <v>38.05</v>
      </c>
      <c r="C537" s="1">
        <f t="shared" si="1"/>
        <v>-1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IFERROR(__xludf.DUMMYFUNCTION("""COMPUTED_VALUE"""),38.46)</f>
        <v>38.46</v>
      </c>
      <c r="C538" s="1">
        <f t="shared" si="1"/>
        <v>-1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IFERROR(__xludf.DUMMYFUNCTION("""COMPUTED_VALUE"""),38.49)</f>
        <v>38.49</v>
      </c>
      <c r="C539" s="1">
        <f t="shared" si="1"/>
        <v>-1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IFERROR(__xludf.DUMMYFUNCTION("""COMPUTED_VALUE"""),38.21)</f>
        <v>38.21</v>
      </c>
      <c r="C540" s="1">
        <f t="shared" si="1"/>
        <v>-1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IFERROR(__xludf.DUMMYFUNCTION("""COMPUTED_VALUE"""),38.13)</f>
        <v>38.13</v>
      </c>
      <c r="C541" s="1">
        <f t="shared" si="1"/>
        <v>-1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IFERROR(__xludf.DUMMYFUNCTION("""COMPUTED_VALUE"""),38.14)</f>
        <v>38.14</v>
      </c>
      <c r="C542" s="1">
        <f t="shared" si="1"/>
        <v>-1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IFERROR(__xludf.DUMMYFUNCTION("""COMPUTED_VALUE"""),38.13)</f>
        <v>38.13</v>
      </c>
      <c r="C543" s="1">
        <f t="shared" si="1"/>
        <v>-1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IFERROR(__xludf.DUMMYFUNCTION("""COMPUTED_VALUE"""),38.15)</f>
        <v>38.15</v>
      </c>
      <c r="C544" s="1">
        <f t="shared" si="1"/>
        <v>-1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IFERROR(__xludf.DUMMYFUNCTION("""COMPUTED_VALUE"""),38.11)</f>
        <v>38.11</v>
      </c>
      <c r="C545" s="1">
        <f t="shared" si="1"/>
        <v>-1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IFERROR(__xludf.DUMMYFUNCTION("""COMPUTED_VALUE"""),38.43)</f>
        <v>38.43</v>
      </c>
      <c r="C546" s="1">
        <f t="shared" si="1"/>
        <v>-1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IFERROR(__xludf.DUMMYFUNCTION("""COMPUTED_VALUE"""),38.67)</f>
        <v>38.67</v>
      </c>
      <c r="C547" s="1">
        <f t="shared" si="1"/>
        <v>-1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IFERROR(__xludf.DUMMYFUNCTION("""COMPUTED_VALUE"""),39.0)</f>
        <v>39</v>
      </c>
      <c r="C548" s="1">
        <f t="shared" si="1"/>
        <v>-1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IFERROR(__xludf.DUMMYFUNCTION("""COMPUTED_VALUE"""),38.69)</f>
        <v>38.69</v>
      </c>
      <c r="C549" s="1">
        <f t="shared" si="1"/>
        <v>-1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IFERROR(__xludf.DUMMYFUNCTION("""COMPUTED_VALUE"""),38.87)</f>
        <v>38.87</v>
      </c>
      <c r="C550" s="1">
        <f t="shared" si="1"/>
        <v>-1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IFERROR(__xludf.DUMMYFUNCTION("""COMPUTED_VALUE"""),39.22)</f>
        <v>39.22</v>
      </c>
      <c r="C551" s="1">
        <f t="shared" si="1"/>
        <v>-1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IFERROR(__xludf.DUMMYFUNCTION("""COMPUTED_VALUE"""),39.1)</f>
        <v>39.1</v>
      </c>
      <c r="C552" s="1">
        <f t="shared" si="1"/>
        <v>-1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IFERROR(__xludf.DUMMYFUNCTION("""COMPUTED_VALUE"""),39.32)</f>
        <v>39.32</v>
      </c>
      <c r="C553" s="1">
        <f t="shared" si="1"/>
        <v>-1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IFERROR(__xludf.DUMMYFUNCTION("""COMPUTED_VALUE"""),39.48)</f>
        <v>39.48</v>
      </c>
      <c r="C554" s="1">
        <f t="shared" si="1"/>
        <v>-1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IFERROR(__xludf.DUMMYFUNCTION("""COMPUTED_VALUE"""),39.47)</f>
        <v>39.47</v>
      </c>
      <c r="C555" s="1">
        <f t="shared" si="1"/>
        <v>-1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IFERROR(__xludf.DUMMYFUNCTION("""COMPUTED_VALUE"""),39.54)</f>
        <v>39.54</v>
      </c>
      <c r="C556" s="1">
        <f t="shared" si="1"/>
        <v>-1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IFERROR(__xludf.DUMMYFUNCTION("""COMPUTED_VALUE"""),39.57)</f>
        <v>39.57</v>
      </c>
      <c r="C557" s="1">
        <f t="shared" si="1"/>
        <v>-1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IFERROR(__xludf.DUMMYFUNCTION("""COMPUTED_VALUE"""),39.65)</f>
        <v>39.65</v>
      </c>
      <c r="C558" s="1">
        <f t="shared" si="1"/>
        <v>-1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IFERROR(__xludf.DUMMYFUNCTION("""COMPUTED_VALUE"""),39.63)</f>
        <v>39.63</v>
      </c>
      <c r="C559" s="1">
        <f t="shared" si="1"/>
        <v>-1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IFERROR(__xludf.DUMMYFUNCTION("""COMPUTED_VALUE"""),39.78)</f>
        <v>39.78</v>
      </c>
      <c r="C560" s="1">
        <f t="shared" si="1"/>
        <v>-1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IFERROR(__xludf.DUMMYFUNCTION("""COMPUTED_VALUE"""),39.66)</f>
        <v>39.66</v>
      </c>
      <c r="C561" s="1">
        <f t="shared" si="1"/>
        <v>-1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IFERROR(__xludf.DUMMYFUNCTION("""COMPUTED_VALUE"""),39.42)</f>
        <v>39.42</v>
      </c>
      <c r="C562" s="1">
        <f t="shared" si="1"/>
        <v>-1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IFERROR(__xludf.DUMMYFUNCTION("""COMPUTED_VALUE"""),39.33)</f>
        <v>39.33</v>
      </c>
      <c r="C563" s="1">
        <f t="shared" si="1"/>
        <v>-1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IFERROR(__xludf.DUMMYFUNCTION("""COMPUTED_VALUE"""),38.66)</f>
        <v>38.66</v>
      </c>
      <c r="C564" s="1">
        <f t="shared" si="1"/>
        <v>-1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IFERROR(__xludf.DUMMYFUNCTION("""COMPUTED_VALUE"""),38.26)</f>
        <v>38.26</v>
      </c>
      <c r="C565" s="1">
        <f t="shared" si="1"/>
        <v>-1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IFERROR(__xludf.DUMMYFUNCTION("""COMPUTED_VALUE"""),38.07)</f>
        <v>38.07</v>
      </c>
      <c r="C566" s="1">
        <f t="shared" si="1"/>
        <v>-1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IFERROR(__xludf.DUMMYFUNCTION("""COMPUTED_VALUE"""),38.23)</f>
        <v>38.23</v>
      </c>
      <c r="C567" s="1">
        <f t="shared" si="1"/>
        <v>-1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IFERROR(__xludf.DUMMYFUNCTION("""COMPUTED_VALUE"""),38.52)</f>
        <v>38.52</v>
      </c>
      <c r="C568" s="1">
        <f t="shared" si="1"/>
        <v>-1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IFERROR(__xludf.DUMMYFUNCTION("""COMPUTED_VALUE"""),38.46)</f>
        <v>38.46</v>
      </c>
      <c r="C569" s="1">
        <f t="shared" si="1"/>
        <v>-1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IFERROR(__xludf.DUMMYFUNCTION("""COMPUTED_VALUE"""),38.39)</f>
        <v>38.39</v>
      </c>
      <c r="C570" s="1">
        <f t="shared" si="1"/>
        <v>-1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IFERROR(__xludf.DUMMYFUNCTION("""COMPUTED_VALUE"""),37.66)</f>
        <v>37.66</v>
      </c>
      <c r="C571" s="1">
        <f t="shared" si="1"/>
        <v>-1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IFERROR(__xludf.DUMMYFUNCTION("""COMPUTED_VALUE"""),37.46)</f>
        <v>37.46</v>
      </c>
      <c r="C572" s="1">
        <f t="shared" si="1"/>
        <v>-1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IFERROR(__xludf.DUMMYFUNCTION("""COMPUTED_VALUE"""),36.8)</f>
        <v>36.8</v>
      </c>
      <c r="C573" s="1">
        <f t="shared" si="1"/>
        <v>-1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IFERROR(__xludf.DUMMYFUNCTION("""COMPUTED_VALUE"""),37.38)</f>
        <v>37.38</v>
      </c>
      <c r="C574" s="1">
        <f t="shared" si="1"/>
        <v>-1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IFERROR(__xludf.DUMMYFUNCTION("""COMPUTED_VALUE"""),37.55)</f>
        <v>37.55</v>
      </c>
      <c r="C575" s="1">
        <f t="shared" si="1"/>
        <v>-1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IFERROR(__xludf.DUMMYFUNCTION("""COMPUTED_VALUE"""),37.26)</f>
        <v>37.26</v>
      </c>
      <c r="C576" s="1">
        <f t="shared" si="1"/>
        <v>-1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IFERROR(__xludf.DUMMYFUNCTION("""COMPUTED_VALUE"""),37.43)</f>
        <v>37.43</v>
      </c>
      <c r="C577" s="1">
        <f t="shared" si="1"/>
        <v>-1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IFERROR(__xludf.DUMMYFUNCTION("""COMPUTED_VALUE"""),37.74)</f>
        <v>37.74</v>
      </c>
      <c r="C578" s="1">
        <f t="shared" si="1"/>
        <v>-1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IFERROR(__xludf.DUMMYFUNCTION("""COMPUTED_VALUE"""),37.66)</f>
        <v>37.66</v>
      </c>
      <c r="C579" s="1">
        <f t="shared" si="1"/>
        <v>-1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IFERROR(__xludf.DUMMYFUNCTION("""COMPUTED_VALUE"""),38.15)</f>
        <v>38.15</v>
      </c>
      <c r="C580" s="1">
        <f t="shared" si="1"/>
        <v>-1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IFERROR(__xludf.DUMMYFUNCTION("""COMPUTED_VALUE"""),38.73)</f>
        <v>38.73</v>
      </c>
      <c r="C581" s="1">
        <f t="shared" si="1"/>
        <v>-1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IFERROR(__xludf.DUMMYFUNCTION("""COMPUTED_VALUE"""),38.57)</f>
        <v>38.57</v>
      </c>
      <c r="C582" s="1">
        <f t="shared" si="1"/>
        <v>-1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IFERROR(__xludf.DUMMYFUNCTION("""COMPUTED_VALUE"""),39.5)</f>
        <v>39.5</v>
      </c>
      <c r="C583" s="1">
        <f t="shared" si="1"/>
        <v>-1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IFERROR(__xludf.DUMMYFUNCTION("""COMPUTED_VALUE"""),39.48)</f>
        <v>39.48</v>
      </c>
      <c r="C584" s="1">
        <f t="shared" si="1"/>
        <v>-1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IFERROR(__xludf.DUMMYFUNCTION("""COMPUTED_VALUE"""),40.14)</f>
        <v>40.14</v>
      </c>
      <c r="C585" s="1">
        <f t="shared" si="1"/>
        <v>-1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IFERROR(__xludf.DUMMYFUNCTION("""COMPUTED_VALUE"""),40.23)</f>
        <v>40.23</v>
      </c>
      <c r="C586" s="1">
        <f t="shared" si="1"/>
        <v>-1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IFERROR(__xludf.DUMMYFUNCTION("""COMPUTED_VALUE"""),40.38)</f>
        <v>40.38</v>
      </c>
      <c r="C587" s="1">
        <f t="shared" si="1"/>
        <v>-1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IFERROR(__xludf.DUMMYFUNCTION("""COMPUTED_VALUE"""),40.56)</f>
        <v>40.56</v>
      </c>
      <c r="C588" s="1">
        <f t="shared" si="1"/>
        <v>-1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IFERROR(__xludf.DUMMYFUNCTION("""COMPUTED_VALUE"""),40.6)</f>
        <v>40.6</v>
      </c>
      <c r="C589" s="1">
        <f t="shared" si="1"/>
        <v>-1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IFERROR(__xludf.DUMMYFUNCTION("""COMPUTED_VALUE"""),40.64)</f>
        <v>40.64</v>
      </c>
      <c r="C590" s="1">
        <f t="shared" si="1"/>
        <v>-1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IFERROR(__xludf.DUMMYFUNCTION("""COMPUTED_VALUE"""),40.26)</f>
        <v>40.26</v>
      </c>
      <c r="C591" s="1">
        <f t="shared" si="1"/>
        <v>-1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IFERROR(__xludf.DUMMYFUNCTION("""COMPUTED_VALUE"""),40.53)</f>
        <v>40.53</v>
      </c>
      <c r="C592" s="1">
        <f t="shared" si="1"/>
        <v>-1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IFERROR(__xludf.DUMMYFUNCTION("""COMPUTED_VALUE"""),40.55)</f>
        <v>40.55</v>
      </c>
      <c r="C593" s="1">
        <f t="shared" si="1"/>
        <v>-1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IFERROR(__xludf.DUMMYFUNCTION("""COMPUTED_VALUE"""),40.25)</f>
        <v>40.25</v>
      </c>
      <c r="C594" s="1">
        <f t="shared" si="1"/>
        <v>-1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IFERROR(__xludf.DUMMYFUNCTION("""COMPUTED_VALUE"""),40.55)</f>
        <v>40.55</v>
      </c>
      <c r="C595" s="1">
        <f t="shared" si="1"/>
        <v>-1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IFERROR(__xludf.DUMMYFUNCTION("""COMPUTED_VALUE"""),41.16)</f>
        <v>41.16</v>
      </c>
      <c r="C596" s="1">
        <f t="shared" si="1"/>
        <v>-1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IFERROR(__xludf.DUMMYFUNCTION("""COMPUTED_VALUE"""),40.89)</f>
        <v>40.89</v>
      </c>
      <c r="C597" s="1">
        <f t="shared" si="1"/>
        <v>-1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IFERROR(__xludf.DUMMYFUNCTION("""COMPUTED_VALUE"""),41.05)</f>
        <v>41.05</v>
      </c>
      <c r="C598" s="1">
        <f t="shared" si="1"/>
        <v>-1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IFERROR(__xludf.DUMMYFUNCTION("""COMPUTED_VALUE"""),40.88)</f>
        <v>40.88</v>
      </c>
      <c r="C599" s="1">
        <f t="shared" si="1"/>
        <v>-1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IFERROR(__xludf.DUMMYFUNCTION("""COMPUTED_VALUE"""),41.37)</f>
        <v>41.37</v>
      </c>
      <c r="C600" s="1">
        <f t="shared" si="1"/>
        <v>-1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IFERROR(__xludf.DUMMYFUNCTION("""COMPUTED_VALUE"""),41.53)</f>
        <v>41.53</v>
      </c>
      <c r="C601" s="1">
        <f t="shared" si="1"/>
        <v>-1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IFERROR(__xludf.DUMMYFUNCTION("""COMPUTED_VALUE"""),41.34)</f>
        <v>41.34</v>
      </c>
      <c r="C602" s="1">
        <f t="shared" si="1"/>
        <v>-1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IFERROR(__xludf.DUMMYFUNCTION("""COMPUTED_VALUE"""),41.39)</f>
        <v>41.39</v>
      </c>
      <c r="C603" s="1">
        <f t="shared" si="1"/>
        <v>-1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IFERROR(__xludf.DUMMYFUNCTION("""COMPUTED_VALUE"""),41.39)</f>
        <v>41.39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IFERROR(__xludf.DUMMYFUNCTION("""COMPUTED_VALUE"""),41.39)</f>
        <v>41.39</v>
      </c>
      <c r="C605" s="1">
        <f t="shared" si="1"/>
        <v>-1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IFERROR(__xludf.DUMMYFUNCTION("""COMPUTED_VALUE"""),41.45)</f>
        <v>41.45</v>
      </c>
      <c r="C606" s="1">
        <f t="shared" si="1"/>
        <v>-1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IFERROR(__xludf.DUMMYFUNCTION("""COMPUTED_VALUE"""),41.75)</f>
        <v>41.75</v>
      </c>
      <c r="C607" s="1">
        <f t="shared" si="1"/>
        <v>-1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IFERROR(__xludf.DUMMYFUNCTION("""COMPUTED_VALUE"""),41.42)</f>
        <v>41.42</v>
      </c>
      <c r="C608" s="1">
        <f t="shared" si="1"/>
        <v>-1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IFERROR(__xludf.DUMMYFUNCTION("""COMPUTED_VALUE"""),41.64)</f>
        <v>41.64</v>
      </c>
      <c r="C609" s="1">
        <f t="shared" si="1"/>
        <v>-1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IFERROR(__xludf.DUMMYFUNCTION("""COMPUTED_VALUE"""),41.03)</f>
        <v>41.03</v>
      </c>
      <c r="C610" s="1">
        <f t="shared" si="1"/>
        <v>-1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IFERROR(__xludf.DUMMYFUNCTION("""COMPUTED_VALUE"""),41.34)</f>
        <v>41.34</v>
      </c>
      <c r="C611" s="1">
        <f t="shared" si="1"/>
        <v>-1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IFERROR(__xludf.DUMMYFUNCTION("""COMPUTED_VALUE"""),41.2)</f>
        <v>41.2</v>
      </c>
      <c r="C612" s="1">
        <f t="shared" si="1"/>
        <v>-1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IFERROR(__xludf.DUMMYFUNCTION("""COMPUTED_VALUE"""),41.77)</f>
        <v>41.77</v>
      </c>
      <c r="C613" s="1">
        <f t="shared" si="1"/>
        <v>-1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IFERROR(__xludf.DUMMYFUNCTION("""COMPUTED_VALUE"""),41.64)</f>
        <v>41.64</v>
      </c>
      <c r="C614" s="1">
        <f t="shared" si="1"/>
        <v>-1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IFERROR(__xludf.DUMMYFUNCTION("""COMPUTED_VALUE"""),42.44)</f>
        <v>42.44</v>
      </c>
      <c r="C615" s="1">
        <f t="shared" si="1"/>
        <v>-1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IFERROR(__xludf.DUMMYFUNCTION("""COMPUTED_VALUE"""),42.56)</f>
        <v>42.56</v>
      </c>
      <c r="C616" s="1">
        <f t="shared" si="1"/>
        <v>-1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IFERROR(__xludf.DUMMYFUNCTION("""COMPUTED_VALUE"""),42.94)</f>
        <v>42.94</v>
      </c>
      <c r="C617" s="1">
        <f t="shared" si="1"/>
        <v>-1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IFERROR(__xludf.DUMMYFUNCTION("""COMPUTED_VALUE"""),42.99)</f>
        <v>42.99</v>
      </c>
      <c r="C618" s="1">
        <f t="shared" si="1"/>
        <v>-1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IFERROR(__xludf.DUMMYFUNCTION("""COMPUTED_VALUE"""),43.75)</f>
        <v>43.75</v>
      </c>
      <c r="C619" s="1">
        <f t="shared" si="1"/>
        <v>-1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IFERROR(__xludf.DUMMYFUNCTION("""COMPUTED_VALUE"""),43.55)</f>
        <v>43.55</v>
      </c>
      <c r="C620" s="1">
        <f t="shared" si="1"/>
        <v>-1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IFERROR(__xludf.DUMMYFUNCTION("""COMPUTED_VALUE"""),43.82)</f>
        <v>43.82</v>
      </c>
      <c r="C621" s="1">
        <f t="shared" si="1"/>
        <v>-1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IFERROR(__xludf.DUMMYFUNCTION("""COMPUTED_VALUE"""),43.73)</f>
        <v>43.73</v>
      </c>
      <c r="C622" s="1">
        <f t="shared" si="1"/>
        <v>-1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IFERROR(__xludf.DUMMYFUNCTION("""COMPUTED_VALUE"""),43.3)</f>
        <v>43.3</v>
      </c>
      <c r="C623" s="1">
        <f t="shared" si="1"/>
        <v>-1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IFERROR(__xludf.DUMMYFUNCTION("""COMPUTED_VALUE"""),43.33)</f>
        <v>43.33</v>
      </c>
      <c r="C624" s="1">
        <f t="shared" si="1"/>
        <v>-1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IFERROR(__xludf.DUMMYFUNCTION("""COMPUTED_VALUE"""),43.95)</f>
        <v>43.95</v>
      </c>
      <c r="C625" s="1">
        <f t="shared" si="1"/>
        <v>-1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IFERROR(__xludf.DUMMYFUNCTION("""COMPUTED_VALUE"""),43.65)</f>
        <v>43.65</v>
      </c>
      <c r="C626" s="1">
        <f t="shared" si="1"/>
        <v>-1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IFERROR(__xludf.DUMMYFUNCTION("""COMPUTED_VALUE"""),43.84)</f>
        <v>43.84</v>
      </c>
      <c r="C627" s="1">
        <f t="shared" si="1"/>
        <v>-1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IFERROR(__xludf.DUMMYFUNCTION("""COMPUTED_VALUE"""),43.78)</f>
        <v>43.78</v>
      </c>
      <c r="C628" s="1">
        <f t="shared" si="1"/>
        <v>-1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IFERROR(__xludf.DUMMYFUNCTION("""COMPUTED_VALUE"""),43.97)</f>
        <v>43.97</v>
      </c>
      <c r="C629" s="1">
        <f t="shared" si="1"/>
        <v>-1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IFERROR(__xludf.DUMMYFUNCTION("""COMPUTED_VALUE"""),44.44)</f>
        <v>44.44</v>
      </c>
      <c r="C630" s="1">
        <f t="shared" si="1"/>
        <v>-1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IFERROR(__xludf.DUMMYFUNCTION("""COMPUTED_VALUE"""),44.93)</f>
        <v>44.93</v>
      </c>
      <c r="C631" s="1">
        <f t="shared" si="1"/>
        <v>-1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IFERROR(__xludf.DUMMYFUNCTION("""COMPUTED_VALUE"""),44.95)</f>
        <v>44.95</v>
      </c>
      <c r="C632" s="1">
        <f t="shared" si="1"/>
        <v>-1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IFERROR(__xludf.DUMMYFUNCTION("""COMPUTED_VALUE"""),44.89)</f>
        <v>44.89</v>
      </c>
      <c r="C633" s="1">
        <f t="shared" si="1"/>
        <v>-1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IFERROR(__xludf.DUMMYFUNCTION("""COMPUTED_VALUE"""),44.42)</f>
        <v>44.42</v>
      </c>
      <c r="C634" s="1">
        <f t="shared" si="1"/>
        <v>-1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IFERROR(__xludf.DUMMYFUNCTION("""COMPUTED_VALUE"""),44.74)</f>
        <v>44.74</v>
      </c>
      <c r="C635" s="1">
        <f t="shared" si="1"/>
        <v>-1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IFERROR(__xludf.DUMMYFUNCTION("""COMPUTED_VALUE"""),44.7)</f>
        <v>44.7</v>
      </c>
      <c r="C636" s="1">
        <f t="shared" si="1"/>
        <v>-1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IFERROR(__xludf.DUMMYFUNCTION("""COMPUTED_VALUE"""),44.9)</f>
        <v>44.9</v>
      </c>
      <c r="C637" s="1">
        <f t="shared" si="1"/>
        <v>-1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IFERROR(__xludf.DUMMYFUNCTION("""COMPUTED_VALUE"""),44.67)</f>
        <v>44.67</v>
      </c>
      <c r="C638" s="1">
        <f t="shared" si="1"/>
        <v>-1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IFERROR(__xludf.DUMMYFUNCTION("""COMPUTED_VALUE"""),45.21)</f>
        <v>45.21</v>
      </c>
      <c r="C639" s="1">
        <f t="shared" si="1"/>
        <v>-1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IFERROR(__xludf.DUMMYFUNCTION("""COMPUTED_VALUE"""),45.27)</f>
        <v>45.27</v>
      </c>
      <c r="C640" s="1">
        <f t="shared" si="1"/>
        <v>-1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IFERROR(__xludf.DUMMYFUNCTION("""COMPUTED_VALUE"""),45.66)</f>
        <v>45.66</v>
      </c>
      <c r="C641" s="1">
        <f t="shared" si="1"/>
        <v>-1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IFERROR(__xludf.DUMMYFUNCTION("""COMPUTED_VALUE"""),45.89)</f>
        <v>45.89</v>
      </c>
      <c r="C642" s="1">
        <f t="shared" si="1"/>
        <v>-1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IFERROR(__xludf.DUMMYFUNCTION("""COMPUTED_VALUE"""),44.54)</f>
        <v>44.54</v>
      </c>
      <c r="C643" s="1">
        <f t="shared" si="1"/>
        <v>-1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IFERROR(__xludf.DUMMYFUNCTION("""COMPUTED_VALUE"""),44.49)</f>
        <v>44.49</v>
      </c>
      <c r="C644" s="1">
        <f t="shared" si="1"/>
        <v>-1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IFERROR(__xludf.DUMMYFUNCTION("""COMPUTED_VALUE"""),44.35)</f>
        <v>44.35</v>
      </c>
      <c r="C645" s="1">
        <f t="shared" si="1"/>
        <v>-1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IFERROR(__xludf.DUMMYFUNCTION("""COMPUTED_VALUE"""),43.77)</f>
        <v>43.77</v>
      </c>
      <c r="C646" s="1">
        <f t="shared" si="1"/>
        <v>-1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IFERROR(__xludf.DUMMYFUNCTION("""COMPUTED_VALUE"""),43.72)</f>
        <v>43.72</v>
      </c>
      <c r="C647" s="1">
        <f t="shared" si="1"/>
        <v>-1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IFERROR(__xludf.DUMMYFUNCTION("""COMPUTED_VALUE"""),44.46)</f>
        <v>44.46</v>
      </c>
      <c r="C648" s="1">
        <f t="shared" si="1"/>
        <v>-1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IFERROR(__xludf.DUMMYFUNCTION("""COMPUTED_VALUE"""),44.9)</f>
        <v>44.9</v>
      </c>
      <c r="C649" s="1">
        <f t="shared" si="1"/>
        <v>-1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IFERROR(__xludf.DUMMYFUNCTION("""COMPUTED_VALUE"""),44.95)</f>
        <v>44.95</v>
      </c>
      <c r="C650" s="1">
        <f t="shared" si="1"/>
        <v>-1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IFERROR(__xludf.DUMMYFUNCTION("""COMPUTED_VALUE"""),45.14)</f>
        <v>45.14</v>
      </c>
      <c r="C651" s="1">
        <f t="shared" si="1"/>
        <v>-1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IFERROR(__xludf.DUMMYFUNCTION("""COMPUTED_VALUE"""),45.21)</f>
        <v>45.21</v>
      </c>
      <c r="C652" s="1">
        <f t="shared" si="1"/>
        <v>-1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IFERROR(__xludf.DUMMYFUNCTION("""COMPUTED_VALUE"""),44.62)</f>
        <v>44.62</v>
      </c>
      <c r="C653" s="1">
        <f t="shared" si="1"/>
        <v>-1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IFERROR(__xludf.DUMMYFUNCTION("""COMPUTED_VALUE"""),44.46)</f>
        <v>44.46</v>
      </c>
      <c r="C654" s="1">
        <f t="shared" si="1"/>
        <v>-1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IFERROR(__xludf.DUMMYFUNCTION("""COMPUTED_VALUE"""),44.69)</f>
        <v>44.69</v>
      </c>
      <c r="C655" s="1">
        <f t="shared" si="1"/>
        <v>-1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IFERROR(__xludf.DUMMYFUNCTION("""COMPUTED_VALUE"""),44.47)</f>
        <v>44.47</v>
      </c>
      <c r="C656" s="1">
        <f t="shared" si="1"/>
        <v>-1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IFERROR(__xludf.DUMMYFUNCTION("""COMPUTED_VALUE"""),44.18)</f>
        <v>44.18</v>
      </c>
      <c r="C657" s="1">
        <f t="shared" si="1"/>
        <v>-1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IFERROR(__xludf.DUMMYFUNCTION("""COMPUTED_VALUE"""),44.34)</f>
        <v>44.34</v>
      </c>
      <c r="C658" s="1">
        <f t="shared" si="1"/>
        <v>-1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IFERROR(__xludf.DUMMYFUNCTION("""COMPUTED_VALUE"""),44.6)</f>
        <v>44.6</v>
      </c>
      <c r="C659" s="1">
        <f t="shared" si="1"/>
        <v>-1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IFERROR(__xludf.DUMMYFUNCTION("""COMPUTED_VALUE"""),44.27)</f>
        <v>44.27</v>
      </c>
      <c r="C660" s="1">
        <f t="shared" si="1"/>
        <v>-1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IFERROR(__xludf.DUMMYFUNCTION("""COMPUTED_VALUE"""),44.33)</f>
        <v>44.33</v>
      </c>
      <c r="C661" s="1">
        <f t="shared" si="1"/>
        <v>-1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IFERROR(__xludf.DUMMYFUNCTION("""COMPUTED_VALUE"""),44.19)</f>
        <v>44.19</v>
      </c>
      <c r="C662" s="1">
        <f t="shared" si="1"/>
        <v>-1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IFERROR(__xludf.DUMMYFUNCTION("""COMPUTED_VALUE"""),44.12)</f>
        <v>44.12</v>
      </c>
      <c r="C663" s="1">
        <f t="shared" si="1"/>
        <v>-1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IFERROR(__xludf.DUMMYFUNCTION("""COMPUTED_VALUE"""),44.06)</f>
        <v>44.06</v>
      </c>
      <c r="C664" s="1">
        <f t="shared" si="1"/>
        <v>-1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IFERROR(__xludf.DUMMYFUNCTION("""COMPUTED_VALUE"""),43.7)</f>
        <v>43.7</v>
      </c>
      <c r="C665" s="1">
        <f t="shared" si="1"/>
        <v>-1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IFERROR(__xludf.DUMMYFUNCTION("""COMPUTED_VALUE"""),42.89)</f>
        <v>42.89</v>
      </c>
      <c r="C666" s="1">
        <f t="shared" si="1"/>
        <v>-1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IFERROR(__xludf.DUMMYFUNCTION("""COMPUTED_VALUE"""),42.62)</f>
        <v>42.62</v>
      </c>
      <c r="C667" s="1">
        <f t="shared" si="1"/>
        <v>-1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IFERROR(__xludf.DUMMYFUNCTION("""COMPUTED_VALUE"""),42.25)</f>
        <v>42.25</v>
      </c>
      <c r="C668" s="1">
        <f t="shared" si="1"/>
        <v>-1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IFERROR(__xludf.DUMMYFUNCTION("""COMPUTED_VALUE"""),43.17)</f>
        <v>43.17</v>
      </c>
      <c r="C669" s="1">
        <f t="shared" si="1"/>
        <v>-1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IFERROR(__xludf.DUMMYFUNCTION("""COMPUTED_VALUE"""),42.76)</f>
        <v>42.76</v>
      </c>
      <c r="C670" s="1">
        <f t="shared" si="1"/>
        <v>-1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IFERROR(__xludf.DUMMYFUNCTION("""COMPUTED_VALUE"""),42.67)</f>
        <v>42.67</v>
      </c>
      <c r="C671" s="1">
        <f t="shared" si="1"/>
        <v>-1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IFERROR(__xludf.DUMMYFUNCTION("""COMPUTED_VALUE"""),43.09)</f>
        <v>43.09</v>
      </c>
      <c r="C672" s="1">
        <f t="shared" si="1"/>
        <v>-1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IFERROR(__xludf.DUMMYFUNCTION("""COMPUTED_VALUE"""),42.77)</f>
        <v>42.77</v>
      </c>
      <c r="C673" s="1">
        <f t="shared" si="1"/>
        <v>-1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IFERROR(__xludf.DUMMYFUNCTION("""COMPUTED_VALUE"""),42.94)</f>
        <v>42.94</v>
      </c>
      <c r="C674" s="1">
        <f t="shared" si="1"/>
        <v>-1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IFERROR(__xludf.DUMMYFUNCTION("""COMPUTED_VALUE"""),43.7)</f>
        <v>43.7</v>
      </c>
      <c r="C675" s="1">
        <f t="shared" si="1"/>
        <v>-1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IFERROR(__xludf.DUMMYFUNCTION("""COMPUTED_VALUE"""),43.8)</f>
        <v>43.8</v>
      </c>
      <c r="C676" s="1">
        <f t="shared" si="1"/>
        <v>-1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IFERROR(__xludf.DUMMYFUNCTION("""COMPUTED_VALUE"""),44.15)</f>
        <v>44.15</v>
      </c>
      <c r="C677" s="1">
        <f t="shared" si="1"/>
        <v>-1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IFERROR(__xludf.DUMMYFUNCTION("""COMPUTED_VALUE"""),43.72)</f>
        <v>43.72</v>
      </c>
      <c r="C678" s="1">
        <f t="shared" si="1"/>
        <v>-1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IFERROR(__xludf.DUMMYFUNCTION("""COMPUTED_VALUE"""),44.06)</f>
        <v>44.06</v>
      </c>
      <c r="C679" s="1">
        <f t="shared" si="1"/>
        <v>-1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IFERROR(__xludf.DUMMYFUNCTION("""COMPUTED_VALUE"""),44.24)</f>
        <v>44.24</v>
      </c>
      <c r="C680" s="1">
        <f t="shared" si="1"/>
        <v>-1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IFERROR(__xludf.DUMMYFUNCTION("""COMPUTED_VALUE"""),44.89)</f>
        <v>44.89</v>
      </c>
      <c r="C681" s="1">
        <f t="shared" si="1"/>
        <v>-1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IFERROR(__xludf.DUMMYFUNCTION("""COMPUTED_VALUE"""),45.58)</f>
        <v>45.58</v>
      </c>
      <c r="C682" s="1">
        <f t="shared" si="1"/>
        <v>-1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IFERROR(__xludf.DUMMYFUNCTION("""COMPUTED_VALUE"""),44.53)</f>
        <v>44.53</v>
      </c>
      <c r="C683" s="1">
        <f t="shared" si="1"/>
        <v>-1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IFERROR(__xludf.DUMMYFUNCTION("""COMPUTED_VALUE"""),44.58)</f>
        <v>44.58</v>
      </c>
      <c r="C684" s="1">
        <f t="shared" si="1"/>
        <v>-1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IFERROR(__xludf.DUMMYFUNCTION("""COMPUTED_VALUE"""),44.91)</f>
        <v>44.91</v>
      </c>
      <c r="C685" s="1">
        <f t="shared" si="1"/>
        <v>-1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IFERROR(__xludf.DUMMYFUNCTION("""COMPUTED_VALUE"""),45.27)</f>
        <v>45.27</v>
      </c>
      <c r="C686" s="1">
        <f t="shared" si="1"/>
        <v>-1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IFERROR(__xludf.DUMMYFUNCTION("""COMPUTED_VALUE"""),45.49)</f>
        <v>45.49</v>
      </c>
      <c r="C687" s="1">
        <f t="shared" si="1"/>
        <v>-1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IFERROR(__xludf.DUMMYFUNCTION("""COMPUTED_VALUE"""),45.64)</f>
        <v>45.64</v>
      </c>
      <c r="C688" s="1">
        <f t="shared" si="1"/>
        <v>-1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IFERROR(__xludf.DUMMYFUNCTION("""COMPUTED_VALUE"""),45.68)</f>
        <v>45.68</v>
      </c>
      <c r="C689" s="1">
        <f t="shared" si="1"/>
        <v>-1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IFERROR(__xludf.DUMMYFUNCTION("""COMPUTED_VALUE"""),45.62)</f>
        <v>45.62</v>
      </c>
      <c r="C690" s="1">
        <f t="shared" si="1"/>
        <v>-1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IFERROR(__xludf.DUMMYFUNCTION("""COMPUTED_VALUE"""),45.59)</f>
        <v>45.59</v>
      </c>
      <c r="C691" s="1">
        <f t="shared" si="1"/>
        <v>-1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IFERROR(__xludf.DUMMYFUNCTION("""COMPUTED_VALUE"""),45.76)</f>
        <v>45.76</v>
      </c>
      <c r="C692" s="1">
        <f t="shared" si="1"/>
        <v>-1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IFERROR(__xludf.DUMMYFUNCTION("""COMPUTED_VALUE"""),45.57)</f>
        <v>45.57</v>
      </c>
      <c r="C693" s="1">
        <f t="shared" si="1"/>
        <v>-1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IFERROR(__xludf.DUMMYFUNCTION("""COMPUTED_VALUE"""),45.81)</f>
        <v>45.81</v>
      </c>
      <c r="C694" s="1">
        <f t="shared" si="1"/>
        <v>-1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IFERROR(__xludf.DUMMYFUNCTION("""COMPUTED_VALUE"""),45.86)</f>
        <v>45.86</v>
      </c>
      <c r="C695" s="1">
        <f t="shared" si="1"/>
        <v>-1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IFERROR(__xludf.DUMMYFUNCTION("""COMPUTED_VALUE"""),46.28)</f>
        <v>46.28</v>
      </c>
      <c r="C696" s="1">
        <f t="shared" si="1"/>
        <v>-1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IFERROR(__xludf.DUMMYFUNCTION("""COMPUTED_VALUE"""),47.26)</f>
        <v>47.26</v>
      </c>
      <c r="C697" s="1">
        <f t="shared" si="1"/>
        <v>-1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IFERROR(__xludf.DUMMYFUNCTION("""COMPUTED_VALUE"""),47.05)</f>
        <v>47.05</v>
      </c>
      <c r="C698" s="1">
        <f t="shared" si="1"/>
        <v>-1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IFERROR(__xludf.DUMMYFUNCTION("""COMPUTED_VALUE"""),46.57)</f>
        <v>46.57</v>
      </c>
      <c r="C699" s="1">
        <f t="shared" si="1"/>
        <v>-1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IFERROR(__xludf.DUMMYFUNCTION("""COMPUTED_VALUE"""),46.11)</f>
        <v>46.11</v>
      </c>
      <c r="C700" s="1">
        <f t="shared" si="1"/>
        <v>-1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IFERROR(__xludf.DUMMYFUNCTION("""COMPUTED_VALUE"""),45.78)</f>
        <v>45.78</v>
      </c>
      <c r="C701" s="1">
        <f t="shared" si="1"/>
        <v>-1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IFERROR(__xludf.DUMMYFUNCTION("""COMPUTED_VALUE"""),45.2)</f>
        <v>45.2</v>
      </c>
      <c r="C702" s="1">
        <f t="shared" si="1"/>
        <v>-1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IFERROR(__xludf.DUMMYFUNCTION("""COMPUTED_VALUE"""),44.62)</f>
        <v>44.62</v>
      </c>
      <c r="C703" s="1">
        <f t="shared" si="1"/>
        <v>-1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IFERROR(__xludf.DUMMYFUNCTION("""COMPUTED_VALUE"""),44.5)</f>
        <v>44.5</v>
      </c>
      <c r="C704" s="1">
        <f t="shared" si="1"/>
        <v>-1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IFERROR(__xludf.DUMMYFUNCTION("""COMPUTED_VALUE"""),44.08)</f>
        <v>44.08</v>
      </c>
      <c r="C705" s="1">
        <f t="shared" si="1"/>
        <v>-1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IFERROR(__xludf.DUMMYFUNCTION("""COMPUTED_VALUE"""),44.72)</f>
        <v>44.72</v>
      </c>
      <c r="C706" s="1">
        <f t="shared" si="1"/>
        <v>-1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IFERROR(__xludf.DUMMYFUNCTION("""COMPUTED_VALUE"""),45.78)</f>
        <v>45.78</v>
      </c>
      <c r="C707" s="1">
        <f t="shared" si="1"/>
        <v>-1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IFERROR(__xludf.DUMMYFUNCTION("""COMPUTED_VALUE"""),45.16)</f>
        <v>45.16</v>
      </c>
      <c r="C708" s="1">
        <f t="shared" si="1"/>
        <v>-1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IFERROR(__xludf.DUMMYFUNCTION("""COMPUTED_VALUE"""),44.77)</f>
        <v>44.77</v>
      </c>
      <c r="C709" s="1">
        <f t="shared" si="1"/>
        <v>-1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IFERROR(__xludf.DUMMYFUNCTION("""COMPUTED_VALUE"""),44.07)</f>
        <v>44.07</v>
      </c>
      <c r="C710" s="1">
        <f t="shared" si="1"/>
        <v>-1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IFERROR(__xludf.DUMMYFUNCTION("""COMPUTED_VALUE"""),44.23)</f>
        <v>44.23</v>
      </c>
      <c r="C711" s="1">
        <f t="shared" si="1"/>
        <v>-1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IFERROR(__xludf.DUMMYFUNCTION("""COMPUTED_VALUE"""),44.25)</f>
        <v>44.25</v>
      </c>
      <c r="C712" s="1">
        <f t="shared" si="1"/>
        <v>-1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IFERROR(__xludf.DUMMYFUNCTION("""COMPUTED_VALUE"""),44.73)</f>
        <v>44.73</v>
      </c>
      <c r="C713" s="1">
        <f t="shared" si="1"/>
        <v>-1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IFERROR(__xludf.DUMMYFUNCTION("""COMPUTED_VALUE"""),44.64)</f>
        <v>44.64</v>
      </c>
      <c r="C714" s="1">
        <f t="shared" si="1"/>
        <v>-1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IFERROR(__xludf.DUMMYFUNCTION("""COMPUTED_VALUE"""),45.14)</f>
        <v>45.14</v>
      </c>
      <c r="C715" s="1">
        <f t="shared" si="1"/>
        <v>-1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IFERROR(__xludf.DUMMYFUNCTION("""COMPUTED_VALUE"""),44.52)</f>
        <v>44.52</v>
      </c>
      <c r="C716" s="1">
        <f t="shared" si="1"/>
        <v>-1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IFERROR(__xludf.DUMMYFUNCTION("""COMPUTED_VALUE"""),44.2)</f>
        <v>44.2</v>
      </c>
      <c r="C717" s="1">
        <f t="shared" si="1"/>
        <v>-1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IFERROR(__xludf.DUMMYFUNCTION("""COMPUTED_VALUE"""),44.3)</f>
        <v>44.3</v>
      </c>
      <c r="C718" s="1">
        <f t="shared" si="1"/>
        <v>-1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IFERROR(__xludf.DUMMYFUNCTION("""COMPUTED_VALUE"""),43.19)</f>
        <v>43.19</v>
      </c>
      <c r="C719" s="1">
        <f t="shared" si="1"/>
        <v>-1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IFERROR(__xludf.DUMMYFUNCTION("""COMPUTED_VALUE"""),42.61)</f>
        <v>42.61</v>
      </c>
      <c r="C720" s="1">
        <f t="shared" si="1"/>
        <v>-1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IFERROR(__xludf.DUMMYFUNCTION("""COMPUTED_VALUE"""),42.64)</f>
        <v>42.64</v>
      </c>
      <c r="C721" s="1">
        <f t="shared" si="1"/>
        <v>-1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IFERROR(__xludf.DUMMYFUNCTION("""COMPUTED_VALUE"""),42.56)</f>
        <v>42.56</v>
      </c>
      <c r="C722" s="1">
        <f t="shared" si="1"/>
        <v>-1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IFERROR(__xludf.DUMMYFUNCTION("""COMPUTED_VALUE"""),42.54)</f>
        <v>42.54</v>
      </c>
      <c r="C723" s="1">
        <f t="shared" si="1"/>
        <v>-1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IFERROR(__xludf.DUMMYFUNCTION("""COMPUTED_VALUE"""),42.24)</f>
        <v>42.24</v>
      </c>
      <c r="C724" s="1">
        <f t="shared" si="1"/>
        <v>-1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IFERROR(__xludf.DUMMYFUNCTION("""COMPUTED_VALUE"""),41.7)</f>
        <v>41.7</v>
      </c>
      <c r="C725" s="1">
        <f t="shared" si="1"/>
        <v>-1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IFERROR(__xludf.DUMMYFUNCTION("""COMPUTED_VALUE"""),41.4)</f>
        <v>41.4</v>
      </c>
      <c r="C726" s="1">
        <f t="shared" si="1"/>
        <v>-1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IFERROR(__xludf.DUMMYFUNCTION("""COMPUTED_VALUE"""),42.81)</f>
        <v>42.81</v>
      </c>
      <c r="C727" s="1">
        <f t="shared" si="1"/>
        <v>-1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IFERROR(__xludf.DUMMYFUNCTION("""COMPUTED_VALUE"""),42.82)</f>
        <v>42.82</v>
      </c>
      <c r="C728" s="1">
        <f t="shared" si="1"/>
        <v>-1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IFERROR(__xludf.DUMMYFUNCTION("""COMPUTED_VALUE"""),43.16)</f>
        <v>43.16</v>
      </c>
      <c r="C729" s="1">
        <f t="shared" si="1"/>
        <v>-1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IFERROR(__xludf.DUMMYFUNCTION("""COMPUTED_VALUE"""),43.76)</f>
        <v>43.76</v>
      </c>
      <c r="C730" s="1">
        <f t="shared" si="1"/>
        <v>-1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IFERROR(__xludf.DUMMYFUNCTION("""COMPUTED_VALUE"""),43.3)</f>
        <v>43.3</v>
      </c>
      <c r="C731" s="1">
        <f t="shared" si="1"/>
        <v>-1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IFERROR(__xludf.DUMMYFUNCTION("""COMPUTED_VALUE"""),42.98)</f>
        <v>42.98</v>
      </c>
      <c r="C732" s="1">
        <f t="shared" si="1"/>
        <v>-1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IFERROR(__xludf.DUMMYFUNCTION("""COMPUTED_VALUE"""),43.56)</f>
        <v>43.56</v>
      </c>
      <c r="C733" s="1">
        <f t="shared" si="1"/>
        <v>-1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IFERROR(__xludf.DUMMYFUNCTION("""COMPUTED_VALUE"""),44.01)</f>
        <v>44.01</v>
      </c>
      <c r="C734" s="1">
        <f t="shared" si="1"/>
        <v>-1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IFERROR(__xludf.DUMMYFUNCTION("""COMPUTED_VALUE"""),44.12)</f>
        <v>44.12</v>
      </c>
      <c r="C735" s="1">
        <f t="shared" si="1"/>
        <v>-1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IFERROR(__xludf.DUMMYFUNCTION("""COMPUTED_VALUE"""),44.1)</f>
        <v>44.1</v>
      </c>
      <c r="C736" s="1">
        <f t="shared" si="1"/>
        <v>-1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IFERROR(__xludf.DUMMYFUNCTION("""COMPUTED_VALUE"""),43.67)</f>
        <v>43.67</v>
      </c>
      <c r="C737" s="1">
        <f t="shared" si="1"/>
        <v>-1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IFERROR(__xludf.DUMMYFUNCTION("""COMPUTED_VALUE"""),44.1)</f>
        <v>44.1</v>
      </c>
      <c r="C738" s="1">
        <f t="shared" si="1"/>
        <v>-1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IFERROR(__xludf.DUMMYFUNCTION("""COMPUTED_VALUE"""),44.45)</f>
        <v>44.45</v>
      </c>
      <c r="C739" s="1">
        <f t="shared" si="1"/>
        <v>-1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IFERROR(__xludf.DUMMYFUNCTION("""COMPUTED_VALUE"""),44.41)</f>
        <v>44.41</v>
      </c>
      <c r="C740" s="1">
        <f t="shared" si="1"/>
        <v>-1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IFERROR(__xludf.DUMMYFUNCTION("""COMPUTED_VALUE"""),44.03)</f>
        <v>44.03</v>
      </c>
      <c r="C741" s="1">
        <f t="shared" si="1"/>
        <v>-1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IFERROR(__xludf.DUMMYFUNCTION("""COMPUTED_VALUE"""),44.44)</f>
        <v>44.44</v>
      </c>
      <c r="C742" s="1">
        <f t="shared" si="1"/>
        <v>-1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IFERROR(__xludf.DUMMYFUNCTION("""COMPUTED_VALUE"""),44.79)</f>
        <v>44.79</v>
      </c>
      <c r="C743" s="1">
        <f t="shared" si="1"/>
        <v>-1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IFERROR(__xludf.DUMMYFUNCTION("""COMPUTED_VALUE"""),44.52)</f>
        <v>44.52</v>
      </c>
      <c r="C744" s="1">
        <f t="shared" si="1"/>
        <v>-1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IFERROR(__xludf.DUMMYFUNCTION("""COMPUTED_VALUE"""),44.21)</f>
        <v>44.21</v>
      </c>
      <c r="C745" s="1">
        <f t="shared" si="1"/>
        <v>-1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IFERROR(__xludf.DUMMYFUNCTION("""COMPUTED_VALUE"""),44.12)</f>
        <v>44.12</v>
      </c>
      <c r="C746" s="1">
        <f t="shared" si="1"/>
        <v>-1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IFERROR(__xludf.DUMMYFUNCTION("""COMPUTED_VALUE"""),43.87)</f>
        <v>43.87</v>
      </c>
      <c r="C747" s="1">
        <f t="shared" si="1"/>
        <v>-1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IFERROR(__xludf.DUMMYFUNCTION("""COMPUTED_VALUE"""),43.38)</f>
        <v>43.38</v>
      </c>
      <c r="C748" s="1">
        <f t="shared" si="1"/>
        <v>-1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IFERROR(__xludf.DUMMYFUNCTION("""COMPUTED_VALUE"""),43.81)</f>
        <v>43.81</v>
      </c>
      <c r="C749" s="1">
        <f t="shared" si="1"/>
        <v>-1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IFERROR(__xludf.DUMMYFUNCTION("""COMPUTED_VALUE"""),43.57)</f>
        <v>43.57</v>
      </c>
      <c r="C750" s="1">
        <f t="shared" si="1"/>
        <v>-1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IFERROR(__xludf.DUMMYFUNCTION("""COMPUTED_VALUE"""),43.54)</f>
        <v>43.54</v>
      </c>
      <c r="C751" s="1">
        <f t="shared" si="1"/>
        <v>-1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IFERROR(__xludf.DUMMYFUNCTION("""COMPUTED_VALUE"""),43.45)</f>
        <v>43.45</v>
      </c>
      <c r="C752" s="1">
        <f t="shared" si="1"/>
        <v>-1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IFERROR(__xludf.DUMMYFUNCTION("""COMPUTED_VALUE"""),43.48)</f>
        <v>43.48</v>
      </c>
      <c r="C753" s="1">
        <f t="shared" si="1"/>
        <v>-1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IFERROR(__xludf.DUMMYFUNCTION("""COMPUTED_VALUE"""),42.9)</f>
        <v>42.9</v>
      </c>
      <c r="C754" s="1">
        <f t="shared" si="1"/>
        <v>-1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IFERROR(__xludf.DUMMYFUNCTION("""COMPUTED_VALUE"""),43.27)</f>
        <v>43.27</v>
      </c>
      <c r="C755" s="1">
        <f t="shared" si="1"/>
        <v>-1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IFERROR(__xludf.DUMMYFUNCTION("""COMPUTED_VALUE"""),44.27)</f>
        <v>44.27</v>
      </c>
      <c r="C756" s="1">
        <f t="shared" si="1"/>
        <v>-1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IFERROR(__xludf.DUMMYFUNCTION("""COMPUTED_VALUE"""),44.06)</f>
        <v>44.06</v>
      </c>
      <c r="C757" s="1">
        <f t="shared" si="1"/>
        <v>-1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IFERROR(__xludf.DUMMYFUNCTION("""COMPUTED_VALUE"""),44.3)</f>
        <v>44.3</v>
      </c>
      <c r="C758" s="1">
        <f t="shared" si="1"/>
        <v>-1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IFERROR(__xludf.DUMMYFUNCTION("""COMPUTED_VALUE"""),44.69)</f>
        <v>44.69</v>
      </c>
      <c r="C759" s="1">
        <f t="shared" si="1"/>
        <v>-1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IFERROR(__xludf.DUMMYFUNCTION("""COMPUTED_VALUE"""),43.1)</f>
        <v>43.1</v>
      </c>
      <c r="C760" s="1">
        <f t="shared" si="1"/>
        <v>-1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IFERROR(__xludf.DUMMYFUNCTION("""COMPUTED_VALUE"""),43.0)</f>
        <v>43</v>
      </c>
      <c r="C761" s="1">
        <f t="shared" si="1"/>
        <v>-1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IFERROR(__xludf.DUMMYFUNCTION("""COMPUTED_VALUE"""),43.59)</f>
        <v>43.59</v>
      </c>
      <c r="C762" s="1">
        <f t="shared" si="1"/>
        <v>-1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IFERROR(__xludf.DUMMYFUNCTION("""COMPUTED_VALUE"""),43.3)</f>
        <v>43.3</v>
      </c>
      <c r="C763" s="1">
        <f t="shared" si="1"/>
        <v>-1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IFERROR(__xludf.DUMMYFUNCTION("""COMPUTED_VALUE"""),42.59)</f>
        <v>42.59</v>
      </c>
      <c r="C764" s="1">
        <f t="shared" si="1"/>
        <v>-1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IFERROR(__xludf.DUMMYFUNCTION("""COMPUTED_VALUE"""),41.97)</f>
        <v>41.97</v>
      </c>
      <c r="C765" s="1">
        <f t="shared" si="1"/>
        <v>-1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IFERROR(__xludf.DUMMYFUNCTION("""COMPUTED_VALUE"""),41.51)</f>
        <v>41.51</v>
      </c>
      <c r="C766" s="1">
        <f t="shared" si="1"/>
        <v>-1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IFERROR(__xludf.DUMMYFUNCTION("""COMPUTED_VALUE"""),42.13)</f>
        <v>42.13</v>
      </c>
      <c r="C767" s="1">
        <f t="shared" si="1"/>
        <v>-1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IFERROR(__xludf.DUMMYFUNCTION("""COMPUTED_VALUE"""),42.54)</f>
        <v>42.54</v>
      </c>
      <c r="C768" s="1">
        <f t="shared" si="1"/>
        <v>-1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IFERROR(__xludf.DUMMYFUNCTION("""COMPUTED_VALUE"""),42.94)</f>
        <v>42.94</v>
      </c>
      <c r="C769" s="1">
        <f t="shared" si="1"/>
        <v>-1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IFERROR(__xludf.DUMMYFUNCTION("""COMPUTED_VALUE"""),42.79)</f>
        <v>42.79</v>
      </c>
      <c r="C770" s="1">
        <f t="shared" si="1"/>
        <v>-1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IFERROR(__xludf.DUMMYFUNCTION("""COMPUTED_VALUE"""),42.59)</f>
        <v>42.59</v>
      </c>
      <c r="C771" s="1">
        <f t="shared" si="1"/>
        <v>-1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IFERROR(__xludf.DUMMYFUNCTION("""COMPUTED_VALUE"""),42.67)</f>
        <v>42.67</v>
      </c>
      <c r="C772" s="1">
        <f t="shared" si="1"/>
        <v>-1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IFERROR(__xludf.DUMMYFUNCTION("""COMPUTED_VALUE"""),42.77)</f>
        <v>42.77</v>
      </c>
      <c r="C773" s="1">
        <f t="shared" si="1"/>
        <v>-1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IFERROR(__xludf.DUMMYFUNCTION("""COMPUTED_VALUE"""),43.5)</f>
        <v>43.5</v>
      </c>
      <c r="C774" s="1">
        <f t="shared" si="1"/>
        <v>-1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IFERROR(__xludf.DUMMYFUNCTION("""COMPUTED_VALUE"""),43.61)</f>
        <v>43.61</v>
      </c>
      <c r="C775" s="1">
        <f t="shared" si="1"/>
        <v>-1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IFERROR(__xludf.DUMMYFUNCTION("""COMPUTED_VALUE"""),43.61)</f>
        <v>43.61</v>
      </c>
      <c r="C776" s="1">
        <f t="shared" si="1"/>
        <v>-1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IFERROR(__xludf.DUMMYFUNCTION("""COMPUTED_VALUE"""),44.56)</f>
        <v>44.56</v>
      </c>
      <c r="C777" s="1">
        <f t="shared" si="1"/>
        <v>-1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IFERROR(__xludf.DUMMYFUNCTION("""COMPUTED_VALUE"""),44.52)</f>
        <v>44.52</v>
      </c>
      <c r="C778" s="1">
        <f t="shared" si="1"/>
        <v>-1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IFERROR(__xludf.DUMMYFUNCTION("""COMPUTED_VALUE"""),44.56)</f>
        <v>44.56</v>
      </c>
      <c r="C779" s="1">
        <f t="shared" si="1"/>
        <v>-1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IFERROR(__xludf.DUMMYFUNCTION("""COMPUTED_VALUE"""),44.75)</f>
        <v>44.75</v>
      </c>
      <c r="C780" s="1">
        <f t="shared" si="1"/>
        <v>-1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IFERROR(__xludf.DUMMYFUNCTION("""COMPUTED_VALUE"""),44.46)</f>
        <v>44.46</v>
      </c>
      <c r="C781" s="1">
        <f t="shared" si="1"/>
        <v>-1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IFERROR(__xludf.DUMMYFUNCTION("""COMPUTED_VALUE"""),44.35)</f>
        <v>44.35</v>
      </c>
      <c r="C782" s="1">
        <f t="shared" si="1"/>
        <v>-1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IFERROR(__xludf.DUMMYFUNCTION("""COMPUTED_VALUE"""),44.32)</f>
        <v>44.32</v>
      </c>
      <c r="C783" s="1">
        <f t="shared" si="1"/>
        <v>-1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IFERROR(__xludf.DUMMYFUNCTION("""COMPUTED_VALUE"""),44.44)</f>
        <v>44.44</v>
      </c>
      <c r="C784" s="1">
        <f t="shared" si="1"/>
        <v>-1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IFERROR(__xludf.DUMMYFUNCTION("""COMPUTED_VALUE"""),44.52)</f>
        <v>44.52</v>
      </c>
      <c r="C785" s="1">
        <f t="shared" si="1"/>
        <v>-1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IFERROR(__xludf.DUMMYFUNCTION("""COMPUTED_VALUE"""),44.33)</f>
        <v>44.33</v>
      </c>
      <c r="C786" s="1">
        <f t="shared" si="1"/>
        <v>-1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IFERROR(__xludf.DUMMYFUNCTION("""COMPUTED_VALUE"""),44.4)</f>
        <v>44.4</v>
      </c>
      <c r="C787" s="1">
        <f t="shared" si="1"/>
        <v>-1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IFERROR(__xludf.DUMMYFUNCTION("""COMPUTED_VALUE"""),44.5)</f>
        <v>44.5</v>
      </c>
      <c r="C788" s="1">
        <f t="shared" si="1"/>
        <v>-1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IFERROR(__xludf.DUMMYFUNCTION("""COMPUTED_VALUE"""),44.92)</f>
        <v>44.92</v>
      </c>
      <c r="C789" s="1">
        <f t="shared" si="1"/>
        <v>-1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IFERROR(__xludf.DUMMYFUNCTION("""COMPUTED_VALUE"""),45.12)</f>
        <v>45.12</v>
      </c>
      <c r="C790" s="1">
        <f t="shared" si="1"/>
        <v>-1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IFERROR(__xludf.DUMMYFUNCTION("""COMPUTED_VALUE"""),45.4)</f>
        <v>45.4</v>
      </c>
      <c r="C791" s="1">
        <f t="shared" si="1"/>
        <v>-1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IFERROR(__xludf.DUMMYFUNCTION("""COMPUTED_VALUE"""),45.72)</f>
        <v>45.72</v>
      </c>
      <c r="C792" s="1">
        <f t="shared" si="1"/>
        <v>-1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IFERROR(__xludf.DUMMYFUNCTION("""COMPUTED_VALUE"""),46.12)</f>
        <v>46.12</v>
      </c>
      <c r="C793" s="1">
        <f t="shared" si="1"/>
        <v>-1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IFERROR(__xludf.DUMMYFUNCTION("""COMPUTED_VALUE"""),46.35)</f>
        <v>46.35</v>
      </c>
      <c r="C794" s="1">
        <f t="shared" si="1"/>
        <v>-1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IFERROR(__xludf.DUMMYFUNCTION("""COMPUTED_VALUE"""),46.53)</f>
        <v>46.53</v>
      </c>
      <c r="C795" s="1">
        <f t="shared" si="1"/>
        <v>-1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IFERROR(__xludf.DUMMYFUNCTION("""COMPUTED_VALUE"""),46.72)</f>
        <v>46.72</v>
      </c>
      <c r="C796" s="1">
        <f t="shared" si="1"/>
        <v>-1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IFERROR(__xludf.DUMMYFUNCTION("""COMPUTED_VALUE"""),47.11)</f>
        <v>47.11</v>
      </c>
      <c r="C797" s="1">
        <f t="shared" si="1"/>
        <v>-1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IFERROR(__xludf.DUMMYFUNCTION("""COMPUTED_VALUE"""),47.69)</f>
        <v>47.69</v>
      </c>
      <c r="C798" s="1">
        <f t="shared" si="1"/>
        <v>-1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IFERROR(__xludf.DUMMYFUNCTION("""COMPUTED_VALUE"""),47.28)</f>
        <v>47.28</v>
      </c>
      <c r="C799" s="1">
        <f t="shared" si="1"/>
        <v>-1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IFERROR(__xludf.DUMMYFUNCTION("""COMPUTED_VALUE"""),47.48)</f>
        <v>47.48</v>
      </c>
      <c r="C800" s="1">
        <f t="shared" si="1"/>
        <v>-1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IFERROR(__xludf.DUMMYFUNCTION("""COMPUTED_VALUE"""),47.96)</f>
        <v>47.96</v>
      </c>
      <c r="C801" s="1">
        <f t="shared" si="1"/>
        <v>-1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IFERROR(__xludf.DUMMYFUNCTION("""COMPUTED_VALUE"""),47.81)</f>
        <v>47.81</v>
      </c>
      <c r="C802" s="1">
        <f t="shared" si="1"/>
        <v>-1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IFERROR(__xludf.DUMMYFUNCTION("""COMPUTED_VALUE"""),48.36)</f>
        <v>48.36</v>
      </c>
      <c r="C803" s="1">
        <f t="shared" si="1"/>
        <v>-1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IFERROR(__xludf.DUMMYFUNCTION("""COMPUTED_VALUE"""),47.94)</f>
        <v>47.94</v>
      </c>
      <c r="C804" s="1">
        <f t="shared" si="1"/>
        <v>-1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IFERROR(__xludf.DUMMYFUNCTION("""COMPUTED_VALUE"""),48.48)</f>
        <v>48.48</v>
      </c>
      <c r="C805" s="1">
        <f t="shared" si="1"/>
        <v>-1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IFERROR(__xludf.DUMMYFUNCTION("""COMPUTED_VALUE"""),48.02)</f>
        <v>48.02</v>
      </c>
      <c r="C806" s="1">
        <f t="shared" si="1"/>
        <v>-1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IFERROR(__xludf.DUMMYFUNCTION("""COMPUTED_VALUE"""),48.75)</f>
        <v>48.75</v>
      </c>
      <c r="C807" s="1">
        <f t="shared" si="1"/>
        <v>-1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IFERROR(__xludf.DUMMYFUNCTION("""COMPUTED_VALUE"""),48.95)</f>
        <v>48.95</v>
      </c>
      <c r="C808" s="1">
        <f t="shared" si="1"/>
        <v>-1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IFERROR(__xludf.DUMMYFUNCTION("""COMPUTED_VALUE"""),48.6)</f>
        <v>48.6</v>
      </c>
      <c r="C809" s="1">
        <f t="shared" si="1"/>
        <v>-1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IFERROR(__xludf.DUMMYFUNCTION("""COMPUTED_VALUE"""),48.8)</f>
        <v>48.8</v>
      </c>
      <c r="C810" s="1">
        <f t="shared" si="1"/>
        <v>-1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IFERROR(__xludf.DUMMYFUNCTION("""COMPUTED_VALUE"""),49.02)</f>
        <v>49.02</v>
      </c>
      <c r="C811" s="1">
        <f t="shared" si="1"/>
        <v>-1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IFERROR(__xludf.DUMMYFUNCTION("""COMPUTED_VALUE"""),49.16)</f>
        <v>49.16</v>
      </c>
      <c r="C812" s="1">
        <f t="shared" si="1"/>
        <v>-1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IFERROR(__xludf.DUMMYFUNCTION("""COMPUTED_VALUE"""),49.48)</f>
        <v>49.48</v>
      </c>
      <c r="C813" s="1">
        <f t="shared" si="1"/>
        <v>-1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IFERROR(__xludf.DUMMYFUNCTION("""COMPUTED_VALUE"""),48.94)</f>
        <v>48.94</v>
      </c>
      <c r="C814" s="1">
        <f t="shared" si="1"/>
        <v>-1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IFERROR(__xludf.DUMMYFUNCTION("""COMPUTED_VALUE"""),49.15)</f>
        <v>49.15</v>
      </c>
      <c r="C815" s="1">
        <f t="shared" si="1"/>
        <v>-1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IFERROR(__xludf.DUMMYFUNCTION("""COMPUTED_VALUE"""),49.22)</f>
        <v>49.22</v>
      </c>
      <c r="C816" s="1">
        <f t="shared" si="1"/>
        <v>-1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IFERROR(__xludf.DUMMYFUNCTION("""COMPUTED_VALUE"""),49.5)</f>
        <v>49.5</v>
      </c>
      <c r="C817" s="1">
        <f t="shared" si="1"/>
        <v>-1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IFERROR(__xludf.DUMMYFUNCTION("""COMPUTED_VALUE"""),48.99)</f>
        <v>48.99</v>
      </c>
      <c r="C818" s="1">
        <f t="shared" si="1"/>
        <v>-1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IFERROR(__xludf.DUMMYFUNCTION("""COMPUTED_VALUE"""),49.3)</f>
        <v>49.3</v>
      </c>
      <c r="C819" s="1">
        <f t="shared" si="1"/>
        <v>-1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IFERROR(__xludf.DUMMYFUNCTION("""COMPUTED_VALUE"""),49.56)</f>
        <v>49.56</v>
      </c>
      <c r="C820" s="1">
        <f t="shared" si="1"/>
        <v>-1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IFERROR(__xludf.DUMMYFUNCTION("""COMPUTED_VALUE"""),49.43)</f>
        <v>49.43</v>
      </c>
      <c r="C821" s="1">
        <f t="shared" si="1"/>
        <v>-1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IFERROR(__xludf.DUMMYFUNCTION("""COMPUTED_VALUE"""),49.36)</f>
        <v>49.36</v>
      </c>
      <c r="C822" s="1">
        <f t="shared" si="1"/>
        <v>-1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IFERROR(__xludf.DUMMYFUNCTION("""COMPUTED_VALUE"""),49.86)</f>
        <v>49.86</v>
      </c>
      <c r="C823" s="1">
        <f t="shared" si="1"/>
        <v>-1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IFERROR(__xludf.DUMMYFUNCTION("""COMPUTED_VALUE"""),50.51)</f>
        <v>50.51</v>
      </c>
      <c r="C824" s="1">
        <f t="shared" si="1"/>
        <v>-1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IFERROR(__xludf.DUMMYFUNCTION("""COMPUTED_VALUE"""),50.86)</f>
        <v>50.86</v>
      </c>
      <c r="C825" s="1">
        <f t="shared" si="1"/>
        <v>-1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IFERROR(__xludf.DUMMYFUNCTION("""COMPUTED_VALUE"""),50.64)</f>
        <v>50.64</v>
      </c>
      <c r="C826" s="1">
        <f t="shared" si="1"/>
        <v>-1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IFERROR(__xludf.DUMMYFUNCTION("""COMPUTED_VALUE"""),50.46)</f>
        <v>50.46</v>
      </c>
      <c r="C827" s="1">
        <f t="shared" si="1"/>
        <v>-1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IFERROR(__xludf.DUMMYFUNCTION("""COMPUTED_VALUE"""),49.54)</f>
        <v>49.54</v>
      </c>
      <c r="C828" s="1">
        <f t="shared" si="1"/>
        <v>-1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IFERROR(__xludf.DUMMYFUNCTION("""COMPUTED_VALUE"""),50.91)</f>
        <v>50.91</v>
      </c>
      <c r="C829" s="1">
        <f t="shared" si="1"/>
        <v>-1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IFERROR(__xludf.DUMMYFUNCTION("""COMPUTED_VALUE"""),52.25)</f>
        <v>52.25</v>
      </c>
      <c r="C830" s="1">
        <f t="shared" si="1"/>
        <v>-1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IFERROR(__xludf.DUMMYFUNCTION("""COMPUTED_VALUE"""),52.19)</f>
        <v>52.19</v>
      </c>
      <c r="C831" s="1">
        <f t="shared" si="1"/>
        <v>-1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IFERROR(__xludf.DUMMYFUNCTION("""COMPUTED_VALUE"""),52.32)</f>
        <v>52.32</v>
      </c>
      <c r="C832" s="1">
        <f t="shared" si="1"/>
        <v>-1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IFERROR(__xludf.DUMMYFUNCTION("""COMPUTED_VALUE"""),51.8)</f>
        <v>51.8</v>
      </c>
      <c r="C833" s="1">
        <f t="shared" si="1"/>
        <v>-1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IFERROR(__xludf.DUMMYFUNCTION("""COMPUTED_VALUE"""),53.22)</f>
        <v>53.22</v>
      </c>
      <c r="C834" s="1">
        <f t="shared" si="1"/>
        <v>-1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IFERROR(__xludf.DUMMYFUNCTION("""COMPUTED_VALUE"""),53.63)</f>
        <v>53.63</v>
      </c>
      <c r="C835" s="1">
        <f t="shared" si="1"/>
        <v>-1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IFERROR(__xludf.DUMMYFUNCTION("""COMPUTED_VALUE"""),53.46)</f>
        <v>53.46</v>
      </c>
      <c r="C836" s="1">
        <f t="shared" si="1"/>
        <v>-1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IFERROR(__xludf.DUMMYFUNCTION("""COMPUTED_VALUE"""),53.91)</f>
        <v>53.91</v>
      </c>
      <c r="C837" s="1">
        <f t="shared" si="1"/>
        <v>-1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IFERROR(__xludf.DUMMYFUNCTION("""COMPUTED_VALUE"""),52.4)</f>
        <v>52.4</v>
      </c>
      <c r="C838" s="1">
        <f t="shared" si="1"/>
        <v>-1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IFERROR(__xludf.DUMMYFUNCTION("""COMPUTED_VALUE"""),52.53)</f>
        <v>52.53</v>
      </c>
      <c r="C839" s="1">
        <f t="shared" si="1"/>
        <v>-1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IFERROR(__xludf.DUMMYFUNCTION("""COMPUTED_VALUE"""),52.68)</f>
        <v>52.68</v>
      </c>
      <c r="C840" s="1">
        <f t="shared" si="1"/>
        <v>-1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IFERROR(__xludf.DUMMYFUNCTION("""COMPUTED_VALUE"""),52.05)</f>
        <v>52.05</v>
      </c>
      <c r="C841" s="1">
        <f t="shared" si="1"/>
        <v>-1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IFERROR(__xludf.DUMMYFUNCTION("""COMPUTED_VALUE"""),52.92)</f>
        <v>52.92</v>
      </c>
      <c r="C842" s="1">
        <f t="shared" si="1"/>
        <v>-1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IFERROR(__xludf.DUMMYFUNCTION("""COMPUTED_VALUE"""),53.11)</f>
        <v>53.11</v>
      </c>
      <c r="C843" s="1">
        <f t="shared" si="1"/>
        <v>-1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IFERROR(__xludf.DUMMYFUNCTION("""COMPUTED_VALUE"""),52.71)</f>
        <v>52.71</v>
      </c>
      <c r="C844" s="1">
        <f t="shared" si="1"/>
        <v>-1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IFERROR(__xludf.DUMMYFUNCTION("""COMPUTED_VALUE"""),52.89)</f>
        <v>52.89</v>
      </c>
      <c r="C845" s="1">
        <f t="shared" si="1"/>
        <v>-1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IFERROR(__xludf.DUMMYFUNCTION("""COMPUTED_VALUE"""),52.55)</f>
        <v>52.55</v>
      </c>
      <c r="C846" s="1">
        <f t="shared" si="1"/>
        <v>-1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IFERROR(__xludf.DUMMYFUNCTION("""COMPUTED_VALUE"""),53.17)</f>
        <v>53.17</v>
      </c>
      <c r="C847" s="1">
        <f t="shared" si="1"/>
        <v>-1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IFERROR(__xludf.DUMMYFUNCTION("""COMPUTED_VALUE"""),53.6)</f>
        <v>53.6</v>
      </c>
      <c r="C848" s="1">
        <f t="shared" si="1"/>
        <v>-1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IFERROR(__xludf.DUMMYFUNCTION("""COMPUTED_VALUE"""),53.2)</f>
        <v>53.2</v>
      </c>
      <c r="C849" s="1">
        <f t="shared" si="1"/>
        <v>-1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IFERROR(__xludf.DUMMYFUNCTION("""COMPUTED_VALUE"""),53.35)</f>
        <v>53.35</v>
      </c>
      <c r="C850" s="1">
        <f t="shared" si="1"/>
        <v>-1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IFERROR(__xludf.DUMMYFUNCTION("""COMPUTED_VALUE"""),52.74)</f>
        <v>52.74</v>
      </c>
      <c r="C851" s="1">
        <f t="shared" si="1"/>
        <v>-1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IFERROR(__xludf.DUMMYFUNCTION("""COMPUTED_VALUE"""),52.07)</f>
        <v>52.07</v>
      </c>
      <c r="C852" s="1">
        <f t="shared" si="1"/>
        <v>-1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IFERROR(__xludf.DUMMYFUNCTION("""COMPUTED_VALUE"""),51.47)</f>
        <v>51.47</v>
      </c>
      <c r="C853" s="1">
        <f t="shared" si="1"/>
        <v>-1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IFERROR(__xludf.DUMMYFUNCTION("""COMPUTED_VALUE"""),51.89)</f>
        <v>51.89</v>
      </c>
      <c r="C854" s="1">
        <f t="shared" si="1"/>
        <v>-1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IFERROR(__xludf.DUMMYFUNCTION("""COMPUTED_VALUE"""),51.39)</f>
        <v>51.39</v>
      </c>
      <c r="C855" s="1">
        <f t="shared" si="1"/>
        <v>-1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IFERROR(__xludf.DUMMYFUNCTION("""COMPUTED_VALUE"""),50.82)</f>
        <v>50.82</v>
      </c>
      <c r="C856" s="1">
        <f t="shared" si="1"/>
        <v>-1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IFERROR(__xludf.DUMMYFUNCTION("""COMPUTED_VALUE"""),49.57)</f>
        <v>49.57</v>
      </c>
      <c r="C857" s="1">
        <f t="shared" si="1"/>
        <v>-1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IFERROR(__xludf.DUMMYFUNCTION("""COMPUTED_VALUE"""),49.08)</f>
        <v>49.08</v>
      </c>
      <c r="C858" s="1">
        <f t="shared" si="1"/>
        <v>-1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IFERROR(__xludf.DUMMYFUNCTION("""COMPUTED_VALUE"""),48.48)</f>
        <v>48.48</v>
      </c>
      <c r="C859" s="1">
        <f t="shared" si="1"/>
        <v>-1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IFERROR(__xludf.DUMMYFUNCTION("""COMPUTED_VALUE"""),48.66)</f>
        <v>48.66</v>
      </c>
      <c r="C860" s="1">
        <f t="shared" si="1"/>
        <v>-1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IFERROR(__xludf.DUMMYFUNCTION("""COMPUTED_VALUE"""),48.84)</f>
        <v>48.84</v>
      </c>
      <c r="C861" s="1">
        <f t="shared" si="1"/>
        <v>-1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IFERROR(__xludf.DUMMYFUNCTION("""COMPUTED_VALUE"""),48.3)</f>
        <v>48.3</v>
      </c>
      <c r="C862" s="1">
        <f t="shared" si="1"/>
        <v>-1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IFERROR(__xludf.DUMMYFUNCTION("""COMPUTED_VALUE"""),49.97)</f>
        <v>49.97</v>
      </c>
      <c r="C863" s="1">
        <f t="shared" si="1"/>
        <v>-1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IFERROR(__xludf.DUMMYFUNCTION("""COMPUTED_VALUE"""),50.24)</f>
        <v>50.24</v>
      </c>
      <c r="C864" s="1">
        <f t="shared" si="1"/>
        <v>-1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IFERROR(__xludf.DUMMYFUNCTION("""COMPUTED_VALUE"""),50.53)</f>
        <v>50.53</v>
      </c>
      <c r="C865" s="1">
        <f t="shared" si="1"/>
        <v>-1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IFERROR(__xludf.DUMMYFUNCTION("""COMPUTED_VALUE"""),50.18)</f>
        <v>50.18</v>
      </c>
      <c r="C866" s="1">
        <f t="shared" si="1"/>
        <v>-1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IFERROR(__xludf.DUMMYFUNCTION("""COMPUTED_VALUE"""),49.9)</f>
        <v>49.9</v>
      </c>
      <c r="C867" s="1">
        <f t="shared" si="1"/>
        <v>-1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IFERROR(__xludf.DUMMYFUNCTION("""COMPUTED_VALUE"""),50.64)</f>
        <v>50.64</v>
      </c>
      <c r="C868" s="1">
        <f t="shared" si="1"/>
        <v>-1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IFERROR(__xludf.DUMMYFUNCTION("""COMPUTED_VALUE"""),51.07)</f>
        <v>51.07</v>
      </c>
      <c r="C869" s="1">
        <f t="shared" si="1"/>
        <v>-1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IFERROR(__xludf.DUMMYFUNCTION("""COMPUTED_VALUE"""),50.71)</f>
        <v>50.71</v>
      </c>
      <c r="C870" s="1">
        <f t="shared" si="1"/>
        <v>-1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IFERROR(__xludf.DUMMYFUNCTION("""COMPUTED_VALUE"""),51.55)</f>
        <v>51.55</v>
      </c>
      <c r="C871" s="1">
        <f t="shared" si="1"/>
        <v>-1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IFERROR(__xludf.DUMMYFUNCTION("""COMPUTED_VALUE"""),50.05)</f>
        <v>50.05</v>
      </c>
      <c r="C872" s="1">
        <f t="shared" si="1"/>
        <v>-1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IFERROR(__xludf.DUMMYFUNCTION("""COMPUTED_VALUE"""),48.96)</f>
        <v>48.96</v>
      </c>
      <c r="C873" s="1">
        <f t="shared" si="1"/>
        <v>-1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IFERROR(__xludf.DUMMYFUNCTION("""COMPUTED_VALUE"""),49.52)</f>
        <v>49.52</v>
      </c>
      <c r="C874" s="1">
        <f t="shared" si="1"/>
        <v>-1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IFERROR(__xludf.DUMMYFUNCTION("""COMPUTED_VALUE"""),49.12)</f>
        <v>49.12</v>
      </c>
      <c r="C875" s="1">
        <f t="shared" si="1"/>
        <v>-1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IFERROR(__xludf.DUMMYFUNCTION("""COMPUTED_VALUE"""),50.44)</f>
        <v>50.44</v>
      </c>
      <c r="C876" s="1">
        <f t="shared" si="1"/>
        <v>-1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IFERROR(__xludf.DUMMYFUNCTION("""COMPUTED_VALUE"""),50.66)</f>
        <v>50.66</v>
      </c>
      <c r="C877" s="1">
        <f t="shared" si="1"/>
        <v>-1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IFERROR(__xludf.DUMMYFUNCTION("""COMPUTED_VALUE"""),51.0)</f>
        <v>51</v>
      </c>
      <c r="C878" s="1">
        <f t="shared" si="1"/>
        <v>-1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IFERROR(__xludf.DUMMYFUNCTION("""COMPUTED_VALUE"""),50.34)</f>
        <v>50.34</v>
      </c>
      <c r="C879" s="1">
        <f t="shared" si="1"/>
        <v>-1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IFERROR(__xludf.DUMMYFUNCTION("""COMPUTED_VALUE"""),50.36)</f>
        <v>50.36</v>
      </c>
      <c r="C880" s="1">
        <f t="shared" si="1"/>
        <v>-1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IFERROR(__xludf.DUMMYFUNCTION("""COMPUTED_VALUE"""),50.63)</f>
        <v>50.63</v>
      </c>
      <c r="C881" s="1">
        <f t="shared" si="1"/>
        <v>-1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IFERROR(__xludf.DUMMYFUNCTION("""COMPUTED_VALUE"""),51.01)</f>
        <v>51.01</v>
      </c>
      <c r="C882" s="1">
        <f t="shared" si="1"/>
        <v>-1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IFERROR(__xludf.DUMMYFUNCTION("""COMPUTED_VALUE"""),51.3)</f>
        <v>51.3</v>
      </c>
      <c r="C883" s="1">
        <f t="shared" si="1"/>
        <v>-1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IFERROR(__xludf.DUMMYFUNCTION("""COMPUTED_VALUE"""),51.17)</f>
        <v>51.17</v>
      </c>
      <c r="C884" s="1">
        <f t="shared" si="1"/>
        <v>-1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IFERROR(__xludf.DUMMYFUNCTION("""COMPUTED_VALUE"""),50.96)</f>
        <v>50.96</v>
      </c>
      <c r="C885" s="1">
        <f t="shared" si="1"/>
        <v>-1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IFERROR(__xludf.DUMMYFUNCTION("""COMPUTED_VALUE"""),50.54)</f>
        <v>50.54</v>
      </c>
      <c r="C886" s="1">
        <f t="shared" si="1"/>
        <v>-1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IFERROR(__xludf.DUMMYFUNCTION("""COMPUTED_VALUE"""),51.21)</f>
        <v>51.21</v>
      </c>
      <c r="C887" s="1">
        <f t="shared" si="1"/>
        <v>-1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IFERROR(__xludf.DUMMYFUNCTION("""COMPUTED_VALUE"""),50.41)</f>
        <v>50.41</v>
      </c>
      <c r="C888" s="1">
        <f t="shared" si="1"/>
        <v>-1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IFERROR(__xludf.DUMMYFUNCTION("""COMPUTED_VALUE"""),49.96)</f>
        <v>49.96</v>
      </c>
      <c r="C889" s="1">
        <f t="shared" si="1"/>
        <v>-1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IFERROR(__xludf.DUMMYFUNCTION("""COMPUTED_VALUE"""),50.28)</f>
        <v>50.28</v>
      </c>
      <c r="C890" s="1">
        <f t="shared" si="1"/>
        <v>-1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IFERROR(__xludf.DUMMYFUNCTION("""COMPUTED_VALUE"""),50.74)</f>
        <v>50.74</v>
      </c>
      <c r="C891" s="1">
        <f t="shared" si="1"/>
        <v>-1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IFERROR(__xludf.DUMMYFUNCTION("""COMPUTED_VALUE"""),49.97)</f>
        <v>49.97</v>
      </c>
      <c r="C892" s="1">
        <f t="shared" si="1"/>
        <v>-1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IFERROR(__xludf.DUMMYFUNCTION("""COMPUTED_VALUE"""),49.95)</f>
        <v>49.95</v>
      </c>
      <c r="C893" s="1">
        <f t="shared" si="1"/>
        <v>-1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IFERROR(__xludf.DUMMYFUNCTION("""COMPUTED_VALUE"""),50.27)</f>
        <v>50.27</v>
      </c>
      <c r="C894" s="1">
        <f t="shared" si="1"/>
        <v>-1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IFERROR(__xludf.DUMMYFUNCTION("""COMPUTED_VALUE"""),50.36)</f>
        <v>50.36</v>
      </c>
      <c r="C895" s="1">
        <f t="shared" si="1"/>
        <v>-1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IFERROR(__xludf.DUMMYFUNCTION("""COMPUTED_VALUE"""),50.38)</f>
        <v>50.38</v>
      </c>
      <c r="C896" s="1">
        <f t="shared" si="1"/>
        <v>-1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IFERROR(__xludf.DUMMYFUNCTION("""COMPUTED_VALUE"""),50.71)</f>
        <v>50.71</v>
      </c>
      <c r="C897" s="1">
        <f t="shared" si="1"/>
        <v>-1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IFERROR(__xludf.DUMMYFUNCTION("""COMPUTED_VALUE"""),51.02)</f>
        <v>51.02</v>
      </c>
      <c r="C898" s="1">
        <f t="shared" si="1"/>
        <v>-1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IFERROR(__xludf.DUMMYFUNCTION("""COMPUTED_VALUE"""),51.49)</f>
        <v>51.49</v>
      </c>
      <c r="C899" s="1">
        <f t="shared" si="1"/>
        <v>-1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IFERROR(__xludf.DUMMYFUNCTION("""COMPUTED_VALUE"""),50.42)</f>
        <v>50.42</v>
      </c>
      <c r="C900" s="1">
        <f t="shared" si="1"/>
        <v>-1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IFERROR(__xludf.DUMMYFUNCTION("""COMPUTED_VALUE"""),49.48)</f>
        <v>49.48</v>
      </c>
      <c r="C901" s="1">
        <f t="shared" si="1"/>
        <v>-1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IFERROR(__xludf.DUMMYFUNCTION("""COMPUTED_VALUE"""),50.01)</f>
        <v>50.01</v>
      </c>
      <c r="C902" s="1">
        <f t="shared" si="1"/>
        <v>-1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IFERROR(__xludf.DUMMYFUNCTION("""COMPUTED_VALUE"""),50.25)</f>
        <v>50.25</v>
      </c>
      <c r="C903" s="1">
        <f t="shared" si="1"/>
        <v>-1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IFERROR(__xludf.DUMMYFUNCTION("""COMPUTED_VALUE"""),50.21)</f>
        <v>50.21</v>
      </c>
      <c r="C904" s="1">
        <f t="shared" si="1"/>
        <v>-1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IFERROR(__xludf.DUMMYFUNCTION("""COMPUTED_VALUE"""),50.09)</f>
        <v>50.09</v>
      </c>
      <c r="C905" s="1">
        <f t="shared" si="1"/>
        <v>-1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IFERROR(__xludf.DUMMYFUNCTION("""COMPUTED_VALUE"""),49.93)</f>
        <v>49.93</v>
      </c>
      <c r="C906" s="1">
        <f t="shared" si="1"/>
        <v>-1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IFERROR(__xludf.DUMMYFUNCTION("""COMPUTED_VALUE"""),49.62)</f>
        <v>49.62</v>
      </c>
      <c r="C907" s="1">
        <f t="shared" si="1"/>
        <v>-1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IFERROR(__xludf.DUMMYFUNCTION("""COMPUTED_VALUE"""),49.32)</f>
        <v>49.32</v>
      </c>
      <c r="C908" s="1">
        <f t="shared" si="1"/>
        <v>-1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IFERROR(__xludf.DUMMYFUNCTION("""COMPUTED_VALUE"""),49.65)</f>
        <v>49.65</v>
      </c>
      <c r="C909" s="1">
        <f t="shared" si="1"/>
        <v>-1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IFERROR(__xludf.DUMMYFUNCTION("""COMPUTED_VALUE"""),49.15)</f>
        <v>49.15</v>
      </c>
      <c r="C910" s="1">
        <f t="shared" si="1"/>
        <v>-1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IFERROR(__xludf.DUMMYFUNCTION("""COMPUTED_VALUE"""),48.89)</f>
        <v>48.89</v>
      </c>
      <c r="C911" s="1">
        <f t="shared" si="1"/>
        <v>-1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IFERROR(__xludf.DUMMYFUNCTION("""COMPUTED_VALUE"""),48.54)</f>
        <v>48.54</v>
      </c>
      <c r="C912" s="1">
        <f t="shared" si="1"/>
        <v>-1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IFERROR(__xludf.DUMMYFUNCTION("""COMPUTED_VALUE"""),47.71)</f>
        <v>47.71</v>
      </c>
      <c r="C913" s="1">
        <f t="shared" si="1"/>
        <v>-1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IFERROR(__xludf.DUMMYFUNCTION("""COMPUTED_VALUE"""),47.5)</f>
        <v>47.5</v>
      </c>
      <c r="C914" s="1">
        <f t="shared" si="1"/>
        <v>-1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IFERROR(__xludf.DUMMYFUNCTION("""COMPUTED_VALUE"""),47.91)</f>
        <v>47.91</v>
      </c>
      <c r="C915" s="1">
        <f t="shared" si="1"/>
        <v>-1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IFERROR(__xludf.DUMMYFUNCTION("""COMPUTED_VALUE"""),47.27)</f>
        <v>47.27</v>
      </c>
      <c r="C916" s="1">
        <f t="shared" si="1"/>
        <v>-1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IFERROR(__xludf.DUMMYFUNCTION("""COMPUTED_VALUE"""),47.02)</f>
        <v>47.02</v>
      </c>
      <c r="C917" s="1">
        <f t="shared" si="1"/>
        <v>-1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IFERROR(__xludf.DUMMYFUNCTION("""COMPUTED_VALUE"""),47.61)</f>
        <v>47.61</v>
      </c>
      <c r="C918" s="1">
        <f t="shared" si="1"/>
        <v>-1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IFERROR(__xludf.DUMMYFUNCTION("""COMPUTED_VALUE"""),46.94)</f>
        <v>46.94</v>
      </c>
      <c r="C919" s="1">
        <f t="shared" si="1"/>
        <v>-1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IFERROR(__xludf.DUMMYFUNCTION("""COMPUTED_VALUE"""),46.95)</f>
        <v>46.95</v>
      </c>
      <c r="C920" s="1">
        <f t="shared" si="1"/>
        <v>-1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IFERROR(__xludf.DUMMYFUNCTION("""COMPUTED_VALUE"""),46.56)</f>
        <v>46.56</v>
      </c>
      <c r="C921" s="1">
        <f t="shared" si="1"/>
        <v>-1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IFERROR(__xludf.DUMMYFUNCTION("""COMPUTED_VALUE"""),47.82)</f>
        <v>47.82</v>
      </c>
      <c r="C922" s="1">
        <f t="shared" si="1"/>
        <v>-1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IFERROR(__xludf.DUMMYFUNCTION("""COMPUTED_VALUE"""),47.38)</f>
        <v>47.38</v>
      </c>
      <c r="C923" s="1">
        <f t="shared" si="1"/>
        <v>-1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IFERROR(__xludf.DUMMYFUNCTION("""COMPUTED_VALUE"""),46.01)</f>
        <v>46.01</v>
      </c>
      <c r="C924" s="1">
        <f t="shared" si="1"/>
        <v>-1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IFERROR(__xludf.DUMMYFUNCTION("""COMPUTED_VALUE"""),46.78)</f>
        <v>46.78</v>
      </c>
      <c r="C925" s="1">
        <f t="shared" si="1"/>
        <v>-1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IFERROR(__xludf.DUMMYFUNCTION("""COMPUTED_VALUE"""),46.64)</f>
        <v>46.64</v>
      </c>
      <c r="C926" s="1">
        <f t="shared" si="1"/>
        <v>-1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IFERROR(__xludf.DUMMYFUNCTION("""COMPUTED_VALUE"""),46.34)</f>
        <v>46.34</v>
      </c>
      <c r="C927" s="1">
        <f t="shared" si="1"/>
        <v>-1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IFERROR(__xludf.DUMMYFUNCTION("""COMPUTED_VALUE"""),45.91)</f>
        <v>45.91</v>
      </c>
      <c r="C928" s="1">
        <f t="shared" si="1"/>
        <v>-1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IFERROR(__xludf.DUMMYFUNCTION("""COMPUTED_VALUE"""),46.47)</f>
        <v>46.47</v>
      </c>
      <c r="C929" s="1">
        <f t="shared" si="1"/>
        <v>-1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IFERROR(__xludf.DUMMYFUNCTION("""COMPUTED_VALUE"""),46.52)</f>
        <v>46.52</v>
      </c>
      <c r="C930" s="1">
        <f t="shared" si="1"/>
        <v>-1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IFERROR(__xludf.DUMMYFUNCTION("""COMPUTED_VALUE"""),47.35)</f>
        <v>47.35</v>
      </c>
      <c r="C931" s="1">
        <f t="shared" si="1"/>
        <v>-1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IFERROR(__xludf.DUMMYFUNCTION("""COMPUTED_VALUE"""),47.76)</f>
        <v>47.76</v>
      </c>
      <c r="C932" s="1">
        <f t="shared" si="1"/>
        <v>-1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IFERROR(__xludf.DUMMYFUNCTION("""COMPUTED_VALUE"""),48.3)</f>
        <v>48.3</v>
      </c>
      <c r="C933" s="1">
        <f t="shared" si="1"/>
        <v>-1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IFERROR(__xludf.DUMMYFUNCTION("""COMPUTED_VALUE"""),48.57)</f>
        <v>48.57</v>
      </c>
      <c r="C934" s="1">
        <f t="shared" si="1"/>
        <v>-1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IFERROR(__xludf.DUMMYFUNCTION("""COMPUTED_VALUE"""),48.72)</f>
        <v>48.72</v>
      </c>
      <c r="C935" s="1">
        <f t="shared" si="1"/>
        <v>-1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IFERROR(__xludf.DUMMYFUNCTION("""COMPUTED_VALUE"""),48.51)</f>
        <v>48.51</v>
      </c>
      <c r="C936" s="1">
        <f t="shared" si="1"/>
        <v>-1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IFERROR(__xludf.DUMMYFUNCTION("""COMPUTED_VALUE"""),47.78)</f>
        <v>47.78</v>
      </c>
      <c r="C937" s="1">
        <f t="shared" si="1"/>
        <v>-1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IFERROR(__xludf.DUMMYFUNCTION("""COMPUTED_VALUE"""),47.98)</f>
        <v>47.98</v>
      </c>
      <c r="C938" s="1">
        <f t="shared" si="1"/>
        <v>-1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IFERROR(__xludf.DUMMYFUNCTION("""COMPUTED_VALUE"""),47.27)</f>
        <v>47.27</v>
      </c>
      <c r="C939" s="1">
        <f t="shared" si="1"/>
        <v>-1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IFERROR(__xludf.DUMMYFUNCTION("""COMPUTED_VALUE"""),46.95)</f>
        <v>46.95</v>
      </c>
      <c r="C940" s="1">
        <f t="shared" si="1"/>
        <v>-1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IFERROR(__xludf.DUMMYFUNCTION("""COMPUTED_VALUE"""),47.67)</f>
        <v>47.67</v>
      </c>
      <c r="C941" s="1">
        <f t="shared" si="1"/>
        <v>-1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IFERROR(__xludf.DUMMYFUNCTION("""COMPUTED_VALUE"""),47.0)</f>
        <v>47</v>
      </c>
      <c r="C942" s="1">
        <f t="shared" si="1"/>
        <v>-1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IFERROR(__xludf.DUMMYFUNCTION("""COMPUTED_VALUE"""),46.68)</f>
        <v>46.68</v>
      </c>
      <c r="C943" s="1">
        <f t="shared" si="1"/>
        <v>-1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IFERROR(__xludf.DUMMYFUNCTION("""COMPUTED_VALUE"""),46.99)</f>
        <v>46.99</v>
      </c>
      <c r="C944" s="1">
        <f t="shared" si="1"/>
        <v>-1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IFERROR(__xludf.DUMMYFUNCTION("""COMPUTED_VALUE"""),46.79)</f>
        <v>46.79</v>
      </c>
      <c r="C945" s="1">
        <f t="shared" si="1"/>
        <v>-1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IFERROR(__xludf.DUMMYFUNCTION("""COMPUTED_VALUE"""),47.01)</f>
        <v>47.01</v>
      </c>
      <c r="C946" s="1">
        <f t="shared" si="1"/>
        <v>-1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IFERROR(__xludf.DUMMYFUNCTION("""COMPUTED_VALUE"""),47.1)</f>
        <v>47.1</v>
      </c>
      <c r="C947" s="1">
        <f t="shared" si="1"/>
        <v>-1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IFERROR(__xludf.DUMMYFUNCTION("""COMPUTED_VALUE"""),47.29)</f>
        <v>47.29</v>
      </c>
      <c r="C948" s="1">
        <f t="shared" si="1"/>
        <v>-1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IFERROR(__xludf.DUMMYFUNCTION("""COMPUTED_VALUE"""),46.05)</f>
        <v>46.05</v>
      </c>
      <c r="C949" s="1">
        <f t="shared" si="1"/>
        <v>-1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IFERROR(__xludf.DUMMYFUNCTION("""COMPUTED_VALUE"""),46.2)</f>
        <v>46.2</v>
      </c>
      <c r="C950" s="1">
        <f t="shared" si="1"/>
        <v>-1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IFERROR(__xludf.DUMMYFUNCTION("""COMPUTED_VALUE"""),46.86)</f>
        <v>46.86</v>
      </c>
      <c r="C951" s="1">
        <f t="shared" si="1"/>
        <v>-1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IFERROR(__xludf.DUMMYFUNCTION("""COMPUTED_VALUE"""),47.09)</f>
        <v>47.09</v>
      </c>
      <c r="C952" s="1">
        <f t="shared" si="1"/>
        <v>-1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IFERROR(__xludf.DUMMYFUNCTION("""COMPUTED_VALUE"""),46.81)</f>
        <v>46.81</v>
      </c>
      <c r="C953" s="1">
        <f t="shared" si="1"/>
        <v>-1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IFERROR(__xludf.DUMMYFUNCTION("""COMPUTED_VALUE"""),46.32)</f>
        <v>46.32</v>
      </c>
      <c r="C954" s="1">
        <f t="shared" si="1"/>
        <v>-1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IFERROR(__xludf.DUMMYFUNCTION("""COMPUTED_VALUE"""),47.25)</f>
        <v>47.25</v>
      </c>
      <c r="C955" s="1">
        <f t="shared" si="1"/>
        <v>-1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IFERROR(__xludf.DUMMYFUNCTION("""COMPUTED_VALUE"""),48.9)</f>
        <v>48.9</v>
      </c>
      <c r="C956" s="1">
        <f t="shared" si="1"/>
        <v>-1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IFERROR(__xludf.DUMMYFUNCTION("""COMPUTED_VALUE"""),50.01)</f>
        <v>50.01</v>
      </c>
      <c r="C957" s="1">
        <f t="shared" si="1"/>
        <v>-1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IFERROR(__xludf.DUMMYFUNCTION("""COMPUTED_VALUE"""),50.58)</f>
        <v>50.58</v>
      </c>
      <c r="C958" s="1">
        <f t="shared" si="1"/>
        <v>-1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IFERROR(__xludf.DUMMYFUNCTION("""COMPUTED_VALUE"""),51.14)</f>
        <v>51.14</v>
      </c>
      <c r="C959" s="1">
        <f t="shared" si="1"/>
        <v>-1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IFERROR(__xludf.DUMMYFUNCTION("""COMPUTED_VALUE"""),50.82)</f>
        <v>50.82</v>
      </c>
      <c r="C960" s="1">
        <f t="shared" si="1"/>
        <v>-1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IFERROR(__xludf.DUMMYFUNCTION("""COMPUTED_VALUE"""),50.42)</f>
        <v>50.42</v>
      </c>
      <c r="C961" s="1">
        <f t="shared" si="1"/>
        <v>-1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IFERROR(__xludf.DUMMYFUNCTION("""COMPUTED_VALUE"""),50.71)</f>
        <v>50.71</v>
      </c>
      <c r="C962" s="1">
        <f t="shared" si="1"/>
        <v>-1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IFERROR(__xludf.DUMMYFUNCTION("""COMPUTED_VALUE"""),50.57)</f>
        <v>50.57</v>
      </c>
      <c r="C963" s="1">
        <f t="shared" si="1"/>
        <v>-1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IFERROR(__xludf.DUMMYFUNCTION("""COMPUTED_VALUE"""),51.09)</f>
        <v>51.09</v>
      </c>
      <c r="C964" s="1">
        <f t="shared" si="1"/>
        <v>-1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IFERROR(__xludf.DUMMYFUNCTION("""COMPUTED_VALUE"""),50.53)</f>
        <v>50.53</v>
      </c>
      <c r="C965" s="1">
        <f t="shared" si="1"/>
        <v>-1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IFERROR(__xludf.DUMMYFUNCTION("""COMPUTED_VALUE"""),50.51)</f>
        <v>50.51</v>
      </c>
      <c r="C966" s="1">
        <f t="shared" si="1"/>
        <v>-1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IFERROR(__xludf.DUMMYFUNCTION("""COMPUTED_VALUE"""),50.49)</f>
        <v>50.49</v>
      </c>
      <c r="C967" s="1">
        <f t="shared" si="1"/>
        <v>-1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IFERROR(__xludf.DUMMYFUNCTION("""COMPUTED_VALUE"""),51.08)</f>
        <v>51.08</v>
      </c>
      <c r="C968" s="1">
        <f t="shared" si="1"/>
        <v>-1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IFERROR(__xludf.DUMMYFUNCTION("""COMPUTED_VALUE"""),50.1)</f>
        <v>50.1</v>
      </c>
      <c r="C969" s="1">
        <f t="shared" si="1"/>
        <v>-1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IFERROR(__xludf.DUMMYFUNCTION("""COMPUTED_VALUE"""),50.61)</f>
        <v>50.61</v>
      </c>
      <c r="C970" s="1">
        <f t="shared" si="1"/>
        <v>-1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IFERROR(__xludf.DUMMYFUNCTION("""COMPUTED_VALUE"""),50.17)</f>
        <v>50.17</v>
      </c>
      <c r="C971" s="1">
        <f t="shared" si="1"/>
        <v>-1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IFERROR(__xludf.DUMMYFUNCTION("""COMPUTED_VALUE"""),50.2)</f>
        <v>50.2</v>
      </c>
      <c r="C972" s="1">
        <f t="shared" si="1"/>
        <v>-1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IFERROR(__xludf.DUMMYFUNCTION("""COMPUTED_VALUE"""),49.96)</f>
        <v>49.96</v>
      </c>
      <c r="C973" s="1">
        <f t="shared" si="1"/>
        <v>-1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IFERROR(__xludf.DUMMYFUNCTION("""COMPUTED_VALUE"""),50.16)</f>
        <v>50.16</v>
      </c>
      <c r="C974" s="1">
        <f t="shared" si="1"/>
        <v>-1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IFERROR(__xludf.DUMMYFUNCTION("""COMPUTED_VALUE"""),49.99)</f>
        <v>49.99</v>
      </c>
      <c r="C975" s="1">
        <f t="shared" si="1"/>
        <v>-1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IFERROR(__xludf.DUMMYFUNCTION("""COMPUTED_VALUE"""),50.27)</f>
        <v>50.27</v>
      </c>
      <c r="C976" s="1">
        <f t="shared" si="1"/>
        <v>-1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IFERROR(__xludf.DUMMYFUNCTION("""COMPUTED_VALUE"""),50.31)</f>
        <v>50.31</v>
      </c>
      <c r="C977" s="1">
        <f t="shared" si="1"/>
        <v>-1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IFERROR(__xludf.DUMMYFUNCTION("""COMPUTED_VALUE"""),50.76)</f>
        <v>50.76</v>
      </c>
      <c r="C978" s="1">
        <f t="shared" si="1"/>
        <v>-1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IFERROR(__xludf.DUMMYFUNCTION("""COMPUTED_VALUE"""),50.78)</f>
        <v>50.78</v>
      </c>
      <c r="C979" s="1">
        <f t="shared" si="1"/>
        <v>-1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IFERROR(__xludf.DUMMYFUNCTION("""COMPUTED_VALUE"""),50.4)</f>
        <v>50.4</v>
      </c>
      <c r="C980" s="1">
        <f t="shared" si="1"/>
        <v>-1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IFERROR(__xludf.DUMMYFUNCTION("""COMPUTED_VALUE"""),50.38)</f>
        <v>50.38</v>
      </c>
      <c r="C981" s="1">
        <f t="shared" si="1"/>
        <v>-1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IFERROR(__xludf.DUMMYFUNCTION("""COMPUTED_VALUE"""),50.22)</f>
        <v>50.22</v>
      </c>
      <c r="C982" s="1">
        <f t="shared" si="1"/>
        <v>-1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IFERROR(__xludf.DUMMYFUNCTION("""COMPUTED_VALUE"""),50.01)</f>
        <v>50.01</v>
      </c>
      <c r="C983" s="1">
        <f t="shared" si="1"/>
        <v>-1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IFERROR(__xludf.DUMMYFUNCTION("""COMPUTED_VALUE"""),50.05)</f>
        <v>50.05</v>
      </c>
      <c r="C984" s="1">
        <f t="shared" si="1"/>
        <v>-1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IFERROR(__xludf.DUMMYFUNCTION("""COMPUTED_VALUE"""),49.93)</f>
        <v>49.93</v>
      </c>
      <c r="C985" s="1">
        <f t="shared" si="1"/>
        <v>-1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IFERROR(__xludf.DUMMYFUNCTION("""COMPUTED_VALUE"""),49.62)</f>
        <v>49.62</v>
      </c>
      <c r="C986" s="1">
        <f t="shared" si="1"/>
        <v>-1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IFERROR(__xludf.DUMMYFUNCTION("""COMPUTED_VALUE"""),49.26)</f>
        <v>49.26</v>
      </c>
      <c r="C987" s="1">
        <f t="shared" si="1"/>
        <v>-1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IFERROR(__xludf.DUMMYFUNCTION("""COMPUTED_VALUE"""),49.6)</f>
        <v>49.6</v>
      </c>
      <c r="C988" s="1">
        <f t="shared" si="1"/>
        <v>-1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IFERROR(__xludf.DUMMYFUNCTION("""COMPUTED_VALUE"""),49.37)</f>
        <v>49.37</v>
      </c>
      <c r="C989" s="1">
        <f t="shared" si="1"/>
        <v>-1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IFERROR(__xludf.DUMMYFUNCTION("""COMPUTED_VALUE"""),48.91)</f>
        <v>48.91</v>
      </c>
      <c r="C990" s="1">
        <f t="shared" si="1"/>
        <v>-1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IFERROR(__xludf.DUMMYFUNCTION("""COMPUTED_VALUE"""),49.48)</f>
        <v>49.48</v>
      </c>
      <c r="C991" s="1">
        <f t="shared" si="1"/>
        <v>-1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IFERROR(__xludf.DUMMYFUNCTION("""COMPUTED_VALUE"""),49.57)</f>
        <v>49.57</v>
      </c>
      <c r="C992" s="1">
        <f t="shared" si="1"/>
        <v>-1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IFERROR(__xludf.DUMMYFUNCTION("""COMPUTED_VALUE"""),49.05)</f>
        <v>49.05</v>
      </c>
      <c r="C993" s="1">
        <f t="shared" si="1"/>
        <v>-1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IFERROR(__xludf.DUMMYFUNCTION("""COMPUTED_VALUE"""),48.49)</f>
        <v>48.49</v>
      </c>
      <c r="C994" s="1">
        <f t="shared" si="1"/>
        <v>-1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IFERROR(__xludf.DUMMYFUNCTION("""COMPUTED_VALUE"""),48.13)</f>
        <v>48.13</v>
      </c>
      <c r="C995" s="1">
        <f t="shared" si="1"/>
        <v>-1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IFERROR(__xludf.DUMMYFUNCTION("""COMPUTED_VALUE"""),47.84)</f>
        <v>47.84</v>
      </c>
      <c r="C996" s="1">
        <f t="shared" si="1"/>
        <v>-1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IFERROR(__xludf.DUMMYFUNCTION("""COMPUTED_VALUE"""),48.26)</f>
        <v>48.26</v>
      </c>
      <c r="C997" s="1">
        <f t="shared" si="1"/>
        <v>-1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IFERROR(__xludf.DUMMYFUNCTION("""COMPUTED_VALUE"""),47.56)</f>
        <v>47.56</v>
      </c>
      <c r="C998" s="1">
        <f t="shared" si="1"/>
        <v>-1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IFERROR(__xludf.DUMMYFUNCTION("""COMPUTED_VALUE"""),48.47)</f>
        <v>48.47</v>
      </c>
      <c r="C999" s="1">
        <f t="shared" si="1"/>
        <v>-1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IFERROR(__xludf.DUMMYFUNCTION("""COMPUTED_VALUE"""),48.43)</f>
        <v>48.43</v>
      </c>
      <c r="C1000" s="1">
        <f t="shared" si="1"/>
        <v>-1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IFERROR(__xludf.DUMMYFUNCTION("""COMPUTED_VALUE"""),48.08)</f>
        <v>48.08</v>
      </c>
      <c r="C1001" s="1">
        <f t="shared" si="1"/>
        <v>-1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IFERROR(__xludf.DUMMYFUNCTION("""COMPUTED_VALUE"""),48.58)</f>
        <v>48.58</v>
      </c>
      <c r="C1002" s="1">
        <f t="shared" si="1"/>
        <v>-1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IFERROR(__xludf.DUMMYFUNCTION("""COMPUTED_VALUE"""),48.98)</f>
        <v>48.98</v>
      </c>
      <c r="C1003" s="1">
        <f t="shared" si="1"/>
        <v>-1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IFERROR(__xludf.DUMMYFUNCTION("""COMPUTED_VALUE"""),49.18)</f>
        <v>49.18</v>
      </c>
      <c r="C1004" s="1">
        <f t="shared" si="1"/>
        <v>-1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IFERROR(__xludf.DUMMYFUNCTION("""COMPUTED_VALUE"""),49.17)</f>
        <v>49.17</v>
      </c>
      <c r="C1005" s="1">
        <f t="shared" si="1"/>
        <v>-1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IFERROR(__xludf.DUMMYFUNCTION("""COMPUTED_VALUE"""),49.15)</f>
        <v>49.15</v>
      </c>
      <c r="C1006" s="1">
        <f t="shared" si="1"/>
        <v>-1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IFERROR(__xludf.DUMMYFUNCTION("""COMPUTED_VALUE"""),49.14)</f>
        <v>49.14</v>
      </c>
      <c r="C1007" s="1">
        <f t="shared" si="1"/>
        <v>-1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IFERROR(__xludf.DUMMYFUNCTION("""COMPUTED_VALUE"""),49.0)</f>
        <v>49</v>
      </c>
      <c r="C1008" s="1">
        <f t="shared" si="1"/>
        <v>-1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IFERROR(__xludf.DUMMYFUNCTION("""COMPUTED_VALUE"""),48.42)</f>
        <v>48.42</v>
      </c>
      <c r="C1009" s="1">
        <f t="shared" si="1"/>
        <v>-1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IFERROR(__xludf.DUMMYFUNCTION("""COMPUTED_VALUE"""),48.69)</f>
        <v>48.69</v>
      </c>
      <c r="C1010" s="1">
        <f t="shared" si="1"/>
        <v>-1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IFERROR(__xludf.DUMMYFUNCTION("""COMPUTED_VALUE"""),49.3)</f>
        <v>49.3</v>
      </c>
      <c r="C1011" s="1">
        <f t="shared" si="1"/>
        <v>-1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IFERROR(__xludf.DUMMYFUNCTION("""COMPUTED_VALUE"""),48.5)</f>
        <v>48.5</v>
      </c>
      <c r="C1012" s="1">
        <f t="shared" si="1"/>
        <v>-1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IFERROR(__xludf.DUMMYFUNCTION("""COMPUTED_VALUE"""),47.5)</f>
        <v>47.5</v>
      </c>
      <c r="C1013" s="1">
        <f t="shared" si="1"/>
        <v>-1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IFERROR(__xludf.DUMMYFUNCTION("""COMPUTED_VALUE"""),47.75)</f>
        <v>47.75</v>
      </c>
      <c r="C1014" s="1">
        <f t="shared" si="1"/>
        <v>-1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IFERROR(__xludf.DUMMYFUNCTION("""COMPUTED_VALUE"""),47.03)</f>
        <v>47.03</v>
      </c>
      <c r="C1015" s="1">
        <f t="shared" si="1"/>
        <v>-1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IFERROR(__xludf.DUMMYFUNCTION("""COMPUTED_VALUE"""),47.08)</f>
        <v>47.08</v>
      </c>
      <c r="C1016" s="1">
        <f t="shared" si="1"/>
        <v>-1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IFERROR(__xludf.DUMMYFUNCTION("""COMPUTED_VALUE"""),48.27)</f>
        <v>48.27</v>
      </c>
      <c r="C1017" s="1">
        <f t="shared" si="1"/>
        <v>-1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IFERROR(__xludf.DUMMYFUNCTION("""COMPUTED_VALUE"""),48.53)</f>
        <v>48.53</v>
      </c>
      <c r="C1018" s="1">
        <f t="shared" si="1"/>
        <v>-1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IFERROR(__xludf.DUMMYFUNCTION("""COMPUTED_VALUE"""),48.35)</f>
        <v>48.35</v>
      </c>
      <c r="C1019" s="1">
        <f t="shared" si="1"/>
        <v>-1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IFERROR(__xludf.DUMMYFUNCTION("""COMPUTED_VALUE"""),47.7)</f>
        <v>47.7</v>
      </c>
      <c r="C1020" s="1">
        <f t="shared" si="1"/>
        <v>-1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IFERROR(__xludf.DUMMYFUNCTION("""COMPUTED_VALUE"""),47.33)</f>
        <v>47.33</v>
      </c>
      <c r="C1021" s="1">
        <f t="shared" si="1"/>
        <v>-1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IFERROR(__xludf.DUMMYFUNCTION("""COMPUTED_VALUE"""),47.86)</f>
        <v>47.86</v>
      </c>
      <c r="C1022" s="1">
        <f t="shared" si="1"/>
        <v>-1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IFERROR(__xludf.DUMMYFUNCTION("""COMPUTED_VALUE"""),47.63)</f>
        <v>47.63</v>
      </c>
      <c r="C1023" s="1">
        <f t="shared" si="1"/>
        <v>-1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IFERROR(__xludf.DUMMYFUNCTION("""COMPUTED_VALUE"""),47.69)</f>
        <v>47.69</v>
      </c>
      <c r="C1024" s="1">
        <f t="shared" si="1"/>
        <v>-1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IFERROR(__xludf.DUMMYFUNCTION("""COMPUTED_VALUE"""),47.36)</f>
        <v>47.36</v>
      </c>
      <c r="C1025" s="1">
        <f t="shared" si="1"/>
        <v>-1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IFERROR(__xludf.DUMMYFUNCTION("""COMPUTED_VALUE"""),47.69)</f>
        <v>47.69</v>
      </c>
      <c r="C1026" s="1">
        <f t="shared" si="1"/>
        <v>-1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IFERROR(__xludf.DUMMYFUNCTION("""COMPUTED_VALUE"""),47.63)</f>
        <v>47.63</v>
      </c>
      <c r="C1027" s="1">
        <f t="shared" si="1"/>
        <v>-1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IFERROR(__xludf.DUMMYFUNCTION("""COMPUTED_VALUE"""),48.02)</f>
        <v>48.02</v>
      </c>
      <c r="C1028" s="1">
        <f t="shared" si="1"/>
        <v>-1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IFERROR(__xludf.DUMMYFUNCTION("""COMPUTED_VALUE"""),46.41)</f>
        <v>46.41</v>
      </c>
      <c r="C1029" s="1">
        <f t="shared" si="1"/>
        <v>-1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IFERROR(__xludf.DUMMYFUNCTION("""COMPUTED_VALUE"""),46.82)</f>
        <v>46.82</v>
      </c>
      <c r="C1030" s="1">
        <f t="shared" si="1"/>
        <v>-1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IFERROR(__xludf.DUMMYFUNCTION("""COMPUTED_VALUE"""),46.69)</f>
        <v>46.69</v>
      </c>
      <c r="C1031" s="1">
        <f t="shared" si="1"/>
        <v>-1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IFERROR(__xludf.DUMMYFUNCTION("""COMPUTED_VALUE"""),46.68)</f>
        <v>46.68</v>
      </c>
      <c r="C1032" s="1">
        <f t="shared" si="1"/>
        <v>-1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IFERROR(__xludf.DUMMYFUNCTION("""COMPUTED_VALUE"""),46.81)</f>
        <v>46.81</v>
      </c>
      <c r="C1033" s="1">
        <f t="shared" si="1"/>
        <v>-1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IFERROR(__xludf.DUMMYFUNCTION("""COMPUTED_VALUE"""),46.91)</f>
        <v>46.91</v>
      </c>
      <c r="C1034" s="1">
        <f t="shared" si="1"/>
        <v>-1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IFERROR(__xludf.DUMMYFUNCTION("""COMPUTED_VALUE"""),47.21)</f>
        <v>47.21</v>
      </c>
      <c r="C1035" s="1">
        <f t="shared" si="1"/>
        <v>-1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IFERROR(__xludf.DUMMYFUNCTION("""COMPUTED_VALUE"""),47.37)</f>
        <v>47.37</v>
      </c>
      <c r="C1036" s="1">
        <f t="shared" si="1"/>
        <v>-1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IFERROR(__xludf.DUMMYFUNCTION("""COMPUTED_VALUE"""),47.31)</f>
        <v>47.31</v>
      </c>
      <c r="C1037" s="1">
        <f t="shared" si="1"/>
        <v>-1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IFERROR(__xludf.DUMMYFUNCTION("""COMPUTED_VALUE"""),46.51)</f>
        <v>46.51</v>
      </c>
      <c r="C1038" s="1">
        <f t="shared" si="1"/>
        <v>-1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IFERROR(__xludf.DUMMYFUNCTION("""COMPUTED_VALUE"""),45.98)</f>
        <v>45.98</v>
      </c>
      <c r="C1039" s="1">
        <f t="shared" si="1"/>
        <v>-1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IFERROR(__xludf.DUMMYFUNCTION("""COMPUTED_VALUE"""),46.53)</f>
        <v>46.53</v>
      </c>
      <c r="C1040" s="1">
        <f t="shared" si="1"/>
        <v>-1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IFERROR(__xludf.DUMMYFUNCTION("""COMPUTED_VALUE"""),48.12)</f>
        <v>48.12</v>
      </c>
      <c r="C1041" s="1">
        <f t="shared" si="1"/>
        <v>-1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IFERROR(__xludf.DUMMYFUNCTION("""COMPUTED_VALUE"""),47.27)</f>
        <v>47.27</v>
      </c>
      <c r="C1042" s="1">
        <f t="shared" si="1"/>
        <v>-1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IFERROR(__xludf.DUMMYFUNCTION("""COMPUTED_VALUE"""),46.23)</f>
        <v>46.23</v>
      </c>
      <c r="C1043" s="1">
        <f t="shared" si="1"/>
        <v>-1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IFERROR(__xludf.DUMMYFUNCTION("""COMPUTED_VALUE"""),46.29)</f>
        <v>46.29</v>
      </c>
      <c r="C1044" s="1">
        <f t="shared" si="1"/>
        <v>-1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IFERROR(__xludf.DUMMYFUNCTION("""COMPUTED_VALUE"""),46.35)</f>
        <v>46.35</v>
      </c>
      <c r="C1045" s="1">
        <f t="shared" si="1"/>
        <v>-1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IFERROR(__xludf.DUMMYFUNCTION("""COMPUTED_VALUE"""),47.5)</f>
        <v>47.5</v>
      </c>
      <c r="C1046" s="1">
        <f t="shared" si="1"/>
        <v>-1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IFERROR(__xludf.DUMMYFUNCTION("""COMPUTED_VALUE"""),47.58)</f>
        <v>47.58</v>
      </c>
      <c r="C1047" s="1">
        <f t="shared" si="1"/>
        <v>-1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IFERROR(__xludf.DUMMYFUNCTION("""COMPUTED_VALUE"""),47.31)</f>
        <v>47.31</v>
      </c>
      <c r="C1048" s="1">
        <f t="shared" si="1"/>
        <v>-1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IFERROR(__xludf.DUMMYFUNCTION("""COMPUTED_VALUE"""),47.9)</f>
        <v>47.9</v>
      </c>
      <c r="C1049" s="1">
        <f t="shared" si="1"/>
        <v>-1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IFERROR(__xludf.DUMMYFUNCTION("""COMPUTED_VALUE"""),47.38)</f>
        <v>47.38</v>
      </c>
      <c r="C1050" s="1">
        <f t="shared" si="1"/>
        <v>-1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IFERROR(__xludf.DUMMYFUNCTION("""COMPUTED_VALUE"""),47.46)</f>
        <v>47.46</v>
      </c>
      <c r="C1051" s="1">
        <f t="shared" si="1"/>
        <v>-1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IFERROR(__xludf.DUMMYFUNCTION("""COMPUTED_VALUE"""),47.15)</f>
        <v>47.15</v>
      </c>
      <c r="C1052" s="1">
        <f t="shared" si="1"/>
        <v>-1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IFERROR(__xludf.DUMMYFUNCTION("""COMPUTED_VALUE"""),47.03)</f>
        <v>47.03</v>
      </c>
      <c r="C1053" s="1">
        <f t="shared" si="1"/>
        <v>-1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IFERROR(__xludf.DUMMYFUNCTION("""COMPUTED_VALUE"""),46.7)</f>
        <v>46.7</v>
      </c>
      <c r="C1054" s="1">
        <f t="shared" si="1"/>
        <v>-1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IFERROR(__xludf.DUMMYFUNCTION("""COMPUTED_VALUE"""),46.36)</f>
        <v>46.36</v>
      </c>
      <c r="C1055" s="1">
        <f t="shared" si="1"/>
        <v>-1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IFERROR(__xludf.DUMMYFUNCTION("""COMPUTED_VALUE"""),46.03)</f>
        <v>46.03</v>
      </c>
      <c r="C1056" s="1">
        <f t="shared" si="1"/>
        <v>-1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IFERROR(__xludf.DUMMYFUNCTION("""COMPUTED_VALUE"""),46.08)</f>
        <v>46.08</v>
      </c>
      <c r="C1057" s="1">
        <f t="shared" si="1"/>
        <v>-1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IFERROR(__xludf.DUMMYFUNCTION("""COMPUTED_VALUE"""),46.31)</f>
        <v>46.31</v>
      </c>
      <c r="C1058" s="1">
        <f t="shared" si="1"/>
        <v>-1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IFERROR(__xludf.DUMMYFUNCTION("""COMPUTED_VALUE"""),46.7)</f>
        <v>46.7</v>
      </c>
      <c r="C1059" s="1">
        <f t="shared" si="1"/>
        <v>-1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IFERROR(__xludf.DUMMYFUNCTION("""COMPUTED_VALUE"""),46.36)</f>
        <v>46.36</v>
      </c>
      <c r="C1060" s="1">
        <f t="shared" si="1"/>
        <v>-1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IFERROR(__xludf.DUMMYFUNCTION("""COMPUTED_VALUE"""),47.21)</f>
        <v>47.21</v>
      </c>
      <c r="C1061" s="1">
        <f t="shared" si="1"/>
        <v>-1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IFERROR(__xludf.DUMMYFUNCTION("""COMPUTED_VALUE"""),46.91)</f>
        <v>46.91</v>
      </c>
      <c r="C1062" s="1">
        <f t="shared" si="1"/>
        <v>-1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IFERROR(__xludf.DUMMYFUNCTION("""COMPUTED_VALUE"""),47.01)</f>
        <v>47.01</v>
      </c>
      <c r="C1063" s="1">
        <f t="shared" si="1"/>
        <v>-1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IFERROR(__xludf.DUMMYFUNCTION("""COMPUTED_VALUE"""),47.22)</f>
        <v>47.22</v>
      </c>
      <c r="C1064" s="1">
        <f t="shared" si="1"/>
        <v>-1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IFERROR(__xludf.DUMMYFUNCTION("""COMPUTED_VALUE"""),47.01)</f>
        <v>47.01</v>
      </c>
      <c r="C1065" s="1">
        <f t="shared" si="1"/>
        <v>-1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IFERROR(__xludf.DUMMYFUNCTION("""COMPUTED_VALUE"""),47.69)</f>
        <v>47.69</v>
      </c>
      <c r="C1066" s="1">
        <f t="shared" si="1"/>
        <v>-1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IFERROR(__xludf.DUMMYFUNCTION("""COMPUTED_VALUE"""),47.42)</f>
        <v>47.42</v>
      </c>
      <c r="C1067" s="1">
        <f t="shared" si="1"/>
        <v>-1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IFERROR(__xludf.DUMMYFUNCTION("""COMPUTED_VALUE"""),47.57)</f>
        <v>47.57</v>
      </c>
      <c r="C1068" s="1">
        <f t="shared" si="1"/>
        <v>-1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IFERROR(__xludf.DUMMYFUNCTION("""COMPUTED_VALUE"""),47.75)</f>
        <v>47.75</v>
      </c>
      <c r="C1069" s="1">
        <f t="shared" si="1"/>
        <v>-1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IFERROR(__xludf.DUMMYFUNCTION("""COMPUTED_VALUE"""),47.82)</f>
        <v>47.82</v>
      </c>
      <c r="C1070" s="1">
        <f t="shared" si="1"/>
        <v>-1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IFERROR(__xludf.DUMMYFUNCTION("""COMPUTED_VALUE"""),48.12)</f>
        <v>48.12</v>
      </c>
      <c r="C1071" s="1">
        <f t="shared" si="1"/>
        <v>-1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IFERROR(__xludf.DUMMYFUNCTION("""COMPUTED_VALUE"""),48.04)</f>
        <v>48.04</v>
      </c>
      <c r="C1072" s="1">
        <f t="shared" si="1"/>
        <v>-1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IFERROR(__xludf.DUMMYFUNCTION("""COMPUTED_VALUE"""),48.12)</f>
        <v>48.12</v>
      </c>
      <c r="C1073" s="1">
        <f t="shared" si="1"/>
        <v>-1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IFERROR(__xludf.DUMMYFUNCTION("""COMPUTED_VALUE"""),48.21)</f>
        <v>48.21</v>
      </c>
      <c r="C1074" s="1">
        <f t="shared" si="1"/>
        <v>-1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IFERROR(__xludf.DUMMYFUNCTION("""COMPUTED_VALUE"""),47.98)</f>
        <v>47.98</v>
      </c>
      <c r="C1075" s="1">
        <f t="shared" si="1"/>
        <v>-1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IFERROR(__xludf.DUMMYFUNCTION("""COMPUTED_VALUE"""),47.47)</f>
        <v>47.47</v>
      </c>
      <c r="C1076" s="1">
        <f t="shared" si="1"/>
        <v>-1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IFERROR(__xludf.DUMMYFUNCTION("""COMPUTED_VALUE"""),47.07)</f>
        <v>47.07</v>
      </c>
      <c r="C1077" s="1">
        <f t="shared" si="1"/>
        <v>-1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IFERROR(__xludf.DUMMYFUNCTION("""COMPUTED_VALUE"""),47.27)</f>
        <v>47.27</v>
      </c>
      <c r="C1078" s="1">
        <f t="shared" si="1"/>
        <v>-1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IFERROR(__xludf.DUMMYFUNCTION("""COMPUTED_VALUE"""),46.92)</f>
        <v>46.92</v>
      </c>
      <c r="C1079" s="1">
        <f t="shared" si="1"/>
        <v>-1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IFERROR(__xludf.DUMMYFUNCTION("""COMPUTED_VALUE"""),47.1)</f>
        <v>47.1</v>
      </c>
      <c r="C1080" s="1">
        <f t="shared" si="1"/>
        <v>-1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IFERROR(__xludf.DUMMYFUNCTION("""COMPUTED_VALUE"""),47.6)</f>
        <v>47.6</v>
      </c>
      <c r="C1081" s="1">
        <f t="shared" si="1"/>
        <v>-1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IFERROR(__xludf.DUMMYFUNCTION("""COMPUTED_VALUE"""),47.98)</f>
        <v>47.98</v>
      </c>
      <c r="C1082" s="1">
        <f t="shared" si="1"/>
        <v>-1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IFERROR(__xludf.DUMMYFUNCTION("""COMPUTED_VALUE"""),47.92)</f>
        <v>47.92</v>
      </c>
      <c r="C1083" s="1">
        <f t="shared" si="1"/>
        <v>-1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IFERROR(__xludf.DUMMYFUNCTION("""COMPUTED_VALUE"""),47.43)</f>
        <v>47.43</v>
      </c>
      <c r="C1084" s="1">
        <f t="shared" si="1"/>
        <v>-1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IFERROR(__xludf.DUMMYFUNCTION("""COMPUTED_VALUE"""),46.28)</f>
        <v>46.28</v>
      </c>
      <c r="C1085" s="1">
        <f t="shared" si="1"/>
        <v>-1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IFERROR(__xludf.DUMMYFUNCTION("""COMPUTED_VALUE"""),45.94)</f>
        <v>45.94</v>
      </c>
      <c r="C1086" s="1">
        <f t="shared" si="1"/>
        <v>-1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IFERROR(__xludf.DUMMYFUNCTION("""COMPUTED_VALUE"""),46.6)</f>
        <v>46.6</v>
      </c>
      <c r="C1087" s="1">
        <f t="shared" si="1"/>
        <v>-1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IFERROR(__xludf.DUMMYFUNCTION("""COMPUTED_VALUE"""),46.77)</f>
        <v>46.77</v>
      </c>
      <c r="C1088" s="1">
        <f t="shared" si="1"/>
        <v>-1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IFERROR(__xludf.DUMMYFUNCTION("""COMPUTED_VALUE"""),46.73)</f>
        <v>46.73</v>
      </c>
      <c r="C1089" s="1">
        <f t="shared" si="1"/>
        <v>-1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IFERROR(__xludf.DUMMYFUNCTION("""COMPUTED_VALUE"""),47.22)</f>
        <v>47.22</v>
      </c>
      <c r="C1090" s="1">
        <f t="shared" si="1"/>
        <v>-1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IFERROR(__xludf.DUMMYFUNCTION("""COMPUTED_VALUE"""),47.12)</f>
        <v>47.12</v>
      </c>
      <c r="C1091" s="1">
        <f t="shared" si="1"/>
        <v>-1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IFERROR(__xludf.DUMMYFUNCTION("""COMPUTED_VALUE"""),47.39)</f>
        <v>47.39</v>
      </c>
      <c r="C1092" s="1">
        <f t="shared" si="1"/>
        <v>-1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IFERROR(__xludf.DUMMYFUNCTION("""COMPUTED_VALUE"""),47.47)</f>
        <v>47.47</v>
      </c>
      <c r="C1093" s="1">
        <f t="shared" si="1"/>
        <v>-1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IFERROR(__xludf.DUMMYFUNCTION("""COMPUTED_VALUE"""),48.1)</f>
        <v>48.1</v>
      </c>
      <c r="C1094" s="1">
        <f t="shared" si="1"/>
        <v>-1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IFERROR(__xludf.DUMMYFUNCTION("""COMPUTED_VALUE"""),48.49)</f>
        <v>48.49</v>
      </c>
      <c r="C1095" s="1">
        <f t="shared" si="1"/>
        <v>-1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IFERROR(__xludf.DUMMYFUNCTION("""COMPUTED_VALUE"""),48.48)</f>
        <v>48.48</v>
      </c>
      <c r="C1096" s="1">
        <f t="shared" si="1"/>
        <v>-1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IFERROR(__xludf.DUMMYFUNCTION("""COMPUTED_VALUE"""),48.16)</f>
        <v>48.16</v>
      </c>
      <c r="C1097" s="1">
        <f t="shared" si="1"/>
        <v>-1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IFERROR(__xludf.DUMMYFUNCTION("""COMPUTED_VALUE"""),47.85)</f>
        <v>47.85</v>
      </c>
      <c r="C1098" s="1">
        <f t="shared" si="1"/>
        <v>-1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IFERROR(__xludf.DUMMYFUNCTION("""COMPUTED_VALUE"""),48.01)</f>
        <v>48.01</v>
      </c>
      <c r="C1099" s="1">
        <f t="shared" si="1"/>
        <v>-1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IFERROR(__xludf.DUMMYFUNCTION("""COMPUTED_VALUE"""),47.96)</f>
        <v>47.96</v>
      </c>
      <c r="C1100" s="1">
        <f t="shared" si="1"/>
        <v>-1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IFERROR(__xludf.DUMMYFUNCTION("""COMPUTED_VALUE"""),49.07)</f>
        <v>49.07</v>
      </c>
      <c r="C1101" s="1">
        <f t="shared" si="1"/>
        <v>-1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IFERROR(__xludf.DUMMYFUNCTION("""COMPUTED_VALUE"""),49.15)</f>
        <v>49.15</v>
      </c>
      <c r="C1102" s="1">
        <f t="shared" si="1"/>
        <v>-1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IFERROR(__xludf.DUMMYFUNCTION("""COMPUTED_VALUE"""),48.65)</f>
        <v>48.65</v>
      </c>
      <c r="C1103" s="1">
        <f t="shared" si="1"/>
        <v>-1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IFERROR(__xludf.DUMMYFUNCTION("""COMPUTED_VALUE"""),49.17)</f>
        <v>49.17</v>
      </c>
      <c r="C1104" s="1">
        <f t="shared" si="1"/>
        <v>-1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IFERROR(__xludf.DUMMYFUNCTION("""COMPUTED_VALUE"""),49.45)</f>
        <v>49.45</v>
      </c>
      <c r="C1105" s="1">
        <f t="shared" si="1"/>
        <v>-1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IFERROR(__xludf.DUMMYFUNCTION("""COMPUTED_VALUE"""),49.74)</f>
        <v>49.74</v>
      </c>
      <c r="C1106" s="1">
        <f t="shared" si="1"/>
        <v>-1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IFERROR(__xludf.DUMMYFUNCTION("""COMPUTED_VALUE"""),49.62)</f>
        <v>49.62</v>
      </c>
      <c r="C1107" s="1">
        <f t="shared" si="1"/>
        <v>-1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IFERROR(__xludf.DUMMYFUNCTION("""COMPUTED_VALUE"""),49.74)</f>
        <v>49.74</v>
      </c>
      <c r="C1108" s="1">
        <f t="shared" si="1"/>
        <v>-1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IFERROR(__xludf.DUMMYFUNCTION("""COMPUTED_VALUE"""),49.72)</f>
        <v>49.72</v>
      </c>
      <c r="C1109" s="1">
        <f t="shared" si="1"/>
        <v>-1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IFERROR(__xludf.DUMMYFUNCTION("""COMPUTED_VALUE"""),49.96)</f>
        <v>49.96</v>
      </c>
      <c r="C1110" s="1">
        <f t="shared" si="1"/>
        <v>-1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IFERROR(__xludf.DUMMYFUNCTION("""COMPUTED_VALUE"""),50.05)</f>
        <v>50.05</v>
      </c>
      <c r="C1111" s="1">
        <f t="shared" si="1"/>
        <v>-1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IFERROR(__xludf.DUMMYFUNCTION("""COMPUTED_VALUE"""),49.29)</f>
        <v>49.29</v>
      </c>
      <c r="C1112" s="1">
        <f t="shared" si="1"/>
        <v>-1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IFERROR(__xludf.DUMMYFUNCTION("""COMPUTED_VALUE"""),49.15)</f>
        <v>49.15</v>
      </c>
      <c r="C1113" s="1">
        <f t="shared" si="1"/>
        <v>-1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IFERROR(__xludf.DUMMYFUNCTION("""COMPUTED_VALUE"""),49.28)</f>
        <v>49.28</v>
      </c>
      <c r="C1114" s="1">
        <f t="shared" si="1"/>
        <v>-1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IFERROR(__xludf.DUMMYFUNCTION("""COMPUTED_VALUE"""),49.42)</f>
        <v>49.42</v>
      </c>
      <c r="C1115" s="1">
        <f t="shared" si="1"/>
        <v>-1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IFERROR(__xludf.DUMMYFUNCTION("""COMPUTED_VALUE"""),49.57)</f>
        <v>49.57</v>
      </c>
      <c r="C1116" s="1">
        <f t="shared" si="1"/>
        <v>-1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IFERROR(__xludf.DUMMYFUNCTION("""COMPUTED_VALUE"""),49.52)</f>
        <v>49.52</v>
      </c>
      <c r="C1117" s="1">
        <f t="shared" si="1"/>
        <v>-1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IFERROR(__xludf.DUMMYFUNCTION("""COMPUTED_VALUE"""),49.37)</f>
        <v>49.37</v>
      </c>
      <c r="C1118" s="1">
        <f t="shared" si="1"/>
        <v>-1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IFERROR(__xludf.DUMMYFUNCTION("""COMPUTED_VALUE"""),49.04)</f>
        <v>49.04</v>
      </c>
      <c r="C1119" s="1">
        <f t="shared" si="1"/>
        <v>-1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IFERROR(__xludf.DUMMYFUNCTION("""COMPUTED_VALUE"""),49.18)</f>
        <v>49.18</v>
      </c>
      <c r="C1120" s="1">
        <f t="shared" si="1"/>
        <v>-1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IFERROR(__xludf.DUMMYFUNCTION("""COMPUTED_VALUE"""),49.31)</f>
        <v>49.31</v>
      </c>
      <c r="C1121" s="1">
        <f t="shared" si="1"/>
        <v>-1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IFERROR(__xludf.DUMMYFUNCTION("""COMPUTED_VALUE"""),49.21)</f>
        <v>49.21</v>
      </c>
      <c r="C1122" s="1">
        <f t="shared" si="1"/>
        <v>-1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IFERROR(__xludf.DUMMYFUNCTION("""COMPUTED_VALUE"""),49.42)</f>
        <v>49.42</v>
      </c>
      <c r="C1123" s="1">
        <f t="shared" si="1"/>
        <v>-1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IFERROR(__xludf.DUMMYFUNCTION("""COMPUTED_VALUE"""),49.47)</f>
        <v>49.47</v>
      </c>
      <c r="C1124" s="1">
        <f t="shared" si="1"/>
        <v>-1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IFERROR(__xludf.DUMMYFUNCTION("""COMPUTED_VALUE"""),49.39)</f>
        <v>49.39</v>
      </c>
      <c r="C1125" s="1">
        <f t="shared" si="1"/>
        <v>-1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IFERROR(__xludf.DUMMYFUNCTION("""COMPUTED_VALUE"""),49.73)</f>
        <v>49.73</v>
      </c>
      <c r="C1126" s="1">
        <f t="shared" si="1"/>
        <v>-1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IFERROR(__xludf.DUMMYFUNCTION("""COMPUTED_VALUE"""),49.28)</f>
        <v>49.28</v>
      </c>
      <c r="C1127" s="1">
        <f t="shared" si="1"/>
        <v>-1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IFERROR(__xludf.DUMMYFUNCTION("""COMPUTED_VALUE"""),49.41)</f>
        <v>49.41</v>
      </c>
      <c r="C1128" s="1">
        <f t="shared" si="1"/>
        <v>-1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IFERROR(__xludf.DUMMYFUNCTION("""COMPUTED_VALUE"""),49.21)</f>
        <v>49.21</v>
      </c>
      <c r="C1129" s="1">
        <f t="shared" si="1"/>
        <v>-1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IFERROR(__xludf.DUMMYFUNCTION("""COMPUTED_VALUE"""),49.32)</f>
        <v>49.32</v>
      </c>
      <c r="C1130" s="1">
        <f t="shared" si="1"/>
        <v>-1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IFERROR(__xludf.DUMMYFUNCTION("""COMPUTED_VALUE"""),48.93)</f>
        <v>48.93</v>
      </c>
      <c r="C1131" s="1">
        <f t="shared" si="1"/>
        <v>-1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IFERROR(__xludf.DUMMYFUNCTION("""COMPUTED_VALUE"""),49.37)</f>
        <v>49.37</v>
      </c>
      <c r="C1132" s="1">
        <f t="shared" si="1"/>
        <v>-1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IFERROR(__xludf.DUMMYFUNCTION("""COMPUTED_VALUE"""),49.66)</f>
        <v>49.66</v>
      </c>
      <c r="C1133" s="1">
        <f t="shared" si="1"/>
        <v>-1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IFERROR(__xludf.DUMMYFUNCTION("""COMPUTED_VALUE"""),49.71)</f>
        <v>49.71</v>
      </c>
      <c r="C1134" s="1">
        <f t="shared" si="1"/>
        <v>-1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IFERROR(__xludf.DUMMYFUNCTION("""COMPUTED_VALUE"""),49.75)</f>
        <v>49.75</v>
      </c>
      <c r="C1135" s="1">
        <f t="shared" si="1"/>
        <v>-1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IFERROR(__xludf.DUMMYFUNCTION("""COMPUTED_VALUE"""),48.76)</f>
        <v>48.76</v>
      </c>
      <c r="C1136" s="1">
        <f t="shared" si="1"/>
        <v>-1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IFERROR(__xludf.DUMMYFUNCTION("""COMPUTED_VALUE"""),48.9)</f>
        <v>48.9</v>
      </c>
      <c r="C1137" s="1">
        <f t="shared" si="1"/>
        <v>-1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IFERROR(__xludf.DUMMYFUNCTION("""COMPUTED_VALUE"""),49.64)</f>
        <v>49.64</v>
      </c>
      <c r="C1138" s="1">
        <f t="shared" si="1"/>
        <v>-1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IFERROR(__xludf.DUMMYFUNCTION("""COMPUTED_VALUE"""),50.32)</f>
        <v>50.32</v>
      </c>
      <c r="C1139" s="1">
        <f t="shared" si="1"/>
        <v>-1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IFERROR(__xludf.DUMMYFUNCTION("""COMPUTED_VALUE"""),50.53)</f>
        <v>50.53</v>
      </c>
      <c r="C1140" s="1">
        <f t="shared" si="1"/>
        <v>-1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IFERROR(__xludf.DUMMYFUNCTION("""COMPUTED_VALUE"""),50.71)</f>
        <v>50.71</v>
      </c>
      <c r="C1141" s="1">
        <f t="shared" si="1"/>
        <v>-1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IFERROR(__xludf.DUMMYFUNCTION("""COMPUTED_VALUE"""),50.96)</f>
        <v>50.96</v>
      </c>
      <c r="C1142" s="1">
        <f t="shared" si="1"/>
        <v>-1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IFERROR(__xludf.DUMMYFUNCTION("""COMPUTED_VALUE"""),50.32)</f>
        <v>50.32</v>
      </c>
      <c r="C1143" s="1">
        <f t="shared" si="1"/>
        <v>-1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IFERROR(__xludf.DUMMYFUNCTION("""COMPUTED_VALUE"""),50.75)</f>
        <v>50.75</v>
      </c>
      <c r="C1144" s="1">
        <f t="shared" si="1"/>
        <v>-1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IFERROR(__xludf.DUMMYFUNCTION("""COMPUTED_VALUE"""),50.7)</f>
        <v>50.7</v>
      </c>
      <c r="C1145" s="1">
        <f t="shared" si="1"/>
        <v>-1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IFERROR(__xludf.DUMMYFUNCTION("""COMPUTED_VALUE"""),50.98)</f>
        <v>50.98</v>
      </c>
      <c r="C1146" s="1">
        <f t="shared" si="1"/>
        <v>-1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IFERROR(__xludf.DUMMYFUNCTION("""COMPUTED_VALUE"""),50.91)</f>
        <v>50.91</v>
      </c>
      <c r="C1147" s="1">
        <f t="shared" si="1"/>
        <v>-1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IFERROR(__xludf.DUMMYFUNCTION("""COMPUTED_VALUE"""),51.05)</f>
        <v>51.05</v>
      </c>
      <c r="C1148" s="1">
        <f t="shared" si="1"/>
        <v>-1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IFERROR(__xludf.DUMMYFUNCTION("""COMPUTED_VALUE"""),51.28)</f>
        <v>51.28</v>
      </c>
      <c r="C1149" s="1">
        <f t="shared" si="1"/>
        <v>-1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IFERROR(__xludf.DUMMYFUNCTION("""COMPUTED_VALUE"""),51.58)</f>
        <v>51.58</v>
      </c>
      <c r="C1150" s="1">
        <f t="shared" si="1"/>
        <v>-1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IFERROR(__xludf.DUMMYFUNCTION("""COMPUTED_VALUE"""),51.97)</f>
        <v>51.97</v>
      </c>
      <c r="C1151" s="1">
        <f t="shared" si="1"/>
        <v>-1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IFERROR(__xludf.DUMMYFUNCTION("""COMPUTED_VALUE"""),51.76)</f>
        <v>51.76</v>
      </c>
      <c r="C1152" s="1">
        <f t="shared" si="1"/>
        <v>-1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IFERROR(__xludf.DUMMYFUNCTION("""COMPUTED_VALUE"""),50.42)</f>
        <v>50.42</v>
      </c>
      <c r="C1153" s="1">
        <f t="shared" si="1"/>
        <v>-1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IFERROR(__xludf.DUMMYFUNCTION("""COMPUTED_VALUE"""),49.83)</f>
        <v>49.83</v>
      </c>
      <c r="C1154" s="1">
        <f t="shared" si="1"/>
        <v>-1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IFERROR(__xludf.DUMMYFUNCTION("""COMPUTED_VALUE"""),50.21)</f>
        <v>50.21</v>
      </c>
      <c r="C1155" s="1">
        <f t="shared" si="1"/>
        <v>-1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IFERROR(__xludf.DUMMYFUNCTION("""COMPUTED_VALUE"""),49.66)</f>
        <v>49.66</v>
      </c>
      <c r="C1156" s="1">
        <f t="shared" si="1"/>
        <v>-1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IFERROR(__xludf.DUMMYFUNCTION("""COMPUTED_VALUE"""),49.13)</f>
        <v>49.13</v>
      </c>
      <c r="C1157" s="1">
        <f t="shared" si="1"/>
        <v>-1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IFERROR(__xludf.DUMMYFUNCTION("""COMPUTED_VALUE"""),48.65)</f>
        <v>48.65</v>
      </c>
      <c r="C1158" s="1">
        <f t="shared" si="1"/>
        <v>-1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IFERROR(__xludf.DUMMYFUNCTION("""COMPUTED_VALUE"""),48.7)</f>
        <v>48.7</v>
      </c>
      <c r="C1159" s="1">
        <f t="shared" si="1"/>
        <v>-1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IFERROR(__xludf.DUMMYFUNCTION("""COMPUTED_VALUE"""),48.67)</f>
        <v>48.67</v>
      </c>
      <c r="C1160" s="1">
        <f t="shared" si="1"/>
        <v>-1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IFERROR(__xludf.DUMMYFUNCTION("""COMPUTED_VALUE"""),48.84)</f>
        <v>48.84</v>
      </c>
      <c r="C1161" s="1">
        <f t="shared" si="1"/>
        <v>-1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IFERROR(__xludf.DUMMYFUNCTION("""COMPUTED_VALUE"""),48.92)</f>
        <v>48.92</v>
      </c>
      <c r="C1162" s="1">
        <f t="shared" si="1"/>
        <v>-1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IFERROR(__xludf.DUMMYFUNCTION("""COMPUTED_VALUE"""),49.0)</f>
        <v>49</v>
      </c>
      <c r="C1163" s="1">
        <f t="shared" si="1"/>
        <v>-1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IFERROR(__xludf.DUMMYFUNCTION("""COMPUTED_VALUE"""),48.8)</f>
        <v>48.8</v>
      </c>
      <c r="C1164" s="1">
        <f t="shared" si="1"/>
        <v>-1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IFERROR(__xludf.DUMMYFUNCTION("""COMPUTED_VALUE"""),48.78)</f>
        <v>48.78</v>
      </c>
      <c r="C1165" s="1">
        <f t="shared" si="1"/>
        <v>-1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IFERROR(__xludf.DUMMYFUNCTION("""COMPUTED_VALUE"""),48.7)</f>
        <v>48.7</v>
      </c>
      <c r="C1166" s="1">
        <f t="shared" si="1"/>
        <v>-1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IFERROR(__xludf.DUMMYFUNCTION("""COMPUTED_VALUE"""),48.82)</f>
        <v>48.82</v>
      </c>
      <c r="C1167" s="1">
        <f t="shared" si="1"/>
        <v>-1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IFERROR(__xludf.DUMMYFUNCTION("""COMPUTED_VALUE"""),48.87)</f>
        <v>48.87</v>
      </c>
      <c r="C1168" s="1">
        <f t="shared" si="1"/>
        <v>-1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IFERROR(__xludf.DUMMYFUNCTION("""COMPUTED_VALUE"""),48.64)</f>
        <v>48.64</v>
      </c>
      <c r="C1169" s="1">
        <f t="shared" si="1"/>
        <v>-1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IFERROR(__xludf.DUMMYFUNCTION("""COMPUTED_VALUE"""),49.15)</f>
        <v>49.15</v>
      </c>
      <c r="C1170" s="1">
        <f t="shared" si="1"/>
        <v>-1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IFERROR(__xludf.DUMMYFUNCTION("""COMPUTED_VALUE"""),49.25)</f>
        <v>49.25</v>
      </c>
      <c r="C1171" s="1">
        <f t="shared" si="1"/>
        <v>-1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IFERROR(__xludf.DUMMYFUNCTION("""COMPUTED_VALUE"""),49.43)</f>
        <v>49.43</v>
      </c>
      <c r="C1172" s="1">
        <f t="shared" si="1"/>
        <v>-1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IFERROR(__xludf.DUMMYFUNCTION("""COMPUTED_VALUE"""),49.41)</f>
        <v>49.41</v>
      </c>
      <c r="C1173" s="1">
        <f t="shared" si="1"/>
        <v>-1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IFERROR(__xludf.DUMMYFUNCTION("""COMPUTED_VALUE"""),49.82)</f>
        <v>49.82</v>
      </c>
      <c r="C1174" s="1">
        <f t="shared" si="1"/>
        <v>-1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IFERROR(__xludf.DUMMYFUNCTION("""COMPUTED_VALUE"""),49.77)</f>
        <v>49.77</v>
      </c>
      <c r="C1175" s="1">
        <f t="shared" si="1"/>
        <v>-1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IFERROR(__xludf.DUMMYFUNCTION("""COMPUTED_VALUE"""),49.88)</f>
        <v>49.88</v>
      </c>
      <c r="C1176" s="1">
        <f t="shared" si="1"/>
        <v>-1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IFERROR(__xludf.DUMMYFUNCTION("""COMPUTED_VALUE"""),49.72)</f>
        <v>49.72</v>
      </c>
      <c r="C1177" s="1">
        <f t="shared" si="1"/>
        <v>-1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IFERROR(__xludf.DUMMYFUNCTION("""COMPUTED_VALUE"""),49.94)</f>
        <v>49.94</v>
      </c>
      <c r="C1178" s="1">
        <f t="shared" si="1"/>
        <v>-1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IFERROR(__xludf.DUMMYFUNCTION("""COMPUTED_VALUE"""),49.53)</f>
        <v>49.53</v>
      </c>
      <c r="C1179" s="1">
        <f t="shared" si="1"/>
        <v>-1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IFERROR(__xludf.DUMMYFUNCTION("""COMPUTED_VALUE"""),48.9)</f>
        <v>48.9</v>
      </c>
      <c r="C1180" s="1">
        <f t="shared" si="1"/>
        <v>-1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IFERROR(__xludf.DUMMYFUNCTION("""COMPUTED_VALUE"""),48.75)</f>
        <v>48.75</v>
      </c>
      <c r="C1181" s="1">
        <f t="shared" si="1"/>
        <v>-1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IFERROR(__xludf.DUMMYFUNCTION("""COMPUTED_VALUE"""),49.01)</f>
        <v>49.01</v>
      </c>
      <c r="C1182" s="1">
        <f t="shared" si="1"/>
        <v>-1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IFERROR(__xludf.DUMMYFUNCTION("""COMPUTED_VALUE"""),48.4)</f>
        <v>48.4</v>
      </c>
      <c r="C1183" s="1">
        <f t="shared" si="1"/>
        <v>-1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IFERROR(__xludf.DUMMYFUNCTION("""COMPUTED_VALUE"""),48.56)</f>
        <v>48.56</v>
      </c>
      <c r="C1184" s="1">
        <f t="shared" si="1"/>
        <v>-1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IFERROR(__xludf.DUMMYFUNCTION("""COMPUTED_VALUE"""),48.96)</f>
        <v>48.96</v>
      </c>
      <c r="C1185" s="1">
        <f t="shared" si="1"/>
        <v>-1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IFERROR(__xludf.DUMMYFUNCTION("""COMPUTED_VALUE"""),49.21)</f>
        <v>49.21</v>
      </c>
      <c r="C1186" s="1">
        <f t="shared" si="1"/>
        <v>-1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IFERROR(__xludf.DUMMYFUNCTION("""COMPUTED_VALUE"""),49.69)</f>
        <v>49.69</v>
      </c>
      <c r="C1187" s="1">
        <f t="shared" si="1"/>
        <v>-1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IFERROR(__xludf.DUMMYFUNCTION("""COMPUTED_VALUE"""),50.35)</f>
        <v>50.35</v>
      </c>
      <c r="C1188" s="1">
        <f t="shared" si="1"/>
        <v>-1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IFERROR(__xludf.DUMMYFUNCTION("""COMPUTED_VALUE"""),50.18)</f>
        <v>50.18</v>
      </c>
      <c r="C1189" s="1">
        <f t="shared" si="1"/>
        <v>-1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IFERROR(__xludf.DUMMYFUNCTION("""COMPUTED_VALUE"""),49.91)</f>
        <v>49.91</v>
      </c>
      <c r="C1190" s="1">
        <f t="shared" si="1"/>
        <v>-1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IFERROR(__xludf.DUMMYFUNCTION("""COMPUTED_VALUE"""),50.07)</f>
        <v>50.07</v>
      </c>
      <c r="C1191" s="1">
        <f t="shared" si="1"/>
        <v>-1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IFERROR(__xludf.DUMMYFUNCTION("""COMPUTED_VALUE"""),49.61)</f>
        <v>49.61</v>
      </c>
      <c r="C1192" s="1">
        <f t="shared" si="1"/>
        <v>-1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IFERROR(__xludf.DUMMYFUNCTION("""COMPUTED_VALUE"""),49.77)</f>
        <v>49.77</v>
      </c>
      <c r="C1193" s="1">
        <f t="shared" si="1"/>
        <v>-1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IFERROR(__xludf.DUMMYFUNCTION("""COMPUTED_VALUE"""),49.75)</f>
        <v>49.75</v>
      </c>
      <c r="C1194" s="1">
        <f t="shared" si="1"/>
        <v>-1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IFERROR(__xludf.DUMMYFUNCTION("""COMPUTED_VALUE"""),49.99)</f>
        <v>49.99</v>
      </c>
      <c r="C1195" s="1">
        <f t="shared" si="1"/>
        <v>-1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IFERROR(__xludf.DUMMYFUNCTION("""COMPUTED_VALUE"""),49.43)</f>
        <v>49.43</v>
      </c>
      <c r="C1196" s="1">
        <f t="shared" si="1"/>
        <v>-1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IFERROR(__xludf.DUMMYFUNCTION("""COMPUTED_VALUE"""),49.29)</f>
        <v>49.29</v>
      </c>
      <c r="C1197" s="1">
        <f t="shared" si="1"/>
        <v>-1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IFERROR(__xludf.DUMMYFUNCTION("""COMPUTED_VALUE"""),49.71)</f>
        <v>49.71</v>
      </c>
      <c r="C1198" s="1">
        <f t="shared" si="1"/>
        <v>-1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IFERROR(__xludf.DUMMYFUNCTION("""COMPUTED_VALUE"""),50.08)</f>
        <v>50.08</v>
      </c>
      <c r="C1199" s="1">
        <f t="shared" si="1"/>
        <v>-1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IFERROR(__xludf.DUMMYFUNCTION("""COMPUTED_VALUE"""),49.68)</f>
        <v>49.68</v>
      </c>
      <c r="C1200" s="1">
        <f t="shared" si="1"/>
        <v>-1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IFERROR(__xludf.DUMMYFUNCTION("""COMPUTED_VALUE"""),49.87)</f>
        <v>49.87</v>
      </c>
      <c r="C1201" s="1">
        <f t="shared" si="1"/>
        <v>-1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IFERROR(__xludf.DUMMYFUNCTION("""COMPUTED_VALUE"""),48.93)</f>
        <v>48.93</v>
      </c>
      <c r="C1202" s="1">
        <f t="shared" si="1"/>
        <v>-1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IFERROR(__xludf.DUMMYFUNCTION("""COMPUTED_VALUE"""),48.94)</f>
        <v>48.94</v>
      </c>
      <c r="C1203" s="1">
        <f t="shared" si="1"/>
        <v>-1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IFERROR(__xludf.DUMMYFUNCTION("""COMPUTED_VALUE"""),48.37)</f>
        <v>48.37</v>
      </c>
      <c r="C1204" s="1">
        <f t="shared" si="1"/>
        <v>-1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IFERROR(__xludf.DUMMYFUNCTION("""COMPUTED_VALUE"""),48.22)</f>
        <v>48.22</v>
      </c>
      <c r="C1205" s="1">
        <f t="shared" si="1"/>
        <v>-1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IFERROR(__xludf.DUMMYFUNCTION("""COMPUTED_VALUE"""),47.92)</f>
        <v>47.92</v>
      </c>
      <c r="C1206" s="1">
        <f t="shared" si="1"/>
        <v>-1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IFERROR(__xludf.DUMMYFUNCTION("""COMPUTED_VALUE"""),47.67)</f>
        <v>47.67</v>
      </c>
      <c r="C1207" s="1">
        <f t="shared" si="1"/>
        <v>-1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IFERROR(__xludf.DUMMYFUNCTION("""COMPUTED_VALUE"""),48.07)</f>
        <v>48.07</v>
      </c>
      <c r="C1208" s="1">
        <f t="shared" si="1"/>
        <v>-1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IFERROR(__xludf.DUMMYFUNCTION("""COMPUTED_VALUE"""),48.48)</f>
        <v>48.48</v>
      </c>
      <c r="C1209" s="1">
        <f t="shared" si="1"/>
        <v>-1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IFERROR(__xludf.DUMMYFUNCTION("""COMPUTED_VALUE"""),48.69)</f>
        <v>48.69</v>
      </c>
      <c r="C1210" s="1">
        <f t="shared" si="1"/>
        <v>-1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IFERROR(__xludf.DUMMYFUNCTION("""COMPUTED_VALUE"""),48.31)</f>
        <v>48.31</v>
      </c>
      <c r="C1211" s="1">
        <f t="shared" si="1"/>
        <v>-1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IFERROR(__xludf.DUMMYFUNCTION("""COMPUTED_VALUE"""),48.22)</f>
        <v>48.22</v>
      </c>
      <c r="C1212" s="1">
        <f t="shared" si="1"/>
        <v>-1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IFERROR(__xludf.DUMMYFUNCTION("""COMPUTED_VALUE"""),48.77)</f>
        <v>48.77</v>
      </c>
      <c r="C1213" s="1">
        <f t="shared" si="1"/>
        <v>-1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IFERROR(__xludf.DUMMYFUNCTION("""COMPUTED_VALUE"""),49.42)</f>
        <v>49.42</v>
      </c>
      <c r="C1214" s="1">
        <f t="shared" si="1"/>
        <v>-1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IFERROR(__xludf.DUMMYFUNCTION("""COMPUTED_VALUE"""),49.96)</f>
        <v>49.96</v>
      </c>
      <c r="C1215" s="1">
        <f t="shared" si="1"/>
        <v>-1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IFERROR(__xludf.DUMMYFUNCTION("""COMPUTED_VALUE"""),49.83)</f>
        <v>49.83</v>
      </c>
      <c r="C1216" s="1">
        <f t="shared" si="1"/>
        <v>-1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IFERROR(__xludf.DUMMYFUNCTION("""COMPUTED_VALUE"""),49.9)</f>
        <v>49.9</v>
      </c>
      <c r="C1217" s="1">
        <f t="shared" si="1"/>
        <v>-1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IFERROR(__xludf.DUMMYFUNCTION("""COMPUTED_VALUE"""),50.25)</f>
        <v>50.25</v>
      </c>
      <c r="C1218" s="1">
        <f t="shared" si="1"/>
        <v>-1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IFERROR(__xludf.DUMMYFUNCTION("""COMPUTED_VALUE"""),50.39)</f>
        <v>50.39</v>
      </c>
      <c r="C1219" s="1">
        <f t="shared" si="1"/>
        <v>-1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IFERROR(__xludf.DUMMYFUNCTION("""COMPUTED_VALUE"""),50.33)</f>
        <v>50.33</v>
      </c>
      <c r="C1220" s="1">
        <f t="shared" si="1"/>
        <v>-1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IFERROR(__xludf.DUMMYFUNCTION("""COMPUTED_VALUE"""),50.34)</f>
        <v>50.34</v>
      </c>
      <c r="C1221" s="1">
        <f t="shared" si="1"/>
        <v>-1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IFERROR(__xludf.DUMMYFUNCTION("""COMPUTED_VALUE"""),50.28)</f>
        <v>50.28</v>
      </c>
      <c r="C1222" s="1">
        <f t="shared" si="1"/>
        <v>-1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IFERROR(__xludf.DUMMYFUNCTION("""COMPUTED_VALUE"""),50.86)</f>
        <v>50.86</v>
      </c>
      <c r="C1223" s="1">
        <f t="shared" si="1"/>
        <v>-1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IFERROR(__xludf.DUMMYFUNCTION("""COMPUTED_VALUE"""),50.72)</f>
        <v>50.72</v>
      </c>
      <c r="C1224" s="1">
        <f t="shared" si="1"/>
        <v>-1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IFERROR(__xludf.DUMMYFUNCTION("""COMPUTED_VALUE"""),50.61)</f>
        <v>50.61</v>
      </c>
      <c r="C1225" s="1">
        <f t="shared" si="1"/>
        <v>-1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IFERROR(__xludf.DUMMYFUNCTION("""COMPUTED_VALUE"""),50.82)</f>
        <v>50.82</v>
      </c>
      <c r="C1226" s="1">
        <f t="shared" si="1"/>
        <v>-1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IFERROR(__xludf.DUMMYFUNCTION("""COMPUTED_VALUE"""),51.2)</f>
        <v>51.2</v>
      </c>
      <c r="C1227" s="1">
        <f t="shared" si="1"/>
        <v>-1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IFERROR(__xludf.DUMMYFUNCTION("""COMPUTED_VALUE"""),51.5)</f>
        <v>51.5</v>
      </c>
      <c r="C1228" s="1">
        <f t="shared" si="1"/>
        <v>-1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IFERROR(__xludf.DUMMYFUNCTION("""COMPUTED_VALUE"""),51.4)</f>
        <v>51.4</v>
      </c>
      <c r="C1229" s="1">
        <f t="shared" si="1"/>
        <v>-1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IFERROR(__xludf.DUMMYFUNCTION("""COMPUTED_VALUE"""),51.22)</f>
        <v>51.22</v>
      </c>
      <c r="C1230" s="1">
        <f t="shared" si="1"/>
        <v>-1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IFERROR(__xludf.DUMMYFUNCTION("""COMPUTED_VALUE"""),50.49)</f>
        <v>50.49</v>
      </c>
      <c r="C1231" s="1">
        <f t="shared" si="1"/>
        <v>-1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IFERROR(__xludf.DUMMYFUNCTION("""COMPUTED_VALUE"""),50.19)</f>
        <v>50.19</v>
      </c>
      <c r="C1232" s="1">
        <f t="shared" si="1"/>
        <v>-1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IFERROR(__xludf.DUMMYFUNCTION("""COMPUTED_VALUE"""),50.21)</f>
        <v>50.21</v>
      </c>
      <c r="C1233" s="1">
        <f t="shared" si="1"/>
        <v>-1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IFERROR(__xludf.DUMMYFUNCTION("""COMPUTED_VALUE"""),49.5)</f>
        <v>49.5</v>
      </c>
      <c r="C1234" s="1">
        <f t="shared" si="1"/>
        <v>-1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IFERROR(__xludf.DUMMYFUNCTION("""COMPUTED_VALUE"""),49.34)</f>
        <v>49.34</v>
      </c>
      <c r="C1235" s="1">
        <f t="shared" si="1"/>
        <v>-1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IFERROR(__xludf.DUMMYFUNCTION("""COMPUTED_VALUE"""),50.04)</f>
        <v>50.04</v>
      </c>
      <c r="C1236" s="1">
        <f t="shared" si="1"/>
        <v>-1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IFERROR(__xludf.DUMMYFUNCTION("""COMPUTED_VALUE"""),50.59)</f>
        <v>50.59</v>
      </c>
      <c r="C1237" s="1">
        <f t="shared" si="1"/>
        <v>-1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IFERROR(__xludf.DUMMYFUNCTION("""COMPUTED_VALUE"""),50.03)</f>
        <v>50.03</v>
      </c>
      <c r="C1238" s="1">
        <f t="shared" si="1"/>
        <v>-1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IFERROR(__xludf.DUMMYFUNCTION("""COMPUTED_VALUE"""),49.11)</f>
        <v>49.11</v>
      </c>
      <c r="C1239" s="1">
        <f t="shared" si="1"/>
        <v>-1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IFERROR(__xludf.DUMMYFUNCTION("""COMPUTED_VALUE"""),48.79)</f>
        <v>48.79</v>
      </c>
      <c r="C1240" s="1">
        <f t="shared" si="1"/>
        <v>-1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IFERROR(__xludf.DUMMYFUNCTION("""COMPUTED_VALUE"""),48.78)</f>
        <v>48.78</v>
      </c>
      <c r="C1241" s="1">
        <f t="shared" si="1"/>
        <v>-1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IFERROR(__xludf.DUMMYFUNCTION("""COMPUTED_VALUE"""),48.61)</f>
        <v>48.61</v>
      </c>
      <c r="C1242" s="1">
        <f t="shared" si="1"/>
        <v>-1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IFERROR(__xludf.DUMMYFUNCTION("""COMPUTED_VALUE"""),48.9)</f>
        <v>48.9</v>
      </c>
      <c r="C1243" s="1">
        <f t="shared" si="1"/>
        <v>-1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IFERROR(__xludf.DUMMYFUNCTION("""COMPUTED_VALUE"""),46.92)</f>
        <v>46.92</v>
      </c>
      <c r="C1244" s="1">
        <f t="shared" si="1"/>
        <v>-1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IFERROR(__xludf.DUMMYFUNCTION("""COMPUTED_VALUE"""),46.18)</f>
        <v>46.18</v>
      </c>
      <c r="C1245" s="1">
        <f t="shared" si="1"/>
        <v>-1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IFERROR(__xludf.DUMMYFUNCTION("""COMPUTED_VALUE"""),46.36)</f>
        <v>46.36</v>
      </c>
      <c r="C1246" s="1">
        <f t="shared" si="1"/>
        <v>-1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IFERROR(__xludf.DUMMYFUNCTION("""COMPUTED_VALUE"""),45.58)</f>
        <v>45.58</v>
      </c>
      <c r="C1247" s="1">
        <f t="shared" si="1"/>
        <v>-1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IFERROR(__xludf.DUMMYFUNCTION("""COMPUTED_VALUE"""),45.42)</f>
        <v>45.42</v>
      </c>
      <c r="C1248" s="1">
        <f t="shared" si="1"/>
        <v>-1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IFERROR(__xludf.DUMMYFUNCTION("""COMPUTED_VALUE"""),45.53)</f>
        <v>45.53</v>
      </c>
      <c r="C1249" s="1">
        <f t="shared" si="1"/>
        <v>-1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IFERROR(__xludf.DUMMYFUNCTION("""COMPUTED_VALUE"""),46.44)</f>
        <v>46.44</v>
      </c>
      <c r="C1250" s="1">
        <f t="shared" si="1"/>
        <v>-1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IFERROR(__xludf.DUMMYFUNCTION("""COMPUTED_VALUE"""),47.05)</f>
        <v>47.05</v>
      </c>
      <c r="C1251" s="1">
        <f t="shared" si="1"/>
        <v>-1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IFERROR(__xludf.DUMMYFUNCTION("""COMPUTED_VALUE"""),47.02)</f>
        <v>47.02</v>
      </c>
      <c r="C1252" s="1">
        <f t="shared" si="1"/>
        <v>-1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IFERROR(__xludf.DUMMYFUNCTION("""COMPUTED_VALUE"""),47.51)</f>
        <v>47.51</v>
      </c>
      <c r="C1253" s="1">
        <f t="shared" si="1"/>
        <v>-1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IFERROR(__xludf.DUMMYFUNCTION("""COMPUTED_VALUE"""),47.67)</f>
        <v>47.67</v>
      </c>
      <c r="C1254" s="1">
        <f t="shared" si="1"/>
        <v>-1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IFERROR(__xludf.DUMMYFUNCTION("""COMPUTED_VALUE"""),47.67)</f>
        <v>47.67</v>
      </c>
      <c r="C1255" s="1">
        <f t="shared" si="1"/>
        <v>-1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IFERROR(__xludf.DUMMYFUNCTION("""COMPUTED_VALUE"""),47.86)</f>
        <v>47.86</v>
      </c>
      <c r="C1256" s="1">
        <f t="shared" si="1"/>
        <v>-1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IFERROR(__xludf.DUMMYFUNCTION("""COMPUTED_VALUE"""),47.55)</f>
        <v>47.55</v>
      </c>
      <c r="C1257" s="1">
        <f t="shared" si="1"/>
        <v>-1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IFERROR(__xludf.DUMMYFUNCTION("""COMPUTED_VALUE"""),47.33)</f>
        <v>47.33</v>
      </c>
      <c r="C1258" s="1">
        <f t="shared" si="1"/>
        <v>-1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IFERROR(__xludf.DUMMYFUNCTION("""COMPUTED_VALUE"""),46.78)</f>
        <v>46.78</v>
      </c>
      <c r="C1259" s="1">
        <f t="shared" si="1"/>
        <v>-1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IFERROR(__xludf.DUMMYFUNCTION("""COMPUTED_VALUE"""),46.96)</f>
        <v>46.96</v>
      </c>
      <c r="C1260" s="1">
        <f t="shared" si="1"/>
        <v>-1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IFERROR(__xludf.DUMMYFUNCTION("""COMPUTED_VALUE"""),46.57)</f>
        <v>46.57</v>
      </c>
      <c r="C1261" s="1">
        <f t="shared" si="1"/>
        <v>-1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IFERROR(__xludf.DUMMYFUNCTION("""COMPUTED_VALUE"""),47.04)</f>
        <v>47.04</v>
      </c>
      <c r="C1262" s="1">
        <f t="shared" si="1"/>
        <v>-1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IFERROR(__xludf.DUMMYFUNCTION("""COMPUTED_VALUE"""),46.19)</f>
        <v>46.19</v>
      </c>
      <c r="C1263" s="1">
        <f t="shared" si="1"/>
        <v>-1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IFERROR(__xludf.DUMMYFUNCTION("""COMPUTED_VALUE"""),47.18)</f>
        <v>47.18</v>
      </c>
      <c r="C1264" s="1">
        <f t="shared" si="1"/>
        <v>-1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IFERROR(__xludf.DUMMYFUNCTION("""COMPUTED_VALUE"""),46.76)</f>
        <v>46.76</v>
      </c>
      <c r="C1265" s="1">
        <f t="shared" si="1"/>
        <v>-1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IFERROR(__xludf.DUMMYFUNCTION("""COMPUTED_VALUE"""),47.08)</f>
        <v>47.08</v>
      </c>
      <c r="C1266" s="1">
        <f t="shared" si="1"/>
        <v>-1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IFERROR(__xludf.DUMMYFUNCTION("""COMPUTED_VALUE"""),47.18)</f>
        <v>47.18</v>
      </c>
      <c r="C1267" s="1">
        <f t="shared" si="1"/>
        <v>-1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IFERROR(__xludf.DUMMYFUNCTION("""COMPUTED_VALUE"""),46.97)</f>
        <v>46.97</v>
      </c>
      <c r="C1268" s="1">
        <f t="shared" si="1"/>
        <v>-1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IFERROR(__xludf.DUMMYFUNCTION("""COMPUTED_VALUE"""),47.1)</f>
        <v>47.1</v>
      </c>
      <c r="C1269" s="1">
        <f t="shared" si="1"/>
        <v>-1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IFERROR(__xludf.DUMMYFUNCTION("""COMPUTED_VALUE"""),47.99)</f>
        <v>47.99</v>
      </c>
      <c r="C1270" s="1">
        <f t="shared" si="1"/>
        <v>-1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IFERROR(__xludf.DUMMYFUNCTION("""COMPUTED_VALUE"""),48.18)</f>
        <v>48.18</v>
      </c>
      <c r="C1271" s="1">
        <f t="shared" si="1"/>
        <v>-1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IFERROR(__xludf.DUMMYFUNCTION("""COMPUTED_VALUE"""),48.25)</f>
        <v>48.25</v>
      </c>
      <c r="C1272" s="1">
        <f t="shared" si="1"/>
        <v>-1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IFERROR(__xludf.DUMMYFUNCTION("""COMPUTED_VALUE"""),47.8)</f>
        <v>47.8</v>
      </c>
      <c r="C1273" s="1">
        <f t="shared" si="1"/>
        <v>-1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IFERROR(__xludf.DUMMYFUNCTION("""COMPUTED_VALUE"""),47.15)</f>
        <v>47.15</v>
      </c>
      <c r="C1274" s="1">
        <f t="shared" si="1"/>
        <v>-1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IFERROR(__xludf.DUMMYFUNCTION("""COMPUTED_VALUE"""),46.96)</f>
        <v>46.96</v>
      </c>
      <c r="C1275" s="1">
        <f t="shared" si="1"/>
        <v>-1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IFERROR(__xludf.DUMMYFUNCTION("""COMPUTED_VALUE"""),46.35)</f>
        <v>46.35</v>
      </c>
      <c r="C1276" s="1">
        <f t="shared" si="1"/>
        <v>-1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IFERROR(__xludf.DUMMYFUNCTION("""COMPUTED_VALUE"""),46.05)</f>
        <v>46.05</v>
      </c>
      <c r="C1277" s="1">
        <f t="shared" si="1"/>
        <v>-1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IFERROR(__xludf.DUMMYFUNCTION("""COMPUTED_VALUE"""),46.11)</f>
        <v>46.11</v>
      </c>
      <c r="C1278" s="1">
        <f t="shared" si="1"/>
        <v>-1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IFERROR(__xludf.DUMMYFUNCTION("""COMPUTED_VALUE"""),45.71)</f>
        <v>45.71</v>
      </c>
      <c r="C1279" s="1">
        <f t="shared" si="1"/>
        <v>-1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IFERROR(__xludf.DUMMYFUNCTION("""COMPUTED_VALUE"""),46.98)</f>
        <v>46.98</v>
      </c>
      <c r="C1280" s="1">
        <f t="shared" si="1"/>
        <v>-1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IFERROR(__xludf.DUMMYFUNCTION("""COMPUTED_VALUE"""),47.83)</f>
        <v>47.83</v>
      </c>
      <c r="C1281" s="1">
        <f t="shared" si="1"/>
        <v>-1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IFERROR(__xludf.DUMMYFUNCTION("""COMPUTED_VALUE"""),47.8)</f>
        <v>47.8</v>
      </c>
      <c r="C1282" s="1">
        <f t="shared" si="1"/>
        <v>-1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IFERROR(__xludf.DUMMYFUNCTION("""COMPUTED_VALUE"""),47.86)</f>
        <v>47.86</v>
      </c>
      <c r="C1283" s="1">
        <f t="shared" si="1"/>
        <v>-1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IFERROR(__xludf.DUMMYFUNCTION("""COMPUTED_VALUE"""),49.33)</f>
        <v>49.33</v>
      </c>
      <c r="C1284" s="1">
        <f t="shared" si="1"/>
        <v>-1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IFERROR(__xludf.DUMMYFUNCTION("""COMPUTED_VALUE"""),49.09)</f>
        <v>49.09</v>
      </c>
      <c r="C1285" s="1">
        <f t="shared" si="1"/>
        <v>-1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IFERROR(__xludf.DUMMYFUNCTION("""COMPUTED_VALUE"""),49.51)</f>
        <v>49.51</v>
      </c>
      <c r="C1286" s="1">
        <f t="shared" si="1"/>
        <v>-1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IFERROR(__xludf.DUMMYFUNCTION("""COMPUTED_VALUE"""),49.81)</f>
        <v>49.81</v>
      </c>
      <c r="C1287" s="1">
        <f t="shared" si="1"/>
        <v>-1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IFERROR(__xludf.DUMMYFUNCTION("""COMPUTED_VALUE"""),49.52)</f>
        <v>49.52</v>
      </c>
      <c r="C1288" s="1">
        <f t="shared" si="1"/>
        <v>-1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IFERROR(__xludf.DUMMYFUNCTION("""COMPUTED_VALUE"""),49.31)</f>
        <v>49.31</v>
      </c>
      <c r="C1289" s="1">
        <f t="shared" si="1"/>
        <v>-1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IFERROR(__xludf.DUMMYFUNCTION("""COMPUTED_VALUE"""),49.18)</f>
        <v>49.18</v>
      </c>
      <c r="C1290" s="1">
        <f t="shared" si="1"/>
        <v>-1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IFERROR(__xludf.DUMMYFUNCTION("""COMPUTED_VALUE"""),48.94)</f>
        <v>48.94</v>
      </c>
      <c r="C1291" s="1">
        <f t="shared" si="1"/>
        <v>-1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IFERROR(__xludf.DUMMYFUNCTION("""COMPUTED_VALUE"""),48.91)</f>
        <v>48.91</v>
      </c>
      <c r="C1292" s="1">
        <f t="shared" si="1"/>
        <v>-1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IFERROR(__xludf.DUMMYFUNCTION("""COMPUTED_VALUE"""),48.97)</f>
        <v>48.97</v>
      </c>
      <c r="C1293" s="1">
        <f t="shared" si="1"/>
        <v>-1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IFERROR(__xludf.DUMMYFUNCTION("""COMPUTED_VALUE"""),48.77)</f>
        <v>48.77</v>
      </c>
      <c r="C1294" s="1">
        <f t="shared" si="1"/>
        <v>-1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IFERROR(__xludf.DUMMYFUNCTION("""COMPUTED_VALUE"""),49.22)</f>
        <v>49.22</v>
      </c>
      <c r="C1295" s="1">
        <f t="shared" si="1"/>
        <v>-1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IFERROR(__xludf.DUMMYFUNCTION("""COMPUTED_VALUE"""),49.2)</f>
        <v>49.2</v>
      </c>
      <c r="C1296" s="1">
        <f t="shared" si="1"/>
        <v>-1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IFERROR(__xludf.DUMMYFUNCTION("""COMPUTED_VALUE"""),49.37)</f>
        <v>49.37</v>
      </c>
      <c r="C1297" s="1">
        <f t="shared" si="1"/>
        <v>-1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IFERROR(__xludf.DUMMYFUNCTION("""COMPUTED_VALUE"""),49.45)</f>
        <v>49.45</v>
      </c>
      <c r="C1298" s="1">
        <f t="shared" si="1"/>
        <v>-1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IFERROR(__xludf.DUMMYFUNCTION("""COMPUTED_VALUE"""),49.47)</f>
        <v>49.47</v>
      </c>
      <c r="C1299" s="1">
        <f t="shared" si="1"/>
        <v>-1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IFERROR(__xludf.DUMMYFUNCTION("""COMPUTED_VALUE"""),49.55)</f>
        <v>49.55</v>
      </c>
      <c r="C1300" s="1">
        <f t="shared" si="1"/>
        <v>-1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IFERROR(__xludf.DUMMYFUNCTION("""COMPUTED_VALUE"""),49.07)</f>
        <v>49.07</v>
      </c>
      <c r="C1301" s="1">
        <f t="shared" si="1"/>
        <v>-1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IFERROR(__xludf.DUMMYFUNCTION("""COMPUTED_VALUE"""),48.92)</f>
        <v>48.92</v>
      </c>
      <c r="C1302" s="1">
        <f t="shared" si="1"/>
        <v>-1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IFERROR(__xludf.DUMMYFUNCTION("""COMPUTED_VALUE"""),48.29)</f>
        <v>48.29</v>
      </c>
      <c r="C1303" s="1">
        <f t="shared" si="1"/>
        <v>-1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IFERROR(__xludf.DUMMYFUNCTION("""COMPUTED_VALUE"""),48.23)</f>
        <v>48.23</v>
      </c>
      <c r="C1304" s="1">
        <f t="shared" si="1"/>
        <v>-1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IFERROR(__xludf.DUMMYFUNCTION("""COMPUTED_VALUE"""),47.51)</f>
        <v>47.51</v>
      </c>
      <c r="C1305" s="1">
        <f t="shared" si="1"/>
        <v>-1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IFERROR(__xludf.DUMMYFUNCTION("""COMPUTED_VALUE"""),47.68)</f>
        <v>47.68</v>
      </c>
      <c r="C1306" s="1">
        <f t="shared" si="1"/>
        <v>-1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IFERROR(__xludf.DUMMYFUNCTION("""COMPUTED_VALUE"""),48.73)</f>
        <v>48.73</v>
      </c>
      <c r="C1307" s="1">
        <f t="shared" si="1"/>
        <v>-1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IFERROR(__xludf.DUMMYFUNCTION("""COMPUTED_VALUE"""),48.84)</f>
        <v>48.84</v>
      </c>
      <c r="C1308" s="1">
        <f t="shared" si="1"/>
        <v>-1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IFERROR(__xludf.DUMMYFUNCTION("""COMPUTED_VALUE"""),49.27)</f>
        <v>49.27</v>
      </c>
      <c r="C1309" s="1">
        <f t="shared" si="1"/>
        <v>-1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IFERROR(__xludf.DUMMYFUNCTION("""COMPUTED_VALUE"""),48.95)</f>
        <v>48.95</v>
      </c>
      <c r="C1310" s="1">
        <f t="shared" si="1"/>
        <v>-1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IFERROR(__xludf.DUMMYFUNCTION("""COMPUTED_VALUE"""),49.54)</f>
        <v>49.54</v>
      </c>
      <c r="C1311" s="1">
        <f t="shared" si="1"/>
        <v>-1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IFERROR(__xludf.DUMMYFUNCTION("""COMPUTED_VALUE"""),49.3)</f>
        <v>49.3</v>
      </c>
      <c r="C1312" s="1">
        <f t="shared" si="1"/>
        <v>-1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IFERROR(__xludf.DUMMYFUNCTION("""COMPUTED_VALUE"""),49.56)</f>
        <v>49.56</v>
      </c>
      <c r="C1313" s="1">
        <f t="shared" si="1"/>
        <v>-1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IFERROR(__xludf.DUMMYFUNCTION("""COMPUTED_VALUE"""),49.64)</f>
        <v>49.64</v>
      </c>
      <c r="C1314" s="1">
        <f t="shared" si="1"/>
        <v>-1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IFERROR(__xludf.DUMMYFUNCTION("""COMPUTED_VALUE"""),49.41)</f>
        <v>49.41</v>
      </c>
      <c r="C1315" s="1">
        <f t="shared" si="1"/>
        <v>-1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IFERROR(__xludf.DUMMYFUNCTION("""COMPUTED_VALUE"""),48.73)</f>
        <v>48.73</v>
      </c>
      <c r="C1316" s="1">
        <f t="shared" si="1"/>
        <v>-1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IFERROR(__xludf.DUMMYFUNCTION("""COMPUTED_VALUE"""),48.42)</f>
        <v>48.42</v>
      </c>
      <c r="C1317" s="1">
        <f t="shared" si="1"/>
        <v>-1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IFERROR(__xludf.DUMMYFUNCTION("""COMPUTED_VALUE"""),48.56)</f>
        <v>48.56</v>
      </c>
      <c r="C1318" s="1">
        <f t="shared" si="1"/>
        <v>-1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IFERROR(__xludf.DUMMYFUNCTION("""COMPUTED_VALUE"""),49.12)</f>
        <v>49.12</v>
      </c>
      <c r="C1319" s="1">
        <f t="shared" si="1"/>
        <v>-1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IFERROR(__xludf.DUMMYFUNCTION("""COMPUTED_VALUE"""),48.63)</f>
        <v>48.63</v>
      </c>
      <c r="C1320" s="1">
        <f t="shared" si="1"/>
        <v>-1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IFERROR(__xludf.DUMMYFUNCTION("""COMPUTED_VALUE"""),48.92)</f>
        <v>48.92</v>
      </c>
      <c r="C1321" s="1">
        <f t="shared" si="1"/>
        <v>-1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IFERROR(__xludf.DUMMYFUNCTION("""COMPUTED_VALUE"""),49.47)</f>
        <v>49.47</v>
      </c>
      <c r="C1322" s="1">
        <f t="shared" si="1"/>
        <v>-1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IFERROR(__xludf.DUMMYFUNCTION("""COMPUTED_VALUE"""),49.63)</f>
        <v>49.63</v>
      </c>
      <c r="C1323" s="1">
        <f t="shared" si="1"/>
        <v>-1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IFERROR(__xludf.DUMMYFUNCTION("""COMPUTED_VALUE"""),49.27)</f>
        <v>49.27</v>
      </c>
      <c r="C1324" s="1">
        <f t="shared" si="1"/>
        <v>-1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IFERROR(__xludf.DUMMYFUNCTION("""COMPUTED_VALUE"""),49.13)</f>
        <v>49.13</v>
      </c>
      <c r="C1325" s="1">
        <f t="shared" si="1"/>
        <v>-1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IFERROR(__xludf.DUMMYFUNCTION("""COMPUTED_VALUE"""),49.01)</f>
        <v>49.01</v>
      </c>
      <c r="C1326" s="1">
        <f t="shared" si="1"/>
        <v>-1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IFERROR(__xludf.DUMMYFUNCTION("""COMPUTED_VALUE"""),49.22)</f>
        <v>49.22</v>
      </c>
      <c r="C1327" s="1">
        <f t="shared" si="1"/>
        <v>-1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IFERROR(__xludf.DUMMYFUNCTION("""COMPUTED_VALUE"""),49.04)</f>
        <v>49.04</v>
      </c>
      <c r="C1328" s="1">
        <f t="shared" si="1"/>
        <v>-1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IFERROR(__xludf.DUMMYFUNCTION("""COMPUTED_VALUE"""),49.18)</f>
        <v>49.18</v>
      </c>
      <c r="C1329" s="1">
        <f t="shared" si="1"/>
        <v>-1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IFERROR(__xludf.DUMMYFUNCTION("""COMPUTED_VALUE"""),49.39)</f>
        <v>49.39</v>
      </c>
      <c r="C1330" s="1">
        <f t="shared" si="1"/>
        <v>-1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IFERROR(__xludf.DUMMYFUNCTION("""COMPUTED_VALUE"""),49.27)</f>
        <v>49.27</v>
      </c>
      <c r="C1331" s="1">
        <f t="shared" si="1"/>
        <v>-1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IFERROR(__xludf.DUMMYFUNCTION("""COMPUTED_VALUE"""),48.9)</f>
        <v>48.9</v>
      </c>
      <c r="C1332" s="1">
        <f t="shared" si="1"/>
        <v>-1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IFERROR(__xludf.DUMMYFUNCTION("""COMPUTED_VALUE"""),49.38)</f>
        <v>49.38</v>
      </c>
      <c r="C1333" s="1">
        <f t="shared" si="1"/>
        <v>-1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IFERROR(__xludf.DUMMYFUNCTION("""COMPUTED_VALUE"""),49.17)</f>
        <v>49.17</v>
      </c>
      <c r="C1334" s="1">
        <f t="shared" si="1"/>
        <v>-1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IFERROR(__xludf.DUMMYFUNCTION("""COMPUTED_VALUE"""),49.57)</f>
        <v>49.57</v>
      </c>
      <c r="C1335" s="1">
        <f t="shared" si="1"/>
        <v>-1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IFERROR(__xludf.DUMMYFUNCTION("""COMPUTED_VALUE"""),50.05)</f>
        <v>50.05</v>
      </c>
      <c r="C1336" s="1">
        <f t="shared" si="1"/>
        <v>-1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IFERROR(__xludf.DUMMYFUNCTION("""COMPUTED_VALUE"""),50.03)</f>
        <v>50.03</v>
      </c>
      <c r="C1337" s="1">
        <f t="shared" si="1"/>
        <v>-1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IFERROR(__xludf.DUMMYFUNCTION("""COMPUTED_VALUE"""),50.08)</f>
        <v>50.08</v>
      </c>
      <c r="C1338" s="1">
        <f t="shared" si="1"/>
        <v>-1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IFERROR(__xludf.DUMMYFUNCTION("""COMPUTED_VALUE"""),50.55)</f>
        <v>50.55</v>
      </c>
      <c r="C1339" s="1">
        <f t="shared" si="1"/>
        <v>-1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IFERROR(__xludf.DUMMYFUNCTION("""COMPUTED_VALUE"""),50.47)</f>
        <v>50.47</v>
      </c>
      <c r="C1340" s="1">
        <f t="shared" si="1"/>
        <v>-1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IFERROR(__xludf.DUMMYFUNCTION("""COMPUTED_VALUE"""),50.44)</f>
        <v>50.44</v>
      </c>
      <c r="C1341" s="1">
        <f t="shared" si="1"/>
        <v>-1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IFERROR(__xludf.DUMMYFUNCTION("""COMPUTED_VALUE"""),50.41)</f>
        <v>50.41</v>
      </c>
      <c r="C1342" s="1">
        <f t="shared" si="1"/>
        <v>-1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IFERROR(__xludf.DUMMYFUNCTION("""COMPUTED_VALUE"""),50.52)</f>
        <v>50.52</v>
      </c>
      <c r="C1343" s="1">
        <f t="shared" si="1"/>
        <v>-1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IFERROR(__xludf.DUMMYFUNCTION("""COMPUTED_VALUE"""),50.09)</f>
        <v>50.09</v>
      </c>
      <c r="C1344" s="1">
        <f t="shared" si="1"/>
        <v>-1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IFERROR(__xludf.DUMMYFUNCTION("""COMPUTED_VALUE"""),49.64)</f>
        <v>49.64</v>
      </c>
      <c r="C1345" s="1">
        <f t="shared" si="1"/>
        <v>-1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IFERROR(__xludf.DUMMYFUNCTION("""COMPUTED_VALUE"""),49.73)</f>
        <v>49.73</v>
      </c>
      <c r="C1346" s="1">
        <f t="shared" si="1"/>
        <v>-1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IFERROR(__xludf.DUMMYFUNCTION("""COMPUTED_VALUE"""),50.14)</f>
        <v>50.14</v>
      </c>
      <c r="C1347" s="1">
        <f t="shared" si="1"/>
        <v>-1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IFERROR(__xludf.DUMMYFUNCTION("""COMPUTED_VALUE"""),49.8)</f>
        <v>49.8</v>
      </c>
      <c r="C1348" s="1">
        <f t="shared" si="1"/>
        <v>-1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IFERROR(__xludf.DUMMYFUNCTION("""COMPUTED_VALUE"""),49.62)</f>
        <v>49.62</v>
      </c>
      <c r="C1349" s="1">
        <f t="shared" si="1"/>
        <v>-1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IFERROR(__xludf.DUMMYFUNCTION("""COMPUTED_VALUE"""),49.73)</f>
        <v>49.73</v>
      </c>
      <c r="C1350" s="1">
        <f t="shared" si="1"/>
        <v>-1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IFERROR(__xludf.DUMMYFUNCTION("""COMPUTED_VALUE"""),49.97)</f>
        <v>49.97</v>
      </c>
      <c r="C1351" s="1">
        <f t="shared" si="1"/>
        <v>-1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IFERROR(__xludf.DUMMYFUNCTION("""COMPUTED_VALUE"""),49.79)</f>
        <v>49.79</v>
      </c>
      <c r="C1352" s="1">
        <f t="shared" si="1"/>
        <v>-1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IFERROR(__xludf.DUMMYFUNCTION("""COMPUTED_VALUE"""),49.6)</f>
        <v>49.6</v>
      </c>
      <c r="C1353" s="1">
        <f t="shared" si="1"/>
        <v>-1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IFERROR(__xludf.DUMMYFUNCTION("""COMPUTED_VALUE"""),49.55)</f>
        <v>49.55</v>
      </c>
      <c r="C1354" s="1">
        <f t="shared" si="1"/>
        <v>-1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IFERROR(__xludf.DUMMYFUNCTION("""COMPUTED_VALUE"""),49.69)</f>
        <v>49.69</v>
      </c>
      <c r="C1355" s="1">
        <f t="shared" si="1"/>
        <v>-1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IFERROR(__xludf.DUMMYFUNCTION("""COMPUTED_VALUE"""),49.9)</f>
        <v>49.9</v>
      </c>
      <c r="C1356" s="1">
        <f t="shared" si="1"/>
        <v>-1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IFERROR(__xludf.DUMMYFUNCTION("""COMPUTED_VALUE"""),49.61)</f>
        <v>49.61</v>
      </c>
      <c r="C1357" s="1">
        <f t="shared" si="1"/>
        <v>-1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IFERROR(__xludf.DUMMYFUNCTION("""COMPUTED_VALUE"""),49.42)</f>
        <v>49.42</v>
      </c>
      <c r="C1358" s="1">
        <f t="shared" si="1"/>
        <v>-1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IFERROR(__xludf.DUMMYFUNCTION("""COMPUTED_VALUE"""),49.57)</f>
        <v>49.57</v>
      </c>
      <c r="C1359" s="1">
        <f t="shared" si="1"/>
        <v>-1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IFERROR(__xludf.DUMMYFUNCTION("""COMPUTED_VALUE"""),49.54)</f>
        <v>49.54</v>
      </c>
      <c r="C1360" s="1">
        <f t="shared" si="1"/>
        <v>-1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IFERROR(__xludf.DUMMYFUNCTION("""COMPUTED_VALUE"""),49.44)</f>
        <v>49.44</v>
      </c>
      <c r="C1361" s="1">
        <f t="shared" si="1"/>
        <v>-1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IFERROR(__xludf.DUMMYFUNCTION("""COMPUTED_VALUE"""),49.22)</f>
        <v>49.22</v>
      </c>
      <c r="C1362" s="1">
        <f t="shared" si="1"/>
        <v>-1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IFERROR(__xludf.DUMMYFUNCTION("""COMPUTED_VALUE"""),49.14)</f>
        <v>49.14</v>
      </c>
      <c r="C1363" s="1">
        <f t="shared" si="1"/>
        <v>-1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IFERROR(__xludf.DUMMYFUNCTION("""COMPUTED_VALUE"""),49.08)</f>
        <v>49.08</v>
      </c>
      <c r="C1364" s="1">
        <f t="shared" si="1"/>
        <v>-1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IFERROR(__xludf.DUMMYFUNCTION("""COMPUTED_VALUE"""),48.1)</f>
        <v>48.1</v>
      </c>
      <c r="C1365" s="1">
        <f t="shared" si="1"/>
        <v>-1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IFERROR(__xludf.DUMMYFUNCTION("""COMPUTED_VALUE"""),47.23)</f>
        <v>47.23</v>
      </c>
      <c r="C1366" s="1">
        <f t="shared" si="1"/>
        <v>-1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IFERROR(__xludf.DUMMYFUNCTION("""COMPUTED_VALUE"""),47.44)</f>
        <v>47.44</v>
      </c>
      <c r="C1367" s="1">
        <f t="shared" si="1"/>
        <v>-1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IFERROR(__xludf.DUMMYFUNCTION("""COMPUTED_VALUE"""),47.34)</f>
        <v>47.34</v>
      </c>
      <c r="C1368" s="1">
        <f t="shared" si="1"/>
        <v>-1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IFERROR(__xludf.DUMMYFUNCTION("""COMPUTED_VALUE"""),47.47)</f>
        <v>47.47</v>
      </c>
      <c r="C1369" s="1">
        <f t="shared" si="1"/>
        <v>-1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IFERROR(__xludf.DUMMYFUNCTION("""COMPUTED_VALUE"""),47.76)</f>
        <v>47.76</v>
      </c>
      <c r="C1370" s="1">
        <f t="shared" si="1"/>
        <v>-1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IFERROR(__xludf.DUMMYFUNCTION("""COMPUTED_VALUE"""),47.25)</f>
        <v>47.25</v>
      </c>
      <c r="C1371" s="1">
        <f t="shared" si="1"/>
        <v>-1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IFERROR(__xludf.DUMMYFUNCTION("""COMPUTED_VALUE"""),47.0)</f>
        <v>47</v>
      </c>
      <c r="C1372" s="1">
        <f t="shared" si="1"/>
        <v>-1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IFERROR(__xludf.DUMMYFUNCTION("""COMPUTED_VALUE"""),47.42)</f>
        <v>47.42</v>
      </c>
      <c r="C1373" s="1">
        <f t="shared" si="1"/>
        <v>-1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IFERROR(__xludf.DUMMYFUNCTION("""COMPUTED_VALUE"""),47.27)</f>
        <v>47.27</v>
      </c>
      <c r="C1374" s="1">
        <f t="shared" si="1"/>
        <v>-1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IFERROR(__xludf.DUMMYFUNCTION("""COMPUTED_VALUE"""),47.77)</f>
        <v>47.77</v>
      </c>
      <c r="C1375" s="1">
        <f t="shared" si="1"/>
        <v>-1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IFERROR(__xludf.DUMMYFUNCTION("""COMPUTED_VALUE"""),47.46)</f>
        <v>47.46</v>
      </c>
      <c r="C1376" s="1">
        <f t="shared" si="1"/>
        <v>-1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IFERROR(__xludf.DUMMYFUNCTION("""COMPUTED_VALUE"""),47.53)</f>
        <v>47.53</v>
      </c>
      <c r="C1377" s="1">
        <f t="shared" si="1"/>
        <v>-1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IFERROR(__xludf.DUMMYFUNCTION("""COMPUTED_VALUE"""),47.77)</f>
        <v>47.77</v>
      </c>
      <c r="C1378" s="1">
        <f t="shared" si="1"/>
        <v>-1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IFERROR(__xludf.DUMMYFUNCTION("""COMPUTED_VALUE"""),47.29)</f>
        <v>47.29</v>
      </c>
      <c r="C1379" s="1">
        <f t="shared" si="1"/>
        <v>-1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IFERROR(__xludf.DUMMYFUNCTION("""COMPUTED_VALUE"""),47.44)</f>
        <v>47.44</v>
      </c>
      <c r="C1380" s="1">
        <f t="shared" si="1"/>
        <v>-1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IFERROR(__xludf.DUMMYFUNCTION("""COMPUTED_VALUE"""),47.62)</f>
        <v>47.62</v>
      </c>
      <c r="C1381" s="1">
        <f t="shared" si="1"/>
        <v>-1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IFERROR(__xludf.DUMMYFUNCTION("""COMPUTED_VALUE"""),46.77)</f>
        <v>46.77</v>
      </c>
      <c r="C1382" s="1">
        <f t="shared" si="1"/>
        <v>-1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IFERROR(__xludf.DUMMYFUNCTION("""COMPUTED_VALUE"""),46.61)</f>
        <v>46.61</v>
      </c>
      <c r="C1383" s="1">
        <f t="shared" si="1"/>
        <v>-1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IFERROR(__xludf.DUMMYFUNCTION("""COMPUTED_VALUE"""),47.0)</f>
        <v>47</v>
      </c>
      <c r="C1384" s="1">
        <f t="shared" si="1"/>
        <v>-1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IFERROR(__xludf.DUMMYFUNCTION("""COMPUTED_VALUE"""),47.2)</f>
        <v>47.2</v>
      </c>
      <c r="C1385" s="1">
        <f t="shared" si="1"/>
        <v>-1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IFERROR(__xludf.DUMMYFUNCTION("""COMPUTED_VALUE"""),47.04)</f>
        <v>47.04</v>
      </c>
      <c r="C1386" s="1">
        <f t="shared" si="1"/>
        <v>-1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IFERROR(__xludf.DUMMYFUNCTION("""COMPUTED_VALUE"""),47.25)</f>
        <v>47.25</v>
      </c>
      <c r="C1387" s="1">
        <f t="shared" si="1"/>
        <v>-1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IFERROR(__xludf.DUMMYFUNCTION("""COMPUTED_VALUE"""),46.58)</f>
        <v>46.58</v>
      </c>
      <c r="C1388" s="1">
        <f t="shared" si="1"/>
        <v>-1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IFERROR(__xludf.DUMMYFUNCTION("""COMPUTED_VALUE"""),46.26)</f>
        <v>46.26</v>
      </c>
      <c r="C1389" s="1">
        <f t="shared" si="1"/>
        <v>-1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IFERROR(__xludf.DUMMYFUNCTION("""COMPUTED_VALUE"""),47.0)</f>
        <v>47</v>
      </c>
      <c r="C1390" s="1">
        <f t="shared" si="1"/>
        <v>-1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IFERROR(__xludf.DUMMYFUNCTION("""COMPUTED_VALUE"""),47.2)</f>
        <v>47.2</v>
      </c>
      <c r="C1391" s="1">
        <f t="shared" si="1"/>
        <v>-1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IFERROR(__xludf.DUMMYFUNCTION("""COMPUTED_VALUE"""),47.41)</f>
        <v>47.41</v>
      </c>
      <c r="C1392" s="1">
        <f t="shared" si="1"/>
        <v>-1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IFERROR(__xludf.DUMMYFUNCTION("""COMPUTED_VALUE"""),47.33)</f>
        <v>47.33</v>
      </c>
      <c r="C1393" s="1">
        <f t="shared" si="1"/>
        <v>-1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IFERROR(__xludf.DUMMYFUNCTION("""COMPUTED_VALUE"""),47.83)</f>
        <v>47.83</v>
      </c>
      <c r="C1394" s="1">
        <f t="shared" si="1"/>
        <v>-1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IFERROR(__xludf.DUMMYFUNCTION("""COMPUTED_VALUE"""),47.59)</f>
        <v>47.59</v>
      </c>
      <c r="C1395" s="1">
        <f t="shared" si="1"/>
        <v>-1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IFERROR(__xludf.DUMMYFUNCTION("""COMPUTED_VALUE"""),48.1)</f>
        <v>48.1</v>
      </c>
      <c r="C1396" s="1">
        <f t="shared" si="1"/>
        <v>-1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IFERROR(__xludf.DUMMYFUNCTION("""COMPUTED_VALUE"""),46.97)</f>
        <v>46.97</v>
      </c>
      <c r="C1397" s="1">
        <f t="shared" si="1"/>
        <v>-1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IFERROR(__xludf.DUMMYFUNCTION("""COMPUTED_VALUE"""),46.45)</f>
        <v>46.45</v>
      </c>
      <c r="C1398" s="1">
        <f t="shared" si="1"/>
        <v>-1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IFERROR(__xludf.DUMMYFUNCTION("""COMPUTED_VALUE"""),46.35)</f>
        <v>46.35</v>
      </c>
      <c r="C1399" s="1">
        <f t="shared" si="1"/>
        <v>-1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IFERROR(__xludf.DUMMYFUNCTION("""COMPUTED_VALUE"""),46.04)</f>
        <v>46.04</v>
      </c>
      <c r="C1400" s="1">
        <f t="shared" si="1"/>
        <v>-1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IFERROR(__xludf.DUMMYFUNCTION("""COMPUTED_VALUE"""),45.83)</f>
        <v>45.83</v>
      </c>
      <c r="C1401" s="1">
        <f t="shared" si="1"/>
        <v>-1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IFERROR(__xludf.DUMMYFUNCTION("""COMPUTED_VALUE"""),45.89)</f>
        <v>45.89</v>
      </c>
      <c r="C1402" s="1">
        <f t="shared" si="1"/>
        <v>-1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IFERROR(__xludf.DUMMYFUNCTION("""COMPUTED_VALUE"""),46.56)</f>
        <v>46.56</v>
      </c>
      <c r="C1403" s="1">
        <f t="shared" si="1"/>
        <v>-1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IFERROR(__xludf.DUMMYFUNCTION("""COMPUTED_VALUE"""),46.67)</f>
        <v>46.67</v>
      </c>
      <c r="C1404" s="1">
        <f t="shared" si="1"/>
        <v>-1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IFERROR(__xludf.DUMMYFUNCTION("""COMPUTED_VALUE"""),46.79)</f>
        <v>46.79</v>
      </c>
      <c r="C1405" s="1">
        <f t="shared" si="1"/>
        <v>-1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IFERROR(__xludf.DUMMYFUNCTION("""COMPUTED_VALUE"""),46.97)</f>
        <v>46.97</v>
      </c>
      <c r="C1406" s="1">
        <f t="shared" si="1"/>
        <v>-1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IFERROR(__xludf.DUMMYFUNCTION("""COMPUTED_VALUE"""),46.67)</f>
        <v>46.67</v>
      </c>
      <c r="C1407" s="1">
        <f t="shared" si="1"/>
        <v>-1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IFERROR(__xludf.DUMMYFUNCTION("""COMPUTED_VALUE"""),46.64)</f>
        <v>46.64</v>
      </c>
      <c r="C1408" s="1">
        <f t="shared" si="1"/>
        <v>-1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IFERROR(__xludf.DUMMYFUNCTION("""COMPUTED_VALUE"""),46.63)</f>
        <v>46.63</v>
      </c>
      <c r="C1409" s="1">
        <f t="shared" si="1"/>
        <v>-1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IFERROR(__xludf.DUMMYFUNCTION("""COMPUTED_VALUE"""),46.36)</f>
        <v>46.36</v>
      </c>
      <c r="C1410" s="1">
        <f t="shared" si="1"/>
        <v>-1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IFERROR(__xludf.DUMMYFUNCTION("""COMPUTED_VALUE"""),47.23)</f>
        <v>47.23</v>
      </c>
      <c r="C1411" s="1">
        <f t="shared" si="1"/>
        <v>-1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IFERROR(__xludf.DUMMYFUNCTION("""COMPUTED_VALUE"""),47.6)</f>
        <v>47.6</v>
      </c>
      <c r="C1412" s="1">
        <f t="shared" si="1"/>
        <v>-1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IFERROR(__xludf.DUMMYFUNCTION("""COMPUTED_VALUE"""),47.85)</f>
        <v>47.85</v>
      </c>
      <c r="C1413" s="1">
        <f t="shared" si="1"/>
        <v>-1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IFERROR(__xludf.DUMMYFUNCTION("""COMPUTED_VALUE"""),47.66)</f>
        <v>47.66</v>
      </c>
      <c r="C1414" s="1">
        <f t="shared" si="1"/>
        <v>-1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IFERROR(__xludf.DUMMYFUNCTION("""COMPUTED_VALUE"""),47.49)</f>
        <v>47.49</v>
      </c>
      <c r="C1415" s="1">
        <f t="shared" si="1"/>
        <v>-1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IFERROR(__xludf.DUMMYFUNCTION("""COMPUTED_VALUE"""),47.52)</f>
        <v>47.52</v>
      </c>
      <c r="C1416" s="1">
        <f t="shared" si="1"/>
        <v>-1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IFERROR(__xludf.DUMMYFUNCTION("""COMPUTED_VALUE"""),47.46)</f>
        <v>47.46</v>
      </c>
      <c r="C1417" s="1">
        <f t="shared" si="1"/>
        <v>-1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IFERROR(__xludf.DUMMYFUNCTION("""COMPUTED_VALUE"""),47.44)</f>
        <v>47.44</v>
      </c>
      <c r="C1418" s="1">
        <f t="shared" si="1"/>
        <v>-1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IFERROR(__xludf.DUMMYFUNCTION("""COMPUTED_VALUE"""),46.88)</f>
        <v>46.88</v>
      </c>
      <c r="C1419" s="1">
        <f t="shared" si="1"/>
        <v>-1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IFERROR(__xludf.DUMMYFUNCTION("""COMPUTED_VALUE"""),46.1)</f>
        <v>46.1</v>
      </c>
      <c r="C1420" s="1">
        <f t="shared" si="1"/>
        <v>-1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IFERROR(__xludf.DUMMYFUNCTION("""COMPUTED_VALUE"""),44.74)</f>
        <v>44.74</v>
      </c>
      <c r="C1421" s="1">
        <f t="shared" si="1"/>
        <v>-1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IFERROR(__xludf.DUMMYFUNCTION("""COMPUTED_VALUE"""),43.5)</f>
        <v>43.5</v>
      </c>
      <c r="C1422" s="1">
        <f t="shared" si="1"/>
        <v>-1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IFERROR(__xludf.DUMMYFUNCTION("""COMPUTED_VALUE"""),45.16)</f>
        <v>45.16</v>
      </c>
      <c r="C1423" s="1">
        <f t="shared" si="1"/>
        <v>-1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IFERROR(__xludf.DUMMYFUNCTION("""COMPUTED_VALUE"""),46.19)</f>
        <v>46.19</v>
      </c>
      <c r="C1424" s="1">
        <f t="shared" si="1"/>
        <v>-1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IFERROR(__xludf.DUMMYFUNCTION("""COMPUTED_VALUE"""),46.07)</f>
        <v>46.07</v>
      </c>
      <c r="C1425" s="1">
        <f t="shared" si="1"/>
        <v>-1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IFERROR(__xludf.DUMMYFUNCTION("""COMPUTED_VALUE"""),46.01)</f>
        <v>46.01</v>
      </c>
      <c r="C1426" s="1">
        <f t="shared" si="1"/>
        <v>-1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IFERROR(__xludf.DUMMYFUNCTION("""COMPUTED_VALUE"""),44.9)</f>
        <v>44.9</v>
      </c>
      <c r="C1427" s="1">
        <f t="shared" si="1"/>
        <v>-1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IFERROR(__xludf.DUMMYFUNCTION("""COMPUTED_VALUE"""),45.35)</f>
        <v>45.35</v>
      </c>
      <c r="C1428" s="1">
        <f t="shared" si="1"/>
        <v>-1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IFERROR(__xludf.DUMMYFUNCTION("""COMPUTED_VALUE"""),45.72)</f>
        <v>45.72</v>
      </c>
      <c r="C1429" s="1">
        <f t="shared" si="1"/>
        <v>-1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IFERROR(__xludf.DUMMYFUNCTION("""COMPUTED_VALUE"""),44.82)</f>
        <v>44.82</v>
      </c>
      <c r="C1430" s="1">
        <f t="shared" si="1"/>
        <v>-1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IFERROR(__xludf.DUMMYFUNCTION("""COMPUTED_VALUE"""),45.88)</f>
        <v>45.88</v>
      </c>
      <c r="C1431" s="1">
        <f t="shared" si="1"/>
        <v>-1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IFERROR(__xludf.DUMMYFUNCTION("""COMPUTED_VALUE"""),45.39)</f>
        <v>45.39</v>
      </c>
      <c r="C1432" s="1">
        <f t="shared" si="1"/>
        <v>-1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IFERROR(__xludf.DUMMYFUNCTION("""COMPUTED_VALUE"""),45.46)</f>
        <v>45.46</v>
      </c>
      <c r="C1433" s="1">
        <f t="shared" si="1"/>
        <v>-1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IFERROR(__xludf.DUMMYFUNCTION("""COMPUTED_VALUE"""),45.73)</f>
        <v>45.73</v>
      </c>
      <c r="C1434" s="1">
        <f t="shared" si="1"/>
        <v>-1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IFERROR(__xludf.DUMMYFUNCTION("""COMPUTED_VALUE"""),45.65)</f>
        <v>45.65</v>
      </c>
      <c r="C1435" s="1">
        <f t="shared" si="1"/>
        <v>-1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IFERROR(__xludf.DUMMYFUNCTION("""COMPUTED_VALUE"""),46.37)</f>
        <v>46.37</v>
      </c>
      <c r="C1436" s="1">
        <f t="shared" si="1"/>
        <v>-1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IFERROR(__xludf.DUMMYFUNCTION("""COMPUTED_VALUE"""),46.19)</f>
        <v>46.19</v>
      </c>
      <c r="C1437" s="1">
        <f t="shared" si="1"/>
        <v>-1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IFERROR(__xludf.DUMMYFUNCTION("""COMPUTED_VALUE"""),45.23)</f>
        <v>45.23</v>
      </c>
      <c r="C1438" s="1">
        <f t="shared" si="1"/>
        <v>-1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IFERROR(__xludf.DUMMYFUNCTION("""COMPUTED_VALUE"""),44.57)</f>
        <v>44.57</v>
      </c>
      <c r="C1439" s="1">
        <f t="shared" si="1"/>
        <v>-1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IFERROR(__xludf.DUMMYFUNCTION("""COMPUTED_VALUE"""),44.8)</f>
        <v>44.8</v>
      </c>
      <c r="C1440" s="1">
        <f t="shared" si="1"/>
        <v>-1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IFERROR(__xludf.DUMMYFUNCTION("""COMPUTED_VALUE"""),44.43)</f>
        <v>44.43</v>
      </c>
      <c r="C1441" s="1">
        <f t="shared" si="1"/>
        <v>-1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IFERROR(__xludf.DUMMYFUNCTION("""COMPUTED_VALUE"""),43.98)</f>
        <v>43.98</v>
      </c>
      <c r="C1442" s="1">
        <f t="shared" si="1"/>
        <v>-1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IFERROR(__xludf.DUMMYFUNCTION("""COMPUTED_VALUE"""),44.09)</f>
        <v>44.09</v>
      </c>
      <c r="C1443" s="1">
        <f t="shared" si="1"/>
        <v>-1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IFERROR(__xludf.DUMMYFUNCTION("""COMPUTED_VALUE"""),44.22)</f>
        <v>44.22</v>
      </c>
      <c r="C1444" s="1">
        <f t="shared" si="1"/>
        <v>-1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IFERROR(__xludf.DUMMYFUNCTION("""COMPUTED_VALUE"""),43.74)</f>
        <v>43.74</v>
      </c>
      <c r="C1445" s="1">
        <f t="shared" si="1"/>
        <v>-1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IFERROR(__xludf.DUMMYFUNCTION("""COMPUTED_VALUE"""),43.53)</f>
        <v>43.53</v>
      </c>
      <c r="C1446" s="1">
        <f t="shared" si="1"/>
        <v>-1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IFERROR(__xludf.DUMMYFUNCTION("""COMPUTED_VALUE"""),43.51)</f>
        <v>43.51</v>
      </c>
      <c r="C1447" s="1">
        <f t="shared" si="1"/>
        <v>-1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IFERROR(__xludf.DUMMYFUNCTION("""COMPUTED_VALUE"""),42.96)</f>
        <v>42.96</v>
      </c>
      <c r="C1448" s="1">
        <f t="shared" si="1"/>
        <v>-1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IFERROR(__xludf.DUMMYFUNCTION("""COMPUTED_VALUE"""),42.84)</f>
        <v>42.84</v>
      </c>
      <c r="C1449" s="1">
        <f t="shared" si="1"/>
        <v>-1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IFERROR(__xludf.DUMMYFUNCTION("""COMPUTED_VALUE"""),44.0)</f>
        <v>44</v>
      </c>
      <c r="C1450" s="1">
        <f t="shared" si="1"/>
        <v>-1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IFERROR(__xludf.DUMMYFUNCTION("""COMPUTED_VALUE"""),44.06)</f>
        <v>44.06</v>
      </c>
      <c r="C1451" s="1">
        <f t="shared" si="1"/>
        <v>-1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IFERROR(__xludf.DUMMYFUNCTION("""COMPUTED_VALUE"""),43.85)</f>
        <v>43.85</v>
      </c>
      <c r="C1452" s="1">
        <f t="shared" si="1"/>
        <v>-1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IFERROR(__xludf.DUMMYFUNCTION("""COMPUTED_VALUE"""),44.23)</f>
        <v>44.23</v>
      </c>
      <c r="C1453" s="1">
        <f t="shared" si="1"/>
        <v>-1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IFERROR(__xludf.DUMMYFUNCTION("""COMPUTED_VALUE"""),44.16)</f>
        <v>44.16</v>
      </c>
      <c r="C1454" s="1">
        <f t="shared" si="1"/>
        <v>-1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IFERROR(__xludf.DUMMYFUNCTION("""COMPUTED_VALUE"""),44.3)</f>
        <v>44.3</v>
      </c>
      <c r="C1455" s="1">
        <f t="shared" si="1"/>
        <v>-1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IFERROR(__xludf.DUMMYFUNCTION("""COMPUTED_VALUE"""),44.36)</f>
        <v>44.36</v>
      </c>
      <c r="C1456" s="1">
        <f t="shared" si="1"/>
        <v>-1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IFERROR(__xludf.DUMMYFUNCTION("""COMPUTED_VALUE"""),43.99)</f>
        <v>43.99</v>
      </c>
      <c r="C1457" s="1">
        <f t="shared" si="1"/>
        <v>-1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IFERROR(__xludf.DUMMYFUNCTION("""COMPUTED_VALUE"""),44.67)</f>
        <v>44.67</v>
      </c>
      <c r="C1458" s="1">
        <f t="shared" si="1"/>
        <v>-1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IFERROR(__xludf.DUMMYFUNCTION("""COMPUTED_VALUE"""),44.7)</f>
        <v>44.7</v>
      </c>
      <c r="C1459" s="1">
        <f t="shared" si="1"/>
        <v>-1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IFERROR(__xludf.DUMMYFUNCTION("""COMPUTED_VALUE"""),44.7)</f>
        <v>44.7</v>
      </c>
      <c r="C1460" s="1">
        <f t="shared" si="1"/>
        <v>-1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IFERROR(__xludf.DUMMYFUNCTION("""COMPUTED_VALUE"""),45.24)</f>
        <v>45.24</v>
      </c>
      <c r="C1461" s="1">
        <f t="shared" si="1"/>
        <v>-1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IFERROR(__xludf.DUMMYFUNCTION("""COMPUTED_VALUE"""),44.86)</f>
        <v>44.86</v>
      </c>
      <c r="C1462" s="1">
        <f t="shared" si="1"/>
        <v>-1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IFERROR(__xludf.DUMMYFUNCTION("""COMPUTED_VALUE"""),45.89)</f>
        <v>45.89</v>
      </c>
      <c r="C1463" s="1">
        <f t="shared" si="1"/>
        <v>-1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IFERROR(__xludf.DUMMYFUNCTION("""COMPUTED_VALUE"""),46.16)</f>
        <v>46.16</v>
      </c>
      <c r="C1464" s="1">
        <f t="shared" si="1"/>
        <v>-1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IFERROR(__xludf.DUMMYFUNCTION("""COMPUTED_VALUE"""),46.36)</f>
        <v>46.36</v>
      </c>
      <c r="C1465" s="1">
        <f t="shared" si="1"/>
        <v>-1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IFERROR(__xludf.DUMMYFUNCTION("""COMPUTED_VALUE"""),46.17)</f>
        <v>46.17</v>
      </c>
      <c r="C1466" s="1">
        <f t="shared" si="1"/>
        <v>-1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IFERROR(__xludf.DUMMYFUNCTION("""COMPUTED_VALUE"""),46.48)</f>
        <v>46.48</v>
      </c>
      <c r="C1467" s="1">
        <f t="shared" si="1"/>
        <v>-1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IFERROR(__xludf.DUMMYFUNCTION("""COMPUTED_VALUE"""),46.4)</f>
        <v>46.4</v>
      </c>
      <c r="C1468" s="1">
        <f t="shared" si="1"/>
        <v>-1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IFERROR(__xludf.DUMMYFUNCTION("""COMPUTED_VALUE"""),46.88)</f>
        <v>46.88</v>
      </c>
      <c r="C1469" s="1">
        <f t="shared" si="1"/>
        <v>-1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IFERROR(__xludf.DUMMYFUNCTION("""COMPUTED_VALUE"""),46.78)</f>
        <v>46.78</v>
      </c>
      <c r="C1470" s="1">
        <f t="shared" si="1"/>
        <v>-1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IFERROR(__xludf.DUMMYFUNCTION("""COMPUTED_VALUE"""),46.45)</f>
        <v>46.45</v>
      </c>
      <c r="C1471" s="1">
        <f t="shared" si="1"/>
        <v>-1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IFERROR(__xludf.DUMMYFUNCTION("""COMPUTED_VALUE"""),46.14)</f>
        <v>46.14</v>
      </c>
      <c r="C1472" s="1">
        <f t="shared" si="1"/>
        <v>-1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IFERROR(__xludf.DUMMYFUNCTION("""COMPUTED_VALUE"""),46.2)</f>
        <v>46.2</v>
      </c>
      <c r="C1473" s="1">
        <f t="shared" si="1"/>
        <v>-1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IFERROR(__xludf.DUMMYFUNCTION("""COMPUTED_VALUE"""),45.78)</f>
        <v>45.78</v>
      </c>
      <c r="C1474" s="1">
        <f t="shared" si="1"/>
        <v>-1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IFERROR(__xludf.DUMMYFUNCTION("""COMPUTED_VALUE"""),45.3)</f>
        <v>45.3</v>
      </c>
      <c r="C1475" s="1">
        <f t="shared" si="1"/>
        <v>-1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IFERROR(__xludf.DUMMYFUNCTION("""COMPUTED_VALUE"""),45.1)</f>
        <v>45.1</v>
      </c>
      <c r="C1476" s="1">
        <f t="shared" si="1"/>
        <v>-1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IFERROR(__xludf.DUMMYFUNCTION("""COMPUTED_VALUE"""),45.32)</f>
        <v>45.32</v>
      </c>
      <c r="C1477" s="1">
        <f t="shared" si="1"/>
        <v>-1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IFERROR(__xludf.DUMMYFUNCTION("""COMPUTED_VALUE"""),44.83)</f>
        <v>44.83</v>
      </c>
      <c r="C1478" s="1">
        <f t="shared" si="1"/>
        <v>-1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IFERROR(__xludf.DUMMYFUNCTION("""COMPUTED_VALUE"""),44.23)</f>
        <v>44.23</v>
      </c>
      <c r="C1479" s="1">
        <f t="shared" si="1"/>
        <v>-1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IFERROR(__xludf.DUMMYFUNCTION("""COMPUTED_VALUE"""),45.04)</f>
        <v>45.04</v>
      </c>
      <c r="C1480" s="1">
        <f t="shared" si="1"/>
        <v>-1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IFERROR(__xludf.DUMMYFUNCTION("""COMPUTED_VALUE"""),45.08)</f>
        <v>45.08</v>
      </c>
      <c r="C1481" s="1">
        <f t="shared" si="1"/>
        <v>-1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IFERROR(__xludf.DUMMYFUNCTION("""COMPUTED_VALUE"""),45.38)</f>
        <v>45.38</v>
      </c>
      <c r="C1482" s="1">
        <f t="shared" si="1"/>
        <v>-1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IFERROR(__xludf.DUMMYFUNCTION("""COMPUTED_VALUE"""),45.76)</f>
        <v>45.76</v>
      </c>
      <c r="C1483" s="1">
        <f t="shared" si="1"/>
        <v>-1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IFERROR(__xludf.DUMMYFUNCTION("""COMPUTED_VALUE"""),45.39)</f>
        <v>45.39</v>
      </c>
      <c r="C1484" s="1">
        <f t="shared" si="1"/>
        <v>-1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IFERROR(__xludf.DUMMYFUNCTION("""COMPUTED_VALUE"""),44.99)</f>
        <v>44.99</v>
      </c>
      <c r="C1485" s="1">
        <f t="shared" si="1"/>
        <v>-1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IFERROR(__xludf.DUMMYFUNCTION("""COMPUTED_VALUE"""),45.19)</f>
        <v>45.19</v>
      </c>
      <c r="C1486" s="1">
        <f t="shared" si="1"/>
        <v>-1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IFERROR(__xludf.DUMMYFUNCTION("""COMPUTED_VALUE"""),44.92)</f>
        <v>44.92</v>
      </c>
      <c r="C1487" s="1">
        <f t="shared" si="1"/>
        <v>-1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IFERROR(__xludf.DUMMYFUNCTION("""COMPUTED_VALUE"""),45.23)</f>
        <v>45.23</v>
      </c>
      <c r="C1488" s="1">
        <f t="shared" si="1"/>
        <v>-1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IFERROR(__xludf.DUMMYFUNCTION("""COMPUTED_VALUE"""),45.45)</f>
        <v>45.45</v>
      </c>
      <c r="C1489" s="1">
        <f t="shared" si="1"/>
        <v>-1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IFERROR(__xludf.DUMMYFUNCTION("""COMPUTED_VALUE"""),45.58)</f>
        <v>45.58</v>
      </c>
      <c r="C1490" s="1">
        <f t="shared" si="1"/>
        <v>-1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IFERROR(__xludf.DUMMYFUNCTION("""COMPUTED_VALUE"""),44.92)</f>
        <v>44.92</v>
      </c>
      <c r="C1491" s="1">
        <f t="shared" si="1"/>
        <v>-1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IFERROR(__xludf.DUMMYFUNCTION("""COMPUTED_VALUE"""),44.56)</f>
        <v>44.56</v>
      </c>
      <c r="C1492" s="1">
        <f t="shared" si="1"/>
        <v>-1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IFERROR(__xludf.DUMMYFUNCTION("""COMPUTED_VALUE"""),45.71)</f>
        <v>45.71</v>
      </c>
      <c r="C1493" s="1">
        <f t="shared" si="1"/>
        <v>-1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IFERROR(__xludf.DUMMYFUNCTION("""COMPUTED_VALUE"""),46.06)</f>
        <v>46.06</v>
      </c>
      <c r="C1494" s="1">
        <f t="shared" si="1"/>
        <v>-1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IFERROR(__xludf.DUMMYFUNCTION("""COMPUTED_VALUE"""),45.7)</f>
        <v>45.7</v>
      </c>
      <c r="C1495" s="1">
        <f t="shared" si="1"/>
        <v>-1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IFERROR(__xludf.DUMMYFUNCTION("""COMPUTED_VALUE"""),45.36)</f>
        <v>45.36</v>
      </c>
      <c r="C1496" s="1">
        <f t="shared" si="1"/>
        <v>-1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IFERROR(__xludf.DUMMYFUNCTION("""COMPUTED_VALUE"""),45.32)</f>
        <v>45.32</v>
      </c>
      <c r="C1497" s="1">
        <f t="shared" si="1"/>
        <v>-1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IFERROR(__xludf.DUMMYFUNCTION("""COMPUTED_VALUE"""),44.82)</f>
        <v>44.82</v>
      </c>
      <c r="C1498" s="1">
        <f t="shared" si="1"/>
        <v>-1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IFERROR(__xludf.DUMMYFUNCTION("""COMPUTED_VALUE"""),45.45)</f>
        <v>45.45</v>
      </c>
      <c r="C1499" s="1">
        <f t="shared" si="1"/>
        <v>-1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IFERROR(__xludf.DUMMYFUNCTION("""COMPUTED_VALUE"""),45.55)</f>
        <v>45.55</v>
      </c>
      <c r="C1500" s="1">
        <f t="shared" si="1"/>
        <v>-1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IFERROR(__xludf.DUMMYFUNCTION("""COMPUTED_VALUE"""),46.51)</f>
        <v>46.51</v>
      </c>
      <c r="C1501" s="1">
        <f t="shared" si="1"/>
        <v>-1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IFERROR(__xludf.DUMMYFUNCTION("""COMPUTED_VALUE"""),46.1)</f>
        <v>46.1</v>
      </c>
      <c r="C1502" s="1">
        <f t="shared" si="1"/>
        <v>-1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IFERROR(__xludf.DUMMYFUNCTION("""COMPUTED_VALUE"""),45.56)</f>
        <v>45.56</v>
      </c>
      <c r="C1503" s="1">
        <f t="shared" si="1"/>
        <v>-1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IFERROR(__xludf.DUMMYFUNCTION("""COMPUTED_VALUE"""),45.9)</f>
        <v>45.9</v>
      </c>
      <c r="C1504" s="1">
        <f t="shared" si="1"/>
        <v>-1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IFERROR(__xludf.DUMMYFUNCTION("""COMPUTED_VALUE"""),46.34)</f>
        <v>46.34</v>
      </c>
      <c r="C1505" s="1">
        <f t="shared" si="1"/>
        <v>-1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IFERROR(__xludf.DUMMYFUNCTION("""COMPUTED_VALUE"""),46.95)</f>
        <v>46.95</v>
      </c>
      <c r="C1506" s="1">
        <f t="shared" si="1"/>
        <v>-1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IFERROR(__xludf.DUMMYFUNCTION("""COMPUTED_VALUE"""),46.71)</f>
        <v>46.71</v>
      </c>
      <c r="C1507" s="1">
        <f t="shared" si="1"/>
        <v>-1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IFERROR(__xludf.DUMMYFUNCTION("""COMPUTED_VALUE"""),46.75)</f>
        <v>46.75</v>
      </c>
      <c r="C1508" s="1">
        <f t="shared" si="1"/>
        <v>-1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IFERROR(__xludf.DUMMYFUNCTION("""COMPUTED_VALUE"""),47.21)</f>
        <v>47.21</v>
      </c>
      <c r="C1509" s="1">
        <f t="shared" si="1"/>
        <v>-1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IFERROR(__xludf.DUMMYFUNCTION("""COMPUTED_VALUE"""),46.77)</f>
        <v>46.77</v>
      </c>
      <c r="C1510" s="1">
        <f t="shared" si="1"/>
        <v>-1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IFERROR(__xludf.DUMMYFUNCTION("""COMPUTED_VALUE"""),46.22)</f>
        <v>46.22</v>
      </c>
      <c r="C1511" s="1">
        <f t="shared" si="1"/>
        <v>-1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IFERROR(__xludf.DUMMYFUNCTION("""COMPUTED_VALUE"""),45.87)</f>
        <v>45.87</v>
      </c>
      <c r="C1512" s="1">
        <f t="shared" si="1"/>
        <v>-1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IFERROR(__xludf.DUMMYFUNCTION("""COMPUTED_VALUE"""),46.5)</f>
        <v>46.5</v>
      </c>
      <c r="C1513" s="1">
        <f t="shared" si="1"/>
        <v>-1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IFERROR(__xludf.DUMMYFUNCTION("""COMPUTED_VALUE"""),45.52)</f>
        <v>45.52</v>
      </c>
      <c r="C1514" s="1">
        <f t="shared" si="1"/>
        <v>-1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IFERROR(__xludf.DUMMYFUNCTION("""COMPUTED_VALUE"""),45.27)</f>
        <v>45.27</v>
      </c>
      <c r="C1515" s="1">
        <f t="shared" si="1"/>
        <v>-1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IFERROR(__xludf.DUMMYFUNCTION("""COMPUTED_VALUE"""),44.83)</f>
        <v>44.83</v>
      </c>
      <c r="C1516" s="1">
        <f t="shared" si="1"/>
        <v>-1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IFERROR(__xludf.DUMMYFUNCTION("""COMPUTED_VALUE"""),45.09)</f>
        <v>45.09</v>
      </c>
      <c r="C1517" s="1">
        <f t="shared" si="1"/>
        <v>-1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IFERROR(__xludf.DUMMYFUNCTION("""COMPUTED_VALUE"""),44.93)</f>
        <v>44.93</v>
      </c>
      <c r="C1518" s="1">
        <f t="shared" si="1"/>
        <v>-1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IFERROR(__xludf.DUMMYFUNCTION("""COMPUTED_VALUE"""),44.15)</f>
        <v>44.15</v>
      </c>
      <c r="C1519" s="1">
        <f t="shared" si="1"/>
        <v>-1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IFERROR(__xludf.DUMMYFUNCTION("""COMPUTED_VALUE"""),44.87)</f>
        <v>44.87</v>
      </c>
      <c r="C1520" s="1">
        <f t="shared" si="1"/>
        <v>-1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IFERROR(__xludf.DUMMYFUNCTION("""COMPUTED_VALUE"""),44.43)</f>
        <v>44.43</v>
      </c>
      <c r="C1521" s="1">
        <f t="shared" si="1"/>
        <v>-1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IFERROR(__xludf.DUMMYFUNCTION("""COMPUTED_VALUE"""),44.87)</f>
        <v>44.87</v>
      </c>
      <c r="C1522" s="1">
        <f t="shared" si="1"/>
        <v>-1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IFERROR(__xludf.DUMMYFUNCTION("""COMPUTED_VALUE"""),44.42)</f>
        <v>44.42</v>
      </c>
      <c r="C1523" s="1">
        <f t="shared" si="1"/>
        <v>-1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IFERROR(__xludf.DUMMYFUNCTION("""COMPUTED_VALUE"""),45.87)</f>
        <v>45.87</v>
      </c>
      <c r="C1524" s="1">
        <f t="shared" si="1"/>
        <v>-1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IFERROR(__xludf.DUMMYFUNCTION("""COMPUTED_VALUE"""),47.04)</f>
        <v>47.04</v>
      </c>
      <c r="C1525" s="1">
        <f t="shared" si="1"/>
        <v>-1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IFERROR(__xludf.DUMMYFUNCTION("""COMPUTED_VALUE"""),47.03)</f>
        <v>47.03</v>
      </c>
      <c r="C1526" s="1">
        <f t="shared" si="1"/>
        <v>-1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IFERROR(__xludf.DUMMYFUNCTION("""COMPUTED_VALUE"""),48.25)</f>
        <v>48.25</v>
      </c>
      <c r="C1527" s="1">
        <f t="shared" si="1"/>
        <v>-1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IFERROR(__xludf.DUMMYFUNCTION("""COMPUTED_VALUE"""),49.03)</f>
        <v>49.03</v>
      </c>
      <c r="C1528" s="1">
        <f t="shared" si="1"/>
        <v>-1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IFERROR(__xludf.DUMMYFUNCTION("""COMPUTED_VALUE"""),49.01)</f>
        <v>49.01</v>
      </c>
      <c r="C1529" s="1">
        <f t="shared" si="1"/>
        <v>-1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IFERROR(__xludf.DUMMYFUNCTION("""COMPUTED_VALUE"""),49.97)</f>
        <v>49.97</v>
      </c>
      <c r="C1530" s="1">
        <f t="shared" si="1"/>
        <v>-1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IFERROR(__xludf.DUMMYFUNCTION("""COMPUTED_VALUE"""),50.76)</f>
        <v>50.76</v>
      </c>
      <c r="C1531" s="1">
        <f t="shared" si="1"/>
        <v>-1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IFERROR(__xludf.DUMMYFUNCTION("""COMPUTED_VALUE"""),49.91)</f>
        <v>49.91</v>
      </c>
      <c r="C1532" s="1">
        <f t="shared" si="1"/>
        <v>-1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IFERROR(__xludf.DUMMYFUNCTION("""COMPUTED_VALUE"""),50.62)</f>
        <v>50.62</v>
      </c>
      <c r="C1533" s="1">
        <f t="shared" si="1"/>
        <v>-1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IFERROR(__xludf.DUMMYFUNCTION("""COMPUTED_VALUE"""),50.43)</f>
        <v>50.43</v>
      </c>
      <c r="C1534" s="1">
        <f t="shared" si="1"/>
        <v>-1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IFERROR(__xludf.DUMMYFUNCTION("""COMPUTED_VALUE"""),50.97)</f>
        <v>50.97</v>
      </c>
      <c r="C1535" s="1">
        <f t="shared" si="1"/>
        <v>-1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IFERROR(__xludf.DUMMYFUNCTION("""COMPUTED_VALUE"""),50.74)</f>
        <v>50.74</v>
      </c>
      <c r="C1536" s="1">
        <f t="shared" si="1"/>
        <v>-1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IFERROR(__xludf.DUMMYFUNCTION("""COMPUTED_VALUE"""),50.15)</f>
        <v>50.15</v>
      </c>
      <c r="C1537" s="1">
        <f t="shared" si="1"/>
        <v>-1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IFERROR(__xludf.DUMMYFUNCTION("""COMPUTED_VALUE"""),49.98)</f>
        <v>49.98</v>
      </c>
      <c r="C1538" s="1">
        <f t="shared" si="1"/>
        <v>-1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IFERROR(__xludf.DUMMYFUNCTION("""COMPUTED_VALUE"""),49.39)</f>
        <v>49.39</v>
      </c>
      <c r="C1539" s="1">
        <f t="shared" si="1"/>
        <v>-1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IFERROR(__xludf.DUMMYFUNCTION("""COMPUTED_VALUE"""),50.11)</f>
        <v>50.11</v>
      </c>
      <c r="C1540" s="1">
        <f t="shared" si="1"/>
        <v>-1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IFERROR(__xludf.DUMMYFUNCTION("""COMPUTED_VALUE"""),50.24)</f>
        <v>50.24</v>
      </c>
      <c r="C1541" s="1">
        <f t="shared" si="1"/>
        <v>-1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IFERROR(__xludf.DUMMYFUNCTION("""COMPUTED_VALUE"""),50.32)</f>
        <v>50.32</v>
      </c>
      <c r="C1542" s="1">
        <f t="shared" si="1"/>
        <v>-1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IFERROR(__xludf.DUMMYFUNCTION("""COMPUTED_VALUE"""),50.94)</f>
        <v>50.94</v>
      </c>
      <c r="C1543" s="1">
        <f t="shared" si="1"/>
        <v>-1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IFERROR(__xludf.DUMMYFUNCTION("""COMPUTED_VALUE"""),50.86)</f>
        <v>50.86</v>
      </c>
      <c r="C1544" s="1">
        <f t="shared" si="1"/>
        <v>-1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IFERROR(__xludf.DUMMYFUNCTION("""COMPUTED_VALUE"""),51.07)</f>
        <v>51.07</v>
      </c>
      <c r="C1545" s="1">
        <f t="shared" si="1"/>
        <v>-1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IFERROR(__xludf.DUMMYFUNCTION("""COMPUTED_VALUE"""),50.63)</f>
        <v>50.63</v>
      </c>
      <c r="C1546" s="1">
        <f t="shared" si="1"/>
        <v>-1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IFERROR(__xludf.DUMMYFUNCTION("""COMPUTED_VALUE"""),50.82)</f>
        <v>50.82</v>
      </c>
      <c r="C1547" s="1">
        <f t="shared" si="1"/>
        <v>-1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IFERROR(__xludf.DUMMYFUNCTION("""COMPUTED_VALUE"""),51.11)</f>
        <v>51.11</v>
      </c>
      <c r="C1548" s="1">
        <f t="shared" si="1"/>
        <v>-1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IFERROR(__xludf.DUMMYFUNCTION("""COMPUTED_VALUE"""),51.02)</f>
        <v>51.02</v>
      </c>
      <c r="C1549" s="1">
        <f t="shared" si="1"/>
        <v>-1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IFERROR(__xludf.DUMMYFUNCTION("""COMPUTED_VALUE"""),50.73)</f>
        <v>50.73</v>
      </c>
      <c r="C1550" s="1">
        <f t="shared" si="1"/>
        <v>-1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IFERROR(__xludf.DUMMYFUNCTION("""COMPUTED_VALUE"""),51.46)</f>
        <v>51.46</v>
      </c>
      <c r="C1551" s="1">
        <f t="shared" si="1"/>
        <v>-1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IFERROR(__xludf.DUMMYFUNCTION("""COMPUTED_VALUE"""),52.12)</f>
        <v>52.12</v>
      </c>
      <c r="C1552" s="1">
        <f t="shared" si="1"/>
        <v>-1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IFERROR(__xludf.DUMMYFUNCTION("""COMPUTED_VALUE"""),51.89)</f>
        <v>51.89</v>
      </c>
      <c r="C1553" s="1">
        <f t="shared" si="1"/>
        <v>-1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IFERROR(__xludf.DUMMYFUNCTION("""COMPUTED_VALUE"""),51.81)</f>
        <v>51.81</v>
      </c>
      <c r="C1554" s="1">
        <f t="shared" si="1"/>
        <v>-1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IFERROR(__xludf.DUMMYFUNCTION("""COMPUTED_VALUE"""),52.21)</f>
        <v>52.21</v>
      </c>
      <c r="C1555" s="1">
        <f t="shared" si="1"/>
        <v>-1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IFERROR(__xludf.DUMMYFUNCTION("""COMPUTED_VALUE"""),52.46)</f>
        <v>52.46</v>
      </c>
      <c r="C1556" s="1">
        <f t="shared" si="1"/>
        <v>-1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IFERROR(__xludf.DUMMYFUNCTION("""COMPUTED_VALUE"""),52.34)</f>
        <v>52.34</v>
      </c>
      <c r="C1557" s="1">
        <f t="shared" si="1"/>
        <v>-1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IFERROR(__xludf.DUMMYFUNCTION("""COMPUTED_VALUE"""),52.32)</f>
        <v>52.32</v>
      </c>
      <c r="C1558" s="1">
        <f t="shared" si="1"/>
        <v>-1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IFERROR(__xludf.DUMMYFUNCTION("""COMPUTED_VALUE"""),52.53)</f>
        <v>52.53</v>
      </c>
      <c r="C1559" s="1">
        <f t="shared" si="1"/>
        <v>-1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IFERROR(__xludf.DUMMYFUNCTION("""COMPUTED_VALUE"""),52.54)</f>
        <v>52.54</v>
      </c>
      <c r="C1560" s="1">
        <f t="shared" si="1"/>
        <v>-1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IFERROR(__xludf.DUMMYFUNCTION("""COMPUTED_VALUE"""),52.67)</f>
        <v>52.67</v>
      </c>
      <c r="C1561" s="1">
        <f t="shared" si="1"/>
        <v>-1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IFERROR(__xludf.DUMMYFUNCTION("""COMPUTED_VALUE"""),53.21)</f>
        <v>53.21</v>
      </c>
      <c r="C1562" s="1">
        <f t="shared" si="1"/>
        <v>-1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IFERROR(__xludf.DUMMYFUNCTION("""COMPUTED_VALUE"""),53.63)</f>
        <v>53.63</v>
      </c>
      <c r="C1563" s="1">
        <f t="shared" si="1"/>
        <v>-1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IFERROR(__xludf.DUMMYFUNCTION("""COMPUTED_VALUE"""),53.24)</f>
        <v>53.24</v>
      </c>
      <c r="C1564" s="1">
        <f t="shared" si="1"/>
        <v>-1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IFERROR(__xludf.DUMMYFUNCTION("""COMPUTED_VALUE"""),53.44)</f>
        <v>53.44</v>
      </c>
      <c r="C1565" s="1">
        <f t="shared" si="1"/>
        <v>-1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IFERROR(__xludf.DUMMYFUNCTION("""COMPUTED_VALUE"""),53.21)</f>
        <v>53.21</v>
      </c>
      <c r="C1566" s="1">
        <f t="shared" si="1"/>
        <v>-1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IFERROR(__xludf.DUMMYFUNCTION("""COMPUTED_VALUE"""),52.91)</f>
        <v>52.91</v>
      </c>
      <c r="C1567" s="1">
        <f t="shared" si="1"/>
        <v>-1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IFERROR(__xludf.DUMMYFUNCTION("""COMPUTED_VALUE"""),53.56)</f>
        <v>53.56</v>
      </c>
      <c r="C1568" s="1">
        <f t="shared" si="1"/>
        <v>-1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IFERROR(__xludf.DUMMYFUNCTION("""COMPUTED_VALUE"""),53.4)</f>
        <v>53.4</v>
      </c>
      <c r="C1569" s="1">
        <f t="shared" si="1"/>
        <v>-1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IFERROR(__xludf.DUMMYFUNCTION("""COMPUTED_VALUE"""),54.05)</f>
        <v>54.05</v>
      </c>
      <c r="C1570" s="1">
        <f t="shared" si="1"/>
        <v>-1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IFERROR(__xludf.DUMMYFUNCTION("""COMPUTED_VALUE"""),54.04)</f>
        <v>54.04</v>
      </c>
      <c r="C1571" s="1">
        <f t="shared" si="1"/>
        <v>-1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IFERROR(__xludf.DUMMYFUNCTION("""COMPUTED_VALUE"""),54.08)</f>
        <v>54.08</v>
      </c>
      <c r="C1572" s="1">
        <f t="shared" si="1"/>
        <v>-1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IFERROR(__xludf.DUMMYFUNCTION("""COMPUTED_VALUE"""),54.01)</f>
        <v>54.01</v>
      </c>
      <c r="C1573" s="1">
        <f t="shared" si="1"/>
        <v>-1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IFERROR(__xludf.DUMMYFUNCTION("""COMPUTED_VALUE"""),54.42)</f>
        <v>54.42</v>
      </c>
      <c r="C1574" s="1">
        <f t="shared" si="1"/>
        <v>-1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IFERROR(__xludf.DUMMYFUNCTION("""COMPUTED_VALUE"""),54.09)</f>
        <v>54.09</v>
      </c>
      <c r="C1575" s="1">
        <f t="shared" si="1"/>
        <v>-1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IFERROR(__xludf.DUMMYFUNCTION("""COMPUTED_VALUE"""),53.52)</f>
        <v>53.52</v>
      </c>
      <c r="C1576" s="1">
        <f t="shared" si="1"/>
        <v>-1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IFERROR(__xludf.DUMMYFUNCTION("""COMPUTED_VALUE"""),52.0)</f>
        <v>52</v>
      </c>
      <c r="C1577" s="1">
        <f t="shared" si="1"/>
        <v>-1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IFERROR(__xludf.DUMMYFUNCTION("""COMPUTED_VALUE"""),52.18)</f>
        <v>52.18</v>
      </c>
      <c r="C1578" s="1">
        <f t="shared" si="1"/>
        <v>-1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IFERROR(__xludf.DUMMYFUNCTION("""COMPUTED_VALUE"""),51.61)</f>
        <v>51.61</v>
      </c>
      <c r="C1579" s="1">
        <f t="shared" si="1"/>
        <v>-1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IFERROR(__xludf.DUMMYFUNCTION("""COMPUTED_VALUE"""),51.95)</f>
        <v>51.95</v>
      </c>
      <c r="C1580" s="1">
        <f t="shared" si="1"/>
        <v>-1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IFERROR(__xludf.DUMMYFUNCTION("""COMPUTED_VALUE"""),51.29)</f>
        <v>51.29</v>
      </c>
      <c r="C1581" s="1">
        <f t="shared" si="1"/>
        <v>-1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IFERROR(__xludf.DUMMYFUNCTION("""COMPUTED_VALUE"""),51.36)</f>
        <v>51.36</v>
      </c>
      <c r="C1582" s="1">
        <f t="shared" si="1"/>
        <v>-1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IFERROR(__xludf.DUMMYFUNCTION("""COMPUTED_VALUE"""),51.35)</f>
        <v>51.35</v>
      </c>
      <c r="C1583" s="1">
        <f t="shared" si="1"/>
        <v>-1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IFERROR(__xludf.DUMMYFUNCTION("""COMPUTED_VALUE"""),51.73)</f>
        <v>51.73</v>
      </c>
      <c r="C1584" s="1">
        <f t="shared" si="1"/>
        <v>-1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IFERROR(__xludf.DUMMYFUNCTION("""COMPUTED_VALUE"""),52.08)</f>
        <v>52.08</v>
      </c>
      <c r="C1585" s="1">
        <f t="shared" si="1"/>
        <v>-1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IFERROR(__xludf.DUMMYFUNCTION("""COMPUTED_VALUE"""),51.75)</f>
        <v>51.75</v>
      </c>
      <c r="C1586" s="1">
        <f t="shared" si="1"/>
        <v>-1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IFERROR(__xludf.DUMMYFUNCTION("""COMPUTED_VALUE"""),50.03)</f>
        <v>50.03</v>
      </c>
      <c r="C1587" s="1">
        <f t="shared" si="1"/>
        <v>-1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IFERROR(__xludf.DUMMYFUNCTION("""COMPUTED_VALUE"""),50.55)</f>
        <v>50.55</v>
      </c>
      <c r="C1588" s="1">
        <f t="shared" si="1"/>
        <v>-1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IFERROR(__xludf.DUMMYFUNCTION("""COMPUTED_VALUE"""),50.76)</f>
        <v>50.76</v>
      </c>
      <c r="C1589" s="1">
        <f t="shared" si="1"/>
        <v>-1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IFERROR(__xludf.DUMMYFUNCTION("""COMPUTED_VALUE"""),50.44)</f>
        <v>50.44</v>
      </c>
      <c r="C1590" s="1">
        <f t="shared" si="1"/>
        <v>-1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IFERROR(__xludf.DUMMYFUNCTION("""COMPUTED_VALUE"""),51.69)</f>
        <v>51.69</v>
      </c>
      <c r="C1591" s="1">
        <f t="shared" si="1"/>
        <v>-1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IFERROR(__xludf.DUMMYFUNCTION("""COMPUTED_VALUE"""),51.02)</f>
        <v>51.02</v>
      </c>
      <c r="C1592" s="1">
        <f t="shared" si="1"/>
        <v>-1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IFERROR(__xludf.DUMMYFUNCTION("""COMPUTED_VALUE"""),50.94)</f>
        <v>50.94</v>
      </c>
      <c r="C1593" s="1">
        <f t="shared" si="1"/>
        <v>-1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IFERROR(__xludf.DUMMYFUNCTION("""COMPUTED_VALUE"""),51.32)</f>
        <v>51.32</v>
      </c>
      <c r="C1594" s="1">
        <f t="shared" si="1"/>
        <v>-1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IFERROR(__xludf.DUMMYFUNCTION("""COMPUTED_VALUE"""),50.68)</f>
        <v>50.68</v>
      </c>
      <c r="C1595" s="1">
        <f t="shared" si="1"/>
        <v>-1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IFERROR(__xludf.DUMMYFUNCTION("""COMPUTED_VALUE"""),50.84)</f>
        <v>50.84</v>
      </c>
      <c r="C1596" s="1">
        <f t="shared" si="1"/>
        <v>-1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IFERROR(__xludf.DUMMYFUNCTION("""COMPUTED_VALUE"""),50.84)</f>
        <v>50.84</v>
      </c>
      <c r="C1597" s="1">
        <f t="shared" si="1"/>
        <v>-1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IFERROR(__xludf.DUMMYFUNCTION("""COMPUTED_VALUE"""),51.12)</f>
        <v>51.12</v>
      </c>
      <c r="C1598" s="1">
        <f t="shared" si="1"/>
        <v>-1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IFERROR(__xludf.DUMMYFUNCTION("""COMPUTED_VALUE"""),51.08)</f>
        <v>51.08</v>
      </c>
      <c r="C1599" s="1">
        <f t="shared" si="1"/>
        <v>-1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IFERROR(__xludf.DUMMYFUNCTION("""COMPUTED_VALUE"""),51.54)</f>
        <v>51.54</v>
      </c>
      <c r="C1600" s="1">
        <f t="shared" si="1"/>
        <v>-1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IFERROR(__xludf.DUMMYFUNCTION("""COMPUTED_VALUE"""),51.15)</f>
        <v>51.15</v>
      </c>
      <c r="C1601" s="1">
        <f t="shared" si="1"/>
        <v>-1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IFERROR(__xludf.DUMMYFUNCTION("""COMPUTED_VALUE"""),51.47)</f>
        <v>51.47</v>
      </c>
      <c r="C1602" s="1">
        <f t="shared" si="1"/>
        <v>-1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IFERROR(__xludf.DUMMYFUNCTION("""COMPUTED_VALUE"""),50.94)</f>
        <v>50.94</v>
      </c>
      <c r="C1603" s="1">
        <f t="shared" si="1"/>
        <v>-1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IFERROR(__xludf.DUMMYFUNCTION("""COMPUTED_VALUE"""),51.23)</f>
        <v>51.23</v>
      </c>
      <c r="C1604" s="1">
        <f t="shared" si="1"/>
        <v>-1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IFERROR(__xludf.DUMMYFUNCTION("""COMPUTED_VALUE"""),50.9)</f>
        <v>50.9</v>
      </c>
      <c r="C1605" s="1">
        <f t="shared" si="1"/>
        <v>-1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IFERROR(__xludf.DUMMYFUNCTION("""COMPUTED_VALUE"""),50.39)</f>
        <v>50.39</v>
      </c>
      <c r="C1606" s="1">
        <f t="shared" si="1"/>
        <v>-1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IFERROR(__xludf.DUMMYFUNCTION("""COMPUTED_VALUE"""),49.63)</f>
        <v>49.63</v>
      </c>
      <c r="C1607" s="1">
        <f t="shared" si="1"/>
        <v>-1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IFERROR(__xludf.DUMMYFUNCTION("""COMPUTED_VALUE"""),49.66)</f>
        <v>49.66</v>
      </c>
      <c r="C1608" s="1">
        <f t="shared" si="1"/>
        <v>-1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IFERROR(__xludf.DUMMYFUNCTION("""COMPUTED_VALUE"""),49.14)</f>
        <v>49.14</v>
      </c>
      <c r="C1609" s="1">
        <f t="shared" si="1"/>
        <v>-1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IFERROR(__xludf.DUMMYFUNCTION("""COMPUTED_VALUE"""),49.58)</f>
        <v>49.58</v>
      </c>
      <c r="C1610" s="1">
        <f t="shared" si="1"/>
        <v>-1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IFERROR(__xludf.DUMMYFUNCTION("""COMPUTED_VALUE"""),49.85)</f>
        <v>49.85</v>
      </c>
      <c r="C1611" s="1">
        <f t="shared" si="1"/>
        <v>-1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IFERROR(__xludf.DUMMYFUNCTION("""COMPUTED_VALUE"""),50.16)</f>
        <v>50.16</v>
      </c>
      <c r="C1612" s="1">
        <f t="shared" si="1"/>
        <v>-1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IFERROR(__xludf.DUMMYFUNCTION("""COMPUTED_VALUE"""),50.62)</f>
        <v>50.62</v>
      </c>
      <c r="C1613" s="1">
        <f t="shared" si="1"/>
        <v>-1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IFERROR(__xludf.DUMMYFUNCTION("""COMPUTED_VALUE"""),50.9)</f>
        <v>50.9</v>
      </c>
      <c r="C1614" s="1">
        <f t="shared" si="1"/>
        <v>-1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IFERROR(__xludf.DUMMYFUNCTION("""COMPUTED_VALUE"""),50.43)</f>
        <v>50.43</v>
      </c>
      <c r="C1615" s="1">
        <f t="shared" si="1"/>
        <v>-1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IFERROR(__xludf.DUMMYFUNCTION("""COMPUTED_VALUE"""),50.77)</f>
        <v>50.77</v>
      </c>
      <c r="C1616" s="1">
        <f t="shared" si="1"/>
        <v>-1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IFERROR(__xludf.DUMMYFUNCTION("""COMPUTED_VALUE"""),50.92)</f>
        <v>50.92</v>
      </c>
      <c r="C1617" s="1">
        <f t="shared" si="1"/>
        <v>-1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IFERROR(__xludf.DUMMYFUNCTION("""COMPUTED_VALUE"""),50.71)</f>
        <v>50.71</v>
      </c>
      <c r="C1618" s="1">
        <f t="shared" si="1"/>
        <v>-1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IFERROR(__xludf.DUMMYFUNCTION("""COMPUTED_VALUE"""),51.75)</f>
        <v>51.75</v>
      </c>
      <c r="C1619" s="1">
        <f t="shared" si="1"/>
        <v>-1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IFERROR(__xludf.DUMMYFUNCTION("""COMPUTED_VALUE"""),51.52)</f>
        <v>51.52</v>
      </c>
      <c r="C1620" s="1">
        <f t="shared" si="1"/>
        <v>-1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IFERROR(__xludf.DUMMYFUNCTION("""COMPUTED_VALUE"""),51.95)</f>
        <v>51.95</v>
      </c>
      <c r="C1621" s="1">
        <f t="shared" si="1"/>
        <v>-1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IFERROR(__xludf.DUMMYFUNCTION("""COMPUTED_VALUE"""),52.67)</f>
        <v>52.67</v>
      </c>
      <c r="C1622" s="1">
        <f t="shared" si="1"/>
        <v>-1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IFERROR(__xludf.DUMMYFUNCTION("""COMPUTED_VALUE"""),52.57)</f>
        <v>52.57</v>
      </c>
      <c r="C1623" s="1">
        <f t="shared" si="1"/>
        <v>-1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IFERROR(__xludf.DUMMYFUNCTION("""COMPUTED_VALUE"""),52.99)</f>
        <v>52.99</v>
      </c>
      <c r="C1624" s="1">
        <f t="shared" si="1"/>
        <v>-1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IFERROR(__xludf.DUMMYFUNCTION("""COMPUTED_VALUE"""),52.84)</f>
        <v>52.84</v>
      </c>
      <c r="C1625" s="1">
        <f t="shared" si="1"/>
        <v>-1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IFERROR(__xludf.DUMMYFUNCTION("""COMPUTED_VALUE"""),53.46)</f>
        <v>53.46</v>
      </c>
      <c r="C1626" s="1">
        <f t="shared" si="1"/>
        <v>-1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IFERROR(__xludf.DUMMYFUNCTION("""COMPUTED_VALUE"""),53.78)</f>
        <v>53.78</v>
      </c>
      <c r="C1627" s="1">
        <f t="shared" si="1"/>
        <v>-1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IFERROR(__xludf.DUMMYFUNCTION("""COMPUTED_VALUE"""),53.76)</f>
        <v>53.76</v>
      </c>
      <c r="C1628" s="1">
        <f t="shared" si="1"/>
        <v>-1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IFERROR(__xludf.DUMMYFUNCTION("""COMPUTED_VALUE"""),54.1)</f>
        <v>54.1</v>
      </c>
      <c r="C1629" s="1">
        <f t="shared" si="1"/>
        <v>-1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IFERROR(__xludf.DUMMYFUNCTION("""COMPUTED_VALUE"""),54.03)</f>
        <v>54.03</v>
      </c>
      <c r="C1630" s="1">
        <f t="shared" si="1"/>
        <v>-1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IFERROR(__xludf.DUMMYFUNCTION("""COMPUTED_VALUE"""),54.67)</f>
        <v>54.67</v>
      </c>
      <c r="C1631" s="1">
        <f t="shared" si="1"/>
        <v>-1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IFERROR(__xludf.DUMMYFUNCTION("""COMPUTED_VALUE"""),54.43)</f>
        <v>54.43</v>
      </c>
      <c r="C1632" s="1">
        <f t="shared" si="1"/>
        <v>-1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IFERROR(__xludf.DUMMYFUNCTION("""COMPUTED_VALUE"""),54.74)</f>
        <v>54.74</v>
      </c>
      <c r="C1633" s="1">
        <f t="shared" si="1"/>
        <v>-1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IFERROR(__xludf.DUMMYFUNCTION("""COMPUTED_VALUE"""),54.82)</f>
        <v>54.82</v>
      </c>
      <c r="C1634" s="1">
        <f t="shared" si="1"/>
        <v>-1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IFERROR(__xludf.DUMMYFUNCTION("""COMPUTED_VALUE"""),55.06)</f>
        <v>55.06</v>
      </c>
      <c r="C1635" s="1">
        <f t="shared" si="1"/>
        <v>-1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IFERROR(__xludf.DUMMYFUNCTION("""COMPUTED_VALUE"""),55.84)</f>
        <v>55.84</v>
      </c>
      <c r="C1636" s="1">
        <f t="shared" si="1"/>
        <v>-1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IFERROR(__xludf.DUMMYFUNCTION("""COMPUTED_VALUE"""),56.23)</f>
        <v>56.23</v>
      </c>
      <c r="C1637" s="1">
        <f t="shared" si="1"/>
        <v>-1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IFERROR(__xludf.DUMMYFUNCTION("""COMPUTED_VALUE"""),56.53)</f>
        <v>56.53</v>
      </c>
      <c r="C1638" s="1">
        <f t="shared" si="1"/>
        <v>-1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IFERROR(__xludf.DUMMYFUNCTION("""COMPUTED_VALUE"""),56.26)</f>
        <v>56.26</v>
      </c>
      <c r="C1639" s="1">
        <f t="shared" si="1"/>
        <v>-1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IFERROR(__xludf.DUMMYFUNCTION("""COMPUTED_VALUE"""),55.38)</f>
        <v>55.38</v>
      </c>
      <c r="C1640" s="1">
        <f t="shared" si="1"/>
        <v>-1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IFERROR(__xludf.DUMMYFUNCTION("""COMPUTED_VALUE"""),55.9)</f>
        <v>55.9</v>
      </c>
      <c r="C1641" s="1">
        <f t="shared" si="1"/>
        <v>-1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IFERROR(__xludf.DUMMYFUNCTION("""COMPUTED_VALUE"""),55.93)</f>
        <v>55.93</v>
      </c>
      <c r="C1642" s="1">
        <f t="shared" si="1"/>
        <v>-1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IFERROR(__xludf.DUMMYFUNCTION("""COMPUTED_VALUE"""),55.47)</f>
        <v>55.47</v>
      </c>
      <c r="C1643" s="1">
        <f t="shared" si="1"/>
        <v>-1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IFERROR(__xludf.DUMMYFUNCTION("""COMPUTED_VALUE"""),56.0)</f>
        <v>56</v>
      </c>
      <c r="C1644" s="1">
        <f t="shared" si="1"/>
        <v>-1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IFERROR(__xludf.DUMMYFUNCTION("""COMPUTED_VALUE"""),55.84)</f>
        <v>55.84</v>
      </c>
      <c r="C1645" s="1">
        <f t="shared" si="1"/>
        <v>-1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IFERROR(__xludf.DUMMYFUNCTION("""COMPUTED_VALUE"""),55.84)</f>
        <v>55.84</v>
      </c>
      <c r="C1646" s="1">
        <f t="shared" si="1"/>
        <v>-1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IFERROR(__xludf.DUMMYFUNCTION("""COMPUTED_VALUE"""),55.93)</f>
        <v>55.93</v>
      </c>
      <c r="C1647" s="1">
        <f t="shared" si="1"/>
        <v>-1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IFERROR(__xludf.DUMMYFUNCTION("""COMPUTED_VALUE"""),55.7)</f>
        <v>55.7</v>
      </c>
      <c r="C1648" s="1">
        <f t="shared" si="1"/>
        <v>-1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IFERROR(__xludf.DUMMYFUNCTION("""COMPUTED_VALUE"""),55.62)</f>
        <v>55.62</v>
      </c>
      <c r="C1649" s="1">
        <f t="shared" si="1"/>
        <v>-1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IFERROR(__xludf.DUMMYFUNCTION("""COMPUTED_VALUE"""),55.37)</f>
        <v>55.37</v>
      </c>
      <c r="C1650" s="1">
        <f t="shared" si="1"/>
        <v>-1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IFERROR(__xludf.DUMMYFUNCTION("""COMPUTED_VALUE"""),56.1)</f>
        <v>56.1</v>
      </c>
      <c r="C1651" s="1">
        <f t="shared" si="1"/>
        <v>-1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IFERROR(__xludf.DUMMYFUNCTION("""COMPUTED_VALUE"""),55.87)</f>
        <v>55.87</v>
      </c>
      <c r="C1652" s="1">
        <f t="shared" si="1"/>
        <v>-1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IFERROR(__xludf.DUMMYFUNCTION("""COMPUTED_VALUE"""),54.81)</f>
        <v>54.81</v>
      </c>
      <c r="C1653" s="1">
        <f t="shared" si="1"/>
        <v>-1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IFERROR(__xludf.DUMMYFUNCTION("""COMPUTED_VALUE"""),55.32)</f>
        <v>55.32</v>
      </c>
      <c r="C1654" s="1">
        <f t="shared" si="1"/>
        <v>-1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IFERROR(__xludf.DUMMYFUNCTION("""COMPUTED_VALUE"""),54.86)</f>
        <v>54.86</v>
      </c>
      <c r="C1655" s="1">
        <f t="shared" si="1"/>
        <v>-1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IFERROR(__xludf.DUMMYFUNCTION("""COMPUTED_VALUE"""),55.41)</f>
        <v>55.41</v>
      </c>
      <c r="C1656" s="1">
        <f t="shared" si="1"/>
        <v>-1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IFERROR(__xludf.DUMMYFUNCTION("""COMPUTED_VALUE"""),54.5)</f>
        <v>54.5</v>
      </c>
      <c r="C1657" s="1">
        <f t="shared" si="1"/>
        <v>-1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IFERROR(__xludf.DUMMYFUNCTION("""COMPUTED_VALUE"""),54.0)</f>
        <v>54</v>
      </c>
      <c r="C1658" s="1">
        <f t="shared" si="1"/>
        <v>-1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IFERROR(__xludf.DUMMYFUNCTION("""COMPUTED_VALUE"""),53.9)</f>
        <v>53.9</v>
      </c>
      <c r="C1659" s="1">
        <f t="shared" si="1"/>
        <v>-1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IFERROR(__xludf.DUMMYFUNCTION("""COMPUTED_VALUE"""),53.93)</f>
        <v>53.93</v>
      </c>
      <c r="C1660" s="1">
        <f t="shared" si="1"/>
        <v>-1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IFERROR(__xludf.DUMMYFUNCTION("""COMPUTED_VALUE"""),53.64)</f>
        <v>53.64</v>
      </c>
      <c r="C1661" s="1">
        <f t="shared" si="1"/>
        <v>-1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IFERROR(__xludf.DUMMYFUNCTION("""COMPUTED_VALUE"""),53.59)</f>
        <v>53.59</v>
      </c>
      <c r="C1662" s="1">
        <f t="shared" si="1"/>
        <v>-1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IFERROR(__xludf.DUMMYFUNCTION("""COMPUTED_VALUE"""),53.66)</f>
        <v>53.66</v>
      </c>
      <c r="C1663" s="1">
        <f t="shared" si="1"/>
        <v>-1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IFERROR(__xludf.DUMMYFUNCTION("""COMPUTED_VALUE"""),53.81)</f>
        <v>53.81</v>
      </c>
      <c r="C1664" s="1">
        <f t="shared" si="1"/>
        <v>-1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IFERROR(__xludf.DUMMYFUNCTION("""COMPUTED_VALUE"""),53.86)</f>
        <v>53.86</v>
      </c>
      <c r="C1665" s="1">
        <f t="shared" si="1"/>
        <v>-1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IFERROR(__xludf.DUMMYFUNCTION("""COMPUTED_VALUE"""),53.65)</f>
        <v>53.65</v>
      </c>
      <c r="C1666" s="1">
        <f t="shared" si="1"/>
        <v>-1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IFERROR(__xludf.DUMMYFUNCTION("""COMPUTED_VALUE"""),53.61)</f>
        <v>53.61</v>
      </c>
      <c r="C1667" s="1">
        <f t="shared" si="1"/>
        <v>-1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IFERROR(__xludf.DUMMYFUNCTION("""COMPUTED_VALUE"""),52.76)</f>
        <v>52.76</v>
      </c>
      <c r="C1668" s="1">
        <f t="shared" si="1"/>
        <v>-1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IFERROR(__xludf.DUMMYFUNCTION("""COMPUTED_VALUE"""),53.17)</f>
        <v>53.17</v>
      </c>
      <c r="C1669" s="1">
        <f t="shared" si="1"/>
        <v>-1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IFERROR(__xludf.DUMMYFUNCTION("""COMPUTED_VALUE"""),52.87)</f>
        <v>52.87</v>
      </c>
      <c r="C1670" s="1">
        <f t="shared" si="1"/>
        <v>-1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IFERROR(__xludf.DUMMYFUNCTION("""COMPUTED_VALUE"""),52.45)</f>
        <v>52.45</v>
      </c>
      <c r="C1671" s="1">
        <f t="shared" si="1"/>
        <v>-1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IFERROR(__xludf.DUMMYFUNCTION("""COMPUTED_VALUE"""),52.55)</f>
        <v>52.55</v>
      </c>
      <c r="C1672" s="1">
        <f t="shared" si="1"/>
        <v>-1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IFERROR(__xludf.DUMMYFUNCTION("""COMPUTED_VALUE"""),52.63)</f>
        <v>52.63</v>
      </c>
      <c r="C1673" s="1">
        <f t="shared" si="1"/>
        <v>-1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IFERROR(__xludf.DUMMYFUNCTION("""COMPUTED_VALUE"""),52.53)</f>
        <v>52.53</v>
      </c>
      <c r="C1674" s="1">
        <f t="shared" si="1"/>
        <v>-1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IFERROR(__xludf.DUMMYFUNCTION("""COMPUTED_VALUE"""),52.75)</f>
        <v>52.75</v>
      </c>
      <c r="C1675" s="1">
        <f t="shared" si="1"/>
        <v>-1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IFERROR(__xludf.DUMMYFUNCTION("""COMPUTED_VALUE"""),52.07)</f>
        <v>52.07</v>
      </c>
      <c r="C1676" s="1">
        <f t="shared" si="1"/>
        <v>-1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IFERROR(__xludf.DUMMYFUNCTION("""COMPUTED_VALUE"""),52.5)</f>
        <v>52.5</v>
      </c>
      <c r="C1677" s="1">
        <f t="shared" si="1"/>
        <v>-1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IFERROR(__xludf.DUMMYFUNCTION("""COMPUTED_VALUE"""),52.27)</f>
        <v>52.27</v>
      </c>
      <c r="C1678" s="1">
        <f t="shared" si="1"/>
        <v>-1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IFERROR(__xludf.DUMMYFUNCTION("""COMPUTED_VALUE"""),52.33)</f>
        <v>52.33</v>
      </c>
      <c r="C1679" s="1">
        <f t="shared" si="1"/>
        <v>-1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IFERROR(__xludf.DUMMYFUNCTION("""COMPUTED_VALUE"""),52.56)</f>
        <v>52.56</v>
      </c>
      <c r="C1680" s="1">
        <f t="shared" si="1"/>
        <v>-1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IFERROR(__xludf.DUMMYFUNCTION("""COMPUTED_VALUE"""),52.88)</f>
        <v>52.88</v>
      </c>
      <c r="C1681" s="1">
        <f t="shared" si="1"/>
        <v>-1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IFERROR(__xludf.DUMMYFUNCTION("""COMPUTED_VALUE"""),53.51)</f>
        <v>53.51</v>
      </c>
      <c r="C1682" s="1">
        <f t="shared" si="1"/>
        <v>-1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IFERROR(__xludf.DUMMYFUNCTION("""COMPUTED_VALUE"""),53.71)</f>
        <v>53.71</v>
      </c>
      <c r="C1683" s="1">
        <f t="shared" si="1"/>
        <v>-1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IFERROR(__xludf.DUMMYFUNCTION("""COMPUTED_VALUE"""),53.6)</f>
        <v>53.6</v>
      </c>
      <c r="C1684" s="1">
        <f t="shared" si="1"/>
        <v>-1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IFERROR(__xludf.DUMMYFUNCTION("""COMPUTED_VALUE"""),51.82)</f>
        <v>51.82</v>
      </c>
      <c r="C1685" s="1">
        <f t="shared" si="1"/>
        <v>-1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IFERROR(__xludf.DUMMYFUNCTION("""COMPUTED_VALUE"""),52.57)</f>
        <v>52.57</v>
      </c>
      <c r="C1686" s="1">
        <f t="shared" si="1"/>
        <v>-1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IFERROR(__xludf.DUMMYFUNCTION("""COMPUTED_VALUE"""),51.45)</f>
        <v>51.45</v>
      </c>
      <c r="C1687" s="1">
        <f t="shared" si="1"/>
        <v>-1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IFERROR(__xludf.DUMMYFUNCTION("""COMPUTED_VALUE"""),51.49)</f>
        <v>51.49</v>
      </c>
      <c r="C1688" s="1">
        <f t="shared" si="1"/>
        <v>-1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IFERROR(__xludf.DUMMYFUNCTION("""COMPUTED_VALUE"""),51.98)</f>
        <v>51.98</v>
      </c>
      <c r="C1689" s="1">
        <f t="shared" si="1"/>
        <v>-1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IFERROR(__xludf.DUMMYFUNCTION("""COMPUTED_VALUE"""),51.88)</f>
        <v>51.88</v>
      </c>
      <c r="C1690" s="1">
        <f t="shared" si="1"/>
        <v>-1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IFERROR(__xludf.DUMMYFUNCTION("""COMPUTED_VALUE"""),51.2)</f>
        <v>51.2</v>
      </c>
      <c r="C1691" s="1">
        <f t="shared" si="1"/>
        <v>-1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IFERROR(__xludf.DUMMYFUNCTION("""COMPUTED_VALUE"""),51.27)</f>
        <v>51.27</v>
      </c>
      <c r="C1692" s="1">
        <f t="shared" si="1"/>
        <v>-1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IFERROR(__xludf.DUMMYFUNCTION("""COMPUTED_VALUE"""),51.87)</f>
        <v>51.87</v>
      </c>
      <c r="C1693" s="1">
        <f t="shared" si="1"/>
        <v>-1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IFERROR(__xludf.DUMMYFUNCTION("""COMPUTED_VALUE"""),52.35)</f>
        <v>52.35</v>
      </c>
      <c r="C1694" s="1">
        <f t="shared" si="1"/>
        <v>-1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IFERROR(__xludf.DUMMYFUNCTION("""COMPUTED_VALUE"""),52.56)</f>
        <v>52.56</v>
      </c>
      <c r="C1695" s="1">
        <f t="shared" si="1"/>
        <v>-1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IFERROR(__xludf.DUMMYFUNCTION("""COMPUTED_VALUE"""),52.15)</f>
        <v>52.15</v>
      </c>
      <c r="C1696" s="1">
        <f t="shared" si="1"/>
        <v>-1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IFERROR(__xludf.DUMMYFUNCTION("""COMPUTED_VALUE"""),52.49)</f>
        <v>52.49</v>
      </c>
      <c r="C1697" s="1">
        <f t="shared" si="1"/>
        <v>-1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IFERROR(__xludf.DUMMYFUNCTION("""COMPUTED_VALUE"""),52.06)</f>
        <v>52.06</v>
      </c>
      <c r="C1698" s="1">
        <f t="shared" si="1"/>
        <v>-1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IFERROR(__xludf.DUMMYFUNCTION("""COMPUTED_VALUE"""),52.12)</f>
        <v>52.12</v>
      </c>
      <c r="C1699" s="1">
        <f t="shared" si="1"/>
        <v>-1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IFERROR(__xludf.DUMMYFUNCTION("""COMPUTED_VALUE"""),51.98)</f>
        <v>51.98</v>
      </c>
      <c r="C1700" s="1">
        <f t="shared" si="1"/>
        <v>-1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IFERROR(__xludf.DUMMYFUNCTION("""COMPUTED_VALUE"""),51.88)</f>
        <v>51.88</v>
      </c>
      <c r="C1701" s="1">
        <f t="shared" si="1"/>
        <v>-1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IFERROR(__xludf.DUMMYFUNCTION("""COMPUTED_VALUE"""),51.26)</f>
        <v>51.26</v>
      </c>
      <c r="C1702" s="1">
        <f t="shared" si="1"/>
        <v>-1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IFERROR(__xludf.DUMMYFUNCTION("""COMPUTED_VALUE"""),50.27)</f>
        <v>50.27</v>
      </c>
      <c r="C1703" s="1">
        <f t="shared" si="1"/>
        <v>-1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IFERROR(__xludf.DUMMYFUNCTION("""COMPUTED_VALUE"""),50.26)</f>
        <v>50.26</v>
      </c>
      <c r="C1704" s="1">
        <f t="shared" si="1"/>
        <v>-1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IFERROR(__xludf.DUMMYFUNCTION("""COMPUTED_VALUE"""),49.92)</f>
        <v>49.92</v>
      </c>
      <c r="C1705" s="1">
        <f t="shared" si="1"/>
        <v>-1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IFERROR(__xludf.DUMMYFUNCTION("""COMPUTED_VALUE"""),50.19)</f>
        <v>50.19</v>
      </c>
      <c r="C1706" s="1">
        <f t="shared" si="1"/>
        <v>-1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IFERROR(__xludf.DUMMYFUNCTION("""COMPUTED_VALUE"""),49.9)</f>
        <v>49.9</v>
      </c>
      <c r="C1707" s="1">
        <f t="shared" si="1"/>
        <v>-1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IFERROR(__xludf.DUMMYFUNCTION("""COMPUTED_VALUE"""),50.3)</f>
        <v>50.3</v>
      </c>
      <c r="C1708" s="1">
        <f t="shared" si="1"/>
        <v>-1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IFERROR(__xludf.DUMMYFUNCTION("""COMPUTED_VALUE"""),50.29)</f>
        <v>50.29</v>
      </c>
      <c r="C1709" s="1">
        <f t="shared" si="1"/>
        <v>-1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IFERROR(__xludf.DUMMYFUNCTION("""COMPUTED_VALUE"""),50.28)</f>
        <v>50.28</v>
      </c>
      <c r="C1710" s="1">
        <f t="shared" si="1"/>
        <v>-1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IFERROR(__xludf.DUMMYFUNCTION("""COMPUTED_VALUE"""),50.43)</f>
        <v>50.43</v>
      </c>
      <c r="C1711" s="1">
        <f t="shared" si="1"/>
        <v>-1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IFERROR(__xludf.DUMMYFUNCTION("""COMPUTED_VALUE"""),50.27)</f>
        <v>50.27</v>
      </c>
      <c r="C1712" s="1">
        <f t="shared" si="1"/>
        <v>-1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IFERROR(__xludf.DUMMYFUNCTION("""COMPUTED_VALUE"""),50.38)</f>
        <v>50.38</v>
      </c>
      <c r="C1713" s="1">
        <f t="shared" si="1"/>
        <v>-1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IFERROR(__xludf.DUMMYFUNCTION("""COMPUTED_VALUE"""),49.14)</f>
        <v>49.14</v>
      </c>
      <c r="C1714" s="1">
        <f t="shared" si="1"/>
        <v>-1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IFERROR(__xludf.DUMMYFUNCTION("""COMPUTED_VALUE"""),48.2)</f>
        <v>48.2</v>
      </c>
      <c r="C1715" s="1">
        <f t="shared" si="1"/>
        <v>-1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IFERROR(__xludf.DUMMYFUNCTION("""COMPUTED_VALUE"""),48.21)</f>
        <v>48.21</v>
      </c>
      <c r="C1716" s="1">
        <f t="shared" si="1"/>
        <v>-1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IFERROR(__xludf.DUMMYFUNCTION("""COMPUTED_VALUE"""),47.84)</f>
        <v>47.84</v>
      </c>
      <c r="C1717" s="1">
        <f t="shared" si="1"/>
        <v>-1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IFERROR(__xludf.DUMMYFUNCTION("""COMPUTED_VALUE"""),47.63)</f>
        <v>47.63</v>
      </c>
      <c r="C1718" s="1">
        <f t="shared" si="1"/>
        <v>-1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IFERROR(__xludf.DUMMYFUNCTION("""COMPUTED_VALUE"""),48.54)</f>
        <v>48.54</v>
      </c>
      <c r="C1719" s="1">
        <f t="shared" si="1"/>
        <v>-1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IFERROR(__xludf.DUMMYFUNCTION("""COMPUTED_VALUE"""),48.21)</f>
        <v>48.21</v>
      </c>
      <c r="C1720" s="1">
        <f t="shared" si="1"/>
        <v>-1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IFERROR(__xludf.DUMMYFUNCTION("""COMPUTED_VALUE"""),48.1)</f>
        <v>48.1</v>
      </c>
      <c r="C1721" s="1">
        <f t="shared" si="1"/>
        <v>-1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IFERROR(__xludf.DUMMYFUNCTION("""COMPUTED_VALUE"""),47.66)</f>
        <v>47.66</v>
      </c>
      <c r="C1722" s="1">
        <f t="shared" si="1"/>
        <v>-1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IFERROR(__xludf.DUMMYFUNCTION("""COMPUTED_VALUE"""),46.94)</f>
        <v>46.94</v>
      </c>
      <c r="C1723" s="1">
        <f t="shared" si="1"/>
        <v>-1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IFERROR(__xludf.DUMMYFUNCTION("""COMPUTED_VALUE"""),46.87)</f>
        <v>46.87</v>
      </c>
      <c r="C1724" s="1">
        <f t="shared" si="1"/>
        <v>-1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IFERROR(__xludf.DUMMYFUNCTION("""COMPUTED_VALUE"""),47.08)</f>
        <v>47.08</v>
      </c>
      <c r="C1725" s="1">
        <f t="shared" si="1"/>
        <v>-1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IFERROR(__xludf.DUMMYFUNCTION("""COMPUTED_VALUE"""),47.46)</f>
        <v>47.46</v>
      </c>
      <c r="C1726" s="1">
        <f t="shared" si="1"/>
        <v>-1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IFERROR(__xludf.DUMMYFUNCTION("""COMPUTED_VALUE"""),47.65)</f>
        <v>47.65</v>
      </c>
      <c r="C1727" s="1">
        <f t="shared" si="1"/>
        <v>-1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IFERROR(__xludf.DUMMYFUNCTION("""COMPUTED_VALUE"""),47.86)</f>
        <v>47.86</v>
      </c>
      <c r="C1728" s="1">
        <f t="shared" si="1"/>
        <v>-1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IFERROR(__xludf.DUMMYFUNCTION("""COMPUTED_VALUE"""),46.69)</f>
        <v>46.69</v>
      </c>
      <c r="C1729" s="1">
        <f t="shared" si="1"/>
        <v>-1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IFERROR(__xludf.DUMMYFUNCTION("""COMPUTED_VALUE"""),46.69)</f>
        <v>46.69</v>
      </c>
      <c r="C1730" s="1">
        <f t="shared" si="1"/>
        <v>-1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IFERROR(__xludf.DUMMYFUNCTION("""COMPUTED_VALUE"""),46.18)</f>
        <v>46.18</v>
      </c>
      <c r="C1731" s="1">
        <f t="shared" si="1"/>
        <v>-1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IFERROR(__xludf.DUMMYFUNCTION("""COMPUTED_VALUE"""),47.37)</f>
        <v>47.37</v>
      </c>
      <c r="C1732" s="1">
        <f t="shared" si="1"/>
        <v>-1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IFERROR(__xludf.DUMMYFUNCTION("""COMPUTED_VALUE"""),47.93)</f>
        <v>47.93</v>
      </c>
      <c r="C1733" s="1">
        <f t="shared" si="1"/>
        <v>-1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IFERROR(__xludf.DUMMYFUNCTION("""COMPUTED_VALUE"""),47.84)</f>
        <v>47.84</v>
      </c>
      <c r="C1734" s="1">
        <f t="shared" si="1"/>
        <v>-1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IFERROR(__xludf.DUMMYFUNCTION("""COMPUTED_VALUE"""),48.07)</f>
        <v>48.07</v>
      </c>
      <c r="C1735" s="1">
        <f t="shared" si="1"/>
        <v>-1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IFERROR(__xludf.DUMMYFUNCTION("""COMPUTED_VALUE"""),48.31)</f>
        <v>48.31</v>
      </c>
      <c r="C1736" s="1">
        <f t="shared" si="1"/>
        <v>-1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IFERROR(__xludf.DUMMYFUNCTION("""COMPUTED_VALUE"""),49.49)</f>
        <v>49.49</v>
      </c>
      <c r="C1737" s="1">
        <f t="shared" si="1"/>
        <v>-1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IFERROR(__xludf.DUMMYFUNCTION("""COMPUTED_VALUE"""),50.23)</f>
        <v>50.23</v>
      </c>
      <c r="C1738" s="1">
        <f t="shared" si="1"/>
        <v>-1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IFERROR(__xludf.DUMMYFUNCTION("""COMPUTED_VALUE"""),50.67)</f>
        <v>50.67</v>
      </c>
      <c r="C1739" s="1">
        <f t="shared" si="1"/>
        <v>-1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IFERROR(__xludf.DUMMYFUNCTION("""COMPUTED_VALUE"""),51.12)</f>
        <v>51.12</v>
      </c>
      <c r="C1740" s="1">
        <f t="shared" si="1"/>
        <v>-1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IFERROR(__xludf.DUMMYFUNCTION("""COMPUTED_VALUE"""),50.96)</f>
        <v>50.96</v>
      </c>
      <c r="C1741" s="1">
        <f t="shared" si="1"/>
        <v>-1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IFERROR(__xludf.DUMMYFUNCTION("""COMPUTED_VALUE"""),49.9)</f>
        <v>49.9</v>
      </c>
      <c r="C1742" s="1">
        <f t="shared" si="1"/>
        <v>-1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IFERROR(__xludf.DUMMYFUNCTION("""COMPUTED_VALUE"""),49.87)</f>
        <v>49.87</v>
      </c>
      <c r="C1743" s="1">
        <f t="shared" si="1"/>
        <v>-1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IFERROR(__xludf.DUMMYFUNCTION("""COMPUTED_VALUE"""),49.81)</f>
        <v>49.81</v>
      </c>
      <c r="C1744" s="1">
        <f t="shared" si="1"/>
        <v>-1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IFERROR(__xludf.DUMMYFUNCTION("""COMPUTED_VALUE"""),49.75)</f>
        <v>49.75</v>
      </c>
      <c r="C1745" s="1">
        <f t="shared" si="1"/>
        <v>-1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IFERROR(__xludf.DUMMYFUNCTION("""COMPUTED_VALUE"""),50.36)</f>
        <v>50.36</v>
      </c>
      <c r="C1746" s="1">
        <f t="shared" si="1"/>
        <v>-1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IFERROR(__xludf.DUMMYFUNCTION("""COMPUTED_VALUE"""),51.38)</f>
        <v>51.38</v>
      </c>
      <c r="C1747" s="1">
        <f t="shared" si="1"/>
        <v>-1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IFERROR(__xludf.DUMMYFUNCTION("""COMPUTED_VALUE"""),51.13)</f>
        <v>51.13</v>
      </c>
      <c r="C1748" s="1">
        <f t="shared" si="1"/>
        <v>-1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IFERROR(__xludf.DUMMYFUNCTION("""COMPUTED_VALUE"""),51.49)</f>
        <v>51.49</v>
      </c>
      <c r="C1749" s="1">
        <f t="shared" si="1"/>
        <v>-1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IFERROR(__xludf.DUMMYFUNCTION("""COMPUTED_VALUE"""),51.76)</f>
        <v>51.76</v>
      </c>
      <c r="C1750" s="1">
        <f t="shared" si="1"/>
        <v>-1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tr">
        <f>IFERROR(__xludf.DUMMYFUNCTION("GOOGLEFINANCE(""WBA"",""price"",""2010-01-01"",""2016-12-13"",""DAILY"")"),"Date")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IFERROR(__xludf.DUMMYFUNCTION("""COMPUTED_VALUE"""),37.3)</f>
        <v>37.3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IFERROR(__xludf.DUMMYFUNCTION("""COMPUTED_VALUE"""),37.0)</f>
        <v>37</v>
      </c>
      <c r="C3" s="1">
        <f t="shared" ref="C3:C1750" si="1">(B3-B2)-1</f>
        <v>-1.3</v>
      </c>
    </row>
    <row r="4">
      <c r="A4" s="3">
        <f>IFERROR(__xludf.DUMMYFUNCTION("""COMPUTED_VALUE"""),40184.666666666664)</f>
        <v>40184.66667</v>
      </c>
      <c r="B4" s="1">
        <f>IFERROR(__xludf.DUMMYFUNCTION("""COMPUTED_VALUE"""),36.72)</f>
        <v>36.72</v>
      </c>
      <c r="C4" s="1">
        <f t="shared" si="1"/>
        <v>-1.28</v>
      </c>
    </row>
    <row r="5">
      <c r="A5" s="3">
        <f>IFERROR(__xludf.DUMMYFUNCTION("""COMPUTED_VALUE"""),40185.666666666664)</f>
        <v>40185.66667</v>
      </c>
      <c r="B5" s="1">
        <f>IFERROR(__xludf.DUMMYFUNCTION("""COMPUTED_VALUE"""),36.94)</f>
        <v>36.94</v>
      </c>
      <c r="C5" s="1">
        <f t="shared" si="1"/>
        <v>-0.78</v>
      </c>
    </row>
    <row r="6">
      <c r="A6" s="3">
        <f>IFERROR(__xludf.DUMMYFUNCTION("""COMPUTED_VALUE"""),40186.666666666664)</f>
        <v>40186.66667</v>
      </c>
      <c r="B6" s="1">
        <f>IFERROR(__xludf.DUMMYFUNCTION("""COMPUTED_VALUE"""),36.99)</f>
        <v>36.99</v>
      </c>
      <c r="C6" s="1">
        <f t="shared" si="1"/>
        <v>-0.95</v>
      </c>
    </row>
    <row r="7">
      <c r="A7" s="3">
        <f>IFERROR(__xludf.DUMMYFUNCTION("""COMPUTED_VALUE"""),40189.666666666664)</f>
        <v>40189.66667</v>
      </c>
      <c r="B7" s="1">
        <f>IFERROR(__xludf.DUMMYFUNCTION("""COMPUTED_VALUE"""),37.05)</f>
        <v>37.05</v>
      </c>
      <c r="C7" s="1">
        <f t="shared" si="1"/>
        <v>-0.94</v>
      </c>
    </row>
    <row r="8">
      <c r="A8" s="3">
        <f>IFERROR(__xludf.DUMMYFUNCTION("""COMPUTED_VALUE"""),40190.666666666664)</f>
        <v>40190.66667</v>
      </c>
      <c r="B8" s="1">
        <f>IFERROR(__xludf.DUMMYFUNCTION("""COMPUTED_VALUE"""),36.74)</f>
        <v>36.74</v>
      </c>
      <c r="C8" s="1">
        <f t="shared" si="1"/>
        <v>-1.31</v>
      </c>
    </row>
    <row r="9">
      <c r="A9" s="3">
        <f>IFERROR(__xludf.DUMMYFUNCTION("""COMPUTED_VALUE"""),40191.666666666664)</f>
        <v>40191.66667</v>
      </c>
      <c r="B9" s="1">
        <f>IFERROR(__xludf.DUMMYFUNCTION("""COMPUTED_VALUE"""),37.08)</f>
        <v>37.08</v>
      </c>
      <c r="C9" s="1">
        <f t="shared" si="1"/>
        <v>-0.66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IFERROR(__xludf.DUMMYFUNCTION("""COMPUTED_VALUE"""),37.11)</f>
        <v>37.11</v>
      </c>
      <c r="C10" s="1">
        <f t="shared" si="1"/>
        <v>-0.97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IFERROR(__xludf.DUMMYFUNCTION("""COMPUTED_VALUE"""),36.6)</f>
        <v>36.6</v>
      </c>
      <c r="C11" s="1">
        <f t="shared" si="1"/>
        <v>-1.51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IFERROR(__xludf.DUMMYFUNCTION("""COMPUTED_VALUE"""),36.74)</f>
        <v>36.74</v>
      </c>
      <c r="C12" s="1">
        <f t="shared" si="1"/>
        <v>-0.86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IFERROR(__xludf.DUMMYFUNCTION("""COMPUTED_VALUE"""),36.95)</f>
        <v>36.95</v>
      </c>
      <c r="C13" s="1">
        <f t="shared" si="1"/>
        <v>-0.79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IFERROR(__xludf.DUMMYFUNCTION("""COMPUTED_VALUE"""),36.45)</f>
        <v>36.45</v>
      </c>
      <c r="C14" s="1">
        <f t="shared" si="1"/>
        <v>-1.5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IFERROR(__xludf.DUMMYFUNCTION("""COMPUTED_VALUE"""),35.99)</f>
        <v>35.99</v>
      </c>
      <c r="C15" s="1">
        <f t="shared" si="1"/>
        <v>-1.46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IFERROR(__xludf.DUMMYFUNCTION("""COMPUTED_VALUE"""),36.67)</f>
        <v>36.67</v>
      </c>
      <c r="C16" s="1">
        <f t="shared" si="1"/>
        <v>-0.32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IFERROR(__xludf.DUMMYFUNCTION("""COMPUTED_VALUE"""),36.17)</f>
        <v>36.17</v>
      </c>
      <c r="C17" s="1">
        <f t="shared" si="1"/>
        <v>-1.5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IFERROR(__xludf.DUMMYFUNCTION("""COMPUTED_VALUE"""),36.7)</f>
        <v>36.7</v>
      </c>
      <c r="C18" s="1">
        <f t="shared" si="1"/>
        <v>-0.47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IFERROR(__xludf.DUMMYFUNCTION("""COMPUTED_VALUE"""),36.4)</f>
        <v>36.4</v>
      </c>
      <c r="C19" s="1">
        <f t="shared" si="1"/>
        <v>-1.3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IFERROR(__xludf.DUMMYFUNCTION("""COMPUTED_VALUE"""),36.05)</f>
        <v>36.05</v>
      </c>
      <c r="C20" s="1">
        <f t="shared" si="1"/>
        <v>-1.35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IFERROR(__xludf.DUMMYFUNCTION("""COMPUTED_VALUE"""),36.38)</f>
        <v>36.38</v>
      </c>
      <c r="C21" s="1">
        <f t="shared" si="1"/>
        <v>-0.67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IFERROR(__xludf.DUMMYFUNCTION("""COMPUTED_VALUE"""),36.78)</f>
        <v>36.78</v>
      </c>
      <c r="C22" s="1">
        <f t="shared" si="1"/>
        <v>-0.6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IFERROR(__xludf.DUMMYFUNCTION("""COMPUTED_VALUE"""),34.62)</f>
        <v>34.62</v>
      </c>
      <c r="C23" s="1">
        <f t="shared" si="1"/>
        <v>-3.16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IFERROR(__xludf.DUMMYFUNCTION("""COMPUTED_VALUE"""),33.45)</f>
        <v>33.45</v>
      </c>
      <c r="C24" s="1">
        <f t="shared" si="1"/>
        <v>-2.17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IFERROR(__xludf.DUMMYFUNCTION("""COMPUTED_VALUE"""),33.31)</f>
        <v>33.31</v>
      </c>
      <c r="C25" s="1">
        <f t="shared" si="1"/>
        <v>-1.14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IFERROR(__xludf.DUMMYFUNCTION("""COMPUTED_VALUE"""),33.29)</f>
        <v>33.29</v>
      </c>
      <c r="C26" s="1">
        <f t="shared" si="1"/>
        <v>-1.02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IFERROR(__xludf.DUMMYFUNCTION("""COMPUTED_VALUE"""),33.61)</f>
        <v>33.61</v>
      </c>
      <c r="C27" s="1">
        <f t="shared" si="1"/>
        <v>-0.68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IFERROR(__xludf.DUMMYFUNCTION("""COMPUTED_VALUE"""),33.3)</f>
        <v>33.3</v>
      </c>
      <c r="C28" s="1">
        <f t="shared" si="1"/>
        <v>-1.31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IFERROR(__xludf.DUMMYFUNCTION("""COMPUTED_VALUE"""),33.6)</f>
        <v>33.6</v>
      </c>
      <c r="C29" s="1">
        <f t="shared" si="1"/>
        <v>-0.7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IFERROR(__xludf.DUMMYFUNCTION("""COMPUTED_VALUE"""),33.49)</f>
        <v>33.49</v>
      </c>
      <c r="C30" s="1">
        <f t="shared" si="1"/>
        <v>-1.11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IFERROR(__xludf.DUMMYFUNCTION("""COMPUTED_VALUE"""),34.08)</f>
        <v>34.08</v>
      </c>
      <c r="C31" s="1">
        <f t="shared" si="1"/>
        <v>-0.41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IFERROR(__xludf.DUMMYFUNCTION("""COMPUTED_VALUE"""),34.19)</f>
        <v>34.19</v>
      </c>
      <c r="C32" s="1">
        <f t="shared" si="1"/>
        <v>-0.89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IFERROR(__xludf.DUMMYFUNCTION("""COMPUTED_VALUE"""),34.69)</f>
        <v>34.69</v>
      </c>
      <c r="C33" s="1">
        <f t="shared" si="1"/>
        <v>-0.5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IFERROR(__xludf.DUMMYFUNCTION("""COMPUTED_VALUE"""),34.86)</f>
        <v>34.86</v>
      </c>
      <c r="C34" s="1">
        <f t="shared" si="1"/>
        <v>-0.83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IFERROR(__xludf.DUMMYFUNCTION("""COMPUTED_VALUE"""),34.75)</f>
        <v>34.75</v>
      </c>
      <c r="C35" s="1">
        <f t="shared" si="1"/>
        <v>-1.11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IFERROR(__xludf.DUMMYFUNCTION("""COMPUTED_VALUE"""),34.76)</f>
        <v>34.76</v>
      </c>
      <c r="C36" s="1">
        <f t="shared" si="1"/>
        <v>-0.99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IFERROR(__xludf.DUMMYFUNCTION("""COMPUTED_VALUE"""),35.5)</f>
        <v>35.5</v>
      </c>
      <c r="C37" s="1">
        <f t="shared" si="1"/>
        <v>-0.26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IFERROR(__xludf.DUMMYFUNCTION("""COMPUTED_VALUE"""),36.02)</f>
        <v>36.02</v>
      </c>
      <c r="C38" s="1">
        <f t="shared" si="1"/>
        <v>-0.48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IFERROR(__xludf.DUMMYFUNCTION("""COMPUTED_VALUE"""),35.24)</f>
        <v>35.24</v>
      </c>
      <c r="C39" s="1">
        <f t="shared" si="1"/>
        <v>-1.78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IFERROR(__xludf.DUMMYFUNCTION("""COMPUTED_VALUE"""),35.42)</f>
        <v>35.42</v>
      </c>
      <c r="C40" s="1">
        <f t="shared" si="1"/>
        <v>-0.82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IFERROR(__xludf.DUMMYFUNCTION("""COMPUTED_VALUE"""),35.24)</f>
        <v>35.24</v>
      </c>
      <c r="C41" s="1">
        <f t="shared" si="1"/>
        <v>-1.18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IFERROR(__xludf.DUMMYFUNCTION("""COMPUTED_VALUE"""),35.36)</f>
        <v>35.36</v>
      </c>
      <c r="C42" s="1">
        <f t="shared" si="1"/>
        <v>-0.88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IFERROR(__xludf.DUMMYFUNCTION("""COMPUTED_VALUE"""),35.0)</f>
        <v>35</v>
      </c>
      <c r="C43" s="1">
        <f t="shared" si="1"/>
        <v>-1.36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IFERROR(__xludf.DUMMYFUNCTION("""COMPUTED_VALUE"""),34.99)</f>
        <v>34.99</v>
      </c>
      <c r="C44" s="1">
        <f t="shared" si="1"/>
        <v>-1.01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IFERROR(__xludf.DUMMYFUNCTION("""COMPUTED_VALUE"""),34.74)</f>
        <v>34.74</v>
      </c>
      <c r="C45" s="1">
        <f t="shared" si="1"/>
        <v>-1.25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IFERROR(__xludf.DUMMYFUNCTION("""COMPUTED_VALUE"""),34.39)</f>
        <v>34.39</v>
      </c>
      <c r="C46" s="1">
        <f t="shared" si="1"/>
        <v>-1.35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IFERROR(__xludf.DUMMYFUNCTION("""COMPUTED_VALUE"""),34.27)</f>
        <v>34.27</v>
      </c>
      <c r="C47" s="1">
        <f t="shared" si="1"/>
        <v>-1.12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IFERROR(__xludf.DUMMYFUNCTION("""COMPUTED_VALUE"""),33.94)</f>
        <v>33.94</v>
      </c>
      <c r="C48" s="1">
        <f t="shared" si="1"/>
        <v>-1.33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IFERROR(__xludf.DUMMYFUNCTION("""COMPUTED_VALUE"""),33.93)</f>
        <v>33.93</v>
      </c>
      <c r="C49" s="1">
        <f t="shared" si="1"/>
        <v>-1.01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IFERROR(__xludf.DUMMYFUNCTION("""COMPUTED_VALUE"""),34.17)</f>
        <v>34.17</v>
      </c>
      <c r="C50" s="1">
        <f t="shared" si="1"/>
        <v>-0.76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IFERROR(__xludf.DUMMYFUNCTION("""COMPUTED_VALUE"""),34.51)</f>
        <v>34.51</v>
      </c>
      <c r="C51" s="1">
        <f t="shared" si="1"/>
        <v>-0.66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IFERROR(__xludf.DUMMYFUNCTION("""COMPUTED_VALUE"""),34.48)</f>
        <v>34.48</v>
      </c>
      <c r="C52" s="1">
        <f t="shared" si="1"/>
        <v>-1.03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IFERROR(__xludf.DUMMYFUNCTION("""COMPUTED_VALUE"""),34.82)</f>
        <v>34.82</v>
      </c>
      <c r="C53" s="1">
        <f t="shared" si="1"/>
        <v>-0.66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IFERROR(__xludf.DUMMYFUNCTION("""COMPUTED_VALUE"""),34.53)</f>
        <v>34.53</v>
      </c>
      <c r="C54" s="1">
        <f t="shared" si="1"/>
        <v>-1.29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IFERROR(__xludf.DUMMYFUNCTION("""COMPUTED_VALUE"""),35.33)</f>
        <v>35.33</v>
      </c>
      <c r="C55" s="1">
        <f t="shared" si="1"/>
        <v>-0.2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IFERROR(__xludf.DUMMYFUNCTION("""COMPUTED_VALUE"""),35.91)</f>
        <v>35.91</v>
      </c>
      <c r="C56" s="1">
        <f t="shared" si="1"/>
        <v>-0.42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IFERROR(__xludf.DUMMYFUNCTION("""COMPUTED_VALUE"""),35.4)</f>
        <v>35.4</v>
      </c>
      <c r="C57" s="1">
        <f t="shared" si="1"/>
        <v>-1.51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IFERROR(__xludf.DUMMYFUNCTION("""COMPUTED_VALUE"""),36.33)</f>
        <v>36.33</v>
      </c>
      <c r="C58" s="1">
        <f t="shared" si="1"/>
        <v>-0.07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IFERROR(__xludf.DUMMYFUNCTION("""COMPUTED_VALUE"""),36.79)</f>
        <v>36.79</v>
      </c>
      <c r="C59" s="1">
        <f t="shared" si="1"/>
        <v>-0.54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IFERROR(__xludf.DUMMYFUNCTION("""COMPUTED_VALUE"""),37.49)</f>
        <v>37.49</v>
      </c>
      <c r="C60" s="1">
        <f t="shared" si="1"/>
        <v>-0.3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IFERROR(__xludf.DUMMYFUNCTION("""COMPUTED_VALUE"""),37.42)</f>
        <v>37.42</v>
      </c>
      <c r="C61" s="1">
        <f t="shared" si="1"/>
        <v>-1.07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IFERROR(__xludf.DUMMYFUNCTION("""COMPUTED_VALUE"""),37.09)</f>
        <v>37.09</v>
      </c>
      <c r="C62" s="1">
        <f t="shared" si="1"/>
        <v>-1.33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IFERROR(__xludf.DUMMYFUNCTION("""COMPUTED_VALUE"""),37.75)</f>
        <v>37.75</v>
      </c>
      <c r="C63" s="1">
        <f t="shared" si="1"/>
        <v>-0.34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IFERROR(__xludf.DUMMYFUNCTION("""COMPUTED_VALUE"""),37.83)</f>
        <v>37.83</v>
      </c>
      <c r="C64" s="1">
        <f t="shared" si="1"/>
        <v>-0.92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IFERROR(__xludf.DUMMYFUNCTION("""COMPUTED_VALUE"""),37.4)</f>
        <v>37.4</v>
      </c>
      <c r="C65" s="1">
        <f t="shared" si="1"/>
        <v>-1.43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IFERROR(__xludf.DUMMYFUNCTION("""COMPUTED_VALUE"""),36.79)</f>
        <v>36.79</v>
      </c>
      <c r="C66" s="1">
        <f t="shared" si="1"/>
        <v>-1.61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IFERROR(__xludf.DUMMYFUNCTION("""COMPUTED_VALUE"""),36.85)</f>
        <v>36.85</v>
      </c>
      <c r="C67" s="1">
        <f t="shared" si="1"/>
        <v>-0.94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IFERROR(__xludf.DUMMYFUNCTION("""COMPUTED_VALUE"""),37.07)</f>
        <v>37.07</v>
      </c>
      <c r="C68" s="1">
        <f t="shared" si="1"/>
        <v>-0.78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IFERROR(__xludf.DUMMYFUNCTION("""COMPUTED_VALUE"""),36.82)</f>
        <v>36.82</v>
      </c>
      <c r="C69" s="1">
        <f t="shared" si="1"/>
        <v>-1.25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IFERROR(__xludf.DUMMYFUNCTION("""COMPUTED_VALUE"""),36.81)</f>
        <v>36.81</v>
      </c>
      <c r="C70" s="1">
        <f t="shared" si="1"/>
        <v>-1.01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IFERROR(__xludf.DUMMYFUNCTION("""COMPUTED_VALUE"""),36.78)</f>
        <v>36.78</v>
      </c>
      <c r="C71" s="1">
        <f t="shared" si="1"/>
        <v>-1.03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IFERROR(__xludf.DUMMYFUNCTION("""COMPUTED_VALUE"""),36.51)</f>
        <v>36.51</v>
      </c>
      <c r="C72" s="1">
        <f t="shared" si="1"/>
        <v>-1.27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IFERROR(__xludf.DUMMYFUNCTION("""COMPUTED_VALUE"""),35.86)</f>
        <v>35.86</v>
      </c>
      <c r="C73" s="1">
        <f t="shared" si="1"/>
        <v>-1.65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IFERROR(__xludf.DUMMYFUNCTION("""COMPUTED_VALUE"""),36.13)</f>
        <v>36.13</v>
      </c>
      <c r="C74" s="1">
        <f t="shared" si="1"/>
        <v>-0.73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IFERROR(__xludf.DUMMYFUNCTION("""COMPUTED_VALUE"""),36.06)</f>
        <v>36.06</v>
      </c>
      <c r="C75" s="1">
        <f t="shared" si="1"/>
        <v>-1.07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IFERROR(__xludf.DUMMYFUNCTION("""COMPUTED_VALUE"""),35.87)</f>
        <v>35.87</v>
      </c>
      <c r="C76" s="1">
        <f t="shared" si="1"/>
        <v>-1.19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IFERROR(__xludf.DUMMYFUNCTION("""COMPUTED_VALUE"""),36.06)</f>
        <v>36.06</v>
      </c>
      <c r="C77" s="1">
        <f t="shared" si="1"/>
        <v>-0.81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IFERROR(__xludf.DUMMYFUNCTION("""COMPUTED_VALUE"""),35.86)</f>
        <v>35.86</v>
      </c>
      <c r="C78" s="1">
        <f t="shared" si="1"/>
        <v>-1.2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IFERROR(__xludf.DUMMYFUNCTION("""COMPUTED_VALUE"""),35.69)</f>
        <v>35.69</v>
      </c>
      <c r="C79" s="1">
        <f t="shared" si="1"/>
        <v>-1.17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IFERROR(__xludf.DUMMYFUNCTION("""COMPUTED_VALUE"""),34.9)</f>
        <v>34.9</v>
      </c>
      <c r="C80" s="1">
        <f t="shared" si="1"/>
        <v>-1.79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IFERROR(__xludf.DUMMYFUNCTION("""COMPUTED_VALUE"""),35.2)</f>
        <v>35.2</v>
      </c>
      <c r="C81" s="1">
        <f t="shared" si="1"/>
        <v>-0.7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IFERROR(__xludf.DUMMYFUNCTION("""COMPUTED_VALUE"""),35.87)</f>
        <v>35.87</v>
      </c>
      <c r="C82" s="1">
        <f t="shared" si="1"/>
        <v>-0.33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IFERROR(__xludf.DUMMYFUNCTION("""COMPUTED_VALUE"""),35.15)</f>
        <v>35.15</v>
      </c>
      <c r="C83" s="1">
        <f t="shared" si="1"/>
        <v>-1.72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IFERROR(__xludf.DUMMYFUNCTION("""COMPUTED_VALUE"""),35.62)</f>
        <v>35.62</v>
      </c>
      <c r="C84" s="1">
        <f t="shared" si="1"/>
        <v>-0.53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IFERROR(__xludf.DUMMYFUNCTION("""COMPUTED_VALUE"""),35.13)</f>
        <v>35.13</v>
      </c>
      <c r="C85" s="1">
        <f t="shared" si="1"/>
        <v>-1.49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IFERROR(__xludf.DUMMYFUNCTION("""COMPUTED_VALUE"""),35.73)</f>
        <v>35.73</v>
      </c>
      <c r="C86" s="1">
        <f t="shared" si="1"/>
        <v>-0.4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IFERROR(__xludf.DUMMYFUNCTION("""COMPUTED_VALUE"""),34.66)</f>
        <v>34.66</v>
      </c>
      <c r="C87" s="1">
        <f t="shared" si="1"/>
        <v>-2.07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IFERROR(__xludf.DUMMYFUNCTION("""COMPUTED_VALUE"""),34.87)</f>
        <v>34.87</v>
      </c>
      <c r="C88" s="1">
        <f t="shared" si="1"/>
        <v>-0.79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IFERROR(__xludf.DUMMYFUNCTION("""COMPUTED_VALUE"""),35.57)</f>
        <v>35.57</v>
      </c>
      <c r="C89" s="1">
        <f t="shared" si="1"/>
        <v>-0.3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IFERROR(__xludf.DUMMYFUNCTION("""COMPUTED_VALUE"""),36.17)</f>
        <v>36.17</v>
      </c>
      <c r="C90" s="1">
        <f t="shared" si="1"/>
        <v>-0.4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IFERROR(__xludf.DUMMYFUNCTION("""COMPUTED_VALUE"""),36.57)</f>
        <v>36.57</v>
      </c>
      <c r="C91" s="1">
        <f t="shared" si="1"/>
        <v>-0.6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IFERROR(__xludf.DUMMYFUNCTION("""COMPUTED_VALUE"""),35.86)</f>
        <v>35.86</v>
      </c>
      <c r="C92" s="1">
        <f t="shared" si="1"/>
        <v>-1.71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IFERROR(__xludf.DUMMYFUNCTION("""COMPUTED_VALUE"""),35.38)</f>
        <v>35.38</v>
      </c>
      <c r="C93" s="1">
        <f t="shared" si="1"/>
        <v>-1.48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IFERROR(__xludf.DUMMYFUNCTION("""COMPUTED_VALUE"""),35.71)</f>
        <v>35.71</v>
      </c>
      <c r="C94" s="1">
        <f t="shared" si="1"/>
        <v>-0.67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IFERROR(__xludf.DUMMYFUNCTION("""COMPUTED_VALUE"""),35.2)</f>
        <v>35.2</v>
      </c>
      <c r="C95" s="1">
        <f t="shared" si="1"/>
        <v>-1.51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IFERROR(__xludf.DUMMYFUNCTION("""COMPUTED_VALUE"""),34.81)</f>
        <v>34.81</v>
      </c>
      <c r="C96" s="1">
        <f t="shared" si="1"/>
        <v>-1.39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IFERROR(__xludf.DUMMYFUNCTION("""COMPUTED_VALUE"""),32.71)</f>
        <v>32.71</v>
      </c>
      <c r="C97" s="1">
        <f t="shared" si="1"/>
        <v>-3.1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IFERROR(__xludf.DUMMYFUNCTION("""COMPUTED_VALUE"""),33.1)</f>
        <v>33.1</v>
      </c>
      <c r="C98" s="1">
        <f t="shared" si="1"/>
        <v>-0.61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IFERROR(__xludf.DUMMYFUNCTION("""COMPUTED_VALUE"""),32.74)</f>
        <v>32.74</v>
      </c>
      <c r="C99" s="1">
        <f t="shared" si="1"/>
        <v>-1.36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IFERROR(__xludf.DUMMYFUNCTION("""COMPUTED_VALUE"""),32.91)</f>
        <v>32.91</v>
      </c>
      <c r="C100" s="1">
        <f t="shared" si="1"/>
        <v>-0.83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IFERROR(__xludf.DUMMYFUNCTION("""COMPUTED_VALUE"""),31.92)</f>
        <v>31.92</v>
      </c>
      <c r="C101" s="1">
        <f t="shared" si="1"/>
        <v>-1.99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IFERROR(__xludf.DUMMYFUNCTION("""COMPUTED_VALUE"""),32.34)</f>
        <v>32.34</v>
      </c>
      <c r="C102" s="1">
        <f t="shared" si="1"/>
        <v>-0.58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IFERROR(__xludf.DUMMYFUNCTION("""COMPUTED_VALUE"""),32.04)</f>
        <v>32.04</v>
      </c>
      <c r="C103" s="1">
        <f t="shared" si="1"/>
        <v>-1.3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IFERROR(__xludf.DUMMYFUNCTION("""COMPUTED_VALUE"""),32.02)</f>
        <v>32.02</v>
      </c>
      <c r="C104" s="1">
        <f t="shared" si="1"/>
        <v>-1.02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IFERROR(__xludf.DUMMYFUNCTION("""COMPUTED_VALUE"""),32.82)</f>
        <v>32.82</v>
      </c>
      <c r="C105" s="1">
        <f t="shared" si="1"/>
        <v>-0.2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IFERROR(__xludf.DUMMYFUNCTION("""COMPUTED_VALUE"""),32.35)</f>
        <v>32.35</v>
      </c>
      <c r="C106" s="1">
        <f t="shared" si="1"/>
        <v>-1.47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IFERROR(__xludf.DUMMYFUNCTION("""COMPUTED_VALUE"""),30.84)</f>
        <v>30.84</v>
      </c>
      <c r="C107" s="1">
        <f t="shared" si="1"/>
        <v>-2.51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IFERROR(__xludf.DUMMYFUNCTION("""COMPUTED_VALUE"""),30.0)</f>
        <v>30</v>
      </c>
      <c r="C108" s="1">
        <f t="shared" si="1"/>
        <v>-1.84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IFERROR(__xludf.DUMMYFUNCTION("""COMPUTED_VALUE"""),30.61)</f>
        <v>30.61</v>
      </c>
      <c r="C109" s="1">
        <f t="shared" si="1"/>
        <v>-0.39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IFERROR(__xludf.DUMMYFUNCTION("""COMPUTED_VALUE"""),29.83)</f>
        <v>29.83</v>
      </c>
      <c r="C110" s="1">
        <f t="shared" si="1"/>
        <v>-1.78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IFERROR(__xludf.DUMMYFUNCTION("""COMPUTED_VALUE"""),29.96)</f>
        <v>29.96</v>
      </c>
      <c r="C111" s="1">
        <f t="shared" si="1"/>
        <v>-0.87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IFERROR(__xludf.DUMMYFUNCTION("""COMPUTED_VALUE"""),29.48)</f>
        <v>29.48</v>
      </c>
      <c r="C112" s="1">
        <f t="shared" si="1"/>
        <v>-1.48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IFERROR(__xludf.DUMMYFUNCTION("""COMPUTED_VALUE"""),29.54)</f>
        <v>29.54</v>
      </c>
      <c r="C113" s="1">
        <f t="shared" si="1"/>
        <v>-0.94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IFERROR(__xludf.DUMMYFUNCTION("""COMPUTED_VALUE"""),30.18)</f>
        <v>30.18</v>
      </c>
      <c r="C114" s="1">
        <f t="shared" si="1"/>
        <v>-0.36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IFERROR(__xludf.DUMMYFUNCTION("""COMPUTED_VALUE"""),29.24)</f>
        <v>29.24</v>
      </c>
      <c r="C115" s="1">
        <f t="shared" si="1"/>
        <v>-1.94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IFERROR(__xludf.DUMMYFUNCTION("""COMPUTED_VALUE"""),29.27)</f>
        <v>29.27</v>
      </c>
      <c r="C116" s="1">
        <f t="shared" si="1"/>
        <v>-0.97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IFERROR(__xludf.DUMMYFUNCTION("""COMPUTED_VALUE"""),30.09)</f>
        <v>30.09</v>
      </c>
      <c r="C117" s="1">
        <f t="shared" si="1"/>
        <v>-0.18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IFERROR(__xludf.DUMMYFUNCTION("""COMPUTED_VALUE"""),30.14)</f>
        <v>30.14</v>
      </c>
      <c r="C118" s="1">
        <f t="shared" si="1"/>
        <v>-0.95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IFERROR(__xludf.DUMMYFUNCTION("""COMPUTED_VALUE"""),28.17)</f>
        <v>28.17</v>
      </c>
      <c r="C119" s="1">
        <f t="shared" si="1"/>
        <v>-2.97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IFERROR(__xludf.DUMMYFUNCTION("""COMPUTED_VALUE"""),28.13)</f>
        <v>28.13</v>
      </c>
      <c r="C120" s="1">
        <f t="shared" si="1"/>
        <v>-1.04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IFERROR(__xludf.DUMMYFUNCTION("""COMPUTED_VALUE"""),27.59)</f>
        <v>27.59</v>
      </c>
      <c r="C121" s="1">
        <f t="shared" si="1"/>
        <v>-1.54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IFERROR(__xludf.DUMMYFUNCTION("""COMPUTED_VALUE"""),26.93)</f>
        <v>26.93</v>
      </c>
      <c r="C122" s="1">
        <f t="shared" si="1"/>
        <v>-1.66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IFERROR(__xludf.DUMMYFUNCTION("""COMPUTED_VALUE"""),26.9)</f>
        <v>26.9</v>
      </c>
      <c r="C123" s="1">
        <f t="shared" si="1"/>
        <v>-1.03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IFERROR(__xludf.DUMMYFUNCTION("""COMPUTED_VALUE"""),26.49)</f>
        <v>26.49</v>
      </c>
      <c r="C124" s="1">
        <f t="shared" si="1"/>
        <v>-1.41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IFERROR(__xludf.DUMMYFUNCTION("""COMPUTED_VALUE"""),26.7)</f>
        <v>26.7</v>
      </c>
      <c r="C125" s="1">
        <f t="shared" si="1"/>
        <v>-0.79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IFERROR(__xludf.DUMMYFUNCTION("""COMPUTED_VALUE"""),26.56)</f>
        <v>26.56</v>
      </c>
      <c r="C126" s="1">
        <f t="shared" si="1"/>
        <v>-1.14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IFERROR(__xludf.DUMMYFUNCTION("""COMPUTED_VALUE"""),26.36)</f>
        <v>26.36</v>
      </c>
      <c r="C127" s="1">
        <f t="shared" si="1"/>
        <v>-1.2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IFERROR(__xludf.DUMMYFUNCTION("""COMPUTED_VALUE"""),26.62)</f>
        <v>26.62</v>
      </c>
      <c r="C128" s="1">
        <f t="shared" si="1"/>
        <v>-0.74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IFERROR(__xludf.DUMMYFUNCTION("""COMPUTED_VALUE"""),27.15)</f>
        <v>27.15</v>
      </c>
      <c r="C129" s="1">
        <f t="shared" si="1"/>
        <v>-0.47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IFERROR(__xludf.DUMMYFUNCTION("""COMPUTED_VALUE"""),28.12)</f>
        <v>28.12</v>
      </c>
      <c r="C130" s="1">
        <f t="shared" si="1"/>
        <v>-0.03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IFERROR(__xludf.DUMMYFUNCTION("""COMPUTED_VALUE"""),28.4)</f>
        <v>28.4</v>
      </c>
      <c r="C131" s="1">
        <f t="shared" si="1"/>
        <v>-0.72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IFERROR(__xludf.DUMMYFUNCTION("""COMPUTED_VALUE"""),28.14)</f>
        <v>28.14</v>
      </c>
      <c r="C132" s="1">
        <f t="shared" si="1"/>
        <v>-1.26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IFERROR(__xludf.DUMMYFUNCTION("""COMPUTED_VALUE"""),29.11)</f>
        <v>29.11</v>
      </c>
      <c r="C133" s="1">
        <f t="shared" si="1"/>
        <v>-0.03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IFERROR(__xludf.DUMMYFUNCTION("""COMPUTED_VALUE"""),29.62)</f>
        <v>29.62</v>
      </c>
      <c r="C134" s="1">
        <f t="shared" si="1"/>
        <v>-0.49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IFERROR(__xludf.DUMMYFUNCTION("""COMPUTED_VALUE"""),29.72)</f>
        <v>29.72</v>
      </c>
      <c r="C135" s="1">
        <f t="shared" si="1"/>
        <v>-0.9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IFERROR(__xludf.DUMMYFUNCTION("""COMPUTED_VALUE"""),29.21)</f>
        <v>29.21</v>
      </c>
      <c r="C136" s="1">
        <f t="shared" si="1"/>
        <v>-1.51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IFERROR(__xludf.DUMMYFUNCTION("""COMPUTED_VALUE"""),29.23)</f>
        <v>29.23</v>
      </c>
      <c r="C137" s="1">
        <f t="shared" si="1"/>
        <v>-0.98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IFERROR(__xludf.DUMMYFUNCTION("""COMPUTED_VALUE"""),29.52)</f>
        <v>29.52</v>
      </c>
      <c r="C138" s="1">
        <f t="shared" si="1"/>
        <v>-0.71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IFERROR(__xludf.DUMMYFUNCTION("""COMPUTED_VALUE"""),28.86)</f>
        <v>28.86</v>
      </c>
      <c r="C139" s="1">
        <f t="shared" si="1"/>
        <v>-1.66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IFERROR(__xludf.DUMMYFUNCTION("""COMPUTED_VALUE"""),29.41)</f>
        <v>29.41</v>
      </c>
      <c r="C140" s="1">
        <f t="shared" si="1"/>
        <v>-0.45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IFERROR(__xludf.DUMMYFUNCTION("""COMPUTED_VALUE"""),30.14)</f>
        <v>30.14</v>
      </c>
      <c r="C141" s="1">
        <f t="shared" si="1"/>
        <v>-0.27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IFERROR(__xludf.DUMMYFUNCTION("""COMPUTED_VALUE"""),29.88)</f>
        <v>29.88</v>
      </c>
      <c r="C142" s="1">
        <f t="shared" si="1"/>
        <v>-1.26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IFERROR(__xludf.DUMMYFUNCTION("""COMPUTED_VALUE"""),29.09)</f>
        <v>29.09</v>
      </c>
      <c r="C143" s="1">
        <f t="shared" si="1"/>
        <v>-1.79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IFERROR(__xludf.DUMMYFUNCTION("""COMPUTED_VALUE"""),28.92)</f>
        <v>28.92</v>
      </c>
      <c r="C144" s="1">
        <f t="shared" si="1"/>
        <v>-1.17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IFERROR(__xludf.DUMMYFUNCTION("""COMPUTED_VALUE"""),28.32)</f>
        <v>28.32</v>
      </c>
      <c r="C145" s="1">
        <f t="shared" si="1"/>
        <v>-1.6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IFERROR(__xludf.DUMMYFUNCTION("""COMPUTED_VALUE"""),28.55)</f>
        <v>28.55</v>
      </c>
      <c r="C146" s="1">
        <f t="shared" si="1"/>
        <v>-0.77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IFERROR(__xludf.DUMMYFUNCTION("""COMPUTED_VALUE"""),29.13)</f>
        <v>29.13</v>
      </c>
      <c r="C147" s="1">
        <f t="shared" si="1"/>
        <v>-0.42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IFERROR(__xludf.DUMMYFUNCTION("""COMPUTED_VALUE"""),28.82)</f>
        <v>28.82</v>
      </c>
      <c r="C148" s="1">
        <f t="shared" si="1"/>
        <v>-1.31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IFERROR(__xludf.DUMMYFUNCTION("""COMPUTED_VALUE"""),28.5)</f>
        <v>28.5</v>
      </c>
      <c r="C149" s="1">
        <f t="shared" si="1"/>
        <v>-1.32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IFERROR(__xludf.DUMMYFUNCTION("""COMPUTED_VALUE"""),28.19)</f>
        <v>28.19</v>
      </c>
      <c r="C150" s="1">
        <f t="shared" si="1"/>
        <v>-1.31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IFERROR(__xludf.DUMMYFUNCTION("""COMPUTED_VALUE"""),28.0)</f>
        <v>28</v>
      </c>
      <c r="C151" s="1">
        <f t="shared" si="1"/>
        <v>-1.19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IFERROR(__xludf.DUMMYFUNCTION("""COMPUTED_VALUE"""),28.35)</f>
        <v>28.35</v>
      </c>
      <c r="C152" s="1">
        <f t="shared" si="1"/>
        <v>-0.65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IFERROR(__xludf.DUMMYFUNCTION("""COMPUTED_VALUE"""),28.22)</f>
        <v>28.22</v>
      </c>
      <c r="C153" s="1">
        <f t="shared" si="1"/>
        <v>-1.13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IFERROR(__xludf.DUMMYFUNCTION("""COMPUTED_VALUE"""),27.73)</f>
        <v>27.73</v>
      </c>
      <c r="C154" s="1">
        <f t="shared" si="1"/>
        <v>-1.49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IFERROR(__xludf.DUMMYFUNCTION("""COMPUTED_VALUE"""),28.03)</f>
        <v>28.03</v>
      </c>
      <c r="C155" s="1">
        <f t="shared" si="1"/>
        <v>-0.7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IFERROR(__xludf.DUMMYFUNCTION("""COMPUTED_VALUE"""),28.17)</f>
        <v>28.17</v>
      </c>
      <c r="C156" s="1">
        <f t="shared" si="1"/>
        <v>-0.86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IFERROR(__xludf.DUMMYFUNCTION("""COMPUTED_VALUE"""),28.19)</f>
        <v>28.19</v>
      </c>
      <c r="C157" s="1">
        <f t="shared" si="1"/>
        <v>-0.98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IFERROR(__xludf.DUMMYFUNCTION("""COMPUTED_VALUE"""),28.22)</f>
        <v>28.22</v>
      </c>
      <c r="C158" s="1">
        <f t="shared" si="1"/>
        <v>-0.97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IFERROR(__xludf.DUMMYFUNCTION("""COMPUTED_VALUE"""),28.21)</f>
        <v>28.21</v>
      </c>
      <c r="C159" s="1">
        <f t="shared" si="1"/>
        <v>-1.01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IFERROR(__xludf.DUMMYFUNCTION("""COMPUTED_VALUE"""),28.16)</f>
        <v>28.16</v>
      </c>
      <c r="C160" s="1">
        <f t="shared" si="1"/>
        <v>-1.05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IFERROR(__xludf.DUMMYFUNCTION("""COMPUTED_VALUE"""),28.45)</f>
        <v>28.45</v>
      </c>
      <c r="C161" s="1">
        <f t="shared" si="1"/>
        <v>-0.71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IFERROR(__xludf.DUMMYFUNCTION("""COMPUTED_VALUE"""),28.48)</f>
        <v>28.48</v>
      </c>
      <c r="C162" s="1">
        <f t="shared" si="1"/>
        <v>-0.97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IFERROR(__xludf.DUMMYFUNCTION("""COMPUTED_VALUE"""),27.95)</f>
        <v>27.95</v>
      </c>
      <c r="C163" s="1">
        <f t="shared" si="1"/>
        <v>-1.53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IFERROR(__xludf.DUMMYFUNCTION("""COMPUTED_VALUE"""),27.5)</f>
        <v>27.5</v>
      </c>
      <c r="C164" s="1">
        <f t="shared" si="1"/>
        <v>-1.45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IFERROR(__xludf.DUMMYFUNCTION("""COMPUTED_VALUE"""),27.14)</f>
        <v>27.14</v>
      </c>
      <c r="C165" s="1">
        <f t="shared" si="1"/>
        <v>-1.36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IFERROR(__xludf.DUMMYFUNCTION("""COMPUTED_VALUE"""),27.32)</f>
        <v>27.32</v>
      </c>
      <c r="C166" s="1">
        <f t="shared" si="1"/>
        <v>-0.82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IFERROR(__xludf.DUMMYFUNCTION("""COMPUTED_VALUE"""),27.19)</f>
        <v>27.19</v>
      </c>
      <c r="C167" s="1">
        <f t="shared" si="1"/>
        <v>-1.13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IFERROR(__xludf.DUMMYFUNCTION("""COMPUTED_VALUE"""),26.88)</f>
        <v>26.88</v>
      </c>
      <c r="C168" s="1">
        <f t="shared" si="1"/>
        <v>-1.31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IFERROR(__xludf.DUMMYFUNCTION("""COMPUTED_VALUE"""),27.69)</f>
        <v>27.69</v>
      </c>
      <c r="C169" s="1">
        <f t="shared" si="1"/>
        <v>-0.19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IFERROR(__xludf.DUMMYFUNCTION("""COMPUTED_VALUE"""),28.3)</f>
        <v>28.3</v>
      </c>
      <c r="C170" s="1">
        <f t="shared" si="1"/>
        <v>-0.39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IFERROR(__xludf.DUMMYFUNCTION("""COMPUTED_VALUE"""),28.3)</f>
        <v>28.3</v>
      </c>
      <c r="C171" s="1">
        <f t="shared" si="1"/>
        <v>-1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IFERROR(__xludf.DUMMYFUNCTION("""COMPUTED_VALUE"""),28.49)</f>
        <v>28.49</v>
      </c>
      <c r="C172" s="1">
        <f t="shared" si="1"/>
        <v>-0.81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IFERROR(__xludf.DUMMYFUNCTION("""COMPUTED_VALUE"""),28.67)</f>
        <v>28.67</v>
      </c>
      <c r="C173" s="1">
        <f t="shared" si="1"/>
        <v>-0.82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IFERROR(__xludf.DUMMYFUNCTION("""COMPUTED_VALUE"""),28.72)</f>
        <v>28.72</v>
      </c>
      <c r="C174" s="1">
        <f t="shared" si="1"/>
        <v>-0.95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IFERROR(__xludf.DUMMYFUNCTION("""COMPUTED_VALUE"""),28.96)</f>
        <v>28.96</v>
      </c>
      <c r="C175" s="1">
        <f t="shared" si="1"/>
        <v>-0.76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IFERROR(__xludf.DUMMYFUNCTION("""COMPUTED_VALUE"""),29.06)</f>
        <v>29.06</v>
      </c>
      <c r="C176" s="1">
        <f t="shared" si="1"/>
        <v>-0.9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IFERROR(__xludf.DUMMYFUNCTION("""COMPUTED_VALUE"""),29.22)</f>
        <v>29.22</v>
      </c>
      <c r="C177" s="1">
        <f t="shared" si="1"/>
        <v>-0.84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IFERROR(__xludf.DUMMYFUNCTION("""COMPUTED_VALUE"""),29.21)</f>
        <v>29.21</v>
      </c>
      <c r="C178" s="1">
        <f t="shared" si="1"/>
        <v>-1.01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IFERROR(__xludf.DUMMYFUNCTION("""COMPUTED_VALUE"""),29.12)</f>
        <v>29.12</v>
      </c>
      <c r="C179" s="1">
        <f t="shared" si="1"/>
        <v>-1.09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IFERROR(__xludf.DUMMYFUNCTION("""COMPUTED_VALUE"""),29.21)</f>
        <v>29.21</v>
      </c>
      <c r="C180" s="1">
        <f t="shared" si="1"/>
        <v>-0.91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IFERROR(__xludf.DUMMYFUNCTION("""COMPUTED_VALUE"""),29.24)</f>
        <v>29.24</v>
      </c>
      <c r="C181" s="1">
        <f t="shared" si="1"/>
        <v>-0.97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IFERROR(__xludf.DUMMYFUNCTION("""COMPUTED_VALUE"""),29.72)</f>
        <v>29.72</v>
      </c>
      <c r="C182" s="1">
        <f t="shared" si="1"/>
        <v>-0.52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IFERROR(__xludf.DUMMYFUNCTION("""COMPUTED_VALUE"""),29.79)</f>
        <v>29.79</v>
      </c>
      <c r="C183" s="1">
        <f t="shared" si="1"/>
        <v>-0.93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IFERROR(__xludf.DUMMYFUNCTION("""COMPUTED_VALUE"""),29.51)</f>
        <v>29.51</v>
      </c>
      <c r="C184" s="1">
        <f t="shared" si="1"/>
        <v>-1.28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IFERROR(__xludf.DUMMYFUNCTION("""COMPUTED_VALUE"""),30.36)</f>
        <v>30.36</v>
      </c>
      <c r="C185" s="1">
        <f t="shared" si="1"/>
        <v>-0.15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IFERROR(__xludf.DUMMYFUNCTION("""COMPUTED_VALUE"""),30.35)</f>
        <v>30.35</v>
      </c>
      <c r="C186" s="1">
        <f t="shared" si="1"/>
        <v>-1.01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IFERROR(__xludf.DUMMYFUNCTION("""COMPUTED_VALUE"""),33.81)</f>
        <v>33.81</v>
      </c>
      <c r="C187" s="1">
        <f t="shared" si="1"/>
        <v>2.46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IFERROR(__xludf.DUMMYFUNCTION("""COMPUTED_VALUE"""),33.63)</f>
        <v>33.63</v>
      </c>
      <c r="C188" s="1">
        <f t="shared" si="1"/>
        <v>-1.18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IFERROR(__xludf.DUMMYFUNCTION("""COMPUTED_VALUE"""),33.5)</f>
        <v>33.5</v>
      </c>
      <c r="C189" s="1">
        <f t="shared" si="1"/>
        <v>-1.13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IFERROR(__xludf.DUMMYFUNCTION("""COMPUTED_VALUE"""),33.68)</f>
        <v>33.68</v>
      </c>
      <c r="C190" s="1">
        <f t="shared" si="1"/>
        <v>-0.82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IFERROR(__xludf.DUMMYFUNCTION("""COMPUTED_VALUE"""),33.11)</f>
        <v>33.11</v>
      </c>
      <c r="C191" s="1">
        <f t="shared" si="1"/>
        <v>-1.57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IFERROR(__xludf.DUMMYFUNCTION("""COMPUTED_VALUE"""),33.98)</f>
        <v>33.98</v>
      </c>
      <c r="C192" s="1">
        <f t="shared" si="1"/>
        <v>-0.13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IFERROR(__xludf.DUMMYFUNCTION("""COMPUTED_VALUE"""),34.03)</f>
        <v>34.03</v>
      </c>
      <c r="C193" s="1">
        <f t="shared" si="1"/>
        <v>-0.95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IFERROR(__xludf.DUMMYFUNCTION("""COMPUTED_VALUE"""),33.87)</f>
        <v>33.87</v>
      </c>
      <c r="C194" s="1">
        <f t="shared" si="1"/>
        <v>-1.16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IFERROR(__xludf.DUMMYFUNCTION("""COMPUTED_VALUE"""),33.98)</f>
        <v>33.98</v>
      </c>
      <c r="C195" s="1">
        <f t="shared" si="1"/>
        <v>-0.89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IFERROR(__xludf.DUMMYFUNCTION("""COMPUTED_VALUE"""),33.75)</f>
        <v>33.75</v>
      </c>
      <c r="C196" s="1">
        <f t="shared" si="1"/>
        <v>-1.23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IFERROR(__xludf.DUMMYFUNCTION("""COMPUTED_VALUE"""),34.04)</f>
        <v>34.04</v>
      </c>
      <c r="C197" s="1">
        <f t="shared" si="1"/>
        <v>-0.71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IFERROR(__xludf.DUMMYFUNCTION("""COMPUTED_VALUE"""),34.8)</f>
        <v>34.8</v>
      </c>
      <c r="C198" s="1">
        <f t="shared" si="1"/>
        <v>-0.24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IFERROR(__xludf.DUMMYFUNCTION("""COMPUTED_VALUE"""),34.49)</f>
        <v>34.49</v>
      </c>
      <c r="C199" s="1">
        <f t="shared" si="1"/>
        <v>-1.31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IFERROR(__xludf.DUMMYFUNCTION("""COMPUTED_VALUE"""),34.58)</f>
        <v>34.58</v>
      </c>
      <c r="C200" s="1">
        <f t="shared" si="1"/>
        <v>-0.91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IFERROR(__xludf.DUMMYFUNCTION("""COMPUTED_VALUE"""),34.41)</f>
        <v>34.41</v>
      </c>
      <c r="C201" s="1">
        <f t="shared" si="1"/>
        <v>-1.17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IFERROR(__xludf.DUMMYFUNCTION("""COMPUTED_VALUE"""),33.63)</f>
        <v>33.63</v>
      </c>
      <c r="C202" s="1">
        <f t="shared" si="1"/>
        <v>-1.78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IFERROR(__xludf.DUMMYFUNCTION("""COMPUTED_VALUE"""),34.03)</f>
        <v>34.03</v>
      </c>
      <c r="C203" s="1">
        <f t="shared" si="1"/>
        <v>-0.6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IFERROR(__xludf.DUMMYFUNCTION("""COMPUTED_VALUE"""),34.1)</f>
        <v>34.1</v>
      </c>
      <c r="C204" s="1">
        <f t="shared" si="1"/>
        <v>-0.93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IFERROR(__xludf.DUMMYFUNCTION("""COMPUTED_VALUE"""),34.07)</f>
        <v>34.07</v>
      </c>
      <c r="C205" s="1">
        <f t="shared" si="1"/>
        <v>-1.03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IFERROR(__xludf.DUMMYFUNCTION("""COMPUTED_VALUE"""),34.44)</f>
        <v>34.44</v>
      </c>
      <c r="C206" s="1">
        <f t="shared" si="1"/>
        <v>-0.63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IFERROR(__xludf.DUMMYFUNCTION("""COMPUTED_VALUE"""),34.14)</f>
        <v>34.14</v>
      </c>
      <c r="C207" s="1">
        <f t="shared" si="1"/>
        <v>-1.3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IFERROR(__xludf.DUMMYFUNCTION("""COMPUTED_VALUE"""),33.95)</f>
        <v>33.95</v>
      </c>
      <c r="C208" s="1">
        <f t="shared" si="1"/>
        <v>-1.19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IFERROR(__xludf.DUMMYFUNCTION("""COMPUTED_VALUE"""),34.14)</f>
        <v>34.14</v>
      </c>
      <c r="C209" s="1">
        <f t="shared" si="1"/>
        <v>-0.81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IFERROR(__xludf.DUMMYFUNCTION("""COMPUTED_VALUE"""),33.88)</f>
        <v>33.88</v>
      </c>
      <c r="C210" s="1">
        <f t="shared" si="1"/>
        <v>-1.26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IFERROR(__xludf.DUMMYFUNCTION("""COMPUTED_VALUE"""),34.05)</f>
        <v>34.05</v>
      </c>
      <c r="C211" s="1">
        <f t="shared" si="1"/>
        <v>-0.83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IFERROR(__xludf.DUMMYFUNCTION("""COMPUTED_VALUE"""),34.49)</f>
        <v>34.49</v>
      </c>
      <c r="C212" s="1">
        <f t="shared" si="1"/>
        <v>-0.56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IFERROR(__xludf.DUMMYFUNCTION("""COMPUTED_VALUE"""),35.18)</f>
        <v>35.18</v>
      </c>
      <c r="C213" s="1">
        <f t="shared" si="1"/>
        <v>-0.31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IFERROR(__xludf.DUMMYFUNCTION("""COMPUTED_VALUE"""),35.95)</f>
        <v>35.95</v>
      </c>
      <c r="C214" s="1">
        <f t="shared" si="1"/>
        <v>-0.23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IFERROR(__xludf.DUMMYFUNCTION("""COMPUTED_VALUE"""),35.14)</f>
        <v>35.14</v>
      </c>
      <c r="C215" s="1">
        <f t="shared" si="1"/>
        <v>-1.81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IFERROR(__xludf.DUMMYFUNCTION("""COMPUTED_VALUE"""),35.09)</f>
        <v>35.09</v>
      </c>
      <c r="C216" s="1">
        <f t="shared" si="1"/>
        <v>-1.05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IFERROR(__xludf.DUMMYFUNCTION("""COMPUTED_VALUE"""),35.24)</f>
        <v>35.24</v>
      </c>
      <c r="C217" s="1">
        <f t="shared" si="1"/>
        <v>-0.85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IFERROR(__xludf.DUMMYFUNCTION("""COMPUTED_VALUE"""),35.11)</f>
        <v>35.11</v>
      </c>
      <c r="C218" s="1">
        <f t="shared" si="1"/>
        <v>-1.13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IFERROR(__xludf.DUMMYFUNCTION("""COMPUTED_VALUE"""),35.21)</f>
        <v>35.21</v>
      </c>
      <c r="C219" s="1">
        <f t="shared" si="1"/>
        <v>-0.9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IFERROR(__xludf.DUMMYFUNCTION("""COMPUTED_VALUE"""),34.83)</f>
        <v>34.83</v>
      </c>
      <c r="C220" s="1">
        <f t="shared" si="1"/>
        <v>-1.38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IFERROR(__xludf.DUMMYFUNCTION("""COMPUTED_VALUE"""),34.51)</f>
        <v>34.51</v>
      </c>
      <c r="C221" s="1">
        <f t="shared" si="1"/>
        <v>-1.32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IFERROR(__xludf.DUMMYFUNCTION("""COMPUTED_VALUE"""),34.01)</f>
        <v>34.01</v>
      </c>
      <c r="C222" s="1">
        <f t="shared" si="1"/>
        <v>-1.5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IFERROR(__xludf.DUMMYFUNCTION("""COMPUTED_VALUE"""),34.01)</f>
        <v>34.01</v>
      </c>
      <c r="C223" s="1">
        <f t="shared" si="1"/>
        <v>-1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IFERROR(__xludf.DUMMYFUNCTION("""COMPUTED_VALUE"""),34.42)</f>
        <v>34.42</v>
      </c>
      <c r="C224" s="1">
        <f t="shared" si="1"/>
        <v>-0.59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IFERROR(__xludf.DUMMYFUNCTION("""COMPUTED_VALUE"""),34.76)</f>
        <v>34.76</v>
      </c>
      <c r="C225" s="1">
        <f t="shared" si="1"/>
        <v>-0.66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IFERROR(__xludf.DUMMYFUNCTION("""COMPUTED_VALUE"""),34.89)</f>
        <v>34.89</v>
      </c>
      <c r="C226" s="1">
        <f t="shared" si="1"/>
        <v>-0.87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IFERROR(__xludf.DUMMYFUNCTION("""COMPUTED_VALUE"""),33.98)</f>
        <v>33.98</v>
      </c>
      <c r="C227" s="1">
        <f t="shared" si="1"/>
        <v>-1.91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IFERROR(__xludf.DUMMYFUNCTION("""COMPUTED_VALUE"""),34.31)</f>
        <v>34.31</v>
      </c>
      <c r="C228" s="1">
        <f t="shared" si="1"/>
        <v>-0.67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IFERROR(__xludf.DUMMYFUNCTION("""COMPUTED_VALUE"""),33.68)</f>
        <v>33.68</v>
      </c>
      <c r="C229" s="1">
        <f t="shared" si="1"/>
        <v>-1.63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IFERROR(__xludf.DUMMYFUNCTION("""COMPUTED_VALUE"""),34.8)</f>
        <v>34.8</v>
      </c>
      <c r="C230" s="1">
        <f t="shared" si="1"/>
        <v>0.12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IFERROR(__xludf.DUMMYFUNCTION("""COMPUTED_VALUE"""),34.85)</f>
        <v>34.85</v>
      </c>
      <c r="C231" s="1">
        <f t="shared" si="1"/>
        <v>-0.95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IFERROR(__xludf.DUMMYFUNCTION("""COMPUTED_VALUE"""),35.67)</f>
        <v>35.67</v>
      </c>
      <c r="C232" s="1">
        <f t="shared" si="1"/>
        <v>-0.18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IFERROR(__xludf.DUMMYFUNCTION("""COMPUTED_VALUE"""),36.11)</f>
        <v>36.11</v>
      </c>
      <c r="C233" s="1">
        <f t="shared" si="1"/>
        <v>-0.56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IFERROR(__xludf.DUMMYFUNCTION("""COMPUTED_VALUE"""),36.86)</f>
        <v>36.86</v>
      </c>
      <c r="C234" s="1">
        <f t="shared" si="1"/>
        <v>-0.25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IFERROR(__xludf.DUMMYFUNCTION("""COMPUTED_VALUE"""),36.35)</f>
        <v>36.35</v>
      </c>
      <c r="C235" s="1">
        <f t="shared" si="1"/>
        <v>-1.51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IFERROR(__xludf.DUMMYFUNCTION("""COMPUTED_VALUE"""),36.22)</f>
        <v>36.22</v>
      </c>
      <c r="C236" s="1">
        <f t="shared" si="1"/>
        <v>-1.13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IFERROR(__xludf.DUMMYFUNCTION("""COMPUTED_VALUE"""),36.47)</f>
        <v>36.47</v>
      </c>
      <c r="C237" s="1">
        <f t="shared" si="1"/>
        <v>-0.75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IFERROR(__xludf.DUMMYFUNCTION("""COMPUTED_VALUE"""),36.37)</f>
        <v>36.37</v>
      </c>
      <c r="C238" s="1">
        <f t="shared" si="1"/>
        <v>-1.1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IFERROR(__xludf.DUMMYFUNCTION("""COMPUTED_VALUE"""),36.43)</f>
        <v>36.43</v>
      </c>
      <c r="C239" s="1">
        <f t="shared" si="1"/>
        <v>-0.94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IFERROR(__xludf.DUMMYFUNCTION("""COMPUTED_VALUE"""),36.44)</f>
        <v>36.44</v>
      </c>
      <c r="C240" s="1">
        <f t="shared" si="1"/>
        <v>-0.99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IFERROR(__xludf.DUMMYFUNCTION("""COMPUTED_VALUE"""),36.75)</f>
        <v>36.75</v>
      </c>
      <c r="C241" s="1">
        <f t="shared" si="1"/>
        <v>-0.69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IFERROR(__xludf.DUMMYFUNCTION("""COMPUTED_VALUE"""),37.13)</f>
        <v>37.13</v>
      </c>
      <c r="C242" s="1">
        <f t="shared" si="1"/>
        <v>-0.62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IFERROR(__xludf.DUMMYFUNCTION("""COMPUTED_VALUE"""),37.72)</f>
        <v>37.72</v>
      </c>
      <c r="C243" s="1">
        <f t="shared" si="1"/>
        <v>-0.41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IFERROR(__xludf.DUMMYFUNCTION("""COMPUTED_VALUE"""),37.58)</f>
        <v>37.58</v>
      </c>
      <c r="C244" s="1">
        <f t="shared" si="1"/>
        <v>-1.14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IFERROR(__xludf.DUMMYFUNCTION("""COMPUTED_VALUE"""),37.28)</f>
        <v>37.28</v>
      </c>
      <c r="C245" s="1">
        <f t="shared" si="1"/>
        <v>-1.3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IFERROR(__xludf.DUMMYFUNCTION("""COMPUTED_VALUE"""),36.83)</f>
        <v>36.83</v>
      </c>
      <c r="C246" s="1">
        <f t="shared" si="1"/>
        <v>-1.45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IFERROR(__xludf.DUMMYFUNCTION("""COMPUTED_VALUE"""),38.85)</f>
        <v>38.85</v>
      </c>
      <c r="C247" s="1">
        <f t="shared" si="1"/>
        <v>1.02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IFERROR(__xludf.DUMMYFUNCTION("""COMPUTED_VALUE"""),39.19)</f>
        <v>39.19</v>
      </c>
      <c r="C248" s="1">
        <f t="shared" si="1"/>
        <v>-0.66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IFERROR(__xludf.DUMMYFUNCTION("""COMPUTED_VALUE"""),38.96)</f>
        <v>38.96</v>
      </c>
      <c r="C249" s="1">
        <f t="shared" si="1"/>
        <v>-1.23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IFERROR(__xludf.DUMMYFUNCTION("""COMPUTED_VALUE"""),39.47)</f>
        <v>39.47</v>
      </c>
      <c r="C250" s="1">
        <f t="shared" si="1"/>
        <v>-0.49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IFERROR(__xludf.DUMMYFUNCTION("""COMPUTED_VALUE"""),39.48)</f>
        <v>39.48</v>
      </c>
      <c r="C251" s="1">
        <f t="shared" si="1"/>
        <v>-0.99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IFERROR(__xludf.DUMMYFUNCTION("""COMPUTED_VALUE"""),39.24)</f>
        <v>39.24</v>
      </c>
      <c r="C252" s="1">
        <f t="shared" si="1"/>
        <v>-1.24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IFERROR(__xludf.DUMMYFUNCTION("""COMPUTED_VALUE"""),38.96)</f>
        <v>38.96</v>
      </c>
      <c r="C253" s="1">
        <f t="shared" si="1"/>
        <v>-1.28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IFERROR(__xludf.DUMMYFUNCTION("""COMPUTED_VALUE"""),39.32)</f>
        <v>39.32</v>
      </c>
      <c r="C254" s="1">
        <f t="shared" si="1"/>
        <v>-0.64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IFERROR(__xludf.DUMMYFUNCTION("""COMPUTED_VALUE"""),39.65)</f>
        <v>39.65</v>
      </c>
      <c r="C255" s="1">
        <f t="shared" si="1"/>
        <v>-0.67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IFERROR(__xludf.DUMMYFUNCTION("""COMPUTED_VALUE"""),40.2)</f>
        <v>40.2</v>
      </c>
      <c r="C256" s="1">
        <f t="shared" si="1"/>
        <v>-0.45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IFERROR(__xludf.DUMMYFUNCTION("""COMPUTED_VALUE"""),40.32)</f>
        <v>40.32</v>
      </c>
      <c r="C257" s="1">
        <f t="shared" si="1"/>
        <v>-0.88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IFERROR(__xludf.DUMMYFUNCTION("""COMPUTED_VALUE"""),40.08)</f>
        <v>40.08</v>
      </c>
      <c r="C258" s="1">
        <f t="shared" si="1"/>
        <v>-1.24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IFERROR(__xludf.DUMMYFUNCTION("""COMPUTED_VALUE"""),40.95)</f>
        <v>40.95</v>
      </c>
      <c r="C259" s="1">
        <f t="shared" si="1"/>
        <v>-0.13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IFERROR(__xludf.DUMMYFUNCTION("""COMPUTED_VALUE"""),40.83)</f>
        <v>40.83</v>
      </c>
      <c r="C260" s="1">
        <f t="shared" si="1"/>
        <v>-1.12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IFERROR(__xludf.DUMMYFUNCTION("""COMPUTED_VALUE"""),41.2)</f>
        <v>41.2</v>
      </c>
      <c r="C261" s="1">
        <f t="shared" si="1"/>
        <v>-0.63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IFERROR(__xludf.DUMMYFUNCTION("""COMPUTED_VALUE"""),41.64)</f>
        <v>41.64</v>
      </c>
      <c r="C262" s="1">
        <f t="shared" si="1"/>
        <v>-0.56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IFERROR(__xludf.DUMMYFUNCTION("""COMPUTED_VALUE"""),41.44)</f>
        <v>41.44</v>
      </c>
      <c r="C263" s="1">
        <f t="shared" si="1"/>
        <v>-1.2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IFERROR(__xludf.DUMMYFUNCTION("""COMPUTED_VALUE"""),41.97)</f>
        <v>41.97</v>
      </c>
      <c r="C264" s="1">
        <f t="shared" si="1"/>
        <v>-0.47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IFERROR(__xludf.DUMMYFUNCTION("""COMPUTED_VALUE"""),41.28)</f>
        <v>41.28</v>
      </c>
      <c r="C265" s="1">
        <f t="shared" si="1"/>
        <v>-1.69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IFERROR(__xludf.DUMMYFUNCTION("""COMPUTED_VALUE"""),41.61)</f>
        <v>41.61</v>
      </c>
      <c r="C266" s="1">
        <f t="shared" si="1"/>
        <v>-0.67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IFERROR(__xludf.DUMMYFUNCTION("""COMPUTED_VALUE"""),41.69)</f>
        <v>41.69</v>
      </c>
      <c r="C267" s="1">
        <f t="shared" si="1"/>
        <v>-0.92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IFERROR(__xludf.DUMMYFUNCTION("""COMPUTED_VALUE"""),41.49)</f>
        <v>41.49</v>
      </c>
      <c r="C268" s="1">
        <f t="shared" si="1"/>
        <v>-1.2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IFERROR(__xludf.DUMMYFUNCTION("""COMPUTED_VALUE"""),41.24)</f>
        <v>41.24</v>
      </c>
      <c r="C269" s="1">
        <f t="shared" si="1"/>
        <v>-1.25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IFERROR(__xludf.DUMMYFUNCTION("""COMPUTED_VALUE"""),41.29)</f>
        <v>41.29</v>
      </c>
      <c r="C270" s="1">
        <f t="shared" si="1"/>
        <v>-0.95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IFERROR(__xludf.DUMMYFUNCTION("""COMPUTED_VALUE"""),41.07)</f>
        <v>41.07</v>
      </c>
      <c r="C271" s="1">
        <f t="shared" si="1"/>
        <v>-1.22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IFERROR(__xludf.DUMMYFUNCTION("""COMPUTED_VALUE"""),40.36)</f>
        <v>40.36</v>
      </c>
      <c r="C272" s="1">
        <f t="shared" si="1"/>
        <v>-1.71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IFERROR(__xludf.DUMMYFUNCTION("""COMPUTED_VALUE"""),40.44)</f>
        <v>40.44</v>
      </c>
      <c r="C273" s="1">
        <f t="shared" si="1"/>
        <v>-0.92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IFERROR(__xludf.DUMMYFUNCTION("""COMPUTED_VALUE"""),42.23)</f>
        <v>42.23</v>
      </c>
      <c r="C274" s="1">
        <f t="shared" si="1"/>
        <v>0.79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IFERROR(__xludf.DUMMYFUNCTION("""COMPUTED_VALUE"""),41.97)</f>
        <v>41.97</v>
      </c>
      <c r="C275" s="1">
        <f t="shared" si="1"/>
        <v>-1.26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IFERROR(__xludf.DUMMYFUNCTION("""COMPUTED_VALUE"""),42.31)</f>
        <v>42.31</v>
      </c>
      <c r="C276" s="1">
        <f t="shared" si="1"/>
        <v>-0.66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IFERROR(__xludf.DUMMYFUNCTION("""COMPUTED_VALUE"""),42.37)</f>
        <v>42.37</v>
      </c>
      <c r="C277" s="1">
        <f t="shared" si="1"/>
        <v>-0.94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IFERROR(__xludf.DUMMYFUNCTION("""COMPUTED_VALUE"""),42.31)</f>
        <v>42.31</v>
      </c>
      <c r="C278" s="1">
        <f t="shared" si="1"/>
        <v>-1.06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IFERROR(__xludf.DUMMYFUNCTION("""COMPUTED_VALUE"""),42.78)</f>
        <v>42.78</v>
      </c>
      <c r="C279" s="1">
        <f t="shared" si="1"/>
        <v>-0.53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IFERROR(__xludf.DUMMYFUNCTION("""COMPUTED_VALUE"""),42.66)</f>
        <v>42.66</v>
      </c>
      <c r="C280" s="1">
        <f t="shared" si="1"/>
        <v>-1.12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IFERROR(__xludf.DUMMYFUNCTION("""COMPUTED_VALUE"""),42.58)</f>
        <v>42.58</v>
      </c>
      <c r="C281" s="1">
        <f t="shared" si="1"/>
        <v>-1.08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IFERROR(__xludf.DUMMYFUNCTION("""COMPUTED_VALUE"""),42.58)</f>
        <v>42.58</v>
      </c>
      <c r="C282" s="1">
        <f t="shared" si="1"/>
        <v>-1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IFERROR(__xludf.DUMMYFUNCTION("""COMPUTED_VALUE"""),42.17)</f>
        <v>42.17</v>
      </c>
      <c r="C283" s="1">
        <f t="shared" si="1"/>
        <v>-1.41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IFERROR(__xludf.DUMMYFUNCTION("""COMPUTED_VALUE"""),42.34)</f>
        <v>42.34</v>
      </c>
      <c r="C284" s="1">
        <f t="shared" si="1"/>
        <v>-0.83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IFERROR(__xludf.DUMMYFUNCTION("""COMPUTED_VALUE"""),42.19)</f>
        <v>42.19</v>
      </c>
      <c r="C285" s="1">
        <f t="shared" si="1"/>
        <v>-1.15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IFERROR(__xludf.DUMMYFUNCTION("""COMPUTED_VALUE"""),42.61)</f>
        <v>42.61</v>
      </c>
      <c r="C286" s="1">
        <f t="shared" si="1"/>
        <v>-0.58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IFERROR(__xludf.DUMMYFUNCTION("""COMPUTED_VALUE"""),42.74)</f>
        <v>42.74</v>
      </c>
      <c r="C287" s="1">
        <f t="shared" si="1"/>
        <v>-0.87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IFERROR(__xludf.DUMMYFUNCTION("""COMPUTED_VALUE"""),42.18)</f>
        <v>42.18</v>
      </c>
      <c r="C288" s="1">
        <f t="shared" si="1"/>
        <v>-1.56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IFERROR(__xludf.DUMMYFUNCTION("""COMPUTED_VALUE"""),41.23)</f>
        <v>41.23</v>
      </c>
      <c r="C289" s="1">
        <f t="shared" si="1"/>
        <v>-1.95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IFERROR(__xludf.DUMMYFUNCTION("""COMPUTED_VALUE"""),41.32)</f>
        <v>41.32</v>
      </c>
      <c r="C290" s="1">
        <f t="shared" si="1"/>
        <v>-0.91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IFERROR(__xludf.DUMMYFUNCTION("""COMPUTED_VALUE"""),41.97)</f>
        <v>41.97</v>
      </c>
      <c r="C291" s="1">
        <f t="shared" si="1"/>
        <v>-0.35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IFERROR(__xludf.DUMMYFUNCTION("""COMPUTED_VALUE"""),43.34)</f>
        <v>43.34</v>
      </c>
      <c r="C292" s="1">
        <f t="shared" si="1"/>
        <v>0.37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IFERROR(__xludf.DUMMYFUNCTION("""COMPUTED_VALUE"""),42.72)</f>
        <v>42.72</v>
      </c>
      <c r="C293" s="1">
        <f t="shared" si="1"/>
        <v>-1.62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IFERROR(__xludf.DUMMYFUNCTION("""COMPUTED_VALUE"""),41.84)</f>
        <v>41.84</v>
      </c>
      <c r="C294" s="1">
        <f t="shared" si="1"/>
        <v>-1.88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IFERROR(__xludf.DUMMYFUNCTION("""COMPUTED_VALUE"""),42.53)</f>
        <v>42.53</v>
      </c>
      <c r="C295" s="1">
        <f t="shared" si="1"/>
        <v>-0.31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IFERROR(__xludf.DUMMYFUNCTION("""COMPUTED_VALUE"""),42.23)</f>
        <v>42.23</v>
      </c>
      <c r="C296" s="1">
        <f t="shared" si="1"/>
        <v>-1.3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IFERROR(__xludf.DUMMYFUNCTION("""COMPUTED_VALUE"""),41.85)</f>
        <v>41.85</v>
      </c>
      <c r="C297" s="1">
        <f t="shared" si="1"/>
        <v>-1.38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IFERROR(__xludf.DUMMYFUNCTION("""COMPUTED_VALUE"""),42.39)</f>
        <v>42.39</v>
      </c>
      <c r="C298" s="1">
        <f t="shared" si="1"/>
        <v>-0.46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IFERROR(__xludf.DUMMYFUNCTION("""COMPUTED_VALUE"""),42.61)</f>
        <v>42.61</v>
      </c>
      <c r="C299" s="1">
        <f t="shared" si="1"/>
        <v>-0.78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IFERROR(__xludf.DUMMYFUNCTION("""COMPUTED_VALUE"""),41.96)</f>
        <v>41.96</v>
      </c>
      <c r="C300" s="1">
        <f t="shared" si="1"/>
        <v>-1.65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IFERROR(__xludf.DUMMYFUNCTION("""COMPUTED_VALUE"""),41.93)</f>
        <v>41.93</v>
      </c>
      <c r="C301" s="1">
        <f t="shared" si="1"/>
        <v>-1.03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IFERROR(__xludf.DUMMYFUNCTION("""COMPUTED_VALUE"""),41.59)</f>
        <v>41.59</v>
      </c>
      <c r="C302" s="1">
        <f t="shared" si="1"/>
        <v>-1.34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IFERROR(__xludf.DUMMYFUNCTION("""COMPUTED_VALUE"""),41.07)</f>
        <v>41.07</v>
      </c>
      <c r="C303" s="1">
        <f t="shared" si="1"/>
        <v>-1.52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IFERROR(__xludf.DUMMYFUNCTION("""COMPUTED_VALUE"""),40.61)</f>
        <v>40.61</v>
      </c>
      <c r="C304" s="1">
        <f t="shared" si="1"/>
        <v>-1.46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IFERROR(__xludf.DUMMYFUNCTION("""COMPUTED_VALUE"""),41.17)</f>
        <v>41.17</v>
      </c>
      <c r="C305" s="1">
        <f t="shared" si="1"/>
        <v>-0.44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IFERROR(__xludf.DUMMYFUNCTION("""COMPUTED_VALUE"""),40.91)</f>
        <v>40.91</v>
      </c>
      <c r="C306" s="1">
        <f t="shared" si="1"/>
        <v>-1.26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IFERROR(__xludf.DUMMYFUNCTION("""COMPUTED_VALUE"""),41.97)</f>
        <v>41.97</v>
      </c>
      <c r="C307" s="1">
        <f t="shared" si="1"/>
        <v>0.06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IFERROR(__xludf.DUMMYFUNCTION("""COMPUTED_VALUE"""),39.21)</f>
        <v>39.21</v>
      </c>
      <c r="C308" s="1">
        <f t="shared" si="1"/>
        <v>-3.76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IFERROR(__xludf.DUMMYFUNCTION("""COMPUTED_VALUE"""),39.83)</f>
        <v>39.83</v>
      </c>
      <c r="C309" s="1">
        <f t="shared" si="1"/>
        <v>-0.38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IFERROR(__xludf.DUMMYFUNCTION("""COMPUTED_VALUE"""),39.95)</f>
        <v>39.95</v>
      </c>
      <c r="C310" s="1">
        <f t="shared" si="1"/>
        <v>-0.88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IFERROR(__xludf.DUMMYFUNCTION("""COMPUTED_VALUE"""),39.64)</f>
        <v>39.64</v>
      </c>
      <c r="C311" s="1">
        <f t="shared" si="1"/>
        <v>-1.31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IFERROR(__xludf.DUMMYFUNCTION("""COMPUTED_VALUE"""),39.28)</f>
        <v>39.28</v>
      </c>
      <c r="C312" s="1">
        <f t="shared" si="1"/>
        <v>-1.36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IFERROR(__xludf.DUMMYFUNCTION("""COMPUTED_VALUE"""),39.93)</f>
        <v>39.93</v>
      </c>
      <c r="C313" s="1">
        <f t="shared" si="1"/>
        <v>-0.35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IFERROR(__xludf.DUMMYFUNCTION("""COMPUTED_VALUE"""),40.0)</f>
        <v>40</v>
      </c>
      <c r="C314" s="1">
        <f t="shared" si="1"/>
        <v>-0.93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IFERROR(__xludf.DUMMYFUNCTION("""COMPUTED_VALUE"""),40.14)</f>
        <v>40.14</v>
      </c>
      <c r="C315" s="1">
        <f t="shared" si="1"/>
        <v>-0.86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IFERROR(__xludf.DUMMYFUNCTION("""COMPUTED_VALUE"""),40.94)</f>
        <v>40.94</v>
      </c>
      <c r="C316" s="1">
        <f t="shared" si="1"/>
        <v>-0.2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IFERROR(__xludf.DUMMYFUNCTION("""COMPUTED_VALUE"""),40.83)</f>
        <v>40.83</v>
      </c>
      <c r="C317" s="1">
        <f t="shared" si="1"/>
        <v>-1.11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IFERROR(__xludf.DUMMYFUNCTION("""COMPUTED_VALUE"""),41.11)</f>
        <v>41.11</v>
      </c>
      <c r="C318" s="1">
        <f t="shared" si="1"/>
        <v>-0.72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IFERROR(__xludf.DUMMYFUNCTION("""COMPUTED_VALUE"""),41.22)</f>
        <v>41.22</v>
      </c>
      <c r="C319" s="1">
        <f t="shared" si="1"/>
        <v>-0.89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IFERROR(__xludf.DUMMYFUNCTION("""COMPUTED_VALUE"""),41.33)</f>
        <v>41.33</v>
      </c>
      <c r="C320" s="1">
        <f t="shared" si="1"/>
        <v>-0.89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IFERROR(__xludf.DUMMYFUNCTION("""COMPUTED_VALUE"""),41.01)</f>
        <v>41.01</v>
      </c>
      <c r="C321" s="1">
        <f t="shared" si="1"/>
        <v>-1.32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IFERROR(__xludf.DUMMYFUNCTION("""COMPUTED_VALUE"""),41.34)</f>
        <v>41.34</v>
      </c>
      <c r="C322" s="1">
        <f t="shared" si="1"/>
        <v>-0.67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IFERROR(__xludf.DUMMYFUNCTION("""COMPUTED_VALUE"""),41.27)</f>
        <v>41.27</v>
      </c>
      <c r="C323" s="1">
        <f t="shared" si="1"/>
        <v>-1.07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IFERROR(__xludf.DUMMYFUNCTION("""COMPUTED_VALUE"""),41.32)</f>
        <v>41.32</v>
      </c>
      <c r="C324" s="1">
        <f t="shared" si="1"/>
        <v>-0.95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IFERROR(__xludf.DUMMYFUNCTION("""COMPUTED_VALUE"""),41.45)</f>
        <v>41.45</v>
      </c>
      <c r="C325" s="1">
        <f t="shared" si="1"/>
        <v>-0.87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IFERROR(__xludf.DUMMYFUNCTION("""COMPUTED_VALUE"""),41.87)</f>
        <v>41.87</v>
      </c>
      <c r="C326" s="1">
        <f t="shared" si="1"/>
        <v>-0.58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IFERROR(__xludf.DUMMYFUNCTION("""COMPUTED_VALUE"""),41.65)</f>
        <v>41.65</v>
      </c>
      <c r="C327" s="1">
        <f t="shared" si="1"/>
        <v>-1.22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IFERROR(__xludf.DUMMYFUNCTION("""COMPUTED_VALUE"""),42.37)</f>
        <v>42.37</v>
      </c>
      <c r="C328" s="1">
        <f t="shared" si="1"/>
        <v>-0.28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IFERROR(__xludf.DUMMYFUNCTION("""COMPUTED_VALUE"""),42.56)</f>
        <v>42.56</v>
      </c>
      <c r="C329" s="1">
        <f t="shared" si="1"/>
        <v>-0.81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IFERROR(__xludf.DUMMYFUNCTION("""COMPUTED_VALUE"""),42.69)</f>
        <v>42.69</v>
      </c>
      <c r="C330" s="1">
        <f t="shared" si="1"/>
        <v>-0.87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IFERROR(__xludf.DUMMYFUNCTION("""COMPUTED_VALUE"""),42.45)</f>
        <v>42.45</v>
      </c>
      <c r="C331" s="1">
        <f t="shared" si="1"/>
        <v>-1.24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IFERROR(__xludf.DUMMYFUNCTION("""COMPUTED_VALUE"""),42.87)</f>
        <v>42.87</v>
      </c>
      <c r="C332" s="1">
        <f t="shared" si="1"/>
        <v>-0.58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IFERROR(__xludf.DUMMYFUNCTION("""COMPUTED_VALUE"""),42.88)</f>
        <v>42.88</v>
      </c>
      <c r="C333" s="1">
        <f t="shared" si="1"/>
        <v>-0.99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IFERROR(__xludf.DUMMYFUNCTION("""COMPUTED_VALUE"""),43.17)</f>
        <v>43.17</v>
      </c>
      <c r="C334" s="1">
        <f t="shared" si="1"/>
        <v>-0.71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IFERROR(__xludf.DUMMYFUNCTION("""COMPUTED_VALUE"""),42.72)</f>
        <v>42.72</v>
      </c>
      <c r="C335" s="1">
        <f t="shared" si="1"/>
        <v>-1.45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IFERROR(__xludf.DUMMYFUNCTION("""COMPUTED_VALUE"""),42.31)</f>
        <v>42.31</v>
      </c>
      <c r="C336" s="1">
        <f t="shared" si="1"/>
        <v>-1.41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IFERROR(__xludf.DUMMYFUNCTION("""COMPUTED_VALUE"""),43.12)</f>
        <v>43.12</v>
      </c>
      <c r="C337" s="1">
        <f t="shared" si="1"/>
        <v>-0.19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IFERROR(__xludf.DUMMYFUNCTION("""COMPUTED_VALUE"""),42.78)</f>
        <v>42.78</v>
      </c>
      <c r="C338" s="1">
        <f t="shared" si="1"/>
        <v>-1.34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IFERROR(__xludf.DUMMYFUNCTION("""COMPUTED_VALUE"""),42.5)</f>
        <v>42.5</v>
      </c>
      <c r="C339" s="1">
        <f t="shared" si="1"/>
        <v>-1.28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IFERROR(__xludf.DUMMYFUNCTION("""COMPUTED_VALUE"""),42.34)</f>
        <v>42.34</v>
      </c>
      <c r="C340" s="1">
        <f t="shared" si="1"/>
        <v>-1.16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IFERROR(__xludf.DUMMYFUNCTION("""COMPUTED_VALUE"""),43.1)</f>
        <v>43.1</v>
      </c>
      <c r="C341" s="1">
        <f t="shared" si="1"/>
        <v>-0.24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IFERROR(__xludf.DUMMYFUNCTION("""COMPUTED_VALUE"""),43.5)</f>
        <v>43.5</v>
      </c>
      <c r="C342" s="1">
        <f t="shared" si="1"/>
        <v>-0.6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IFERROR(__xludf.DUMMYFUNCTION("""COMPUTED_VALUE"""),44.09)</f>
        <v>44.09</v>
      </c>
      <c r="C343" s="1">
        <f t="shared" si="1"/>
        <v>-0.41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IFERROR(__xludf.DUMMYFUNCTION("""COMPUTED_VALUE"""),44.93)</f>
        <v>44.93</v>
      </c>
      <c r="C344" s="1">
        <f t="shared" si="1"/>
        <v>-0.16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IFERROR(__xludf.DUMMYFUNCTION("""COMPUTED_VALUE"""),44.97)</f>
        <v>44.97</v>
      </c>
      <c r="C345" s="1">
        <f t="shared" si="1"/>
        <v>-0.96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IFERROR(__xludf.DUMMYFUNCTION("""COMPUTED_VALUE"""),45.12)</f>
        <v>45.12</v>
      </c>
      <c r="C346" s="1">
        <f t="shared" si="1"/>
        <v>-0.85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IFERROR(__xludf.DUMMYFUNCTION("""COMPUTED_VALUE"""),44.3)</f>
        <v>44.3</v>
      </c>
      <c r="C347" s="1">
        <f t="shared" si="1"/>
        <v>-1.82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IFERROR(__xludf.DUMMYFUNCTION("""COMPUTED_VALUE"""),44.19)</f>
        <v>44.19</v>
      </c>
      <c r="C348" s="1">
        <f t="shared" si="1"/>
        <v>-1.11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IFERROR(__xludf.DUMMYFUNCTION("""COMPUTED_VALUE"""),44.23)</f>
        <v>44.23</v>
      </c>
      <c r="C349" s="1">
        <f t="shared" si="1"/>
        <v>-0.96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IFERROR(__xludf.DUMMYFUNCTION("""COMPUTED_VALUE"""),44.37)</f>
        <v>44.37</v>
      </c>
      <c r="C350" s="1">
        <f t="shared" si="1"/>
        <v>-0.86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IFERROR(__xludf.DUMMYFUNCTION("""COMPUTED_VALUE"""),44.5)</f>
        <v>44.5</v>
      </c>
      <c r="C351" s="1">
        <f t="shared" si="1"/>
        <v>-0.87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IFERROR(__xludf.DUMMYFUNCTION("""COMPUTED_VALUE"""),44.29)</f>
        <v>44.29</v>
      </c>
      <c r="C352" s="1">
        <f t="shared" si="1"/>
        <v>-1.21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IFERROR(__xludf.DUMMYFUNCTION("""COMPUTED_VALUE"""),44.14)</f>
        <v>44.14</v>
      </c>
      <c r="C353" s="1">
        <f t="shared" si="1"/>
        <v>-1.15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IFERROR(__xludf.DUMMYFUNCTION("""COMPUTED_VALUE"""),43.7)</f>
        <v>43.7</v>
      </c>
      <c r="C354" s="1">
        <f t="shared" si="1"/>
        <v>-1.44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IFERROR(__xludf.DUMMYFUNCTION("""COMPUTED_VALUE"""),43.71)</f>
        <v>43.71</v>
      </c>
      <c r="C355" s="1">
        <f t="shared" si="1"/>
        <v>-0.99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IFERROR(__xludf.DUMMYFUNCTION("""COMPUTED_VALUE"""),43.63)</f>
        <v>43.63</v>
      </c>
      <c r="C356" s="1">
        <f t="shared" si="1"/>
        <v>-1.08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IFERROR(__xludf.DUMMYFUNCTION("""COMPUTED_VALUE"""),43.32)</f>
        <v>43.32</v>
      </c>
      <c r="C357" s="1">
        <f t="shared" si="1"/>
        <v>-1.31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IFERROR(__xludf.DUMMYFUNCTION("""COMPUTED_VALUE"""),43.22)</f>
        <v>43.22</v>
      </c>
      <c r="C358" s="1">
        <f t="shared" si="1"/>
        <v>-1.1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IFERROR(__xludf.DUMMYFUNCTION("""COMPUTED_VALUE"""),43.15)</f>
        <v>43.15</v>
      </c>
      <c r="C359" s="1">
        <f t="shared" si="1"/>
        <v>-1.07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IFERROR(__xludf.DUMMYFUNCTION("""COMPUTED_VALUE"""),42.94)</f>
        <v>42.94</v>
      </c>
      <c r="C360" s="1">
        <f t="shared" si="1"/>
        <v>-1.21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IFERROR(__xludf.DUMMYFUNCTION("""COMPUTED_VALUE"""),42.93)</f>
        <v>42.93</v>
      </c>
      <c r="C361" s="1">
        <f t="shared" si="1"/>
        <v>-1.01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IFERROR(__xludf.DUMMYFUNCTION("""COMPUTED_VALUE"""),43.18)</f>
        <v>43.18</v>
      </c>
      <c r="C362" s="1">
        <f t="shared" si="1"/>
        <v>-0.75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IFERROR(__xludf.DUMMYFUNCTION("""COMPUTED_VALUE"""),43.6)</f>
        <v>43.6</v>
      </c>
      <c r="C363" s="1">
        <f t="shared" si="1"/>
        <v>-0.58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IFERROR(__xludf.DUMMYFUNCTION("""COMPUTED_VALUE"""),42.97)</f>
        <v>42.97</v>
      </c>
      <c r="C364" s="1">
        <f t="shared" si="1"/>
        <v>-1.63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IFERROR(__xludf.DUMMYFUNCTION("""COMPUTED_VALUE"""),43.5)</f>
        <v>43.5</v>
      </c>
      <c r="C365" s="1">
        <f t="shared" si="1"/>
        <v>-0.47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IFERROR(__xludf.DUMMYFUNCTION("""COMPUTED_VALUE"""),44.1)</f>
        <v>44.1</v>
      </c>
      <c r="C366" s="1">
        <f t="shared" si="1"/>
        <v>-0.4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IFERROR(__xludf.DUMMYFUNCTION("""COMPUTED_VALUE"""),43.79)</f>
        <v>43.79</v>
      </c>
      <c r="C367" s="1">
        <f t="shared" si="1"/>
        <v>-1.31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IFERROR(__xludf.DUMMYFUNCTION("""COMPUTED_VALUE"""),44.38)</f>
        <v>44.38</v>
      </c>
      <c r="C368" s="1">
        <f t="shared" si="1"/>
        <v>-0.41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IFERROR(__xludf.DUMMYFUNCTION("""COMPUTED_VALUE"""),44.67)</f>
        <v>44.67</v>
      </c>
      <c r="C369" s="1">
        <f t="shared" si="1"/>
        <v>-0.71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IFERROR(__xludf.DUMMYFUNCTION("""COMPUTED_VALUE"""),45.18)</f>
        <v>45.18</v>
      </c>
      <c r="C370" s="1">
        <f t="shared" si="1"/>
        <v>-0.49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IFERROR(__xludf.DUMMYFUNCTION("""COMPUTED_VALUE"""),43.28)</f>
        <v>43.28</v>
      </c>
      <c r="C371" s="1">
        <f t="shared" si="1"/>
        <v>-2.9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IFERROR(__xludf.DUMMYFUNCTION("""COMPUTED_VALUE"""),42.65)</f>
        <v>42.65</v>
      </c>
      <c r="C372" s="1">
        <f t="shared" si="1"/>
        <v>-1.63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IFERROR(__xludf.DUMMYFUNCTION("""COMPUTED_VALUE"""),42.59)</f>
        <v>42.59</v>
      </c>
      <c r="C373" s="1">
        <f t="shared" si="1"/>
        <v>-1.06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IFERROR(__xludf.DUMMYFUNCTION("""COMPUTED_VALUE"""),41.39)</f>
        <v>41.39</v>
      </c>
      <c r="C374" s="1">
        <f t="shared" si="1"/>
        <v>-2.2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IFERROR(__xludf.DUMMYFUNCTION("""COMPUTED_VALUE"""),41.72)</f>
        <v>41.72</v>
      </c>
      <c r="C375" s="1">
        <f t="shared" si="1"/>
        <v>-0.67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IFERROR(__xludf.DUMMYFUNCTION("""COMPUTED_VALUE"""),41.59)</f>
        <v>41.59</v>
      </c>
      <c r="C376" s="1">
        <f t="shared" si="1"/>
        <v>-1.13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IFERROR(__xludf.DUMMYFUNCTION("""COMPUTED_VALUE"""),41.76)</f>
        <v>41.76</v>
      </c>
      <c r="C377" s="1">
        <f t="shared" si="1"/>
        <v>-0.83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IFERROR(__xludf.DUMMYFUNCTION("""COMPUTED_VALUE"""),42.46)</f>
        <v>42.46</v>
      </c>
      <c r="C378" s="1">
        <f t="shared" si="1"/>
        <v>-0.3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IFERROR(__xludf.DUMMYFUNCTION("""COMPUTED_VALUE"""),42.83)</f>
        <v>42.83</v>
      </c>
      <c r="C379" s="1">
        <f t="shared" si="1"/>
        <v>-0.63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IFERROR(__xludf.DUMMYFUNCTION("""COMPUTED_VALUE"""),42.73)</f>
        <v>42.73</v>
      </c>
      <c r="C380" s="1">
        <f t="shared" si="1"/>
        <v>-1.1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IFERROR(__xludf.DUMMYFUNCTION("""COMPUTED_VALUE"""),43.38)</f>
        <v>43.38</v>
      </c>
      <c r="C381" s="1">
        <f t="shared" si="1"/>
        <v>-0.35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IFERROR(__xludf.DUMMYFUNCTION("""COMPUTED_VALUE"""),44.14)</f>
        <v>44.14</v>
      </c>
      <c r="C382" s="1">
        <f t="shared" si="1"/>
        <v>-0.24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IFERROR(__xludf.DUMMYFUNCTION("""COMPUTED_VALUE"""),44.07)</f>
        <v>44.07</v>
      </c>
      <c r="C383" s="1">
        <f t="shared" si="1"/>
        <v>-1.07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IFERROR(__xludf.DUMMYFUNCTION("""COMPUTED_VALUE"""),43.43)</f>
        <v>43.43</v>
      </c>
      <c r="C384" s="1">
        <f t="shared" si="1"/>
        <v>-1.64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IFERROR(__xludf.DUMMYFUNCTION("""COMPUTED_VALUE"""),42.55)</f>
        <v>42.55</v>
      </c>
      <c r="C385" s="1">
        <f t="shared" si="1"/>
        <v>-1.88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IFERROR(__xludf.DUMMYFUNCTION("""COMPUTED_VALUE"""),42.79)</f>
        <v>42.79</v>
      </c>
      <c r="C386" s="1">
        <f t="shared" si="1"/>
        <v>-0.76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IFERROR(__xludf.DUMMYFUNCTION("""COMPUTED_VALUE"""),42.15)</f>
        <v>42.15</v>
      </c>
      <c r="C387" s="1">
        <f t="shared" si="1"/>
        <v>-1.64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IFERROR(__xludf.DUMMYFUNCTION("""COMPUTED_VALUE"""),41.93)</f>
        <v>41.93</v>
      </c>
      <c r="C388" s="1">
        <f t="shared" si="1"/>
        <v>-1.22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IFERROR(__xludf.DUMMYFUNCTION("""COMPUTED_VALUE"""),41.67)</f>
        <v>41.67</v>
      </c>
      <c r="C389" s="1">
        <f t="shared" si="1"/>
        <v>-1.26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IFERROR(__xludf.DUMMYFUNCTION("""COMPUTED_VALUE"""),42.15)</f>
        <v>42.15</v>
      </c>
      <c r="C390" s="1">
        <f t="shared" si="1"/>
        <v>-0.52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IFERROR(__xludf.DUMMYFUNCTION("""COMPUTED_VALUE"""),41.8)</f>
        <v>41.8</v>
      </c>
      <c r="C391" s="1">
        <f t="shared" si="1"/>
        <v>-1.35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IFERROR(__xludf.DUMMYFUNCTION("""COMPUTED_VALUE"""),39.64)</f>
        <v>39.64</v>
      </c>
      <c r="C392" s="1">
        <f t="shared" si="1"/>
        <v>-3.16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IFERROR(__xludf.DUMMYFUNCTION("""COMPUTED_VALUE"""),40.02)</f>
        <v>40.02</v>
      </c>
      <c r="C393" s="1">
        <f t="shared" si="1"/>
        <v>-0.62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IFERROR(__xludf.DUMMYFUNCTION("""COMPUTED_VALUE"""),39.8)</f>
        <v>39.8</v>
      </c>
      <c r="C394" s="1">
        <f t="shared" si="1"/>
        <v>-1.22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IFERROR(__xludf.DUMMYFUNCTION("""COMPUTED_VALUE"""),39.73)</f>
        <v>39.73</v>
      </c>
      <c r="C395" s="1">
        <f t="shared" si="1"/>
        <v>-1.07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IFERROR(__xludf.DUMMYFUNCTION("""COMPUTED_VALUE"""),38.96)</f>
        <v>38.96</v>
      </c>
      <c r="C396" s="1">
        <f t="shared" si="1"/>
        <v>-1.77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IFERROR(__xludf.DUMMYFUNCTION("""COMPUTED_VALUE"""),39.18)</f>
        <v>39.18</v>
      </c>
      <c r="C397" s="1">
        <f t="shared" si="1"/>
        <v>-0.78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IFERROR(__xludf.DUMMYFUNCTION("""COMPUTED_VALUE"""),39.04)</f>
        <v>39.04</v>
      </c>
      <c r="C398" s="1">
        <f t="shared" si="1"/>
        <v>-1.14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IFERROR(__xludf.DUMMYFUNCTION("""COMPUTED_VALUE"""),39.1)</f>
        <v>39.1</v>
      </c>
      <c r="C399" s="1">
        <f t="shared" si="1"/>
        <v>-0.94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IFERROR(__xludf.DUMMYFUNCTION("""COMPUTED_VALUE"""),38.23)</f>
        <v>38.23</v>
      </c>
      <c r="C400" s="1">
        <f t="shared" si="1"/>
        <v>-1.87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IFERROR(__xludf.DUMMYFUNCTION("""COMPUTED_VALUE"""),38.14)</f>
        <v>38.14</v>
      </c>
      <c r="C401" s="1">
        <f t="shared" si="1"/>
        <v>-1.09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IFERROR(__xludf.DUMMYFUNCTION("""COMPUTED_VALUE"""),37.05)</f>
        <v>37.05</v>
      </c>
      <c r="C402" s="1">
        <f t="shared" si="1"/>
        <v>-2.09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IFERROR(__xludf.DUMMYFUNCTION("""COMPUTED_VALUE"""),37.03)</f>
        <v>37.03</v>
      </c>
      <c r="C403" s="1">
        <f t="shared" si="1"/>
        <v>-1.02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IFERROR(__xludf.DUMMYFUNCTION("""COMPUTED_VALUE"""),35.22)</f>
        <v>35.22</v>
      </c>
      <c r="C404" s="1">
        <f t="shared" si="1"/>
        <v>-2.81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IFERROR(__xludf.DUMMYFUNCTION("""COMPUTED_VALUE"""),36.29)</f>
        <v>36.29</v>
      </c>
      <c r="C405" s="1">
        <f t="shared" si="1"/>
        <v>0.07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IFERROR(__xludf.DUMMYFUNCTION("""COMPUTED_VALUE"""),34.72)</f>
        <v>34.72</v>
      </c>
      <c r="C406" s="1">
        <f t="shared" si="1"/>
        <v>-2.57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IFERROR(__xludf.DUMMYFUNCTION("""COMPUTED_VALUE"""),34.74)</f>
        <v>34.74</v>
      </c>
      <c r="C407" s="1">
        <f t="shared" si="1"/>
        <v>-0.98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IFERROR(__xludf.DUMMYFUNCTION("""COMPUTED_VALUE"""),35.22)</f>
        <v>35.22</v>
      </c>
      <c r="C408" s="1">
        <f t="shared" si="1"/>
        <v>-0.52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IFERROR(__xludf.DUMMYFUNCTION("""COMPUTED_VALUE"""),36.74)</f>
        <v>36.74</v>
      </c>
      <c r="C409" s="1">
        <f t="shared" si="1"/>
        <v>0.52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IFERROR(__xludf.DUMMYFUNCTION("""COMPUTED_VALUE"""),37.26)</f>
        <v>37.26</v>
      </c>
      <c r="C410" s="1">
        <f t="shared" si="1"/>
        <v>-0.48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IFERROR(__xludf.DUMMYFUNCTION("""COMPUTED_VALUE"""),36.14)</f>
        <v>36.14</v>
      </c>
      <c r="C411" s="1">
        <f t="shared" si="1"/>
        <v>-2.12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IFERROR(__xludf.DUMMYFUNCTION("""COMPUTED_VALUE"""),35.06)</f>
        <v>35.06</v>
      </c>
      <c r="C412" s="1">
        <f t="shared" si="1"/>
        <v>-2.08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IFERROR(__xludf.DUMMYFUNCTION("""COMPUTED_VALUE"""),34.45)</f>
        <v>34.45</v>
      </c>
      <c r="C413" s="1">
        <f t="shared" si="1"/>
        <v>-1.61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IFERROR(__xludf.DUMMYFUNCTION("""COMPUTED_VALUE"""),34.9)</f>
        <v>34.9</v>
      </c>
      <c r="C414" s="1">
        <f t="shared" si="1"/>
        <v>-0.55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IFERROR(__xludf.DUMMYFUNCTION("""COMPUTED_VALUE"""),34.68)</f>
        <v>34.68</v>
      </c>
      <c r="C415" s="1">
        <f t="shared" si="1"/>
        <v>-1.22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IFERROR(__xludf.DUMMYFUNCTION("""COMPUTED_VALUE"""),34.33)</f>
        <v>34.33</v>
      </c>
      <c r="C416" s="1">
        <f t="shared" si="1"/>
        <v>-1.35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IFERROR(__xludf.DUMMYFUNCTION("""COMPUTED_VALUE"""),34.11)</f>
        <v>34.11</v>
      </c>
      <c r="C417" s="1">
        <f t="shared" si="1"/>
        <v>-1.22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IFERROR(__xludf.DUMMYFUNCTION("""COMPUTED_VALUE"""),34.51)</f>
        <v>34.51</v>
      </c>
      <c r="C418" s="1">
        <f t="shared" si="1"/>
        <v>-0.6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IFERROR(__xludf.DUMMYFUNCTION("""COMPUTED_VALUE"""),35.46)</f>
        <v>35.46</v>
      </c>
      <c r="C419" s="1">
        <f t="shared" si="1"/>
        <v>-0.05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IFERROR(__xludf.DUMMYFUNCTION("""COMPUTED_VALUE"""),35.5)</f>
        <v>35.5</v>
      </c>
      <c r="C420" s="1">
        <f t="shared" si="1"/>
        <v>-0.96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IFERROR(__xludf.DUMMYFUNCTION("""COMPUTED_VALUE"""),35.21)</f>
        <v>35.21</v>
      </c>
      <c r="C421" s="1">
        <f t="shared" si="1"/>
        <v>-1.29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IFERROR(__xludf.DUMMYFUNCTION("""COMPUTED_VALUE"""),35.65)</f>
        <v>35.65</v>
      </c>
      <c r="C422" s="1">
        <f t="shared" si="1"/>
        <v>-0.56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IFERROR(__xludf.DUMMYFUNCTION("""COMPUTED_VALUE"""),34.77)</f>
        <v>34.77</v>
      </c>
      <c r="C423" s="1">
        <f t="shared" si="1"/>
        <v>-1.88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IFERROR(__xludf.DUMMYFUNCTION("""COMPUTED_VALUE"""),35.1)</f>
        <v>35.1</v>
      </c>
      <c r="C424" s="1">
        <f t="shared" si="1"/>
        <v>-0.67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IFERROR(__xludf.DUMMYFUNCTION("""COMPUTED_VALUE"""),36.08)</f>
        <v>36.08</v>
      </c>
      <c r="C425" s="1">
        <f t="shared" si="1"/>
        <v>-0.02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IFERROR(__xludf.DUMMYFUNCTION("""COMPUTED_VALUE"""),35.88)</f>
        <v>35.88</v>
      </c>
      <c r="C426" s="1">
        <f t="shared" si="1"/>
        <v>-1.2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IFERROR(__xludf.DUMMYFUNCTION("""COMPUTED_VALUE"""),35.33)</f>
        <v>35.33</v>
      </c>
      <c r="C427" s="1">
        <f t="shared" si="1"/>
        <v>-1.55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IFERROR(__xludf.DUMMYFUNCTION("""COMPUTED_VALUE"""),35.66)</f>
        <v>35.66</v>
      </c>
      <c r="C428" s="1">
        <f t="shared" si="1"/>
        <v>-0.67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IFERROR(__xludf.DUMMYFUNCTION("""COMPUTED_VALUE"""),35.93)</f>
        <v>35.93</v>
      </c>
      <c r="C429" s="1">
        <f t="shared" si="1"/>
        <v>-0.73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IFERROR(__xludf.DUMMYFUNCTION("""COMPUTED_VALUE"""),36.65)</f>
        <v>36.65</v>
      </c>
      <c r="C430" s="1">
        <f t="shared" si="1"/>
        <v>-0.28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IFERROR(__xludf.DUMMYFUNCTION("""COMPUTED_VALUE"""),37.3)</f>
        <v>37.3</v>
      </c>
      <c r="C431" s="1">
        <f t="shared" si="1"/>
        <v>-0.35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IFERROR(__xludf.DUMMYFUNCTION("""COMPUTED_VALUE"""),36.96)</f>
        <v>36.96</v>
      </c>
      <c r="C432" s="1">
        <f t="shared" si="1"/>
        <v>-1.34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IFERROR(__xludf.DUMMYFUNCTION("""COMPUTED_VALUE"""),37.05)</f>
        <v>37.05</v>
      </c>
      <c r="C433" s="1">
        <f t="shared" si="1"/>
        <v>-0.91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IFERROR(__xludf.DUMMYFUNCTION("""COMPUTED_VALUE"""),37.09)</f>
        <v>37.09</v>
      </c>
      <c r="C434" s="1">
        <f t="shared" si="1"/>
        <v>-0.96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IFERROR(__xludf.DUMMYFUNCTION("""COMPUTED_VALUE"""),36.37)</f>
        <v>36.37</v>
      </c>
      <c r="C435" s="1">
        <f t="shared" si="1"/>
        <v>-1.72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IFERROR(__xludf.DUMMYFUNCTION("""COMPUTED_VALUE"""),35.23)</f>
        <v>35.23</v>
      </c>
      <c r="C436" s="1">
        <f t="shared" si="1"/>
        <v>-2.14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IFERROR(__xludf.DUMMYFUNCTION("""COMPUTED_VALUE"""),34.89)</f>
        <v>34.89</v>
      </c>
      <c r="C437" s="1">
        <f t="shared" si="1"/>
        <v>-1.34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IFERROR(__xludf.DUMMYFUNCTION("""COMPUTED_VALUE"""),36.03)</f>
        <v>36.03</v>
      </c>
      <c r="C438" s="1">
        <f t="shared" si="1"/>
        <v>0.14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IFERROR(__xludf.DUMMYFUNCTION("""COMPUTED_VALUE"""),33.77)</f>
        <v>33.77</v>
      </c>
      <c r="C439" s="1">
        <f t="shared" si="1"/>
        <v>-3.26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IFERROR(__xludf.DUMMYFUNCTION("""COMPUTED_VALUE"""),32.75)</f>
        <v>32.75</v>
      </c>
      <c r="C440" s="1">
        <f t="shared" si="1"/>
        <v>-2.02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IFERROR(__xludf.DUMMYFUNCTION("""COMPUTED_VALUE"""),32.53)</f>
        <v>32.53</v>
      </c>
      <c r="C441" s="1">
        <f t="shared" si="1"/>
        <v>-1.22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IFERROR(__xludf.DUMMYFUNCTION("""COMPUTED_VALUE"""),32.89)</f>
        <v>32.89</v>
      </c>
      <c r="C442" s="1">
        <f t="shared" si="1"/>
        <v>-0.64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IFERROR(__xludf.DUMMYFUNCTION("""COMPUTED_VALUE"""),32.47)</f>
        <v>32.47</v>
      </c>
      <c r="C443" s="1">
        <f t="shared" si="1"/>
        <v>-1.42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IFERROR(__xludf.DUMMYFUNCTION("""COMPUTED_VALUE"""),32.85)</f>
        <v>32.85</v>
      </c>
      <c r="C444" s="1">
        <f t="shared" si="1"/>
        <v>-0.62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IFERROR(__xludf.DUMMYFUNCTION("""COMPUTED_VALUE"""),33.03)</f>
        <v>33.03</v>
      </c>
      <c r="C445" s="1">
        <f t="shared" si="1"/>
        <v>-0.82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IFERROR(__xludf.DUMMYFUNCTION("""COMPUTED_VALUE"""),33.37)</f>
        <v>33.37</v>
      </c>
      <c r="C446" s="1">
        <f t="shared" si="1"/>
        <v>-0.66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IFERROR(__xludf.DUMMYFUNCTION("""COMPUTED_VALUE"""),33.41)</f>
        <v>33.41</v>
      </c>
      <c r="C447" s="1">
        <f t="shared" si="1"/>
        <v>-0.96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IFERROR(__xludf.DUMMYFUNCTION("""COMPUTED_VALUE"""),33.67)</f>
        <v>33.67</v>
      </c>
      <c r="C448" s="1">
        <f t="shared" si="1"/>
        <v>-0.74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IFERROR(__xludf.DUMMYFUNCTION("""COMPUTED_VALUE"""),33.79)</f>
        <v>33.79</v>
      </c>
      <c r="C449" s="1">
        <f t="shared" si="1"/>
        <v>-0.88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IFERROR(__xludf.DUMMYFUNCTION("""COMPUTED_VALUE"""),33.15)</f>
        <v>33.15</v>
      </c>
      <c r="C450" s="1">
        <f t="shared" si="1"/>
        <v>-1.64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IFERROR(__xludf.DUMMYFUNCTION("""COMPUTED_VALUE"""),32.96)</f>
        <v>32.96</v>
      </c>
      <c r="C451" s="1">
        <f t="shared" si="1"/>
        <v>-1.19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IFERROR(__xludf.DUMMYFUNCTION("""COMPUTED_VALUE"""),33.0)</f>
        <v>33</v>
      </c>
      <c r="C452" s="1">
        <f t="shared" si="1"/>
        <v>-0.96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IFERROR(__xludf.DUMMYFUNCTION("""COMPUTED_VALUE"""),33.89)</f>
        <v>33.89</v>
      </c>
      <c r="C453" s="1">
        <f t="shared" si="1"/>
        <v>-0.11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IFERROR(__xludf.DUMMYFUNCTION("""COMPUTED_VALUE"""),33.83)</f>
        <v>33.83</v>
      </c>
      <c r="C454" s="1">
        <f t="shared" si="1"/>
        <v>-1.06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IFERROR(__xludf.DUMMYFUNCTION("""COMPUTED_VALUE"""),33.75)</f>
        <v>33.75</v>
      </c>
      <c r="C455" s="1">
        <f t="shared" si="1"/>
        <v>-1.08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IFERROR(__xludf.DUMMYFUNCTION("""COMPUTED_VALUE"""),33.59)</f>
        <v>33.59</v>
      </c>
      <c r="C456" s="1">
        <f t="shared" si="1"/>
        <v>-1.16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IFERROR(__xludf.DUMMYFUNCTION("""COMPUTED_VALUE"""),34.14)</f>
        <v>34.14</v>
      </c>
      <c r="C457" s="1">
        <f t="shared" si="1"/>
        <v>-0.45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IFERROR(__xludf.DUMMYFUNCTION("""COMPUTED_VALUE"""),34.31)</f>
        <v>34.31</v>
      </c>
      <c r="C458" s="1">
        <f t="shared" si="1"/>
        <v>-0.83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IFERROR(__xludf.DUMMYFUNCTION("""COMPUTED_VALUE"""),33.82)</f>
        <v>33.82</v>
      </c>
      <c r="C459" s="1">
        <f t="shared" si="1"/>
        <v>-1.49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IFERROR(__xludf.DUMMYFUNCTION("""COMPUTED_VALUE"""),33.25)</f>
        <v>33.25</v>
      </c>
      <c r="C460" s="1">
        <f t="shared" si="1"/>
        <v>-1.57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IFERROR(__xludf.DUMMYFUNCTION("""COMPUTED_VALUE"""),34.13)</f>
        <v>34.13</v>
      </c>
      <c r="C461" s="1">
        <f t="shared" si="1"/>
        <v>-0.12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IFERROR(__xludf.DUMMYFUNCTION("""COMPUTED_VALUE"""),33.81)</f>
        <v>33.81</v>
      </c>
      <c r="C462" s="1">
        <f t="shared" si="1"/>
        <v>-1.32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IFERROR(__xludf.DUMMYFUNCTION("""COMPUTED_VALUE"""),33.2)</f>
        <v>33.2</v>
      </c>
      <c r="C463" s="1">
        <f t="shared" si="1"/>
        <v>-1.61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IFERROR(__xludf.DUMMYFUNCTION("""COMPUTED_VALUE"""),32.37)</f>
        <v>32.37</v>
      </c>
      <c r="C464" s="1">
        <f t="shared" si="1"/>
        <v>-1.83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IFERROR(__xludf.DUMMYFUNCTION("""COMPUTED_VALUE"""),32.99)</f>
        <v>32.99</v>
      </c>
      <c r="C465" s="1">
        <f t="shared" si="1"/>
        <v>-0.38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IFERROR(__xludf.DUMMYFUNCTION("""COMPUTED_VALUE"""),32.72)</f>
        <v>32.72</v>
      </c>
      <c r="C466" s="1">
        <f t="shared" si="1"/>
        <v>-1.27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IFERROR(__xludf.DUMMYFUNCTION("""COMPUTED_VALUE"""),33.17)</f>
        <v>33.17</v>
      </c>
      <c r="C467" s="1">
        <f t="shared" si="1"/>
        <v>-0.55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IFERROR(__xludf.DUMMYFUNCTION("""COMPUTED_VALUE"""),33.14)</f>
        <v>33.14</v>
      </c>
      <c r="C468" s="1">
        <f t="shared" si="1"/>
        <v>-1.03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IFERROR(__xludf.DUMMYFUNCTION("""COMPUTED_VALUE"""),33.19)</f>
        <v>33.19</v>
      </c>
      <c r="C469" s="1">
        <f t="shared" si="1"/>
        <v>-0.95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IFERROR(__xludf.DUMMYFUNCTION("""COMPUTED_VALUE"""),31.72)</f>
        <v>31.72</v>
      </c>
      <c r="C470" s="1">
        <f t="shared" si="1"/>
        <v>-2.47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IFERROR(__xludf.DUMMYFUNCTION("""COMPUTED_VALUE"""),31.95)</f>
        <v>31.95</v>
      </c>
      <c r="C471" s="1">
        <f t="shared" si="1"/>
        <v>-0.77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IFERROR(__xludf.DUMMYFUNCTION("""COMPUTED_VALUE"""),32.85)</f>
        <v>32.85</v>
      </c>
      <c r="C472" s="1">
        <f t="shared" si="1"/>
        <v>-0.1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IFERROR(__xludf.DUMMYFUNCTION("""COMPUTED_VALUE"""),32.43)</f>
        <v>32.43</v>
      </c>
      <c r="C473" s="1">
        <f t="shared" si="1"/>
        <v>-1.42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IFERROR(__xludf.DUMMYFUNCTION("""COMPUTED_VALUE"""),32.55)</f>
        <v>32.55</v>
      </c>
      <c r="C474" s="1">
        <f t="shared" si="1"/>
        <v>-0.88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IFERROR(__xludf.DUMMYFUNCTION("""COMPUTED_VALUE"""),32.22)</f>
        <v>32.22</v>
      </c>
      <c r="C475" s="1">
        <f t="shared" si="1"/>
        <v>-1.33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IFERROR(__xludf.DUMMYFUNCTION("""COMPUTED_VALUE"""),32.28)</f>
        <v>32.28</v>
      </c>
      <c r="C476" s="1">
        <f t="shared" si="1"/>
        <v>-0.94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IFERROR(__xludf.DUMMYFUNCTION("""COMPUTED_VALUE"""),32.63)</f>
        <v>32.63</v>
      </c>
      <c r="C477" s="1">
        <f t="shared" si="1"/>
        <v>-0.65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IFERROR(__xludf.DUMMYFUNCTION("""COMPUTED_VALUE"""),31.29)</f>
        <v>31.29</v>
      </c>
      <c r="C478" s="1">
        <f t="shared" si="1"/>
        <v>-2.34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IFERROR(__xludf.DUMMYFUNCTION("""COMPUTED_VALUE"""),30.74)</f>
        <v>30.74</v>
      </c>
      <c r="C479" s="1">
        <f t="shared" si="1"/>
        <v>-1.55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IFERROR(__xludf.DUMMYFUNCTION("""COMPUTED_VALUE"""),32.09)</f>
        <v>32.09</v>
      </c>
      <c r="C480" s="1">
        <f t="shared" si="1"/>
        <v>0.35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IFERROR(__xludf.DUMMYFUNCTION("""COMPUTED_VALUE"""),32.47)</f>
        <v>32.47</v>
      </c>
      <c r="C481" s="1">
        <f t="shared" si="1"/>
        <v>-0.62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IFERROR(__xludf.DUMMYFUNCTION("""COMPUTED_VALUE"""),32.79)</f>
        <v>32.79</v>
      </c>
      <c r="C482" s="1">
        <f t="shared" si="1"/>
        <v>-0.68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IFERROR(__xludf.DUMMYFUNCTION("""COMPUTED_VALUE"""),32.54)</f>
        <v>32.54</v>
      </c>
      <c r="C483" s="1">
        <f t="shared" si="1"/>
        <v>-1.25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IFERROR(__xludf.DUMMYFUNCTION("""COMPUTED_VALUE"""),33.72)</f>
        <v>33.72</v>
      </c>
      <c r="C484" s="1">
        <f t="shared" si="1"/>
        <v>0.18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IFERROR(__xludf.DUMMYFUNCTION("""COMPUTED_VALUE"""),33.88)</f>
        <v>33.88</v>
      </c>
      <c r="C485" s="1">
        <f t="shared" si="1"/>
        <v>-0.84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IFERROR(__xludf.DUMMYFUNCTION("""COMPUTED_VALUE"""),33.12)</f>
        <v>33.12</v>
      </c>
      <c r="C486" s="1">
        <f t="shared" si="1"/>
        <v>-1.76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IFERROR(__xludf.DUMMYFUNCTION("""COMPUTED_VALUE"""),34.37)</f>
        <v>34.37</v>
      </c>
      <c r="C487" s="1">
        <f t="shared" si="1"/>
        <v>0.25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IFERROR(__xludf.DUMMYFUNCTION("""COMPUTED_VALUE"""),34.01)</f>
        <v>34.01</v>
      </c>
      <c r="C488" s="1">
        <f t="shared" si="1"/>
        <v>-1.36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IFERROR(__xludf.DUMMYFUNCTION("""COMPUTED_VALUE"""),34.51)</f>
        <v>34.51</v>
      </c>
      <c r="C489" s="1">
        <f t="shared" si="1"/>
        <v>-0.5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IFERROR(__xludf.DUMMYFUNCTION("""COMPUTED_VALUE"""),33.88)</f>
        <v>33.88</v>
      </c>
      <c r="C490" s="1">
        <f t="shared" si="1"/>
        <v>-1.63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IFERROR(__xludf.DUMMYFUNCTION("""COMPUTED_VALUE"""),34.22)</f>
        <v>34.22</v>
      </c>
      <c r="C491" s="1">
        <f t="shared" si="1"/>
        <v>-0.66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IFERROR(__xludf.DUMMYFUNCTION("""COMPUTED_VALUE"""),33.89)</f>
        <v>33.89</v>
      </c>
      <c r="C492" s="1">
        <f t="shared" si="1"/>
        <v>-1.33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IFERROR(__xludf.DUMMYFUNCTION("""COMPUTED_VALUE"""),33.69)</f>
        <v>33.69</v>
      </c>
      <c r="C493" s="1">
        <f t="shared" si="1"/>
        <v>-1.2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IFERROR(__xludf.DUMMYFUNCTION("""COMPUTED_VALUE"""),33.61)</f>
        <v>33.61</v>
      </c>
      <c r="C494" s="1">
        <f t="shared" si="1"/>
        <v>-1.08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IFERROR(__xludf.DUMMYFUNCTION("""COMPUTED_VALUE"""),34.11)</f>
        <v>34.11</v>
      </c>
      <c r="C495" s="1">
        <f t="shared" si="1"/>
        <v>-0.5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IFERROR(__xludf.DUMMYFUNCTION("""COMPUTED_VALUE"""),34.13)</f>
        <v>34.13</v>
      </c>
      <c r="C496" s="1">
        <f t="shared" si="1"/>
        <v>-0.98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IFERROR(__xludf.DUMMYFUNCTION("""COMPUTED_VALUE"""),32.75)</f>
        <v>32.75</v>
      </c>
      <c r="C497" s="1">
        <f t="shared" si="1"/>
        <v>-2.38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IFERROR(__xludf.DUMMYFUNCTION("""COMPUTED_VALUE"""),33.5)</f>
        <v>33.5</v>
      </c>
      <c r="C498" s="1">
        <f t="shared" si="1"/>
        <v>-0.25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IFERROR(__xludf.DUMMYFUNCTION("""COMPUTED_VALUE"""),33.37)</f>
        <v>33.37</v>
      </c>
      <c r="C499" s="1">
        <f t="shared" si="1"/>
        <v>-1.13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IFERROR(__xludf.DUMMYFUNCTION("""COMPUTED_VALUE"""),33.92)</f>
        <v>33.92</v>
      </c>
      <c r="C500" s="1">
        <f t="shared" si="1"/>
        <v>-0.45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IFERROR(__xludf.DUMMYFUNCTION("""COMPUTED_VALUE"""),35.34)</f>
        <v>35.34</v>
      </c>
      <c r="C501" s="1">
        <f t="shared" si="1"/>
        <v>0.42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IFERROR(__xludf.DUMMYFUNCTION("""COMPUTED_VALUE"""),33.36)</f>
        <v>33.36</v>
      </c>
      <c r="C502" s="1">
        <f t="shared" si="1"/>
        <v>-2.98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IFERROR(__xludf.DUMMYFUNCTION("""COMPUTED_VALUE"""),33.28)</f>
        <v>33.28</v>
      </c>
      <c r="C503" s="1">
        <f t="shared" si="1"/>
        <v>-1.08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IFERROR(__xludf.DUMMYFUNCTION("""COMPUTED_VALUE"""),33.43)</f>
        <v>33.43</v>
      </c>
      <c r="C504" s="1">
        <f t="shared" si="1"/>
        <v>-0.85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IFERROR(__xludf.DUMMYFUNCTION("""COMPUTED_VALUE"""),33.06)</f>
        <v>33.06</v>
      </c>
      <c r="C505" s="1">
        <f t="shared" si="1"/>
        <v>-1.37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IFERROR(__xludf.DUMMYFUNCTION("""COMPUTED_VALUE"""),33.06)</f>
        <v>33.06</v>
      </c>
      <c r="C506" s="1">
        <f t="shared" si="1"/>
        <v>-1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IFERROR(__xludf.DUMMYFUNCTION("""COMPUTED_VALUE"""),32.83)</f>
        <v>32.83</v>
      </c>
      <c r="C507" s="1">
        <f t="shared" si="1"/>
        <v>-1.23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IFERROR(__xludf.DUMMYFUNCTION("""COMPUTED_VALUE"""),32.72)</f>
        <v>32.72</v>
      </c>
      <c r="C508" s="1">
        <f t="shared" si="1"/>
        <v>-1.11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IFERROR(__xludf.DUMMYFUNCTION("""COMPUTED_VALUE"""),33.08)</f>
        <v>33.08</v>
      </c>
      <c r="C509" s="1">
        <f t="shared" si="1"/>
        <v>-0.64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IFERROR(__xludf.DUMMYFUNCTION("""COMPUTED_VALUE"""),33.5)</f>
        <v>33.5</v>
      </c>
      <c r="C510" s="1">
        <f t="shared" si="1"/>
        <v>-0.58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IFERROR(__xludf.DUMMYFUNCTION("""COMPUTED_VALUE"""),34.4)</f>
        <v>34.4</v>
      </c>
      <c r="C511" s="1">
        <f t="shared" si="1"/>
        <v>-0.1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IFERROR(__xludf.DUMMYFUNCTION("""COMPUTED_VALUE"""),34.01)</f>
        <v>34.01</v>
      </c>
      <c r="C512" s="1">
        <f t="shared" si="1"/>
        <v>-1.39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IFERROR(__xludf.DUMMYFUNCTION("""COMPUTED_VALUE"""),33.27)</f>
        <v>33.27</v>
      </c>
      <c r="C513" s="1">
        <f t="shared" si="1"/>
        <v>-1.74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IFERROR(__xludf.DUMMYFUNCTION("""COMPUTED_VALUE"""),32.63)</f>
        <v>32.63</v>
      </c>
      <c r="C514" s="1">
        <f t="shared" si="1"/>
        <v>-1.64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IFERROR(__xludf.DUMMYFUNCTION("""COMPUTED_VALUE"""),33.2)</f>
        <v>33.2</v>
      </c>
      <c r="C515" s="1">
        <f t="shared" si="1"/>
        <v>-0.43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IFERROR(__xludf.DUMMYFUNCTION("""COMPUTED_VALUE"""),33.75)</f>
        <v>33.75</v>
      </c>
      <c r="C516" s="1">
        <f t="shared" si="1"/>
        <v>-0.45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IFERROR(__xludf.DUMMYFUNCTION("""COMPUTED_VALUE"""),33.5)</f>
        <v>33.5</v>
      </c>
      <c r="C517" s="1">
        <f t="shared" si="1"/>
        <v>-1.25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IFERROR(__xludf.DUMMYFUNCTION("""COMPUTED_VALUE"""),33.48)</f>
        <v>33.48</v>
      </c>
      <c r="C518" s="1">
        <f t="shared" si="1"/>
        <v>-1.02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IFERROR(__xludf.DUMMYFUNCTION("""COMPUTED_VALUE"""),33.86)</f>
        <v>33.86</v>
      </c>
      <c r="C519" s="1">
        <f t="shared" si="1"/>
        <v>-0.62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IFERROR(__xludf.DUMMYFUNCTION("""COMPUTED_VALUE"""),34.27)</f>
        <v>34.27</v>
      </c>
      <c r="C520" s="1">
        <f t="shared" si="1"/>
        <v>-0.59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IFERROR(__xludf.DUMMYFUNCTION("""COMPUTED_VALUE"""),34.69)</f>
        <v>34.69</v>
      </c>
      <c r="C521" s="1">
        <f t="shared" si="1"/>
        <v>-0.58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IFERROR(__xludf.DUMMYFUNCTION("""COMPUTED_VALUE"""),34.32)</f>
        <v>34.32</v>
      </c>
      <c r="C522" s="1">
        <f t="shared" si="1"/>
        <v>-1.37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IFERROR(__xludf.DUMMYFUNCTION("""COMPUTED_VALUE"""),34.23)</f>
        <v>34.23</v>
      </c>
      <c r="C523" s="1">
        <f t="shared" si="1"/>
        <v>-1.09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IFERROR(__xludf.DUMMYFUNCTION("""COMPUTED_VALUE"""),33.63)</f>
        <v>33.63</v>
      </c>
      <c r="C524" s="1">
        <f t="shared" si="1"/>
        <v>-1.6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IFERROR(__xludf.DUMMYFUNCTION("""COMPUTED_VALUE"""),33.36)</f>
        <v>33.36</v>
      </c>
      <c r="C525" s="1">
        <f t="shared" si="1"/>
        <v>-1.27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IFERROR(__xludf.DUMMYFUNCTION("""COMPUTED_VALUE"""),33.22)</f>
        <v>33.22</v>
      </c>
      <c r="C526" s="1">
        <f t="shared" si="1"/>
        <v>-1.14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IFERROR(__xludf.DUMMYFUNCTION("""COMPUTED_VALUE"""),33.53)</f>
        <v>33.53</v>
      </c>
      <c r="C527" s="1">
        <f t="shared" si="1"/>
        <v>-0.69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IFERROR(__xludf.DUMMYFUNCTION("""COMPUTED_VALUE"""),33.65)</f>
        <v>33.65</v>
      </c>
      <c r="C528" s="1">
        <f t="shared" si="1"/>
        <v>-0.88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IFERROR(__xludf.DUMMYFUNCTION("""COMPUTED_VALUE"""),34.28)</f>
        <v>34.28</v>
      </c>
      <c r="C529" s="1">
        <f t="shared" si="1"/>
        <v>-0.37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IFERROR(__xludf.DUMMYFUNCTION("""COMPUTED_VALUE"""),33.46)</f>
        <v>33.46</v>
      </c>
      <c r="C530" s="1">
        <f t="shared" si="1"/>
        <v>-1.82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IFERROR(__xludf.DUMMYFUNCTION("""COMPUTED_VALUE"""),33.13)</f>
        <v>33.13</v>
      </c>
      <c r="C531" s="1">
        <f t="shared" si="1"/>
        <v>-1.33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IFERROR(__xludf.DUMMYFUNCTION("""COMPUTED_VALUE"""),34.21)</f>
        <v>34.21</v>
      </c>
      <c r="C532" s="1">
        <f t="shared" si="1"/>
        <v>0.08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IFERROR(__xludf.DUMMYFUNCTION("""COMPUTED_VALUE"""),34.54)</f>
        <v>34.54</v>
      </c>
      <c r="C533" s="1">
        <f t="shared" si="1"/>
        <v>-0.67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IFERROR(__xludf.DUMMYFUNCTION("""COMPUTED_VALUE"""),34.79)</f>
        <v>34.79</v>
      </c>
      <c r="C534" s="1">
        <f t="shared" si="1"/>
        <v>-0.75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IFERROR(__xludf.DUMMYFUNCTION("""COMPUTED_VALUE"""),34.63)</f>
        <v>34.63</v>
      </c>
      <c r="C535" s="1">
        <f t="shared" si="1"/>
        <v>-1.16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IFERROR(__xludf.DUMMYFUNCTION("""COMPUTED_VALUE"""),33.82)</f>
        <v>33.82</v>
      </c>
      <c r="C536" s="1">
        <f t="shared" si="1"/>
        <v>-1.81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IFERROR(__xludf.DUMMYFUNCTION("""COMPUTED_VALUE"""),34.24)</f>
        <v>34.24</v>
      </c>
      <c r="C537" s="1">
        <f t="shared" si="1"/>
        <v>-0.58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IFERROR(__xludf.DUMMYFUNCTION("""COMPUTED_VALUE"""),34.71)</f>
        <v>34.71</v>
      </c>
      <c r="C538" s="1">
        <f t="shared" si="1"/>
        <v>-0.53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IFERROR(__xludf.DUMMYFUNCTION("""COMPUTED_VALUE"""),34.18)</f>
        <v>34.18</v>
      </c>
      <c r="C539" s="1">
        <f t="shared" si="1"/>
        <v>-1.53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IFERROR(__xludf.DUMMYFUNCTION("""COMPUTED_VALUE"""),34.29)</f>
        <v>34.29</v>
      </c>
      <c r="C540" s="1">
        <f t="shared" si="1"/>
        <v>-0.89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IFERROR(__xludf.DUMMYFUNCTION("""COMPUTED_VALUE"""),33.97)</f>
        <v>33.97</v>
      </c>
      <c r="C541" s="1">
        <f t="shared" si="1"/>
        <v>-1.32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IFERROR(__xludf.DUMMYFUNCTION("""COMPUTED_VALUE"""),33.86)</f>
        <v>33.86</v>
      </c>
      <c r="C542" s="1">
        <f t="shared" si="1"/>
        <v>-1.11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IFERROR(__xludf.DUMMYFUNCTION("""COMPUTED_VALUE"""),33.54)</f>
        <v>33.54</v>
      </c>
      <c r="C543" s="1">
        <f t="shared" si="1"/>
        <v>-1.32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IFERROR(__xludf.DUMMYFUNCTION("""COMPUTED_VALUE"""),33.41)</f>
        <v>33.41</v>
      </c>
      <c r="C544" s="1">
        <f t="shared" si="1"/>
        <v>-1.13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IFERROR(__xludf.DUMMYFUNCTION("""COMPUTED_VALUE"""),33.16)</f>
        <v>33.16</v>
      </c>
      <c r="C545" s="1">
        <f t="shared" si="1"/>
        <v>-1.25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IFERROR(__xludf.DUMMYFUNCTION("""COMPUTED_VALUE"""),32.77)</f>
        <v>32.77</v>
      </c>
      <c r="C546" s="1">
        <f t="shared" si="1"/>
        <v>-1.39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IFERROR(__xludf.DUMMYFUNCTION("""COMPUTED_VALUE"""),32.69)</f>
        <v>32.69</v>
      </c>
      <c r="C547" s="1">
        <f t="shared" si="1"/>
        <v>-1.08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IFERROR(__xludf.DUMMYFUNCTION("""COMPUTED_VALUE"""),33.3)</f>
        <v>33.3</v>
      </c>
      <c r="C548" s="1">
        <f t="shared" si="1"/>
        <v>-0.39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IFERROR(__xludf.DUMMYFUNCTION("""COMPUTED_VALUE"""),32.87)</f>
        <v>32.87</v>
      </c>
      <c r="C549" s="1">
        <f t="shared" si="1"/>
        <v>-1.43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IFERROR(__xludf.DUMMYFUNCTION("""COMPUTED_VALUE"""),32.79)</f>
        <v>32.79</v>
      </c>
      <c r="C550" s="1">
        <f t="shared" si="1"/>
        <v>-1.08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IFERROR(__xludf.DUMMYFUNCTION("""COMPUTED_VALUE"""),32.78)</f>
        <v>32.78</v>
      </c>
      <c r="C551" s="1">
        <f t="shared" si="1"/>
        <v>-1.01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IFERROR(__xludf.DUMMYFUNCTION("""COMPUTED_VALUE"""),33.48)</f>
        <v>33.48</v>
      </c>
      <c r="C552" s="1">
        <f t="shared" si="1"/>
        <v>-0.3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IFERROR(__xludf.DUMMYFUNCTION("""COMPUTED_VALUE"""),33.63)</f>
        <v>33.63</v>
      </c>
      <c r="C553" s="1">
        <f t="shared" si="1"/>
        <v>-0.85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IFERROR(__xludf.DUMMYFUNCTION("""COMPUTED_VALUE"""),33.25)</f>
        <v>33.25</v>
      </c>
      <c r="C554" s="1">
        <f t="shared" si="1"/>
        <v>-1.38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IFERROR(__xludf.DUMMYFUNCTION("""COMPUTED_VALUE"""),33.37)</f>
        <v>33.37</v>
      </c>
      <c r="C555" s="1">
        <f t="shared" si="1"/>
        <v>-0.88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IFERROR(__xludf.DUMMYFUNCTION("""COMPUTED_VALUE"""),33.77)</f>
        <v>33.77</v>
      </c>
      <c r="C556" s="1">
        <f t="shared" si="1"/>
        <v>-0.6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IFERROR(__xludf.DUMMYFUNCTION("""COMPUTED_VALUE"""),34.21)</f>
        <v>34.21</v>
      </c>
      <c r="C557" s="1">
        <f t="shared" si="1"/>
        <v>-0.56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IFERROR(__xludf.DUMMYFUNCTION("""COMPUTED_VALUE"""),34.06)</f>
        <v>34.06</v>
      </c>
      <c r="C558" s="1">
        <f t="shared" si="1"/>
        <v>-1.15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IFERROR(__xludf.DUMMYFUNCTION("""COMPUTED_VALUE"""),33.81)</f>
        <v>33.81</v>
      </c>
      <c r="C559" s="1">
        <f t="shared" si="1"/>
        <v>-1.25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IFERROR(__xludf.DUMMYFUNCTION("""COMPUTED_VALUE"""),33.54)</f>
        <v>33.54</v>
      </c>
      <c r="C560" s="1">
        <f t="shared" si="1"/>
        <v>-1.27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IFERROR(__xludf.DUMMYFUNCTION("""COMPUTED_VALUE"""),33.38)</f>
        <v>33.38</v>
      </c>
      <c r="C561" s="1">
        <f t="shared" si="1"/>
        <v>-1.16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IFERROR(__xludf.DUMMYFUNCTION("""COMPUTED_VALUE"""),33.56)</f>
        <v>33.56</v>
      </c>
      <c r="C562" s="1">
        <f t="shared" si="1"/>
        <v>-0.82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IFERROR(__xludf.DUMMYFUNCTION("""COMPUTED_VALUE"""),34.37)</f>
        <v>34.37</v>
      </c>
      <c r="C563" s="1">
        <f t="shared" si="1"/>
        <v>-0.19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IFERROR(__xludf.DUMMYFUNCTION("""COMPUTED_VALUE"""),34.8)</f>
        <v>34.8</v>
      </c>
      <c r="C564" s="1">
        <f t="shared" si="1"/>
        <v>-0.57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IFERROR(__xludf.DUMMYFUNCTION("""COMPUTED_VALUE"""),34.75)</f>
        <v>34.75</v>
      </c>
      <c r="C565" s="1">
        <f t="shared" si="1"/>
        <v>-1.05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IFERROR(__xludf.DUMMYFUNCTION("""COMPUTED_VALUE"""),33.93)</f>
        <v>33.93</v>
      </c>
      <c r="C566" s="1">
        <f t="shared" si="1"/>
        <v>-1.82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IFERROR(__xludf.DUMMYFUNCTION("""COMPUTED_VALUE"""),33.49)</f>
        <v>33.49</v>
      </c>
      <c r="C567" s="1">
        <f t="shared" si="1"/>
        <v>-1.44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IFERROR(__xludf.DUMMYFUNCTION("""COMPUTED_VALUE"""),34.16)</f>
        <v>34.16</v>
      </c>
      <c r="C568" s="1">
        <f t="shared" si="1"/>
        <v>-0.33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IFERROR(__xludf.DUMMYFUNCTION("""COMPUTED_VALUE"""),33.85)</f>
        <v>33.85</v>
      </c>
      <c r="C569" s="1">
        <f t="shared" si="1"/>
        <v>-1.31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IFERROR(__xludf.DUMMYFUNCTION("""COMPUTED_VALUE"""),33.3)</f>
        <v>33.3</v>
      </c>
      <c r="C570" s="1">
        <f t="shared" si="1"/>
        <v>-1.55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IFERROR(__xludf.DUMMYFUNCTION("""COMPUTED_VALUE"""),32.84)</f>
        <v>32.84</v>
      </c>
      <c r="C571" s="1">
        <f t="shared" si="1"/>
        <v>-1.46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IFERROR(__xludf.DUMMYFUNCTION("""COMPUTED_VALUE"""),32.56)</f>
        <v>32.56</v>
      </c>
      <c r="C572" s="1">
        <f t="shared" si="1"/>
        <v>-1.28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IFERROR(__xludf.DUMMYFUNCTION("""COMPUTED_VALUE"""),32.21)</f>
        <v>32.21</v>
      </c>
      <c r="C573" s="1">
        <f t="shared" si="1"/>
        <v>-1.35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IFERROR(__xludf.DUMMYFUNCTION("""COMPUTED_VALUE"""),33.08)</f>
        <v>33.08</v>
      </c>
      <c r="C574" s="1">
        <f t="shared" si="1"/>
        <v>-0.13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IFERROR(__xludf.DUMMYFUNCTION("""COMPUTED_VALUE"""),33.29)</f>
        <v>33.29</v>
      </c>
      <c r="C575" s="1">
        <f t="shared" si="1"/>
        <v>-0.79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IFERROR(__xludf.DUMMYFUNCTION("""COMPUTED_VALUE"""),33.04)</f>
        <v>33.04</v>
      </c>
      <c r="C576" s="1">
        <f t="shared" si="1"/>
        <v>-1.25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IFERROR(__xludf.DUMMYFUNCTION("""COMPUTED_VALUE"""),33.3)</f>
        <v>33.3</v>
      </c>
      <c r="C577" s="1">
        <f t="shared" si="1"/>
        <v>-0.74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IFERROR(__xludf.DUMMYFUNCTION("""COMPUTED_VALUE"""),35.07)</f>
        <v>35.07</v>
      </c>
      <c r="C578" s="1">
        <f t="shared" si="1"/>
        <v>0.77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IFERROR(__xludf.DUMMYFUNCTION("""COMPUTED_VALUE"""),35.51)</f>
        <v>35.51</v>
      </c>
      <c r="C579" s="1">
        <f t="shared" si="1"/>
        <v>-0.56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IFERROR(__xludf.DUMMYFUNCTION("""COMPUTED_VALUE"""),35.63)</f>
        <v>35.63</v>
      </c>
      <c r="C580" s="1">
        <f t="shared" si="1"/>
        <v>-0.88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IFERROR(__xludf.DUMMYFUNCTION("""COMPUTED_VALUE"""),35.93)</f>
        <v>35.93</v>
      </c>
      <c r="C581" s="1">
        <f t="shared" si="1"/>
        <v>-0.7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IFERROR(__xludf.DUMMYFUNCTION("""COMPUTED_VALUE"""),35.4)</f>
        <v>35.4</v>
      </c>
      <c r="C582" s="1">
        <f t="shared" si="1"/>
        <v>-1.53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IFERROR(__xludf.DUMMYFUNCTION("""COMPUTED_VALUE"""),35.24)</f>
        <v>35.24</v>
      </c>
      <c r="C583" s="1">
        <f t="shared" si="1"/>
        <v>-1.16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IFERROR(__xludf.DUMMYFUNCTION("""COMPUTED_VALUE"""),35.3)</f>
        <v>35.3</v>
      </c>
      <c r="C584" s="1">
        <f t="shared" si="1"/>
        <v>-0.94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IFERROR(__xludf.DUMMYFUNCTION("""COMPUTED_VALUE"""),35.39)</f>
        <v>35.39</v>
      </c>
      <c r="C585" s="1">
        <f t="shared" si="1"/>
        <v>-0.91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IFERROR(__xludf.DUMMYFUNCTION("""COMPUTED_VALUE"""),35.67)</f>
        <v>35.67</v>
      </c>
      <c r="C586" s="1">
        <f t="shared" si="1"/>
        <v>-0.72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IFERROR(__xludf.DUMMYFUNCTION("""COMPUTED_VALUE"""),35.06)</f>
        <v>35.06</v>
      </c>
      <c r="C587" s="1">
        <f t="shared" si="1"/>
        <v>-1.61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IFERROR(__xludf.DUMMYFUNCTION("""COMPUTED_VALUE"""),34.72)</f>
        <v>34.72</v>
      </c>
      <c r="C588" s="1">
        <f t="shared" si="1"/>
        <v>-1.34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IFERROR(__xludf.DUMMYFUNCTION("""COMPUTED_VALUE"""),34.15)</f>
        <v>34.15</v>
      </c>
      <c r="C589" s="1">
        <f t="shared" si="1"/>
        <v>-1.57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IFERROR(__xludf.DUMMYFUNCTION("""COMPUTED_VALUE"""),33.84)</f>
        <v>33.84</v>
      </c>
      <c r="C590" s="1">
        <f t="shared" si="1"/>
        <v>-1.31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IFERROR(__xludf.DUMMYFUNCTION("""COMPUTED_VALUE"""),33.65)</f>
        <v>33.65</v>
      </c>
      <c r="C591" s="1">
        <f t="shared" si="1"/>
        <v>-1.19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IFERROR(__xludf.DUMMYFUNCTION("""COMPUTED_VALUE"""),33.57)</f>
        <v>33.57</v>
      </c>
      <c r="C592" s="1">
        <f t="shared" si="1"/>
        <v>-1.08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IFERROR(__xludf.DUMMYFUNCTION("""COMPUTED_VALUE"""),34.09)</f>
        <v>34.09</v>
      </c>
      <c r="C593" s="1">
        <f t="shared" si="1"/>
        <v>-0.48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IFERROR(__xludf.DUMMYFUNCTION("""COMPUTED_VALUE"""),33.93)</f>
        <v>33.93</v>
      </c>
      <c r="C594" s="1">
        <f t="shared" si="1"/>
        <v>-1.16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IFERROR(__xludf.DUMMYFUNCTION("""COMPUTED_VALUE"""),34.05)</f>
        <v>34.05</v>
      </c>
      <c r="C595" s="1">
        <f t="shared" si="1"/>
        <v>-0.88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IFERROR(__xludf.DUMMYFUNCTION("""COMPUTED_VALUE"""),33.24)</f>
        <v>33.24</v>
      </c>
      <c r="C596" s="1">
        <f t="shared" si="1"/>
        <v>-1.81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IFERROR(__xludf.DUMMYFUNCTION("""COMPUTED_VALUE"""),32.85)</f>
        <v>32.85</v>
      </c>
      <c r="C597" s="1">
        <f t="shared" si="1"/>
        <v>-1.39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IFERROR(__xludf.DUMMYFUNCTION("""COMPUTED_VALUE"""),32.88)</f>
        <v>32.88</v>
      </c>
      <c r="C598" s="1">
        <f t="shared" si="1"/>
        <v>-0.97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IFERROR(__xludf.DUMMYFUNCTION("""COMPUTED_VALUE"""),32.78)</f>
        <v>32.78</v>
      </c>
      <c r="C599" s="1">
        <f t="shared" si="1"/>
        <v>-1.1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IFERROR(__xludf.DUMMYFUNCTION("""COMPUTED_VALUE"""),31.87)</f>
        <v>31.87</v>
      </c>
      <c r="C600" s="1">
        <f t="shared" si="1"/>
        <v>-1.91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IFERROR(__xludf.DUMMYFUNCTION("""COMPUTED_VALUE"""),31.31)</f>
        <v>31.31</v>
      </c>
      <c r="C601" s="1">
        <f t="shared" si="1"/>
        <v>-1.56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IFERROR(__xludf.DUMMYFUNCTION("""COMPUTED_VALUE"""),31.35)</f>
        <v>31.35</v>
      </c>
      <c r="C602" s="1">
        <f t="shared" si="1"/>
        <v>-0.96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IFERROR(__xludf.DUMMYFUNCTION("""COMPUTED_VALUE"""),31.25)</f>
        <v>31.25</v>
      </c>
      <c r="C603" s="1">
        <f t="shared" si="1"/>
        <v>-1.1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IFERROR(__xludf.DUMMYFUNCTION("""COMPUTED_VALUE"""),31.25)</f>
        <v>31.25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IFERROR(__xludf.DUMMYFUNCTION("""COMPUTED_VALUE"""),31.26)</f>
        <v>31.26</v>
      </c>
      <c r="C605" s="1">
        <f t="shared" si="1"/>
        <v>-0.99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IFERROR(__xludf.DUMMYFUNCTION("""COMPUTED_VALUE"""),31.36)</f>
        <v>31.36</v>
      </c>
      <c r="C606" s="1">
        <f t="shared" si="1"/>
        <v>-0.9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IFERROR(__xludf.DUMMYFUNCTION("""COMPUTED_VALUE"""),31.6)</f>
        <v>31.6</v>
      </c>
      <c r="C607" s="1">
        <f t="shared" si="1"/>
        <v>-0.76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IFERROR(__xludf.DUMMYFUNCTION("""COMPUTED_VALUE"""),30.93)</f>
        <v>30.93</v>
      </c>
      <c r="C608" s="1">
        <f t="shared" si="1"/>
        <v>-1.67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IFERROR(__xludf.DUMMYFUNCTION("""COMPUTED_VALUE"""),30.52)</f>
        <v>30.52</v>
      </c>
      <c r="C609" s="1">
        <f t="shared" si="1"/>
        <v>-1.41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IFERROR(__xludf.DUMMYFUNCTION("""COMPUTED_VALUE"""),29.93)</f>
        <v>29.93</v>
      </c>
      <c r="C610" s="1">
        <f t="shared" si="1"/>
        <v>-1.59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IFERROR(__xludf.DUMMYFUNCTION("""COMPUTED_VALUE"""),30.51)</f>
        <v>30.51</v>
      </c>
      <c r="C611" s="1">
        <f t="shared" si="1"/>
        <v>-0.42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IFERROR(__xludf.DUMMYFUNCTION("""COMPUTED_VALUE"""),30.58)</f>
        <v>30.58</v>
      </c>
      <c r="C612" s="1">
        <f t="shared" si="1"/>
        <v>-0.93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IFERROR(__xludf.DUMMYFUNCTION("""COMPUTED_VALUE"""),30.96)</f>
        <v>30.96</v>
      </c>
      <c r="C613" s="1">
        <f t="shared" si="1"/>
        <v>-0.62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IFERROR(__xludf.DUMMYFUNCTION("""COMPUTED_VALUE"""),30.98)</f>
        <v>30.98</v>
      </c>
      <c r="C614" s="1">
        <f t="shared" si="1"/>
        <v>-0.98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IFERROR(__xludf.DUMMYFUNCTION("""COMPUTED_VALUE"""),31.16)</f>
        <v>31.16</v>
      </c>
      <c r="C615" s="1">
        <f t="shared" si="1"/>
        <v>-0.82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IFERROR(__xludf.DUMMYFUNCTION("""COMPUTED_VALUE"""),31.22)</f>
        <v>31.22</v>
      </c>
      <c r="C616" s="1">
        <f t="shared" si="1"/>
        <v>-0.94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IFERROR(__xludf.DUMMYFUNCTION("""COMPUTED_VALUE"""),31.25)</f>
        <v>31.25</v>
      </c>
      <c r="C617" s="1">
        <f t="shared" si="1"/>
        <v>-0.97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IFERROR(__xludf.DUMMYFUNCTION("""COMPUTED_VALUE"""),30.88)</f>
        <v>30.88</v>
      </c>
      <c r="C618" s="1">
        <f t="shared" si="1"/>
        <v>-1.37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IFERROR(__xludf.DUMMYFUNCTION("""COMPUTED_VALUE"""),31.67)</f>
        <v>31.67</v>
      </c>
      <c r="C619" s="1">
        <f t="shared" si="1"/>
        <v>-0.21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IFERROR(__xludf.DUMMYFUNCTION("""COMPUTED_VALUE"""),31.8)</f>
        <v>31.8</v>
      </c>
      <c r="C620" s="1">
        <f t="shared" si="1"/>
        <v>-0.87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IFERROR(__xludf.DUMMYFUNCTION("""COMPUTED_VALUE"""),31.96)</f>
        <v>31.96</v>
      </c>
      <c r="C621" s="1">
        <f t="shared" si="1"/>
        <v>-0.84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IFERROR(__xludf.DUMMYFUNCTION("""COMPUTED_VALUE"""),30.09)</f>
        <v>30.09</v>
      </c>
      <c r="C622" s="1">
        <f t="shared" si="1"/>
        <v>-2.87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IFERROR(__xludf.DUMMYFUNCTION("""COMPUTED_VALUE"""),29.21)</f>
        <v>29.21</v>
      </c>
      <c r="C623" s="1">
        <f t="shared" si="1"/>
        <v>-1.88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IFERROR(__xludf.DUMMYFUNCTION("""COMPUTED_VALUE"""),29.15)</f>
        <v>29.15</v>
      </c>
      <c r="C624" s="1">
        <f t="shared" si="1"/>
        <v>-1.06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IFERROR(__xludf.DUMMYFUNCTION("""COMPUTED_VALUE"""),29.57)</f>
        <v>29.57</v>
      </c>
      <c r="C625" s="1">
        <f t="shared" si="1"/>
        <v>-0.58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IFERROR(__xludf.DUMMYFUNCTION("""COMPUTED_VALUE"""),28.99)</f>
        <v>28.99</v>
      </c>
      <c r="C626" s="1">
        <f t="shared" si="1"/>
        <v>-1.58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IFERROR(__xludf.DUMMYFUNCTION("""COMPUTED_VALUE"""),29.09)</f>
        <v>29.09</v>
      </c>
      <c r="C627" s="1">
        <f t="shared" si="1"/>
        <v>-0.9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IFERROR(__xludf.DUMMYFUNCTION("""COMPUTED_VALUE"""),29.42)</f>
        <v>29.42</v>
      </c>
      <c r="C628" s="1">
        <f t="shared" si="1"/>
        <v>-0.67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IFERROR(__xludf.DUMMYFUNCTION("""COMPUTED_VALUE"""),29.04)</f>
        <v>29.04</v>
      </c>
      <c r="C629" s="1">
        <f t="shared" si="1"/>
        <v>-1.38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IFERROR(__xludf.DUMMYFUNCTION("""COMPUTED_VALUE"""),29.58)</f>
        <v>29.58</v>
      </c>
      <c r="C630" s="1">
        <f t="shared" si="1"/>
        <v>-0.46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IFERROR(__xludf.DUMMYFUNCTION("""COMPUTED_VALUE"""),29.86)</f>
        <v>29.86</v>
      </c>
      <c r="C631" s="1">
        <f t="shared" si="1"/>
        <v>-0.72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IFERROR(__xludf.DUMMYFUNCTION("""COMPUTED_VALUE"""),29.61)</f>
        <v>29.61</v>
      </c>
      <c r="C632" s="1">
        <f t="shared" si="1"/>
        <v>-1.25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IFERROR(__xludf.DUMMYFUNCTION("""COMPUTED_VALUE"""),29.87)</f>
        <v>29.87</v>
      </c>
      <c r="C633" s="1">
        <f t="shared" si="1"/>
        <v>-0.74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IFERROR(__xludf.DUMMYFUNCTION("""COMPUTED_VALUE"""),29.62)</f>
        <v>29.62</v>
      </c>
      <c r="C634" s="1">
        <f t="shared" si="1"/>
        <v>-1.25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IFERROR(__xludf.DUMMYFUNCTION("""COMPUTED_VALUE"""),29.7)</f>
        <v>29.7</v>
      </c>
      <c r="C635" s="1">
        <f t="shared" si="1"/>
        <v>-0.92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IFERROR(__xludf.DUMMYFUNCTION("""COMPUTED_VALUE"""),29.92)</f>
        <v>29.92</v>
      </c>
      <c r="C636" s="1">
        <f t="shared" si="1"/>
        <v>-0.78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IFERROR(__xludf.DUMMYFUNCTION("""COMPUTED_VALUE"""),29.94)</f>
        <v>29.94</v>
      </c>
      <c r="C637" s="1">
        <f t="shared" si="1"/>
        <v>-0.98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IFERROR(__xludf.DUMMYFUNCTION("""COMPUTED_VALUE"""),30.1)</f>
        <v>30.1</v>
      </c>
      <c r="C638" s="1">
        <f t="shared" si="1"/>
        <v>-0.84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IFERROR(__xludf.DUMMYFUNCTION("""COMPUTED_VALUE"""),30.58)</f>
        <v>30.58</v>
      </c>
      <c r="C639" s="1">
        <f t="shared" si="1"/>
        <v>-0.52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IFERROR(__xludf.DUMMYFUNCTION("""COMPUTED_VALUE"""),30.5)</f>
        <v>30.5</v>
      </c>
      <c r="C640" s="1">
        <f t="shared" si="1"/>
        <v>-1.08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IFERROR(__xludf.DUMMYFUNCTION("""COMPUTED_VALUE"""),30.7)</f>
        <v>30.7</v>
      </c>
      <c r="C641" s="1">
        <f t="shared" si="1"/>
        <v>-0.8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IFERROR(__xludf.DUMMYFUNCTION("""COMPUTED_VALUE"""),30.97)</f>
        <v>30.97</v>
      </c>
      <c r="C642" s="1">
        <f t="shared" si="1"/>
        <v>-0.73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IFERROR(__xludf.DUMMYFUNCTION("""COMPUTED_VALUE"""),34.62)</f>
        <v>34.62</v>
      </c>
      <c r="C643" s="1">
        <f t="shared" si="1"/>
        <v>2.65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IFERROR(__xludf.DUMMYFUNCTION("""COMPUTED_VALUE"""),34.6)</f>
        <v>34.6</v>
      </c>
      <c r="C644" s="1">
        <f t="shared" si="1"/>
        <v>-1.02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IFERROR(__xludf.DUMMYFUNCTION("""COMPUTED_VALUE"""),33.92)</f>
        <v>33.92</v>
      </c>
      <c r="C645" s="1">
        <f t="shared" si="1"/>
        <v>-1.68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IFERROR(__xludf.DUMMYFUNCTION("""COMPUTED_VALUE"""),34.11)</f>
        <v>34.11</v>
      </c>
      <c r="C646" s="1">
        <f t="shared" si="1"/>
        <v>-0.81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IFERROR(__xludf.DUMMYFUNCTION("""COMPUTED_VALUE"""),34.65)</f>
        <v>34.65</v>
      </c>
      <c r="C647" s="1">
        <f t="shared" si="1"/>
        <v>-0.46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IFERROR(__xludf.DUMMYFUNCTION("""COMPUTED_VALUE"""),34.97)</f>
        <v>34.97</v>
      </c>
      <c r="C648" s="1">
        <f t="shared" si="1"/>
        <v>-0.68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IFERROR(__xludf.DUMMYFUNCTION("""COMPUTED_VALUE"""),35.72)</f>
        <v>35.72</v>
      </c>
      <c r="C649" s="1">
        <f t="shared" si="1"/>
        <v>-0.25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IFERROR(__xludf.DUMMYFUNCTION("""COMPUTED_VALUE"""),36.27)</f>
        <v>36.27</v>
      </c>
      <c r="C650" s="1">
        <f t="shared" si="1"/>
        <v>-0.45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IFERROR(__xludf.DUMMYFUNCTION("""COMPUTED_VALUE"""),36.36)</f>
        <v>36.36</v>
      </c>
      <c r="C651" s="1">
        <f t="shared" si="1"/>
        <v>-0.91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IFERROR(__xludf.DUMMYFUNCTION("""COMPUTED_VALUE"""),36.27)</f>
        <v>36.27</v>
      </c>
      <c r="C652" s="1">
        <f t="shared" si="1"/>
        <v>-1.09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IFERROR(__xludf.DUMMYFUNCTION("""COMPUTED_VALUE"""),35.75)</f>
        <v>35.75</v>
      </c>
      <c r="C653" s="1">
        <f t="shared" si="1"/>
        <v>-1.52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IFERROR(__xludf.DUMMYFUNCTION("""COMPUTED_VALUE"""),35.8)</f>
        <v>35.8</v>
      </c>
      <c r="C654" s="1">
        <f t="shared" si="1"/>
        <v>-0.95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IFERROR(__xludf.DUMMYFUNCTION("""COMPUTED_VALUE"""),35.79)</f>
        <v>35.79</v>
      </c>
      <c r="C655" s="1">
        <f t="shared" si="1"/>
        <v>-1.01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IFERROR(__xludf.DUMMYFUNCTION("""COMPUTED_VALUE"""),36.03)</f>
        <v>36.03</v>
      </c>
      <c r="C656" s="1">
        <f t="shared" si="1"/>
        <v>-0.76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IFERROR(__xludf.DUMMYFUNCTION("""COMPUTED_VALUE"""),36.24)</f>
        <v>36.24</v>
      </c>
      <c r="C657" s="1">
        <f t="shared" si="1"/>
        <v>-0.79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IFERROR(__xludf.DUMMYFUNCTION("""COMPUTED_VALUE"""),36.09)</f>
        <v>36.09</v>
      </c>
      <c r="C658" s="1">
        <f t="shared" si="1"/>
        <v>-1.15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IFERROR(__xludf.DUMMYFUNCTION("""COMPUTED_VALUE"""),36.17)</f>
        <v>36.17</v>
      </c>
      <c r="C659" s="1">
        <f t="shared" si="1"/>
        <v>-0.92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IFERROR(__xludf.DUMMYFUNCTION("""COMPUTED_VALUE"""),35.97)</f>
        <v>35.97</v>
      </c>
      <c r="C660" s="1">
        <f t="shared" si="1"/>
        <v>-1.2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IFERROR(__xludf.DUMMYFUNCTION("""COMPUTED_VALUE"""),35.71)</f>
        <v>35.71</v>
      </c>
      <c r="C661" s="1">
        <f t="shared" si="1"/>
        <v>-1.26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IFERROR(__xludf.DUMMYFUNCTION("""COMPUTED_VALUE"""),35.56)</f>
        <v>35.56</v>
      </c>
      <c r="C662" s="1">
        <f t="shared" si="1"/>
        <v>-1.15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IFERROR(__xludf.DUMMYFUNCTION("""COMPUTED_VALUE"""),35.52)</f>
        <v>35.52</v>
      </c>
      <c r="C663" s="1">
        <f t="shared" si="1"/>
        <v>-1.04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IFERROR(__xludf.DUMMYFUNCTION("""COMPUTED_VALUE"""),35.84)</f>
        <v>35.84</v>
      </c>
      <c r="C664" s="1">
        <f t="shared" si="1"/>
        <v>-0.68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IFERROR(__xludf.DUMMYFUNCTION("""COMPUTED_VALUE"""),36.03)</f>
        <v>36.03</v>
      </c>
      <c r="C665" s="1">
        <f t="shared" si="1"/>
        <v>-0.81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IFERROR(__xludf.DUMMYFUNCTION("""COMPUTED_VALUE"""),35.65)</f>
        <v>35.65</v>
      </c>
      <c r="C666" s="1">
        <f t="shared" si="1"/>
        <v>-1.38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IFERROR(__xludf.DUMMYFUNCTION("""COMPUTED_VALUE"""),35.55)</f>
        <v>35.55</v>
      </c>
      <c r="C667" s="1">
        <f t="shared" si="1"/>
        <v>-1.1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IFERROR(__xludf.DUMMYFUNCTION("""COMPUTED_VALUE"""),35.66)</f>
        <v>35.66</v>
      </c>
      <c r="C668" s="1">
        <f t="shared" si="1"/>
        <v>-0.89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IFERROR(__xludf.DUMMYFUNCTION("""COMPUTED_VALUE"""),35.65)</f>
        <v>35.65</v>
      </c>
      <c r="C669" s="1">
        <f t="shared" si="1"/>
        <v>-1.01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IFERROR(__xludf.DUMMYFUNCTION("""COMPUTED_VALUE"""),35.6)</f>
        <v>35.6</v>
      </c>
      <c r="C670" s="1">
        <f t="shared" si="1"/>
        <v>-1.05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IFERROR(__xludf.DUMMYFUNCTION("""COMPUTED_VALUE"""),35.4)</f>
        <v>35.4</v>
      </c>
      <c r="C671" s="1">
        <f t="shared" si="1"/>
        <v>-1.2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IFERROR(__xludf.DUMMYFUNCTION("""COMPUTED_VALUE"""),35.3)</f>
        <v>35.3</v>
      </c>
      <c r="C672" s="1">
        <f t="shared" si="1"/>
        <v>-1.1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IFERROR(__xludf.DUMMYFUNCTION("""COMPUTED_VALUE"""),35.21)</f>
        <v>35.21</v>
      </c>
      <c r="C673" s="1">
        <f t="shared" si="1"/>
        <v>-1.09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IFERROR(__xludf.DUMMYFUNCTION("""COMPUTED_VALUE"""),35.76)</f>
        <v>35.76</v>
      </c>
      <c r="C674" s="1">
        <f t="shared" si="1"/>
        <v>-0.45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IFERROR(__xludf.DUMMYFUNCTION("""COMPUTED_VALUE"""),35.7)</f>
        <v>35.7</v>
      </c>
      <c r="C675" s="1">
        <f t="shared" si="1"/>
        <v>-1.06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IFERROR(__xludf.DUMMYFUNCTION("""COMPUTED_VALUE"""),35.88)</f>
        <v>35.88</v>
      </c>
      <c r="C676" s="1">
        <f t="shared" si="1"/>
        <v>-0.82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IFERROR(__xludf.DUMMYFUNCTION("""COMPUTED_VALUE"""),35.2)</f>
        <v>35.2</v>
      </c>
      <c r="C677" s="1">
        <f t="shared" si="1"/>
        <v>-1.68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IFERROR(__xludf.DUMMYFUNCTION("""COMPUTED_VALUE"""),34.94)</f>
        <v>34.94</v>
      </c>
      <c r="C678" s="1">
        <f t="shared" si="1"/>
        <v>-1.26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IFERROR(__xludf.DUMMYFUNCTION("""COMPUTED_VALUE"""),35.14)</f>
        <v>35.14</v>
      </c>
      <c r="C679" s="1">
        <f t="shared" si="1"/>
        <v>-0.8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IFERROR(__xludf.DUMMYFUNCTION("""COMPUTED_VALUE"""),35.11)</f>
        <v>35.11</v>
      </c>
      <c r="C680" s="1">
        <f t="shared" si="1"/>
        <v>-1.03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IFERROR(__xludf.DUMMYFUNCTION("""COMPUTED_VALUE"""),35.36)</f>
        <v>35.36</v>
      </c>
      <c r="C681" s="1">
        <f t="shared" si="1"/>
        <v>-0.75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IFERROR(__xludf.DUMMYFUNCTION("""COMPUTED_VALUE"""),36.02)</f>
        <v>36.02</v>
      </c>
      <c r="C682" s="1">
        <f t="shared" si="1"/>
        <v>-0.34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IFERROR(__xludf.DUMMYFUNCTION("""COMPUTED_VALUE"""),36.02)</f>
        <v>36.02</v>
      </c>
      <c r="C683" s="1">
        <f t="shared" si="1"/>
        <v>-1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IFERROR(__xludf.DUMMYFUNCTION("""COMPUTED_VALUE"""),35.7)</f>
        <v>35.7</v>
      </c>
      <c r="C684" s="1">
        <f t="shared" si="1"/>
        <v>-1.32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IFERROR(__xludf.DUMMYFUNCTION("""COMPUTED_VALUE"""),35.66)</f>
        <v>35.66</v>
      </c>
      <c r="C685" s="1">
        <f t="shared" si="1"/>
        <v>-1.04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IFERROR(__xludf.DUMMYFUNCTION("""COMPUTED_VALUE"""),35.81)</f>
        <v>35.81</v>
      </c>
      <c r="C686" s="1">
        <f t="shared" si="1"/>
        <v>-0.85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IFERROR(__xludf.DUMMYFUNCTION("""COMPUTED_VALUE"""),35.55)</f>
        <v>35.55</v>
      </c>
      <c r="C687" s="1">
        <f t="shared" si="1"/>
        <v>-1.26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IFERROR(__xludf.DUMMYFUNCTION("""COMPUTED_VALUE"""),35.11)</f>
        <v>35.11</v>
      </c>
      <c r="C688" s="1">
        <f t="shared" si="1"/>
        <v>-1.44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IFERROR(__xludf.DUMMYFUNCTION("""COMPUTED_VALUE"""),35.67)</f>
        <v>35.67</v>
      </c>
      <c r="C689" s="1">
        <f t="shared" si="1"/>
        <v>-0.44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IFERROR(__xludf.DUMMYFUNCTION("""COMPUTED_VALUE"""),36.07)</f>
        <v>36.07</v>
      </c>
      <c r="C690" s="1">
        <f t="shared" si="1"/>
        <v>-0.6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IFERROR(__xludf.DUMMYFUNCTION("""COMPUTED_VALUE"""),35.82)</f>
        <v>35.82</v>
      </c>
      <c r="C691" s="1">
        <f t="shared" si="1"/>
        <v>-1.25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IFERROR(__xludf.DUMMYFUNCTION("""COMPUTED_VALUE"""),36.6)</f>
        <v>36.6</v>
      </c>
      <c r="C692" s="1">
        <f t="shared" si="1"/>
        <v>-0.22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IFERROR(__xludf.DUMMYFUNCTION("""COMPUTED_VALUE"""),36.44)</f>
        <v>36.44</v>
      </c>
      <c r="C693" s="1">
        <f t="shared" si="1"/>
        <v>-1.16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IFERROR(__xludf.DUMMYFUNCTION("""COMPUTED_VALUE"""),36.95)</f>
        <v>36.95</v>
      </c>
      <c r="C694" s="1">
        <f t="shared" si="1"/>
        <v>-0.49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IFERROR(__xludf.DUMMYFUNCTION("""COMPUTED_VALUE"""),36.91)</f>
        <v>36.91</v>
      </c>
      <c r="C695" s="1">
        <f t="shared" si="1"/>
        <v>-1.04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IFERROR(__xludf.DUMMYFUNCTION("""COMPUTED_VALUE"""),36.36)</f>
        <v>36.36</v>
      </c>
      <c r="C696" s="1">
        <f t="shared" si="1"/>
        <v>-1.55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IFERROR(__xludf.DUMMYFUNCTION("""COMPUTED_VALUE"""),36.37)</f>
        <v>36.37</v>
      </c>
      <c r="C697" s="1">
        <f t="shared" si="1"/>
        <v>-0.99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IFERROR(__xludf.DUMMYFUNCTION("""COMPUTED_VALUE"""),36.13)</f>
        <v>36.13</v>
      </c>
      <c r="C698" s="1">
        <f t="shared" si="1"/>
        <v>-1.24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IFERROR(__xludf.DUMMYFUNCTION("""COMPUTED_VALUE"""),35.92)</f>
        <v>35.92</v>
      </c>
      <c r="C699" s="1">
        <f t="shared" si="1"/>
        <v>-1.21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IFERROR(__xludf.DUMMYFUNCTION("""COMPUTED_VALUE"""),35.6)</f>
        <v>35.6</v>
      </c>
      <c r="C700" s="1">
        <f t="shared" si="1"/>
        <v>-1.32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IFERROR(__xludf.DUMMYFUNCTION("""COMPUTED_VALUE"""),35.63)</f>
        <v>35.63</v>
      </c>
      <c r="C701" s="1">
        <f t="shared" si="1"/>
        <v>-0.97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IFERROR(__xludf.DUMMYFUNCTION("""COMPUTED_VALUE"""),36.1)</f>
        <v>36.1</v>
      </c>
      <c r="C702" s="1">
        <f t="shared" si="1"/>
        <v>-0.53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IFERROR(__xludf.DUMMYFUNCTION("""COMPUTED_VALUE"""),35.94)</f>
        <v>35.94</v>
      </c>
      <c r="C703" s="1">
        <f t="shared" si="1"/>
        <v>-1.16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IFERROR(__xludf.DUMMYFUNCTION("""COMPUTED_VALUE"""),36.17)</f>
        <v>36.17</v>
      </c>
      <c r="C704" s="1">
        <f t="shared" si="1"/>
        <v>-0.77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IFERROR(__xludf.DUMMYFUNCTION("""COMPUTED_VALUE"""),36.37)</f>
        <v>36.37</v>
      </c>
      <c r="C705" s="1">
        <f t="shared" si="1"/>
        <v>-0.8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IFERROR(__xludf.DUMMYFUNCTION("""COMPUTED_VALUE"""),35.83)</f>
        <v>35.83</v>
      </c>
      <c r="C706" s="1">
        <f t="shared" si="1"/>
        <v>-1.54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IFERROR(__xludf.DUMMYFUNCTION("""COMPUTED_VALUE"""),36.11)</f>
        <v>36.11</v>
      </c>
      <c r="C707" s="1">
        <f t="shared" si="1"/>
        <v>-0.72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IFERROR(__xludf.DUMMYFUNCTION("""COMPUTED_VALUE"""),35.79)</f>
        <v>35.79</v>
      </c>
      <c r="C708" s="1">
        <f t="shared" si="1"/>
        <v>-1.32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IFERROR(__xludf.DUMMYFUNCTION("""COMPUTED_VALUE"""),36.33)</f>
        <v>36.33</v>
      </c>
      <c r="C709" s="1">
        <f t="shared" si="1"/>
        <v>-0.46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IFERROR(__xludf.DUMMYFUNCTION("""COMPUTED_VALUE"""),35.39)</f>
        <v>35.39</v>
      </c>
      <c r="C710" s="1">
        <f t="shared" si="1"/>
        <v>-1.94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IFERROR(__xludf.DUMMYFUNCTION("""COMPUTED_VALUE"""),35.45)</f>
        <v>35.45</v>
      </c>
      <c r="C711" s="1">
        <f t="shared" si="1"/>
        <v>-0.94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IFERROR(__xludf.DUMMYFUNCTION("""COMPUTED_VALUE"""),35.33)</f>
        <v>35.33</v>
      </c>
      <c r="C712" s="1">
        <f t="shared" si="1"/>
        <v>-1.12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IFERROR(__xludf.DUMMYFUNCTION("""COMPUTED_VALUE"""),35.19)</f>
        <v>35.19</v>
      </c>
      <c r="C713" s="1">
        <f t="shared" si="1"/>
        <v>-1.14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IFERROR(__xludf.DUMMYFUNCTION("""COMPUTED_VALUE"""),35.23)</f>
        <v>35.23</v>
      </c>
      <c r="C714" s="1">
        <f t="shared" si="1"/>
        <v>-0.96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IFERROR(__xludf.DUMMYFUNCTION("""COMPUTED_VALUE"""),35.5)</f>
        <v>35.5</v>
      </c>
      <c r="C715" s="1">
        <f t="shared" si="1"/>
        <v>-0.73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IFERROR(__xludf.DUMMYFUNCTION("""COMPUTED_VALUE"""),34.89)</f>
        <v>34.89</v>
      </c>
      <c r="C716" s="1">
        <f t="shared" si="1"/>
        <v>-1.61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IFERROR(__xludf.DUMMYFUNCTION("""COMPUTED_VALUE"""),34.08)</f>
        <v>34.08</v>
      </c>
      <c r="C717" s="1">
        <f t="shared" si="1"/>
        <v>-1.81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IFERROR(__xludf.DUMMYFUNCTION("""COMPUTED_VALUE"""),33.94)</f>
        <v>33.94</v>
      </c>
      <c r="C718" s="1">
        <f t="shared" si="1"/>
        <v>-1.14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IFERROR(__xludf.DUMMYFUNCTION("""COMPUTED_VALUE"""),33.44)</f>
        <v>33.44</v>
      </c>
      <c r="C719" s="1">
        <f t="shared" si="1"/>
        <v>-1.5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IFERROR(__xludf.DUMMYFUNCTION("""COMPUTED_VALUE"""),32.77)</f>
        <v>32.77</v>
      </c>
      <c r="C720" s="1">
        <f t="shared" si="1"/>
        <v>-1.67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IFERROR(__xludf.DUMMYFUNCTION("""COMPUTED_VALUE"""),32.66)</f>
        <v>32.66</v>
      </c>
      <c r="C721" s="1">
        <f t="shared" si="1"/>
        <v>-1.11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IFERROR(__xludf.DUMMYFUNCTION("""COMPUTED_VALUE"""),32.76)</f>
        <v>32.76</v>
      </c>
      <c r="C722" s="1">
        <f t="shared" si="1"/>
        <v>-0.9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IFERROR(__xludf.DUMMYFUNCTION("""COMPUTED_VALUE"""),32.54)</f>
        <v>32.54</v>
      </c>
      <c r="C723" s="1">
        <f t="shared" si="1"/>
        <v>-1.22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IFERROR(__xludf.DUMMYFUNCTION("""COMPUTED_VALUE"""),32.26)</f>
        <v>32.26</v>
      </c>
      <c r="C724" s="1">
        <f t="shared" si="1"/>
        <v>-1.28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IFERROR(__xludf.DUMMYFUNCTION("""COMPUTED_VALUE"""),32.23)</f>
        <v>32.23</v>
      </c>
      <c r="C725" s="1">
        <f t="shared" si="1"/>
        <v>-1.03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IFERROR(__xludf.DUMMYFUNCTION("""COMPUTED_VALUE"""),32.16)</f>
        <v>32.16</v>
      </c>
      <c r="C726" s="1">
        <f t="shared" si="1"/>
        <v>-1.07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IFERROR(__xludf.DUMMYFUNCTION("""COMPUTED_VALUE"""),32.65)</f>
        <v>32.65</v>
      </c>
      <c r="C727" s="1">
        <f t="shared" si="1"/>
        <v>-0.51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IFERROR(__xludf.DUMMYFUNCTION("""COMPUTED_VALUE"""),32.72)</f>
        <v>32.72</v>
      </c>
      <c r="C728" s="1">
        <f t="shared" si="1"/>
        <v>-0.93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IFERROR(__xludf.DUMMYFUNCTION("""COMPUTED_VALUE"""),32.63)</f>
        <v>32.63</v>
      </c>
      <c r="C729" s="1">
        <f t="shared" si="1"/>
        <v>-1.09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IFERROR(__xludf.DUMMYFUNCTION("""COMPUTED_VALUE"""),33.09)</f>
        <v>33.09</v>
      </c>
      <c r="C730" s="1">
        <f t="shared" si="1"/>
        <v>-0.54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IFERROR(__xludf.DUMMYFUNCTION("""COMPUTED_VALUE"""),33.07)</f>
        <v>33.07</v>
      </c>
      <c r="C731" s="1">
        <f t="shared" si="1"/>
        <v>-1.02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IFERROR(__xludf.DUMMYFUNCTION("""COMPUTED_VALUE"""),33.03)</f>
        <v>33.03</v>
      </c>
      <c r="C732" s="1">
        <f t="shared" si="1"/>
        <v>-1.04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IFERROR(__xludf.DUMMYFUNCTION("""COMPUTED_VALUE"""),33.32)</f>
        <v>33.32</v>
      </c>
      <c r="C733" s="1">
        <f t="shared" si="1"/>
        <v>-0.71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IFERROR(__xludf.DUMMYFUNCTION("""COMPUTED_VALUE"""),33.75)</f>
        <v>33.75</v>
      </c>
      <c r="C734" s="1">
        <f t="shared" si="1"/>
        <v>-0.57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IFERROR(__xludf.DUMMYFUNCTION("""COMPUTED_VALUE"""),33.91)</f>
        <v>33.91</v>
      </c>
      <c r="C735" s="1">
        <f t="shared" si="1"/>
        <v>-0.84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IFERROR(__xludf.DUMMYFUNCTION("""COMPUTED_VALUE"""),34.28)</f>
        <v>34.28</v>
      </c>
      <c r="C736" s="1">
        <f t="shared" si="1"/>
        <v>-0.63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IFERROR(__xludf.DUMMYFUNCTION("""COMPUTED_VALUE"""),34.27)</f>
        <v>34.27</v>
      </c>
      <c r="C737" s="1">
        <f t="shared" si="1"/>
        <v>-1.01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IFERROR(__xludf.DUMMYFUNCTION("""COMPUTED_VALUE"""),35.57)</f>
        <v>35.57</v>
      </c>
      <c r="C738" s="1">
        <f t="shared" si="1"/>
        <v>0.3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IFERROR(__xludf.DUMMYFUNCTION("""COMPUTED_VALUE"""),35.85)</f>
        <v>35.85</v>
      </c>
      <c r="C739" s="1">
        <f t="shared" si="1"/>
        <v>-0.72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IFERROR(__xludf.DUMMYFUNCTION("""COMPUTED_VALUE"""),36.1)</f>
        <v>36.1</v>
      </c>
      <c r="C740" s="1">
        <f t="shared" si="1"/>
        <v>-0.75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IFERROR(__xludf.DUMMYFUNCTION("""COMPUTED_VALUE"""),36.35)</f>
        <v>36.35</v>
      </c>
      <c r="C741" s="1">
        <f t="shared" si="1"/>
        <v>-0.75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IFERROR(__xludf.DUMMYFUNCTION("""COMPUTED_VALUE"""),36.65)</f>
        <v>36.65</v>
      </c>
      <c r="C742" s="1">
        <f t="shared" si="1"/>
        <v>-0.7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IFERROR(__xludf.DUMMYFUNCTION("""COMPUTED_VALUE"""),36.67)</f>
        <v>36.67</v>
      </c>
      <c r="C743" s="1">
        <f t="shared" si="1"/>
        <v>-0.98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IFERROR(__xludf.DUMMYFUNCTION("""COMPUTED_VALUE"""),36.51)</f>
        <v>36.51</v>
      </c>
      <c r="C744" s="1">
        <f t="shared" si="1"/>
        <v>-1.16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IFERROR(__xludf.DUMMYFUNCTION("""COMPUTED_VALUE"""),36.76)</f>
        <v>36.76</v>
      </c>
      <c r="C745" s="1">
        <f t="shared" si="1"/>
        <v>-0.75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IFERROR(__xludf.DUMMYFUNCTION("""COMPUTED_VALUE"""),37.14)</f>
        <v>37.14</v>
      </c>
      <c r="C746" s="1">
        <f t="shared" si="1"/>
        <v>-0.62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IFERROR(__xludf.DUMMYFUNCTION("""COMPUTED_VALUE"""),37.55)</f>
        <v>37.55</v>
      </c>
      <c r="C747" s="1">
        <f t="shared" si="1"/>
        <v>-0.59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IFERROR(__xludf.DUMMYFUNCTION("""COMPUTED_VALUE"""),37.24)</f>
        <v>37.24</v>
      </c>
      <c r="C748" s="1">
        <f t="shared" si="1"/>
        <v>-1.31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IFERROR(__xludf.DUMMYFUNCTION("""COMPUTED_VALUE"""),37.55)</f>
        <v>37.55</v>
      </c>
      <c r="C749" s="1">
        <f t="shared" si="1"/>
        <v>-0.69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IFERROR(__xludf.DUMMYFUNCTION("""COMPUTED_VALUE"""),36.31)</f>
        <v>36.31</v>
      </c>
      <c r="C750" s="1">
        <f t="shared" si="1"/>
        <v>-2.24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IFERROR(__xludf.DUMMYFUNCTION("""COMPUTED_VALUE"""),36.47)</f>
        <v>36.47</v>
      </c>
      <c r="C751" s="1">
        <f t="shared" si="1"/>
        <v>-0.84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IFERROR(__xludf.DUMMYFUNCTION("""COMPUTED_VALUE"""),36.66)</f>
        <v>36.66</v>
      </c>
      <c r="C752" s="1">
        <f t="shared" si="1"/>
        <v>-0.81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IFERROR(__xludf.DUMMYFUNCTION("""COMPUTED_VALUE"""),36.53)</f>
        <v>36.53</v>
      </c>
      <c r="C753" s="1">
        <f t="shared" si="1"/>
        <v>-1.13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IFERROR(__xludf.DUMMYFUNCTION("""COMPUTED_VALUE"""),36.54)</f>
        <v>36.54</v>
      </c>
      <c r="C754" s="1">
        <f t="shared" si="1"/>
        <v>-0.99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IFERROR(__xludf.DUMMYFUNCTION("""COMPUTED_VALUE"""),37.01)</f>
        <v>37.01</v>
      </c>
      <c r="C755" s="1">
        <f t="shared" si="1"/>
        <v>-0.53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IFERROR(__xludf.DUMMYFUNCTION("""COMPUTED_VALUE"""),38.06)</f>
        <v>38.06</v>
      </c>
      <c r="C756" s="1">
        <f t="shared" si="1"/>
        <v>0.05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IFERROR(__xludf.DUMMYFUNCTION("""COMPUTED_VALUE"""),37.79)</f>
        <v>37.79</v>
      </c>
      <c r="C757" s="1">
        <f t="shared" si="1"/>
        <v>-1.27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IFERROR(__xludf.DUMMYFUNCTION("""COMPUTED_VALUE"""),37.18)</f>
        <v>37.18</v>
      </c>
      <c r="C758" s="1">
        <f t="shared" si="1"/>
        <v>-1.61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IFERROR(__xludf.DUMMYFUNCTION("""COMPUTED_VALUE"""),38.03)</f>
        <v>38.03</v>
      </c>
      <c r="C759" s="1">
        <f t="shared" si="1"/>
        <v>-0.15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IFERROR(__xludf.DUMMYFUNCTION("""COMPUTED_VALUE"""),38.17)</f>
        <v>38.17</v>
      </c>
      <c r="C760" s="1">
        <f t="shared" si="1"/>
        <v>-0.86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IFERROR(__xludf.DUMMYFUNCTION("""COMPUTED_VALUE"""),38.45)</f>
        <v>38.45</v>
      </c>
      <c r="C761" s="1">
        <f t="shared" si="1"/>
        <v>-0.72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IFERROR(__xludf.DUMMYFUNCTION("""COMPUTED_VALUE"""),38.57)</f>
        <v>38.57</v>
      </c>
      <c r="C762" s="1">
        <f t="shared" si="1"/>
        <v>-0.88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IFERROR(__xludf.DUMMYFUNCTION("""COMPUTED_VALUE"""),39.1)</f>
        <v>39.1</v>
      </c>
      <c r="C763" s="1">
        <f t="shared" si="1"/>
        <v>-0.47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IFERROR(__xludf.DUMMYFUNCTION("""COMPUTED_VALUE"""),39.04)</f>
        <v>39.04</v>
      </c>
      <c r="C764" s="1">
        <f t="shared" si="1"/>
        <v>-1.06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IFERROR(__xludf.DUMMYFUNCTION("""COMPUTED_VALUE"""),39.3)</f>
        <v>39.3</v>
      </c>
      <c r="C765" s="1">
        <f t="shared" si="1"/>
        <v>-0.74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IFERROR(__xludf.DUMMYFUNCTION("""COMPUTED_VALUE"""),39.39)</f>
        <v>39.39</v>
      </c>
      <c r="C766" s="1">
        <f t="shared" si="1"/>
        <v>-0.91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IFERROR(__xludf.DUMMYFUNCTION("""COMPUTED_VALUE"""),39.36)</f>
        <v>39.36</v>
      </c>
      <c r="C767" s="1">
        <f t="shared" si="1"/>
        <v>-1.03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IFERROR(__xludf.DUMMYFUNCTION("""COMPUTED_VALUE"""),39.21)</f>
        <v>39.21</v>
      </c>
      <c r="C768" s="1">
        <f t="shared" si="1"/>
        <v>-1.15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IFERROR(__xludf.DUMMYFUNCTION("""COMPUTED_VALUE"""),39.49)</f>
        <v>39.49</v>
      </c>
      <c r="C769" s="1">
        <f t="shared" si="1"/>
        <v>-0.72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IFERROR(__xludf.DUMMYFUNCTION("""COMPUTED_VALUE"""),39.52)</f>
        <v>39.52</v>
      </c>
      <c r="C770" s="1">
        <f t="shared" si="1"/>
        <v>-0.97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IFERROR(__xludf.DUMMYFUNCTION("""COMPUTED_VALUE"""),39.44)</f>
        <v>39.44</v>
      </c>
      <c r="C771" s="1">
        <f t="shared" si="1"/>
        <v>-1.08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IFERROR(__xludf.DUMMYFUNCTION("""COMPUTED_VALUE"""),39.67)</f>
        <v>39.67</v>
      </c>
      <c r="C772" s="1">
        <f t="shared" si="1"/>
        <v>-0.77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IFERROR(__xludf.DUMMYFUNCTION("""COMPUTED_VALUE"""),40.1)</f>
        <v>40.1</v>
      </c>
      <c r="C773" s="1">
        <f t="shared" si="1"/>
        <v>-0.57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IFERROR(__xludf.DUMMYFUNCTION("""COMPUTED_VALUE"""),40.06)</f>
        <v>40.06</v>
      </c>
      <c r="C774" s="1">
        <f t="shared" si="1"/>
        <v>-1.04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IFERROR(__xludf.DUMMYFUNCTION("""COMPUTED_VALUE"""),39.87)</f>
        <v>39.87</v>
      </c>
      <c r="C775" s="1">
        <f t="shared" si="1"/>
        <v>-1.19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IFERROR(__xludf.DUMMYFUNCTION("""COMPUTED_VALUE"""),39.96)</f>
        <v>39.96</v>
      </c>
      <c r="C776" s="1">
        <f t="shared" si="1"/>
        <v>-0.91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IFERROR(__xludf.DUMMYFUNCTION("""COMPUTED_VALUE"""),40.31)</f>
        <v>40.31</v>
      </c>
      <c r="C777" s="1">
        <f t="shared" si="1"/>
        <v>-0.65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IFERROR(__xludf.DUMMYFUNCTION("""COMPUTED_VALUE"""),40.01)</f>
        <v>40.01</v>
      </c>
      <c r="C778" s="1">
        <f t="shared" si="1"/>
        <v>-1.3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IFERROR(__xludf.DUMMYFUNCTION("""COMPUTED_VALUE"""),41.33)</f>
        <v>41.33</v>
      </c>
      <c r="C779" s="1">
        <f t="shared" si="1"/>
        <v>0.32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IFERROR(__xludf.DUMMYFUNCTION("""COMPUTED_VALUE"""),41.44)</f>
        <v>41.44</v>
      </c>
      <c r="C780" s="1">
        <f t="shared" si="1"/>
        <v>-0.89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IFERROR(__xludf.DUMMYFUNCTION("""COMPUTED_VALUE"""),41.31)</f>
        <v>41.31</v>
      </c>
      <c r="C781" s="1">
        <f t="shared" si="1"/>
        <v>-1.13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IFERROR(__xludf.DUMMYFUNCTION("""COMPUTED_VALUE"""),41.4)</f>
        <v>41.4</v>
      </c>
      <c r="C782" s="1">
        <f t="shared" si="1"/>
        <v>-0.91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IFERROR(__xludf.DUMMYFUNCTION("""COMPUTED_VALUE"""),41.48)</f>
        <v>41.48</v>
      </c>
      <c r="C783" s="1">
        <f t="shared" si="1"/>
        <v>-0.92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IFERROR(__xludf.DUMMYFUNCTION("""COMPUTED_VALUE"""),41.95)</f>
        <v>41.95</v>
      </c>
      <c r="C784" s="1">
        <f t="shared" si="1"/>
        <v>-0.53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IFERROR(__xludf.DUMMYFUNCTION("""COMPUTED_VALUE"""),41.48)</f>
        <v>41.48</v>
      </c>
      <c r="C785" s="1">
        <f t="shared" si="1"/>
        <v>-1.47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IFERROR(__xludf.DUMMYFUNCTION("""COMPUTED_VALUE"""),41.86)</f>
        <v>41.86</v>
      </c>
      <c r="C786" s="1">
        <f t="shared" si="1"/>
        <v>-0.62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IFERROR(__xludf.DUMMYFUNCTION("""COMPUTED_VALUE"""),41.15)</f>
        <v>41.15</v>
      </c>
      <c r="C787" s="1">
        <f t="shared" si="1"/>
        <v>-1.71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IFERROR(__xludf.DUMMYFUNCTION("""COMPUTED_VALUE"""),41.7)</f>
        <v>41.7</v>
      </c>
      <c r="C788" s="1">
        <f t="shared" si="1"/>
        <v>-0.45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IFERROR(__xludf.DUMMYFUNCTION("""COMPUTED_VALUE"""),41.6)</f>
        <v>41.6</v>
      </c>
      <c r="C789" s="1">
        <f t="shared" si="1"/>
        <v>-1.1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IFERROR(__xludf.DUMMYFUNCTION("""COMPUTED_VALUE"""),41.62)</f>
        <v>41.62</v>
      </c>
      <c r="C790" s="1">
        <f t="shared" si="1"/>
        <v>-0.98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IFERROR(__xludf.DUMMYFUNCTION("""COMPUTED_VALUE"""),41.81)</f>
        <v>41.81</v>
      </c>
      <c r="C791" s="1">
        <f t="shared" si="1"/>
        <v>-0.81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IFERROR(__xludf.DUMMYFUNCTION("""COMPUTED_VALUE"""),40.64)</f>
        <v>40.64</v>
      </c>
      <c r="C792" s="1">
        <f t="shared" si="1"/>
        <v>-2.17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IFERROR(__xludf.DUMMYFUNCTION("""COMPUTED_VALUE"""),40.8)</f>
        <v>40.8</v>
      </c>
      <c r="C793" s="1">
        <f t="shared" si="1"/>
        <v>-0.84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IFERROR(__xludf.DUMMYFUNCTION("""COMPUTED_VALUE"""),41.17)</f>
        <v>41.17</v>
      </c>
      <c r="C794" s="1">
        <f t="shared" si="1"/>
        <v>-0.63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IFERROR(__xludf.DUMMYFUNCTION("""COMPUTED_VALUE"""),40.94)</f>
        <v>40.94</v>
      </c>
      <c r="C795" s="1">
        <f t="shared" si="1"/>
        <v>-1.23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IFERROR(__xludf.DUMMYFUNCTION("""COMPUTED_VALUE"""),41.32)</f>
        <v>41.32</v>
      </c>
      <c r="C796" s="1">
        <f t="shared" si="1"/>
        <v>-0.62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IFERROR(__xludf.DUMMYFUNCTION("""COMPUTED_VALUE"""),41.77)</f>
        <v>41.77</v>
      </c>
      <c r="C797" s="1">
        <f t="shared" si="1"/>
        <v>-0.55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IFERROR(__xludf.DUMMYFUNCTION("""COMPUTED_VALUE"""),40.72)</f>
        <v>40.72</v>
      </c>
      <c r="C798" s="1">
        <f t="shared" si="1"/>
        <v>-2.05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IFERROR(__xludf.DUMMYFUNCTION("""COMPUTED_VALUE"""),39.96)</f>
        <v>39.96</v>
      </c>
      <c r="C799" s="1">
        <f t="shared" si="1"/>
        <v>-1.76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IFERROR(__xludf.DUMMYFUNCTION("""COMPUTED_VALUE"""),40.13)</f>
        <v>40.13</v>
      </c>
      <c r="C800" s="1">
        <f t="shared" si="1"/>
        <v>-0.83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IFERROR(__xludf.DUMMYFUNCTION("""COMPUTED_VALUE"""),40.64)</f>
        <v>40.64</v>
      </c>
      <c r="C801" s="1">
        <f t="shared" si="1"/>
        <v>-0.49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IFERROR(__xludf.DUMMYFUNCTION("""COMPUTED_VALUE"""),41.28)</f>
        <v>41.28</v>
      </c>
      <c r="C802" s="1">
        <f t="shared" si="1"/>
        <v>-0.36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IFERROR(__xludf.DUMMYFUNCTION("""COMPUTED_VALUE"""),41.04)</f>
        <v>41.04</v>
      </c>
      <c r="C803" s="1">
        <f t="shared" si="1"/>
        <v>-1.24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IFERROR(__xludf.DUMMYFUNCTION("""COMPUTED_VALUE"""),42.78)</f>
        <v>42.78</v>
      </c>
      <c r="C804" s="1">
        <f t="shared" si="1"/>
        <v>0.74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IFERROR(__xludf.DUMMYFUNCTION("""COMPUTED_VALUE"""),42.72)</f>
        <v>42.72</v>
      </c>
      <c r="C805" s="1">
        <f t="shared" si="1"/>
        <v>-1.06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IFERROR(__xludf.DUMMYFUNCTION("""COMPUTED_VALUE"""),42.58)</f>
        <v>42.58</v>
      </c>
      <c r="C806" s="1">
        <f t="shared" si="1"/>
        <v>-1.14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IFERROR(__xludf.DUMMYFUNCTION("""COMPUTED_VALUE"""),42.43)</f>
        <v>42.43</v>
      </c>
      <c r="C807" s="1">
        <f t="shared" si="1"/>
        <v>-1.15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IFERROR(__xludf.DUMMYFUNCTION("""COMPUTED_VALUE"""),44.74)</f>
        <v>44.74</v>
      </c>
      <c r="C808" s="1">
        <f t="shared" si="1"/>
        <v>1.31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IFERROR(__xludf.DUMMYFUNCTION("""COMPUTED_VALUE"""),46.02)</f>
        <v>46.02</v>
      </c>
      <c r="C809" s="1">
        <f t="shared" si="1"/>
        <v>0.28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IFERROR(__xludf.DUMMYFUNCTION("""COMPUTED_VALUE"""),45.81)</f>
        <v>45.81</v>
      </c>
      <c r="C810" s="1">
        <f t="shared" si="1"/>
        <v>-1.21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IFERROR(__xludf.DUMMYFUNCTION("""COMPUTED_VALUE"""),46.49)</f>
        <v>46.49</v>
      </c>
      <c r="C811" s="1">
        <f t="shared" si="1"/>
        <v>-0.32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IFERROR(__xludf.DUMMYFUNCTION("""COMPUTED_VALUE"""),46.19)</f>
        <v>46.19</v>
      </c>
      <c r="C812" s="1">
        <f t="shared" si="1"/>
        <v>-1.3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IFERROR(__xludf.DUMMYFUNCTION("""COMPUTED_VALUE"""),47.57)</f>
        <v>47.57</v>
      </c>
      <c r="C813" s="1">
        <f t="shared" si="1"/>
        <v>0.38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IFERROR(__xludf.DUMMYFUNCTION("""COMPUTED_VALUE"""),47.24)</f>
        <v>47.24</v>
      </c>
      <c r="C814" s="1">
        <f t="shared" si="1"/>
        <v>-1.33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IFERROR(__xludf.DUMMYFUNCTION("""COMPUTED_VALUE"""),47.68)</f>
        <v>47.68</v>
      </c>
      <c r="C815" s="1">
        <f t="shared" si="1"/>
        <v>-0.56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IFERROR(__xludf.DUMMYFUNCTION("""COMPUTED_VALUE"""),46.97)</f>
        <v>46.97</v>
      </c>
      <c r="C816" s="1">
        <f t="shared" si="1"/>
        <v>-1.71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IFERROR(__xludf.DUMMYFUNCTION("""COMPUTED_VALUE"""),47.32)</f>
        <v>47.32</v>
      </c>
      <c r="C817" s="1">
        <f t="shared" si="1"/>
        <v>-0.65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IFERROR(__xludf.DUMMYFUNCTION("""COMPUTED_VALUE"""),46.3)</f>
        <v>46.3</v>
      </c>
      <c r="C818" s="1">
        <f t="shared" si="1"/>
        <v>-2.02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IFERROR(__xludf.DUMMYFUNCTION("""COMPUTED_VALUE"""),46.59)</f>
        <v>46.59</v>
      </c>
      <c r="C819" s="1">
        <f t="shared" si="1"/>
        <v>-0.71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IFERROR(__xludf.DUMMYFUNCTION("""COMPUTED_VALUE"""),47.01)</f>
        <v>47.01</v>
      </c>
      <c r="C820" s="1">
        <f t="shared" si="1"/>
        <v>-0.58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IFERROR(__xludf.DUMMYFUNCTION("""COMPUTED_VALUE"""),47.66)</f>
        <v>47.66</v>
      </c>
      <c r="C821" s="1">
        <f t="shared" si="1"/>
        <v>-0.35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IFERROR(__xludf.DUMMYFUNCTION("""COMPUTED_VALUE"""),48.31)</f>
        <v>48.31</v>
      </c>
      <c r="C822" s="1">
        <f t="shared" si="1"/>
        <v>-0.35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IFERROR(__xludf.DUMMYFUNCTION("""COMPUTED_VALUE"""),48.11)</f>
        <v>48.11</v>
      </c>
      <c r="C823" s="1">
        <f t="shared" si="1"/>
        <v>-1.2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IFERROR(__xludf.DUMMYFUNCTION("""COMPUTED_VALUE"""),48.67)</f>
        <v>48.67</v>
      </c>
      <c r="C824" s="1">
        <f t="shared" si="1"/>
        <v>-0.44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IFERROR(__xludf.DUMMYFUNCTION("""COMPUTED_VALUE"""),48.77)</f>
        <v>48.77</v>
      </c>
      <c r="C825" s="1">
        <f t="shared" si="1"/>
        <v>-0.9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IFERROR(__xludf.DUMMYFUNCTION("""COMPUTED_VALUE"""),48.62)</f>
        <v>48.62</v>
      </c>
      <c r="C826" s="1">
        <f t="shared" si="1"/>
        <v>-1.15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IFERROR(__xludf.DUMMYFUNCTION("""COMPUTED_VALUE"""),49.06)</f>
        <v>49.06</v>
      </c>
      <c r="C827" s="1">
        <f t="shared" si="1"/>
        <v>-0.56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IFERROR(__xludf.DUMMYFUNCTION("""COMPUTED_VALUE"""),48.55)</f>
        <v>48.55</v>
      </c>
      <c r="C828" s="1">
        <f t="shared" si="1"/>
        <v>-1.51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IFERROR(__xludf.DUMMYFUNCTION("""COMPUTED_VALUE"""),48.71)</f>
        <v>48.71</v>
      </c>
      <c r="C829" s="1">
        <f t="shared" si="1"/>
        <v>-0.84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IFERROR(__xludf.DUMMYFUNCTION("""COMPUTED_VALUE"""),49.35)</f>
        <v>49.35</v>
      </c>
      <c r="C830" s="1">
        <f t="shared" si="1"/>
        <v>-0.36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IFERROR(__xludf.DUMMYFUNCTION("""COMPUTED_VALUE"""),49.72)</f>
        <v>49.72</v>
      </c>
      <c r="C831" s="1">
        <f t="shared" si="1"/>
        <v>-0.63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IFERROR(__xludf.DUMMYFUNCTION("""COMPUTED_VALUE"""),49.62)</f>
        <v>49.62</v>
      </c>
      <c r="C832" s="1">
        <f t="shared" si="1"/>
        <v>-1.1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IFERROR(__xludf.DUMMYFUNCTION("""COMPUTED_VALUE"""),49.05)</f>
        <v>49.05</v>
      </c>
      <c r="C833" s="1">
        <f t="shared" si="1"/>
        <v>-1.57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IFERROR(__xludf.DUMMYFUNCTION("""COMPUTED_VALUE"""),49.7)</f>
        <v>49.7</v>
      </c>
      <c r="C834" s="1">
        <f t="shared" si="1"/>
        <v>-0.35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IFERROR(__xludf.DUMMYFUNCTION("""COMPUTED_VALUE"""),49.27)</f>
        <v>49.27</v>
      </c>
      <c r="C835" s="1">
        <f t="shared" si="1"/>
        <v>-1.43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IFERROR(__xludf.DUMMYFUNCTION("""COMPUTED_VALUE"""),49.42)</f>
        <v>49.42</v>
      </c>
      <c r="C836" s="1">
        <f t="shared" si="1"/>
        <v>-0.85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IFERROR(__xludf.DUMMYFUNCTION("""COMPUTED_VALUE"""),49.51)</f>
        <v>49.51</v>
      </c>
      <c r="C837" s="1">
        <f t="shared" si="1"/>
        <v>-0.91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IFERROR(__xludf.DUMMYFUNCTION("""COMPUTED_VALUE"""),48.94)</f>
        <v>48.94</v>
      </c>
      <c r="C838" s="1">
        <f t="shared" si="1"/>
        <v>-1.57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IFERROR(__xludf.DUMMYFUNCTION("""COMPUTED_VALUE"""),48.88)</f>
        <v>48.88</v>
      </c>
      <c r="C839" s="1">
        <f t="shared" si="1"/>
        <v>-1.06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IFERROR(__xludf.DUMMYFUNCTION("""COMPUTED_VALUE"""),48.02)</f>
        <v>48.02</v>
      </c>
      <c r="C840" s="1">
        <f t="shared" si="1"/>
        <v>-1.86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IFERROR(__xludf.DUMMYFUNCTION("""COMPUTED_VALUE"""),47.84)</f>
        <v>47.84</v>
      </c>
      <c r="C841" s="1">
        <f t="shared" si="1"/>
        <v>-1.18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IFERROR(__xludf.DUMMYFUNCTION("""COMPUTED_VALUE"""),49.19)</f>
        <v>49.19</v>
      </c>
      <c r="C842" s="1">
        <f t="shared" si="1"/>
        <v>0.35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IFERROR(__xludf.DUMMYFUNCTION("""COMPUTED_VALUE"""),49.12)</f>
        <v>49.12</v>
      </c>
      <c r="C843" s="1">
        <f t="shared" si="1"/>
        <v>-1.07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IFERROR(__xludf.DUMMYFUNCTION("""COMPUTED_VALUE"""),47.81)</f>
        <v>47.81</v>
      </c>
      <c r="C844" s="1">
        <f t="shared" si="1"/>
        <v>-2.31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IFERROR(__xludf.DUMMYFUNCTION("""COMPUTED_VALUE"""),48.72)</f>
        <v>48.72</v>
      </c>
      <c r="C845" s="1">
        <f t="shared" si="1"/>
        <v>-0.09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IFERROR(__xludf.DUMMYFUNCTION("""COMPUTED_VALUE"""),49.07)</f>
        <v>49.07</v>
      </c>
      <c r="C846" s="1">
        <f t="shared" si="1"/>
        <v>-0.65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IFERROR(__xludf.DUMMYFUNCTION("""COMPUTED_VALUE"""),49.59)</f>
        <v>49.59</v>
      </c>
      <c r="C847" s="1">
        <f t="shared" si="1"/>
        <v>-0.48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IFERROR(__xludf.DUMMYFUNCTION("""COMPUTED_VALUE"""),50.03)</f>
        <v>50.03</v>
      </c>
      <c r="C848" s="1">
        <f t="shared" si="1"/>
        <v>-0.56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IFERROR(__xludf.DUMMYFUNCTION("""COMPUTED_VALUE"""),49.11)</f>
        <v>49.11</v>
      </c>
      <c r="C849" s="1">
        <f t="shared" si="1"/>
        <v>-1.92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IFERROR(__xludf.DUMMYFUNCTION("""COMPUTED_VALUE"""),49.61)</f>
        <v>49.61</v>
      </c>
      <c r="C850" s="1">
        <f t="shared" si="1"/>
        <v>-0.5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IFERROR(__xludf.DUMMYFUNCTION("""COMPUTED_VALUE"""),49.75)</f>
        <v>49.75</v>
      </c>
      <c r="C851" s="1">
        <f t="shared" si="1"/>
        <v>-0.86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IFERROR(__xludf.DUMMYFUNCTION("""COMPUTED_VALUE"""),50.11)</f>
        <v>50.11</v>
      </c>
      <c r="C852" s="1">
        <f t="shared" si="1"/>
        <v>-0.64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IFERROR(__xludf.DUMMYFUNCTION("""COMPUTED_VALUE"""),50.14)</f>
        <v>50.14</v>
      </c>
      <c r="C853" s="1">
        <f t="shared" si="1"/>
        <v>-0.97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IFERROR(__xludf.DUMMYFUNCTION("""COMPUTED_VALUE"""),50.4)</f>
        <v>50.4</v>
      </c>
      <c r="C854" s="1">
        <f t="shared" si="1"/>
        <v>-0.74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IFERROR(__xludf.DUMMYFUNCTION("""COMPUTED_VALUE"""),50.77)</f>
        <v>50.77</v>
      </c>
      <c r="C855" s="1">
        <f t="shared" si="1"/>
        <v>-0.63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IFERROR(__xludf.DUMMYFUNCTION("""COMPUTED_VALUE"""),50.23)</f>
        <v>50.23</v>
      </c>
      <c r="C856" s="1">
        <f t="shared" si="1"/>
        <v>-1.54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IFERROR(__xludf.DUMMYFUNCTION("""COMPUTED_VALUE"""),49.54)</f>
        <v>49.54</v>
      </c>
      <c r="C857" s="1">
        <f t="shared" si="1"/>
        <v>-1.69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IFERROR(__xludf.DUMMYFUNCTION("""COMPUTED_VALUE"""),49.01)</f>
        <v>49.01</v>
      </c>
      <c r="C858" s="1">
        <f t="shared" si="1"/>
        <v>-1.53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IFERROR(__xludf.DUMMYFUNCTION("""COMPUTED_VALUE"""),47.76)</f>
        <v>47.76</v>
      </c>
      <c r="C859" s="1">
        <f t="shared" si="1"/>
        <v>-2.25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IFERROR(__xludf.DUMMYFUNCTION("""COMPUTED_VALUE"""),48.5)</f>
        <v>48.5</v>
      </c>
      <c r="C860" s="1">
        <f t="shared" si="1"/>
        <v>-0.26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IFERROR(__xludf.DUMMYFUNCTION("""COMPUTED_VALUE"""),48.03)</f>
        <v>48.03</v>
      </c>
      <c r="C861" s="1">
        <f t="shared" si="1"/>
        <v>-1.47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IFERROR(__xludf.DUMMYFUNCTION("""COMPUTED_VALUE"""),48.63)</f>
        <v>48.63</v>
      </c>
      <c r="C862" s="1">
        <f t="shared" si="1"/>
        <v>-0.4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IFERROR(__xludf.DUMMYFUNCTION("""COMPUTED_VALUE"""),48.24)</f>
        <v>48.24</v>
      </c>
      <c r="C863" s="1">
        <f t="shared" si="1"/>
        <v>-1.39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IFERROR(__xludf.DUMMYFUNCTION("""COMPUTED_VALUE"""),49.42)</f>
        <v>49.42</v>
      </c>
      <c r="C864" s="1">
        <f t="shared" si="1"/>
        <v>0.18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IFERROR(__xludf.DUMMYFUNCTION("""COMPUTED_VALUE"""),49.65)</f>
        <v>49.65</v>
      </c>
      <c r="C865" s="1">
        <f t="shared" si="1"/>
        <v>-0.77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IFERROR(__xludf.DUMMYFUNCTION("""COMPUTED_VALUE"""),49.54)</f>
        <v>49.54</v>
      </c>
      <c r="C866" s="1">
        <f t="shared" si="1"/>
        <v>-1.11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IFERROR(__xludf.DUMMYFUNCTION("""COMPUTED_VALUE"""),49.34)</f>
        <v>49.34</v>
      </c>
      <c r="C867" s="1">
        <f t="shared" si="1"/>
        <v>-1.2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IFERROR(__xludf.DUMMYFUNCTION("""COMPUTED_VALUE"""),50.07)</f>
        <v>50.07</v>
      </c>
      <c r="C868" s="1">
        <f t="shared" si="1"/>
        <v>-0.27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IFERROR(__xludf.DUMMYFUNCTION("""COMPUTED_VALUE"""),50.18)</f>
        <v>50.18</v>
      </c>
      <c r="C869" s="1">
        <f t="shared" si="1"/>
        <v>-0.89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IFERROR(__xludf.DUMMYFUNCTION("""COMPUTED_VALUE"""),50.38)</f>
        <v>50.38</v>
      </c>
      <c r="C870" s="1">
        <f t="shared" si="1"/>
        <v>-0.8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IFERROR(__xludf.DUMMYFUNCTION("""COMPUTED_VALUE"""),50.9)</f>
        <v>50.9</v>
      </c>
      <c r="C871" s="1">
        <f t="shared" si="1"/>
        <v>-0.48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IFERROR(__xludf.DUMMYFUNCTION("""COMPUTED_VALUE"""),50.23)</f>
        <v>50.23</v>
      </c>
      <c r="C872" s="1">
        <f t="shared" si="1"/>
        <v>-1.67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IFERROR(__xludf.DUMMYFUNCTION("""COMPUTED_VALUE"""),48.34)</f>
        <v>48.34</v>
      </c>
      <c r="C873" s="1">
        <f t="shared" si="1"/>
        <v>-2.89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IFERROR(__xludf.DUMMYFUNCTION("""COMPUTED_VALUE"""),48.71)</f>
        <v>48.71</v>
      </c>
      <c r="C874" s="1">
        <f t="shared" si="1"/>
        <v>-0.63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IFERROR(__xludf.DUMMYFUNCTION("""COMPUTED_VALUE"""),48.05)</f>
        <v>48.05</v>
      </c>
      <c r="C875" s="1">
        <f t="shared" si="1"/>
        <v>-1.66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IFERROR(__xludf.DUMMYFUNCTION("""COMPUTED_VALUE"""),45.22)</f>
        <v>45.22</v>
      </c>
      <c r="C876" s="1">
        <f t="shared" si="1"/>
        <v>-3.83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IFERROR(__xludf.DUMMYFUNCTION("""COMPUTED_VALUE"""),45.01)</f>
        <v>45.01</v>
      </c>
      <c r="C877" s="1">
        <f t="shared" si="1"/>
        <v>-1.21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IFERROR(__xludf.DUMMYFUNCTION("""COMPUTED_VALUE"""),44.9)</f>
        <v>44.9</v>
      </c>
      <c r="C878" s="1">
        <f t="shared" si="1"/>
        <v>-1.11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IFERROR(__xludf.DUMMYFUNCTION("""COMPUTED_VALUE"""),44.2)</f>
        <v>44.2</v>
      </c>
      <c r="C879" s="1">
        <f t="shared" si="1"/>
        <v>-1.7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IFERROR(__xludf.DUMMYFUNCTION("""COMPUTED_VALUE"""),44.34)</f>
        <v>44.34</v>
      </c>
      <c r="C880" s="1">
        <f t="shared" si="1"/>
        <v>-0.86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IFERROR(__xludf.DUMMYFUNCTION("""COMPUTED_VALUE"""),44.46)</f>
        <v>44.46</v>
      </c>
      <c r="C881" s="1">
        <f t="shared" si="1"/>
        <v>-0.88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IFERROR(__xludf.DUMMYFUNCTION("""COMPUTED_VALUE"""),44.12)</f>
        <v>44.12</v>
      </c>
      <c r="C882" s="1">
        <f t="shared" si="1"/>
        <v>-1.34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IFERROR(__xludf.DUMMYFUNCTION("""COMPUTED_VALUE"""),44.25)</f>
        <v>44.25</v>
      </c>
      <c r="C883" s="1">
        <f t="shared" si="1"/>
        <v>-0.87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IFERROR(__xludf.DUMMYFUNCTION("""COMPUTED_VALUE"""),45.33)</f>
        <v>45.33</v>
      </c>
      <c r="C884" s="1">
        <f t="shared" si="1"/>
        <v>0.08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IFERROR(__xludf.DUMMYFUNCTION("""COMPUTED_VALUE"""),46.45)</f>
        <v>46.45</v>
      </c>
      <c r="C885" s="1">
        <f t="shared" si="1"/>
        <v>0.12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IFERROR(__xludf.DUMMYFUNCTION("""COMPUTED_VALUE"""),47.85)</f>
        <v>47.85</v>
      </c>
      <c r="C886" s="1">
        <f t="shared" si="1"/>
        <v>0.4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IFERROR(__xludf.DUMMYFUNCTION("""COMPUTED_VALUE"""),48.7)</f>
        <v>48.7</v>
      </c>
      <c r="C887" s="1">
        <f t="shared" si="1"/>
        <v>-0.15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IFERROR(__xludf.DUMMYFUNCTION("""COMPUTED_VALUE"""),48.76)</f>
        <v>48.76</v>
      </c>
      <c r="C888" s="1">
        <f t="shared" si="1"/>
        <v>-0.94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IFERROR(__xludf.DUMMYFUNCTION("""COMPUTED_VALUE"""),49.27)</f>
        <v>49.27</v>
      </c>
      <c r="C889" s="1">
        <f t="shared" si="1"/>
        <v>-0.49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IFERROR(__xludf.DUMMYFUNCTION("""COMPUTED_VALUE"""),49.26)</f>
        <v>49.26</v>
      </c>
      <c r="C890" s="1">
        <f t="shared" si="1"/>
        <v>-1.01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IFERROR(__xludf.DUMMYFUNCTION("""COMPUTED_VALUE"""),49.73)</f>
        <v>49.73</v>
      </c>
      <c r="C891" s="1">
        <f t="shared" si="1"/>
        <v>-0.53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IFERROR(__xludf.DUMMYFUNCTION("""COMPUTED_VALUE"""),50.54)</f>
        <v>50.54</v>
      </c>
      <c r="C892" s="1">
        <f t="shared" si="1"/>
        <v>-0.19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IFERROR(__xludf.DUMMYFUNCTION("""COMPUTED_VALUE"""),50.61)</f>
        <v>50.61</v>
      </c>
      <c r="C893" s="1">
        <f t="shared" si="1"/>
        <v>-0.93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IFERROR(__xludf.DUMMYFUNCTION("""COMPUTED_VALUE"""),51.26)</f>
        <v>51.26</v>
      </c>
      <c r="C894" s="1">
        <f t="shared" si="1"/>
        <v>-0.35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IFERROR(__xludf.DUMMYFUNCTION("""COMPUTED_VALUE"""),51.01)</f>
        <v>51.01</v>
      </c>
      <c r="C895" s="1">
        <f t="shared" si="1"/>
        <v>-1.25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IFERROR(__xludf.DUMMYFUNCTION("""COMPUTED_VALUE"""),51.08)</f>
        <v>51.08</v>
      </c>
      <c r="C896" s="1">
        <f t="shared" si="1"/>
        <v>-0.93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IFERROR(__xludf.DUMMYFUNCTION("""COMPUTED_VALUE"""),51.01)</f>
        <v>51.01</v>
      </c>
      <c r="C897" s="1">
        <f t="shared" si="1"/>
        <v>-1.07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IFERROR(__xludf.DUMMYFUNCTION("""COMPUTED_VALUE"""),50.82)</f>
        <v>50.82</v>
      </c>
      <c r="C898" s="1">
        <f t="shared" si="1"/>
        <v>-1.19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IFERROR(__xludf.DUMMYFUNCTION("""COMPUTED_VALUE"""),50.62)</f>
        <v>50.62</v>
      </c>
      <c r="C899" s="1">
        <f t="shared" si="1"/>
        <v>-1.2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IFERROR(__xludf.DUMMYFUNCTION("""COMPUTED_VALUE"""),50.01)</f>
        <v>50.01</v>
      </c>
      <c r="C900" s="1">
        <f t="shared" si="1"/>
        <v>-1.61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IFERROR(__xludf.DUMMYFUNCTION("""COMPUTED_VALUE"""),50.25)</f>
        <v>50.25</v>
      </c>
      <c r="C901" s="1">
        <f t="shared" si="1"/>
        <v>-0.76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IFERROR(__xludf.DUMMYFUNCTION("""COMPUTED_VALUE"""),51.13)</f>
        <v>51.13</v>
      </c>
      <c r="C902" s="1">
        <f t="shared" si="1"/>
        <v>-0.12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IFERROR(__xludf.DUMMYFUNCTION("""COMPUTED_VALUE"""),50.98)</f>
        <v>50.98</v>
      </c>
      <c r="C903" s="1">
        <f t="shared" si="1"/>
        <v>-1.15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IFERROR(__xludf.DUMMYFUNCTION("""COMPUTED_VALUE"""),50.96)</f>
        <v>50.96</v>
      </c>
      <c r="C904" s="1">
        <f t="shared" si="1"/>
        <v>-1.02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IFERROR(__xludf.DUMMYFUNCTION("""COMPUTED_VALUE"""),50.24)</f>
        <v>50.24</v>
      </c>
      <c r="C905" s="1">
        <f t="shared" si="1"/>
        <v>-1.72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IFERROR(__xludf.DUMMYFUNCTION("""COMPUTED_VALUE"""),49.69)</f>
        <v>49.69</v>
      </c>
      <c r="C906" s="1">
        <f t="shared" si="1"/>
        <v>-1.55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IFERROR(__xludf.DUMMYFUNCTION("""COMPUTED_VALUE"""),49.89)</f>
        <v>49.89</v>
      </c>
      <c r="C907" s="1">
        <f t="shared" si="1"/>
        <v>-0.8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IFERROR(__xludf.DUMMYFUNCTION("""COMPUTED_VALUE"""),49.61)</f>
        <v>49.61</v>
      </c>
      <c r="C908" s="1">
        <f t="shared" si="1"/>
        <v>-1.28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IFERROR(__xludf.DUMMYFUNCTION("""COMPUTED_VALUE"""),50.19)</f>
        <v>50.19</v>
      </c>
      <c r="C909" s="1">
        <f t="shared" si="1"/>
        <v>-0.42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IFERROR(__xludf.DUMMYFUNCTION("""COMPUTED_VALUE"""),50.54)</f>
        <v>50.54</v>
      </c>
      <c r="C910" s="1">
        <f t="shared" si="1"/>
        <v>-0.65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IFERROR(__xludf.DUMMYFUNCTION("""COMPUTED_VALUE"""),50.46)</f>
        <v>50.46</v>
      </c>
      <c r="C911" s="1">
        <f t="shared" si="1"/>
        <v>-1.08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IFERROR(__xludf.DUMMYFUNCTION("""COMPUTED_VALUE"""),49.36)</f>
        <v>49.36</v>
      </c>
      <c r="C912" s="1">
        <f t="shared" si="1"/>
        <v>-2.1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IFERROR(__xludf.DUMMYFUNCTION("""COMPUTED_VALUE"""),48.84)</f>
        <v>48.84</v>
      </c>
      <c r="C913" s="1">
        <f t="shared" si="1"/>
        <v>-1.52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IFERROR(__xludf.DUMMYFUNCTION("""COMPUTED_VALUE"""),48.52)</f>
        <v>48.52</v>
      </c>
      <c r="C914" s="1">
        <f t="shared" si="1"/>
        <v>-1.32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IFERROR(__xludf.DUMMYFUNCTION("""COMPUTED_VALUE"""),48.76)</f>
        <v>48.76</v>
      </c>
      <c r="C915" s="1">
        <f t="shared" si="1"/>
        <v>-0.76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IFERROR(__xludf.DUMMYFUNCTION("""COMPUTED_VALUE"""),48.42)</f>
        <v>48.42</v>
      </c>
      <c r="C916" s="1">
        <f t="shared" si="1"/>
        <v>-1.34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IFERROR(__xludf.DUMMYFUNCTION("""COMPUTED_VALUE"""),48.59)</f>
        <v>48.59</v>
      </c>
      <c r="C917" s="1">
        <f t="shared" si="1"/>
        <v>-0.83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IFERROR(__xludf.DUMMYFUNCTION("""COMPUTED_VALUE"""),48.79)</f>
        <v>48.79</v>
      </c>
      <c r="C918" s="1">
        <f t="shared" si="1"/>
        <v>-0.8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IFERROR(__xludf.DUMMYFUNCTION("""COMPUTED_VALUE"""),48.82)</f>
        <v>48.82</v>
      </c>
      <c r="C919" s="1">
        <f t="shared" si="1"/>
        <v>-0.97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IFERROR(__xludf.DUMMYFUNCTION("""COMPUTED_VALUE"""),47.25)</f>
        <v>47.25</v>
      </c>
      <c r="C920" s="1">
        <f t="shared" si="1"/>
        <v>-2.57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IFERROR(__xludf.DUMMYFUNCTION("""COMPUTED_VALUE"""),47.07)</f>
        <v>47.07</v>
      </c>
      <c r="C921" s="1">
        <f t="shared" si="1"/>
        <v>-1.18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IFERROR(__xludf.DUMMYFUNCTION("""COMPUTED_VALUE"""),47.58)</f>
        <v>47.58</v>
      </c>
      <c r="C922" s="1">
        <f t="shared" si="1"/>
        <v>-0.49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IFERROR(__xludf.DUMMYFUNCTION("""COMPUTED_VALUE"""),48.07)</f>
        <v>48.07</v>
      </c>
      <c r="C923" s="1">
        <f t="shared" si="1"/>
        <v>-0.51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IFERROR(__xludf.DUMMYFUNCTION("""COMPUTED_VALUE"""),48.74)</f>
        <v>48.74</v>
      </c>
      <c r="C924" s="1">
        <f t="shared" si="1"/>
        <v>-0.33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IFERROR(__xludf.DUMMYFUNCTION("""COMPUTED_VALUE"""),49.49)</f>
        <v>49.49</v>
      </c>
      <c r="C925" s="1">
        <f t="shared" si="1"/>
        <v>-0.25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IFERROR(__xludf.DUMMYFUNCTION("""COMPUTED_VALUE"""),50.19)</f>
        <v>50.19</v>
      </c>
      <c r="C926" s="1">
        <f t="shared" si="1"/>
        <v>-0.3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IFERROR(__xludf.DUMMYFUNCTION("""COMPUTED_VALUE"""),49.46)</f>
        <v>49.46</v>
      </c>
      <c r="C927" s="1">
        <f t="shared" si="1"/>
        <v>-1.73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IFERROR(__xludf.DUMMYFUNCTION("""COMPUTED_VALUE"""),50.22)</f>
        <v>50.22</v>
      </c>
      <c r="C928" s="1">
        <f t="shared" si="1"/>
        <v>-0.24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IFERROR(__xludf.DUMMYFUNCTION("""COMPUTED_VALUE"""),50.67)</f>
        <v>50.67</v>
      </c>
      <c r="C929" s="1">
        <f t="shared" si="1"/>
        <v>-0.55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IFERROR(__xludf.DUMMYFUNCTION("""COMPUTED_VALUE"""),50.75)</f>
        <v>50.75</v>
      </c>
      <c r="C930" s="1">
        <f t="shared" si="1"/>
        <v>-0.92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IFERROR(__xludf.DUMMYFUNCTION("""COMPUTED_VALUE"""),53.29)</f>
        <v>53.29</v>
      </c>
      <c r="C931" s="1">
        <f t="shared" si="1"/>
        <v>1.54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IFERROR(__xludf.DUMMYFUNCTION("""COMPUTED_VALUE"""),53.46)</f>
        <v>53.46</v>
      </c>
      <c r="C932" s="1">
        <f t="shared" si="1"/>
        <v>-0.83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IFERROR(__xludf.DUMMYFUNCTION("""COMPUTED_VALUE"""),54.78)</f>
        <v>54.78</v>
      </c>
      <c r="C933" s="1">
        <f t="shared" si="1"/>
        <v>0.32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IFERROR(__xludf.DUMMYFUNCTION("""COMPUTED_VALUE"""),54.92)</f>
        <v>54.92</v>
      </c>
      <c r="C934" s="1">
        <f t="shared" si="1"/>
        <v>-0.86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IFERROR(__xludf.DUMMYFUNCTION("""COMPUTED_VALUE"""),55.63)</f>
        <v>55.63</v>
      </c>
      <c r="C935" s="1">
        <f t="shared" si="1"/>
        <v>-0.29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IFERROR(__xludf.DUMMYFUNCTION("""COMPUTED_VALUE"""),55.99)</f>
        <v>55.99</v>
      </c>
      <c r="C936" s="1">
        <f t="shared" si="1"/>
        <v>-0.64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IFERROR(__xludf.DUMMYFUNCTION("""COMPUTED_VALUE"""),55.52)</f>
        <v>55.52</v>
      </c>
      <c r="C937" s="1">
        <f t="shared" si="1"/>
        <v>-1.47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IFERROR(__xludf.DUMMYFUNCTION("""COMPUTED_VALUE"""),56.23)</f>
        <v>56.23</v>
      </c>
      <c r="C938" s="1">
        <f t="shared" si="1"/>
        <v>-0.29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IFERROR(__xludf.DUMMYFUNCTION("""COMPUTED_VALUE"""),55.39)</f>
        <v>55.39</v>
      </c>
      <c r="C939" s="1">
        <f t="shared" si="1"/>
        <v>-1.84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IFERROR(__xludf.DUMMYFUNCTION("""COMPUTED_VALUE"""),54.85)</f>
        <v>54.85</v>
      </c>
      <c r="C940" s="1">
        <f t="shared" si="1"/>
        <v>-1.54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IFERROR(__xludf.DUMMYFUNCTION("""COMPUTED_VALUE"""),54.73)</f>
        <v>54.73</v>
      </c>
      <c r="C941" s="1">
        <f t="shared" si="1"/>
        <v>-1.12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IFERROR(__xludf.DUMMYFUNCTION("""COMPUTED_VALUE"""),54.51)</f>
        <v>54.51</v>
      </c>
      <c r="C942" s="1">
        <f t="shared" si="1"/>
        <v>-1.22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IFERROR(__xludf.DUMMYFUNCTION("""COMPUTED_VALUE"""),53.8)</f>
        <v>53.8</v>
      </c>
      <c r="C943" s="1">
        <f t="shared" si="1"/>
        <v>-1.71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IFERROR(__xludf.DUMMYFUNCTION("""COMPUTED_VALUE"""),56.24)</f>
        <v>56.24</v>
      </c>
      <c r="C944" s="1">
        <f t="shared" si="1"/>
        <v>1.44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IFERROR(__xludf.DUMMYFUNCTION("""COMPUTED_VALUE"""),56.53)</f>
        <v>56.53</v>
      </c>
      <c r="C945" s="1">
        <f t="shared" si="1"/>
        <v>-0.71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IFERROR(__xludf.DUMMYFUNCTION("""COMPUTED_VALUE"""),55.96)</f>
        <v>55.96</v>
      </c>
      <c r="C946" s="1">
        <f t="shared" si="1"/>
        <v>-1.57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IFERROR(__xludf.DUMMYFUNCTION("""COMPUTED_VALUE"""),55.79)</f>
        <v>55.79</v>
      </c>
      <c r="C947" s="1">
        <f t="shared" si="1"/>
        <v>-1.17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IFERROR(__xludf.DUMMYFUNCTION("""COMPUTED_VALUE"""),55.19)</f>
        <v>55.19</v>
      </c>
      <c r="C948" s="1">
        <f t="shared" si="1"/>
        <v>-1.6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IFERROR(__xludf.DUMMYFUNCTION("""COMPUTED_VALUE"""),54.86)</f>
        <v>54.86</v>
      </c>
      <c r="C949" s="1">
        <f t="shared" si="1"/>
        <v>-1.33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IFERROR(__xludf.DUMMYFUNCTION("""COMPUTED_VALUE"""),55.01)</f>
        <v>55.01</v>
      </c>
      <c r="C950" s="1">
        <f t="shared" si="1"/>
        <v>-0.85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IFERROR(__xludf.DUMMYFUNCTION("""COMPUTED_VALUE"""),56.0)</f>
        <v>56</v>
      </c>
      <c r="C951" s="1">
        <f t="shared" si="1"/>
        <v>-0.01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IFERROR(__xludf.DUMMYFUNCTION("""COMPUTED_VALUE"""),55.96)</f>
        <v>55.96</v>
      </c>
      <c r="C952" s="1">
        <f t="shared" si="1"/>
        <v>-1.04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IFERROR(__xludf.DUMMYFUNCTION("""COMPUTED_VALUE"""),56.7)</f>
        <v>56.7</v>
      </c>
      <c r="C953" s="1">
        <f t="shared" si="1"/>
        <v>-0.26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IFERROR(__xludf.DUMMYFUNCTION("""COMPUTED_VALUE"""),56.3)</f>
        <v>56.3</v>
      </c>
      <c r="C954" s="1">
        <f t="shared" si="1"/>
        <v>-1.4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IFERROR(__xludf.DUMMYFUNCTION("""COMPUTED_VALUE"""),57.59)</f>
        <v>57.59</v>
      </c>
      <c r="C955" s="1">
        <f t="shared" si="1"/>
        <v>0.29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IFERROR(__xludf.DUMMYFUNCTION("""COMPUTED_VALUE"""),58.76)</f>
        <v>58.76</v>
      </c>
      <c r="C956" s="1">
        <f t="shared" si="1"/>
        <v>0.17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IFERROR(__xludf.DUMMYFUNCTION("""COMPUTED_VALUE"""),58.59)</f>
        <v>58.59</v>
      </c>
      <c r="C957" s="1">
        <f t="shared" si="1"/>
        <v>-1.17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IFERROR(__xludf.DUMMYFUNCTION("""COMPUTED_VALUE"""),58.38)</f>
        <v>58.38</v>
      </c>
      <c r="C958" s="1">
        <f t="shared" si="1"/>
        <v>-1.21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IFERROR(__xludf.DUMMYFUNCTION("""COMPUTED_VALUE"""),58.69)</f>
        <v>58.69</v>
      </c>
      <c r="C959" s="1">
        <f t="shared" si="1"/>
        <v>-0.69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IFERROR(__xludf.DUMMYFUNCTION("""COMPUTED_VALUE"""),58.79)</f>
        <v>58.79</v>
      </c>
      <c r="C960" s="1">
        <f t="shared" si="1"/>
        <v>-0.9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IFERROR(__xludf.DUMMYFUNCTION("""COMPUTED_VALUE"""),59.25)</f>
        <v>59.25</v>
      </c>
      <c r="C961" s="1">
        <f t="shared" si="1"/>
        <v>-0.54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IFERROR(__xludf.DUMMYFUNCTION("""COMPUTED_VALUE"""),59.19)</f>
        <v>59.19</v>
      </c>
      <c r="C962" s="1">
        <f t="shared" si="1"/>
        <v>-1.06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IFERROR(__xludf.DUMMYFUNCTION("""COMPUTED_VALUE"""),59.41)</f>
        <v>59.41</v>
      </c>
      <c r="C963" s="1">
        <f t="shared" si="1"/>
        <v>-0.78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IFERROR(__xludf.DUMMYFUNCTION("""COMPUTED_VALUE"""),59.76)</f>
        <v>59.76</v>
      </c>
      <c r="C964" s="1">
        <f t="shared" si="1"/>
        <v>-0.65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IFERROR(__xludf.DUMMYFUNCTION("""COMPUTED_VALUE"""),59.12)</f>
        <v>59.12</v>
      </c>
      <c r="C965" s="1">
        <f t="shared" si="1"/>
        <v>-1.64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IFERROR(__xludf.DUMMYFUNCTION("""COMPUTED_VALUE"""),59.24)</f>
        <v>59.24</v>
      </c>
      <c r="C966" s="1">
        <f t="shared" si="1"/>
        <v>-0.88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IFERROR(__xludf.DUMMYFUNCTION("""COMPUTED_VALUE"""),60.52)</f>
        <v>60.52</v>
      </c>
      <c r="C967" s="1">
        <f t="shared" si="1"/>
        <v>0.28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IFERROR(__xludf.DUMMYFUNCTION("""COMPUTED_VALUE"""),60.15)</f>
        <v>60.15</v>
      </c>
      <c r="C968" s="1">
        <f t="shared" si="1"/>
        <v>-1.37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IFERROR(__xludf.DUMMYFUNCTION("""COMPUTED_VALUE"""),60.3)</f>
        <v>60.3</v>
      </c>
      <c r="C969" s="1">
        <f t="shared" si="1"/>
        <v>-0.85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IFERROR(__xludf.DUMMYFUNCTION("""COMPUTED_VALUE"""),59.84)</f>
        <v>59.84</v>
      </c>
      <c r="C970" s="1">
        <f t="shared" si="1"/>
        <v>-1.46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IFERROR(__xludf.DUMMYFUNCTION("""COMPUTED_VALUE"""),59.2)</f>
        <v>59.2</v>
      </c>
      <c r="C971" s="1">
        <f t="shared" si="1"/>
        <v>-1.64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IFERROR(__xludf.DUMMYFUNCTION("""COMPUTED_VALUE"""),59.7)</f>
        <v>59.7</v>
      </c>
      <c r="C972" s="1">
        <f t="shared" si="1"/>
        <v>-0.5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IFERROR(__xludf.DUMMYFUNCTION("""COMPUTED_VALUE"""),59.45)</f>
        <v>59.45</v>
      </c>
      <c r="C973" s="1">
        <f t="shared" si="1"/>
        <v>-1.25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IFERROR(__xludf.DUMMYFUNCTION("""COMPUTED_VALUE"""),59.48)</f>
        <v>59.48</v>
      </c>
      <c r="C974" s="1">
        <f t="shared" si="1"/>
        <v>-0.97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IFERROR(__xludf.DUMMYFUNCTION("""COMPUTED_VALUE"""),60.59)</f>
        <v>60.59</v>
      </c>
      <c r="C975" s="1">
        <f t="shared" si="1"/>
        <v>0.11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IFERROR(__xludf.DUMMYFUNCTION("""COMPUTED_VALUE"""),60.12)</f>
        <v>60.12</v>
      </c>
      <c r="C976" s="1">
        <f t="shared" si="1"/>
        <v>-1.47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IFERROR(__xludf.DUMMYFUNCTION("""COMPUTED_VALUE"""),60.28)</f>
        <v>60.28</v>
      </c>
      <c r="C977" s="1">
        <f t="shared" si="1"/>
        <v>-0.84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IFERROR(__xludf.DUMMYFUNCTION("""COMPUTED_VALUE"""),60.12)</f>
        <v>60.12</v>
      </c>
      <c r="C978" s="1">
        <f t="shared" si="1"/>
        <v>-1.16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IFERROR(__xludf.DUMMYFUNCTION("""COMPUTED_VALUE"""),58.59)</f>
        <v>58.59</v>
      </c>
      <c r="C979" s="1">
        <f t="shared" si="1"/>
        <v>-2.53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IFERROR(__xludf.DUMMYFUNCTION("""COMPUTED_VALUE"""),59.4)</f>
        <v>59.4</v>
      </c>
      <c r="C980" s="1">
        <f t="shared" si="1"/>
        <v>-0.19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IFERROR(__xludf.DUMMYFUNCTION("""COMPUTED_VALUE"""),60.25)</f>
        <v>60.25</v>
      </c>
      <c r="C981" s="1">
        <f t="shared" si="1"/>
        <v>-0.15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IFERROR(__xludf.DUMMYFUNCTION("""COMPUTED_VALUE"""),60.5)</f>
        <v>60.5</v>
      </c>
      <c r="C982" s="1">
        <f t="shared" si="1"/>
        <v>-0.75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IFERROR(__xludf.DUMMYFUNCTION("""COMPUTED_VALUE"""),59.89)</f>
        <v>59.89</v>
      </c>
      <c r="C983" s="1">
        <f t="shared" si="1"/>
        <v>-1.61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IFERROR(__xludf.DUMMYFUNCTION("""COMPUTED_VALUE"""),59.54)</f>
        <v>59.54</v>
      </c>
      <c r="C984" s="1">
        <f t="shared" si="1"/>
        <v>-1.35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IFERROR(__xludf.DUMMYFUNCTION("""COMPUTED_VALUE"""),59.21)</f>
        <v>59.21</v>
      </c>
      <c r="C985" s="1">
        <f t="shared" si="1"/>
        <v>-1.33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IFERROR(__xludf.DUMMYFUNCTION("""COMPUTED_VALUE"""),59.2)</f>
        <v>59.2</v>
      </c>
      <c r="C986" s="1">
        <f t="shared" si="1"/>
        <v>-1.01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IFERROR(__xludf.DUMMYFUNCTION("""COMPUTED_VALUE"""),59.1)</f>
        <v>59.1</v>
      </c>
      <c r="C987" s="1">
        <f t="shared" si="1"/>
        <v>-1.1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IFERROR(__xludf.DUMMYFUNCTION("""COMPUTED_VALUE"""),58.71)</f>
        <v>58.71</v>
      </c>
      <c r="C988" s="1">
        <f t="shared" si="1"/>
        <v>-1.39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IFERROR(__xludf.DUMMYFUNCTION("""COMPUTED_VALUE"""),57.57)</f>
        <v>57.57</v>
      </c>
      <c r="C989" s="1">
        <f t="shared" si="1"/>
        <v>-2.14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IFERROR(__xludf.DUMMYFUNCTION("""COMPUTED_VALUE"""),56.11)</f>
        <v>56.11</v>
      </c>
      <c r="C990" s="1">
        <f t="shared" si="1"/>
        <v>-2.46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IFERROR(__xludf.DUMMYFUNCTION("""COMPUTED_VALUE"""),56.71)</f>
        <v>56.71</v>
      </c>
      <c r="C991" s="1">
        <f t="shared" si="1"/>
        <v>-0.4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IFERROR(__xludf.DUMMYFUNCTION("""COMPUTED_VALUE"""),56.66)</f>
        <v>56.66</v>
      </c>
      <c r="C992" s="1">
        <f t="shared" si="1"/>
        <v>-1.05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IFERROR(__xludf.DUMMYFUNCTION("""COMPUTED_VALUE"""),56.6)</f>
        <v>56.6</v>
      </c>
      <c r="C993" s="1">
        <f t="shared" si="1"/>
        <v>-1.06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IFERROR(__xludf.DUMMYFUNCTION("""COMPUTED_VALUE"""),57.68)</f>
        <v>57.68</v>
      </c>
      <c r="C994" s="1">
        <f t="shared" si="1"/>
        <v>0.08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IFERROR(__xludf.DUMMYFUNCTION("""COMPUTED_VALUE"""),57.55)</f>
        <v>57.55</v>
      </c>
      <c r="C995" s="1">
        <f t="shared" si="1"/>
        <v>-1.13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IFERROR(__xludf.DUMMYFUNCTION("""COMPUTED_VALUE"""),57.01)</f>
        <v>57.01</v>
      </c>
      <c r="C996" s="1">
        <f t="shared" si="1"/>
        <v>-1.54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IFERROR(__xludf.DUMMYFUNCTION("""COMPUTED_VALUE"""),56.88)</f>
        <v>56.88</v>
      </c>
      <c r="C997" s="1">
        <f t="shared" si="1"/>
        <v>-1.13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IFERROR(__xludf.DUMMYFUNCTION("""COMPUTED_VALUE"""),56.25)</f>
        <v>56.25</v>
      </c>
      <c r="C998" s="1">
        <f t="shared" si="1"/>
        <v>-1.63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IFERROR(__xludf.DUMMYFUNCTION("""COMPUTED_VALUE"""),57.34)</f>
        <v>57.34</v>
      </c>
      <c r="C999" s="1">
        <f t="shared" si="1"/>
        <v>0.09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IFERROR(__xludf.DUMMYFUNCTION("""COMPUTED_VALUE"""),56.94)</f>
        <v>56.94</v>
      </c>
      <c r="C1000" s="1">
        <f t="shared" si="1"/>
        <v>-1.4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IFERROR(__xludf.DUMMYFUNCTION("""COMPUTED_VALUE"""),59.04)</f>
        <v>59.04</v>
      </c>
      <c r="C1001" s="1">
        <f t="shared" si="1"/>
        <v>1.1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IFERROR(__xludf.DUMMYFUNCTION("""COMPUTED_VALUE"""),57.54)</f>
        <v>57.54</v>
      </c>
      <c r="C1002" s="1">
        <f t="shared" si="1"/>
        <v>-2.5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IFERROR(__xludf.DUMMYFUNCTION("""COMPUTED_VALUE"""),57.61)</f>
        <v>57.61</v>
      </c>
      <c r="C1003" s="1">
        <f t="shared" si="1"/>
        <v>-0.93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IFERROR(__xludf.DUMMYFUNCTION("""COMPUTED_VALUE"""),57.67)</f>
        <v>57.67</v>
      </c>
      <c r="C1004" s="1">
        <f t="shared" si="1"/>
        <v>-0.94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IFERROR(__xludf.DUMMYFUNCTION("""COMPUTED_VALUE"""),57.43)</f>
        <v>57.43</v>
      </c>
      <c r="C1005" s="1">
        <f t="shared" si="1"/>
        <v>-1.24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IFERROR(__xludf.DUMMYFUNCTION("""COMPUTED_VALUE"""),57.84)</f>
        <v>57.84</v>
      </c>
      <c r="C1006" s="1">
        <f t="shared" si="1"/>
        <v>-0.59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IFERROR(__xludf.DUMMYFUNCTION("""COMPUTED_VALUE"""),57.44)</f>
        <v>57.44</v>
      </c>
      <c r="C1007" s="1">
        <f t="shared" si="1"/>
        <v>-1.4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IFERROR(__xludf.DUMMYFUNCTION("""COMPUTED_VALUE"""),56.63)</f>
        <v>56.63</v>
      </c>
      <c r="C1008" s="1">
        <f t="shared" si="1"/>
        <v>-1.81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IFERROR(__xludf.DUMMYFUNCTION("""COMPUTED_VALUE"""),56.82)</f>
        <v>56.82</v>
      </c>
      <c r="C1009" s="1">
        <f t="shared" si="1"/>
        <v>-0.81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IFERROR(__xludf.DUMMYFUNCTION("""COMPUTED_VALUE"""),57.14)</f>
        <v>57.14</v>
      </c>
      <c r="C1010" s="1">
        <f t="shared" si="1"/>
        <v>-0.68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IFERROR(__xludf.DUMMYFUNCTION("""COMPUTED_VALUE"""),57.51)</f>
        <v>57.51</v>
      </c>
      <c r="C1011" s="1">
        <f t="shared" si="1"/>
        <v>-0.63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IFERROR(__xludf.DUMMYFUNCTION("""COMPUTED_VALUE"""),59.36)</f>
        <v>59.36</v>
      </c>
      <c r="C1012" s="1">
        <f t="shared" si="1"/>
        <v>0.85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IFERROR(__xludf.DUMMYFUNCTION("""COMPUTED_VALUE"""),61.14)</f>
        <v>61.14</v>
      </c>
      <c r="C1013" s="1">
        <f t="shared" si="1"/>
        <v>0.78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IFERROR(__xludf.DUMMYFUNCTION("""COMPUTED_VALUE"""),60.36)</f>
        <v>60.36</v>
      </c>
      <c r="C1014" s="1">
        <f t="shared" si="1"/>
        <v>-1.78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IFERROR(__xludf.DUMMYFUNCTION("""COMPUTED_VALUE"""),60.2)</f>
        <v>60.2</v>
      </c>
      <c r="C1015" s="1">
        <f t="shared" si="1"/>
        <v>-1.16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IFERROR(__xludf.DUMMYFUNCTION("""COMPUTED_VALUE"""),60.0)</f>
        <v>60</v>
      </c>
      <c r="C1016" s="1">
        <f t="shared" si="1"/>
        <v>-1.2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IFERROR(__xludf.DUMMYFUNCTION("""COMPUTED_VALUE"""),59.49)</f>
        <v>59.49</v>
      </c>
      <c r="C1017" s="1">
        <f t="shared" si="1"/>
        <v>-1.51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IFERROR(__xludf.DUMMYFUNCTION("""COMPUTED_VALUE"""),59.89)</f>
        <v>59.89</v>
      </c>
      <c r="C1018" s="1">
        <f t="shared" si="1"/>
        <v>-0.6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IFERROR(__xludf.DUMMYFUNCTION("""COMPUTED_VALUE"""),59.16)</f>
        <v>59.16</v>
      </c>
      <c r="C1019" s="1">
        <f t="shared" si="1"/>
        <v>-1.73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IFERROR(__xludf.DUMMYFUNCTION("""COMPUTED_VALUE"""),58.73)</f>
        <v>58.73</v>
      </c>
      <c r="C1020" s="1">
        <f t="shared" si="1"/>
        <v>-1.43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IFERROR(__xludf.DUMMYFUNCTION("""COMPUTED_VALUE"""),58.91)</f>
        <v>58.91</v>
      </c>
      <c r="C1021" s="1">
        <f t="shared" si="1"/>
        <v>-0.82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IFERROR(__xludf.DUMMYFUNCTION("""COMPUTED_VALUE"""),58.35)</f>
        <v>58.35</v>
      </c>
      <c r="C1022" s="1">
        <f t="shared" si="1"/>
        <v>-1.56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IFERROR(__xludf.DUMMYFUNCTION("""COMPUTED_VALUE"""),57.23)</f>
        <v>57.23</v>
      </c>
      <c r="C1023" s="1">
        <f t="shared" si="1"/>
        <v>-2.12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IFERROR(__xludf.DUMMYFUNCTION("""COMPUTED_VALUE"""),57.4)</f>
        <v>57.4</v>
      </c>
      <c r="C1024" s="1">
        <f t="shared" si="1"/>
        <v>-0.83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IFERROR(__xludf.DUMMYFUNCTION("""COMPUTED_VALUE"""),57.02)</f>
        <v>57.02</v>
      </c>
      <c r="C1025" s="1">
        <f t="shared" si="1"/>
        <v>-1.38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IFERROR(__xludf.DUMMYFUNCTION("""COMPUTED_VALUE"""),56.5)</f>
        <v>56.5</v>
      </c>
      <c r="C1026" s="1">
        <f t="shared" si="1"/>
        <v>-1.52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IFERROR(__xludf.DUMMYFUNCTION("""COMPUTED_VALUE"""),57.26)</f>
        <v>57.26</v>
      </c>
      <c r="C1027" s="1">
        <f t="shared" si="1"/>
        <v>-0.24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IFERROR(__xludf.DUMMYFUNCTION("""COMPUTED_VALUE"""),57.35)</f>
        <v>57.35</v>
      </c>
      <c r="C1028" s="1">
        <f t="shared" si="1"/>
        <v>-0.91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IFERROR(__xludf.DUMMYFUNCTION("""COMPUTED_VALUE"""),55.57)</f>
        <v>55.57</v>
      </c>
      <c r="C1029" s="1">
        <f t="shared" si="1"/>
        <v>-2.78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IFERROR(__xludf.DUMMYFUNCTION("""COMPUTED_VALUE"""),55.95)</f>
        <v>55.95</v>
      </c>
      <c r="C1030" s="1">
        <f t="shared" si="1"/>
        <v>-0.62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IFERROR(__xludf.DUMMYFUNCTION("""COMPUTED_VALUE"""),57.85)</f>
        <v>57.85</v>
      </c>
      <c r="C1031" s="1">
        <f t="shared" si="1"/>
        <v>0.9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IFERROR(__xludf.DUMMYFUNCTION("""COMPUTED_VALUE"""),59.22)</f>
        <v>59.22</v>
      </c>
      <c r="C1032" s="1">
        <f t="shared" si="1"/>
        <v>0.37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IFERROR(__xludf.DUMMYFUNCTION("""COMPUTED_VALUE"""),60.96)</f>
        <v>60.96</v>
      </c>
      <c r="C1033" s="1">
        <f t="shared" si="1"/>
        <v>0.74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IFERROR(__xludf.DUMMYFUNCTION("""COMPUTED_VALUE"""),60.65)</f>
        <v>60.65</v>
      </c>
      <c r="C1034" s="1">
        <f t="shared" si="1"/>
        <v>-1.31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IFERROR(__xludf.DUMMYFUNCTION("""COMPUTED_VALUE"""),64.2)</f>
        <v>64.2</v>
      </c>
      <c r="C1035" s="1">
        <f t="shared" si="1"/>
        <v>2.55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IFERROR(__xludf.DUMMYFUNCTION("""COMPUTED_VALUE"""),65.42)</f>
        <v>65.42</v>
      </c>
      <c r="C1036" s="1">
        <f t="shared" si="1"/>
        <v>0.22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IFERROR(__xludf.DUMMYFUNCTION("""COMPUTED_VALUE"""),66.39)</f>
        <v>66.39</v>
      </c>
      <c r="C1037" s="1">
        <f t="shared" si="1"/>
        <v>-0.03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IFERROR(__xludf.DUMMYFUNCTION("""COMPUTED_VALUE"""),64.78)</f>
        <v>64.78</v>
      </c>
      <c r="C1038" s="1">
        <f t="shared" si="1"/>
        <v>-2.61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IFERROR(__xludf.DUMMYFUNCTION("""COMPUTED_VALUE"""),64.54)</f>
        <v>64.54</v>
      </c>
      <c r="C1039" s="1">
        <f t="shared" si="1"/>
        <v>-1.24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IFERROR(__xludf.DUMMYFUNCTION("""COMPUTED_VALUE"""),65.51)</f>
        <v>65.51</v>
      </c>
      <c r="C1040" s="1">
        <f t="shared" si="1"/>
        <v>-0.03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IFERROR(__xludf.DUMMYFUNCTION("""COMPUTED_VALUE"""),66.55)</f>
        <v>66.55</v>
      </c>
      <c r="C1041" s="1">
        <f t="shared" si="1"/>
        <v>0.04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IFERROR(__xludf.DUMMYFUNCTION("""COMPUTED_VALUE"""),66.32)</f>
        <v>66.32</v>
      </c>
      <c r="C1042" s="1">
        <f t="shared" si="1"/>
        <v>-1.23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IFERROR(__xludf.DUMMYFUNCTION("""COMPUTED_VALUE"""),66.52)</f>
        <v>66.52</v>
      </c>
      <c r="C1043" s="1">
        <f t="shared" si="1"/>
        <v>-0.8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IFERROR(__xludf.DUMMYFUNCTION("""COMPUTED_VALUE"""),66.95)</f>
        <v>66.95</v>
      </c>
      <c r="C1044" s="1">
        <f t="shared" si="1"/>
        <v>-0.57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IFERROR(__xludf.DUMMYFUNCTION("""COMPUTED_VALUE"""),66.51)</f>
        <v>66.51</v>
      </c>
      <c r="C1045" s="1">
        <f t="shared" si="1"/>
        <v>-1.44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IFERROR(__xludf.DUMMYFUNCTION("""COMPUTED_VALUE"""),68.19)</f>
        <v>68.19</v>
      </c>
      <c r="C1046" s="1">
        <f t="shared" si="1"/>
        <v>0.68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IFERROR(__xludf.DUMMYFUNCTION("""COMPUTED_VALUE"""),67.95)</f>
        <v>67.95</v>
      </c>
      <c r="C1047" s="1">
        <f t="shared" si="1"/>
        <v>-1.24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IFERROR(__xludf.DUMMYFUNCTION("""COMPUTED_VALUE"""),67.4)</f>
        <v>67.4</v>
      </c>
      <c r="C1048" s="1">
        <f t="shared" si="1"/>
        <v>-1.55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IFERROR(__xludf.DUMMYFUNCTION("""COMPUTED_VALUE"""),69.09)</f>
        <v>69.09</v>
      </c>
      <c r="C1049" s="1">
        <f t="shared" si="1"/>
        <v>0.69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IFERROR(__xludf.DUMMYFUNCTION("""COMPUTED_VALUE"""),68.48)</f>
        <v>68.48</v>
      </c>
      <c r="C1050" s="1">
        <f t="shared" si="1"/>
        <v>-1.61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IFERROR(__xludf.DUMMYFUNCTION("""COMPUTED_VALUE"""),66.71)</f>
        <v>66.71</v>
      </c>
      <c r="C1051" s="1">
        <f t="shared" si="1"/>
        <v>-2.77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IFERROR(__xludf.DUMMYFUNCTION("""COMPUTED_VALUE"""),67.21)</f>
        <v>67.21</v>
      </c>
      <c r="C1052" s="1">
        <f t="shared" si="1"/>
        <v>-0.5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IFERROR(__xludf.DUMMYFUNCTION("""COMPUTED_VALUE"""),66.78)</f>
        <v>66.78</v>
      </c>
      <c r="C1053" s="1">
        <f t="shared" si="1"/>
        <v>-1.43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IFERROR(__xludf.DUMMYFUNCTION("""COMPUTED_VALUE"""),66.52)</f>
        <v>66.52</v>
      </c>
      <c r="C1054" s="1">
        <f t="shared" si="1"/>
        <v>-1.26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IFERROR(__xludf.DUMMYFUNCTION("""COMPUTED_VALUE"""),66.93)</f>
        <v>66.93</v>
      </c>
      <c r="C1055" s="1">
        <f t="shared" si="1"/>
        <v>-0.59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IFERROR(__xludf.DUMMYFUNCTION("""COMPUTED_VALUE"""),66.93)</f>
        <v>66.93</v>
      </c>
      <c r="C1056" s="1">
        <f t="shared" si="1"/>
        <v>-1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IFERROR(__xludf.DUMMYFUNCTION("""COMPUTED_VALUE"""),67.07)</f>
        <v>67.07</v>
      </c>
      <c r="C1057" s="1">
        <f t="shared" si="1"/>
        <v>-0.86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IFERROR(__xludf.DUMMYFUNCTION("""COMPUTED_VALUE"""),67.34)</f>
        <v>67.34</v>
      </c>
      <c r="C1058" s="1">
        <f t="shared" si="1"/>
        <v>-0.73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IFERROR(__xludf.DUMMYFUNCTION("""COMPUTED_VALUE"""),67.2)</f>
        <v>67.2</v>
      </c>
      <c r="C1059" s="1">
        <f t="shared" si="1"/>
        <v>-1.14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IFERROR(__xludf.DUMMYFUNCTION("""COMPUTED_VALUE"""),66.83)</f>
        <v>66.83</v>
      </c>
      <c r="C1060" s="1">
        <f t="shared" si="1"/>
        <v>-1.37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IFERROR(__xludf.DUMMYFUNCTION("""COMPUTED_VALUE"""),66.5)</f>
        <v>66.5</v>
      </c>
      <c r="C1061" s="1">
        <f t="shared" si="1"/>
        <v>-1.33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IFERROR(__xludf.DUMMYFUNCTION("""COMPUTED_VALUE"""),64.75)</f>
        <v>64.75</v>
      </c>
      <c r="C1062" s="1">
        <f t="shared" si="1"/>
        <v>-2.75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IFERROR(__xludf.DUMMYFUNCTION("""COMPUTED_VALUE"""),64.31)</f>
        <v>64.31</v>
      </c>
      <c r="C1063" s="1">
        <f t="shared" si="1"/>
        <v>-1.44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IFERROR(__xludf.DUMMYFUNCTION("""COMPUTED_VALUE"""),66.42)</f>
        <v>66.42</v>
      </c>
      <c r="C1064" s="1">
        <f t="shared" si="1"/>
        <v>1.11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IFERROR(__xludf.DUMMYFUNCTION("""COMPUTED_VALUE"""),64.93)</f>
        <v>64.93</v>
      </c>
      <c r="C1065" s="1">
        <f t="shared" si="1"/>
        <v>-2.49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IFERROR(__xludf.DUMMYFUNCTION("""COMPUTED_VALUE"""),64.35)</f>
        <v>64.35</v>
      </c>
      <c r="C1066" s="1">
        <f t="shared" si="1"/>
        <v>-1.58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IFERROR(__xludf.DUMMYFUNCTION("""COMPUTED_VALUE"""),65.36)</f>
        <v>65.36</v>
      </c>
      <c r="C1067" s="1">
        <f t="shared" si="1"/>
        <v>0.01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IFERROR(__xludf.DUMMYFUNCTION("""COMPUTED_VALUE"""),66.03)</f>
        <v>66.03</v>
      </c>
      <c r="C1068" s="1">
        <f t="shared" si="1"/>
        <v>-0.33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IFERROR(__xludf.DUMMYFUNCTION("""COMPUTED_VALUE"""),65.83)</f>
        <v>65.83</v>
      </c>
      <c r="C1069" s="1">
        <f t="shared" si="1"/>
        <v>-1.2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IFERROR(__xludf.DUMMYFUNCTION("""COMPUTED_VALUE"""),66.35)</f>
        <v>66.35</v>
      </c>
      <c r="C1070" s="1">
        <f t="shared" si="1"/>
        <v>-0.48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IFERROR(__xludf.DUMMYFUNCTION("""COMPUTED_VALUE"""),67.09)</f>
        <v>67.09</v>
      </c>
      <c r="C1071" s="1">
        <f t="shared" si="1"/>
        <v>-0.26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IFERROR(__xludf.DUMMYFUNCTION("""COMPUTED_VALUE"""),66.05)</f>
        <v>66.05</v>
      </c>
      <c r="C1072" s="1">
        <f t="shared" si="1"/>
        <v>-2.04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IFERROR(__xludf.DUMMYFUNCTION("""COMPUTED_VALUE"""),65.1)</f>
        <v>65.1</v>
      </c>
      <c r="C1073" s="1">
        <f t="shared" si="1"/>
        <v>-1.95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IFERROR(__xludf.DUMMYFUNCTION("""COMPUTED_VALUE"""),63.82)</f>
        <v>63.82</v>
      </c>
      <c r="C1074" s="1">
        <f t="shared" si="1"/>
        <v>-2.28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IFERROR(__xludf.DUMMYFUNCTION("""COMPUTED_VALUE"""),65.52)</f>
        <v>65.52</v>
      </c>
      <c r="C1075" s="1">
        <f t="shared" si="1"/>
        <v>0.7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IFERROR(__xludf.DUMMYFUNCTION("""COMPUTED_VALUE"""),63.4)</f>
        <v>63.4</v>
      </c>
      <c r="C1076" s="1">
        <f t="shared" si="1"/>
        <v>-3.12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IFERROR(__xludf.DUMMYFUNCTION("""COMPUTED_VALUE"""),64.26)</f>
        <v>64.26</v>
      </c>
      <c r="C1077" s="1">
        <f t="shared" si="1"/>
        <v>-0.14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IFERROR(__xludf.DUMMYFUNCTION("""COMPUTED_VALUE"""),65.67)</f>
        <v>65.67</v>
      </c>
      <c r="C1078" s="1">
        <f t="shared" si="1"/>
        <v>0.41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IFERROR(__xludf.DUMMYFUNCTION("""COMPUTED_VALUE"""),66.01)</f>
        <v>66.01</v>
      </c>
      <c r="C1079" s="1">
        <f t="shared" si="1"/>
        <v>-0.66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IFERROR(__xludf.DUMMYFUNCTION("""COMPUTED_VALUE"""),66.16)</f>
        <v>66.16</v>
      </c>
      <c r="C1080" s="1">
        <f t="shared" si="1"/>
        <v>-0.85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IFERROR(__xludf.DUMMYFUNCTION("""COMPUTED_VALUE"""),66.75)</f>
        <v>66.75</v>
      </c>
      <c r="C1081" s="1">
        <f t="shared" si="1"/>
        <v>-0.41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IFERROR(__xludf.DUMMYFUNCTION("""COMPUTED_VALUE"""),66.13)</f>
        <v>66.13</v>
      </c>
      <c r="C1082" s="1">
        <f t="shared" si="1"/>
        <v>-1.62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IFERROR(__xludf.DUMMYFUNCTION("""COMPUTED_VALUE"""),67.38)</f>
        <v>67.38</v>
      </c>
      <c r="C1083" s="1">
        <f t="shared" si="1"/>
        <v>0.25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IFERROR(__xludf.DUMMYFUNCTION("""COMPUTED_VALUE"""),67.39)</f>
        <v>67.39</v>
      </c>
      <c r="C1084" s="1">
        <f t="shared" si="1"/>
        <v>-0.99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IFERROR(__xludf.DUMMYFUNCTION("""COMPUTED_VALUE"""),67.42)</f>
        <v>67.42</v>
      </c>
      <c r="C1085" s="1">
        <f t="shared" si="1"/>
        <v>-0.97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IFERROR(__xludf.DUMMYFUNCTION("""COMPUTED_VALUE"""),66.65)</f>
        <v>66.65</v>
      </c>
      <c r="C1086" s="1">
        <f t="shared" si="1"/>
        <v>-1.77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IFERROR(__xludf.DUMMYFUNCTION("""COMPUTED_VALUE"""),67.45)</f>
        <v>67.45</v>
      </c>
      <c r="C1087" s="1">
        <f t="shared" si="1"/>
        <v>-0.2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IFERROR(__xludf.DUMMYFUNCTION("""COMPUTED_VALUE"""),67.32)</f>
        <v>67.32</v>
      </c>
      <c r="C1088" s="1">
        <f t="shared" si="1"/>
        <v>-1.13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IFERROR(__xludf.DUMMYFUNCTION("""COMPUTED_VALUE"""),67.9)</f>
        <v>67.9</v>
      </c>
      <c r="C1089" s="1">
        <f t="shared" si="1"/>
        <v>-0.42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IFERROR(__xludf.DUMMYFUNCTION("""COMPUTED_VALUE"""),69.43)</f>
        <v>69.43</v>
      </c>
      <c r="C1090" s="1">
        <f t="shared" si="1"/>
        <v>0.53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IFERROR(__xludf.DUMMYFUNCTION("""COMPUTED_VALUE"""),68.86)</f>
        <v>68.86</v>
      </c>
      <c r="C1091" s="1">
        <f t="shared" si="1"/>
        <v>-1.57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IFERROR(__xludf.DUMMYFUNCTION("""COMPUTED_VALUE"""),69.85)</f>
        <v>69.85</v>
      </c>
      <c r="C1092" s="1">
        <f t="shared" si="1"/>
        <v>-0.01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IFERROR(__xludf.DUMMYFUNCTION("""COMPUTED_VALUE"""),68.78)</f>
        <v>68.78</v>
      </c>
      <c r="C1093" s="1">
        <f t="shared" si="1"/>
        <v>-2.07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IFERROR(__xludf.DUMMYFUNCTION("""COMPUTED_VALUE"""),69.87)</f>
        <v>69.87</v>
      </c>
      <c r="C1094" s="1">
        <f t="shared" si="1"/>
        <v>0.09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IFERROR(__xludf.DUMMYFUNCTION("""COMPUTED_VALUE"""),68.69)</f>
        <v>68.69</v>
      </c>
      <c r="C1095" s="1">
        <f t="shared" si="1"/>
        <v>-2.18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IFERROR(__xludf.DUMMYFUNCTION("""COMPUTED_VALUE"""),68.66)</f>
        <v>68.66</v>
      </c>
      <c r="C1096" s="1">
        <f t="shared" si="1"/>
        <v>-1.03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IFERROR(__xludf.DUMMYFUNCTION("""COMPUTED_VALUE"""),69.35)</f>
        <v>69.35</v>
      </c>
      <c r="C1097" s="1">
        <f t="shared" si="1"/>
        <v>-0.31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IFERROR(__xludf.DUMMYFUNCTION("""COMPUTED_VALUE"""),69.57)</f>
        <v>69.57</v>
      </c>
      <c r="C1098" s="1">
        <f t="shared" si="1"/>
        <v>-0.78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IFERROR(__xludf.DUMMYFUNCTION("""COMPUTED_VALUE"""),68.61)</f>
        <v>68.61</v>
      </c>
      <c r="C1099" s="1">
        <f t="shared" si="1"/>
        <v>-1.96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IFERROR(__xludf.DUMMYFUNCTION("""COMPUTED_VALUE"""),68.11)</f>
        <v>68.11</v>
      </c>
      <c r="C1100" s="1">
        <f t="shared" si="1"/>
        <v>-1.5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IFERROR(__xludf.DUMMYFUNCTION("""COMPUTED_VALUE"""),67.77)</f>
        <v>67.77</v>
      </c>
      <c r="C1101" s="1">
        <f t="shared" si="1"/>
        <v>-1.34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IFERROR(__xludf.DUMMYFUNCTION("""COMPUTED_VALUE"""),69.54)</f>
        <v>69.54</v>
      </c>
      <c r="C1102" s="1">
        <f t="shared" si="1"/>
        <v>0.77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IFERROR(__xludf.DUMMYFUNCTION("""COMPUTED_VALUE"""),68.88)</f>
        <v>68.88</v>
      </c>
      <c r="C1103" s="1">
        <f t="shared" si="1"/>
        <v>-1.66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IFERROR(__xludf.DUMMYFUNCTION("""COMPUTED_VALUE"""),68.85)</f>
        <v>68.85</v>
      </c>
      <c r="C1104" s="1">
        <f t="shared" si="1"/>
        <v>-1.03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IFERROR(__xludf.DUMMYFUNCTION("""COMPUTED_VALUE"""),69.83)</f>
        <v>69.83</v>
      </c>
      <c r="C1105" s="1">
        <f t="shared" si="1"/>
        <v>-0.02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IFERROR(__xludf.DUMMYFUNCTION("""COMPUTED_VALUE"""),69.79)</f>
        <v>69.79</v>
      </c>
      <c r="C1106" s="1">
        <f t="shared" si="1"/>
        <v>-1.04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IFERROR(__xludf.DUMMYFUNCTION("""COMPUTED_VALUE"""),70.24)</f>
        <v>70.24</v>
      </c>
      <c r="C1107" s="1">
        <f t="shared" si="1"/>
        <v>-0.55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IFERROR(__xludf.DUMMYFUNCTION("""COMPUTED_VALUE"""),69.81)</f>
        <v>69.81</v>
      </c>
      <c r="C1108" s="1">
        <f t="shared" si="1"/>
        <v>-1.43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IFERROR(__xludf.DUMMYFUNCTION("""COMPUTED_VALUE"""),71.11)</f>
        <v>71.11</v>
      </c>
      <c r="C1109" s="1">
        <f t="shared" si="1"/>
        <v>0.3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IFERROR(__xludf.DUMMYFUNCTION("""COMPUTED_VALUE"""),71.91)</f>
        <v>71.91</v>
      </c>
      <c r="C1110" s="1">
        <f t="shared" si="1"/>
        <v>-0.2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IFERROR(__xludf.DUMMYFUNCTION("""COMPUTED_VALUE"""),72.01)</f>
        <v>72.01</v>
      </c>
      <c r="C1111" s="1">
        <f t="shared" si="1"/>
        <v>-0.9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IFERROR(__xludf.DUMMYFUNCTION("""COMPUTED_VALUE"""),71.56)</f>
        <v>71.56</v>
      </c>
      <c r="C1112" s="1">
        <f t="shared" si="1"/>
        <v>-1.45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IFERROR(__xludf.DUMMYFUNCTION("""COMPUTED_VALUE"""),74.56)</f>
        <v>74.56</v>
      </c>
      <c r="C1113" s="1">
        <f t="shared" si="1"/>
        <v>2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IFERROR(__xludf.DUMMYFUNCTION("""COMPUTED_VALUE"""),75.6)</f>
        <v>75.6</v>
      </c>
      <c r="C1114" s="1">
        <f t="shared" si="1"/>
        <v>0.04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IFERROR(__xludf.DUMMYFUNCTION("""COMPUTED_VALUE"""),75.03)</f>
        <v>75.03</v>
      </c>
      <c r="C1115" s="1">
        <f t="shared" si="1"/>
        <v>-1.57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IFERROR(__xludf.DUMMYFUNCTION("""COMPUTED_VALUE"""),74.92)</f>
        <v>74.92</v>
      </c>
      <c r="C1116" s="1">
        <f t="shared" si="1"/>
        <v>-1.11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IFERROR(__xludf.DUMMYFUNCTION("""COMPUTED_VALUE"""),74.74)</f>
        <v>74.74</v>
      </c>
      <c r="C1117" s="1">
        <f t="shared" si="1"/>
        <v>-1.18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IFERROR(__xludf.DUMMYFUNCTION("""COMPUTED_VALUE"""),74.67)</f>
        <v>74.67</v>
      </c>
      <c r="C1118" s="1">
        <f t="shared" si="1"/>
        <v>-1.07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IFERROR(__xludf.DUMMYFUNCTION("""COMPUTED_VALUE"""),72.47)</f>
        <v>72.47</v>
      </c>
      <c r="C1119" s="1">
        <f t="shared" si="1"/>
        <v>-3.2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IFERROR(__xludf.DUMMYFUNCTION("""COMPUTED_VALUE"""),73.06)</f>
        <v>73.06</v>
      </c>
      <c r="C1120" s="1">
        <f t="shared" si="1"/>
        <v>-0.41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IFERROR(__xludf.DUMMYFUNCTION("""COMPUTED_VALUE"""),73.29)</f>
        <v>73.29</v>
      </c>
      <c r="C1121" s="1">
        <f t="shared" si="1"/>
        <v>-0.77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IFERROR(__xludf.DUMMYFUNCTION("""COMPUTED_VALUE"""),73.1)</f>
        <v>73.1</v>
      </c>
      <c r="C1122" s="1">
        <f t="shared" si="1"/>
        <v>-1.19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IFERROR(__xludf.DUMMYFUNCTION("""COMPUTED_VALUE"""),76.08)</f>
        <v>76.08</v>
      </c>
      <c r="C1123" s="1">
        <f t="shared" si="1"/>
        <v>1.98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IFERROR(__xludf.DUMMYFUNCTION("""COMPUTED_VALUE"""),75.39)</f>
        <v>75.39</v>
      </c>
      <c r="C1124" s="1">
        <f t="shared" si="1"/>
        <v>-1.69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IFERROR(__xludf.DUMMYFUNCTION("""COMPUTED_VALUE"""),74.54)</f>
        <v>74.54</v>
      </c>
      <c r="C1125" s="1">
        <f t="shared" si="1"/>
        <v>-1.85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IFERROR(__xludf.DUMMYFUNCTION("""COMPUTED_VALUE"""),73.73)</f>
        <v>73.73</v>
      </c>
      <c r="C1126" s="1">
        <f t="shared" si="1"/>
        <v>-1.81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IFERROR(__xludf.DUMMYFUNCTION("""COMPUTED_VALUE"""),72.48)</f>
        <v>72.48</v>
      </c>
      <c r="C1127" s="1">
        <f t="shared" si="1"/>
        <v>-2.25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IFERROR(__xludf.DUMMYFUNCTION("""COMPUTED_VALUE"""),74.19)</f>
        <v>74.19</v>
      </c>
      <c r="C1128" s="1">
        <f t="shared" si="1"/>
        <v>0.71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IFERROR(__xludf.DUMMYFUNCTION("""COMPUTED_VALUE"""),74.23)</f>
        <v>74.23</v>
      </c>
      <c r="C1129" s="1">
        <f t="shared" si="1"/>
        <v>-0.96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IFERROR(__xludf.DUMMYFUNCTION("""COMPUTED_VALUE"""),74.1)</f>
        <v>74.1</v>
      </c>
      <c r="C1130" s="1">
        <f t="shared" si="1"/>
        <v>-1.13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IFERROR(__xludf.DUMMYFUNCTION("""COMPUTED_VALUE"""),74.13)</f>
        <v>74.13</v>
      </c>
      <c r="C1131" s="1">
        <f t="shared" si="1"/>
        <v>-0.97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IFERROR(__xludf.DUMMYFUNCTION("""COMPUTED_VALUE"""),73.78)</f>
        <v>73.78</v>
      </c>
      <c r="C1132" s="1">
        <f t="shared" si="1"/>
        <v>-1.35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IFERROR(__xludf.DUMMYFUNCTION("""COMPUTED_VALUE"""),73.04)</f>
        <v>73.04</v>
      </c>
      <c r="C1133" s="1">
        <f t="shared" si="1"/>
        <v>-1.74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IFERROR(__xludf.DUMMYFUNCTION("""COMPUTED_VALUE"""),73.98)</f>
        <v>73.98</v>
      </c>
      <c r="C1134" s="1">
        <f t="shared" si="1"/>
        <v>-0.06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IFERROR(__xludf.DUMMYFUNCTION("""COMPUTED_VALUE"""),73.58)</f>
        <v>73.58</v>
      </c>
      <c r="C1135" s="1">
        <f t="shared" si="1"/>
        <v>-1.4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IFERROR(__xludf.DUMMYFUNCTION("""COMPUTED_VALUE"""),71.12)</f>
        <v>71.12</v>
      </c>
      <c r="C1136" s="1">
        <f t="shared" si="1"/>
        <v>-3.46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IFERROR(__xludf.DUMMYFUNCTION("""COMPUTED_VALUE"""),71.95)</f>
        <v>71.95</v>
      </c>
      <c r="C1137" s="1">
        <f t="shared" si="1"/>
        <v>-0.17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IFERROR(__xludf.DUMMYFUNCTION("""COMPUTED_VALUE"""),71.53)</f>
        <v>71.53</v>
      </c>
      <c r="C1138" s="1">
        <f t="shared" si="1"/>
        <v>-1.42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IFERROR(__xludf.DUMMYFUNCTION("""COMPUTED_VALUE"""),71.66)</f>
        <v>71.66</v>
      </c>
      <c r="C1139" s="1">
        <f t="shared" si="1"/>
        <v>-0.87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IFERROR(__xludf.DUMMYFUNCTION("""COMPUTED_VALUE"""),71.49)</f>
        <v>71.49</v>
      </c>
      <c r="C1140" s="1">
        <f t="shared" si="1"/>
        <v>-1.17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IFERROR(__xludf.DUMMYFUNCTION("""COMPUTED_VALUE"""),71.59)</f>
        <v>71.59</v>
      </c>
      <c r="C1141" s="1">
        <f t="shared" si="1"/>
        <v>-0.9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IFERROR(__xludf.DUMMYFUNCTION("""COMPUTED_VALUE"""),71.42)</f>
        <v>71.42</v>
      </c>
      <c r="C1142" s="1">
        <f t="shared" si="1"/>
        <v>-1.17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IFERROR(__xludf.DUMMYFUNCTION("""COMPUTED_VALUE"""),70.18)</f>
        <v>70.18</v>
      </c>
      <c r="C1143" s="1">
        <f t="shared" si="1"/>
        <v>-2.24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IFERROR(__xludf.DUMMYFUNCTION("""COMPUTED_VALUE"""),71.97)</f>
        <v>71.97</v>
      </c>
      <c r="C1144" s="1">
        <f t="shared" si="1"/>
        <v>0.79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IFERROR(__xludf.DUMMYFUNCTION("""COMPUTED_VALUE"""),71.67)</f>
        <v>71.67</v>
      </c>
      <c r="C1145" s="1">
        <f t="shared" si="1"/>
        <v>-1.3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IFERROR(__xludf.DUMMYFUNCTION("""COMPUTED_VALUE"""),72.86)</f>
        <v>72.86</v>
      </c>
      <c r="C1146" s="1">
        <f t="shared" si="1"/>
        <v>0.19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IFERROR(__xludf.DUMMYFUNCTION("""COMPUTED_VALUE"""),72.9)</f>
        <v>72.9</v>
      </c>
      <c r="C1147" s="1">
        <f t="shared" si="1"/>
        <v>-0.96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IFERROR(__xludf.DUMMYFUNCTION("""COMPUTED_VALUE"""),73.08)</f>
        <v>73.08</v>
      </c>
      <c r="C1148" s="1">
        <f t="shared" si="1"/>
        <v>-0.82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IFERROR(__xludf.DUMMYFUNCTION("""COMPUTED_VALUE"""),73.29)</f>
        <v>73.29</v>
      </c>
      <c r="C1149" s="1">
        <f t="shared" si="1"/>
        <v>-0.79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IFERROR(__xludf.DUMMYFUNCTION("""COMPUTED_VALUE"""),71.45)</f>
        <v>71.45</v>
      </c>
      <c r="C1150" s="1">
        <f t="shared" si="1"/>
        <v>-2.84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IFERROR(__xludf.DUMMYFUNCTION("""COMPUTED_VALUE"""),70.16)</f>
        <v>70.16</v>
      </c>
      <c r="C1151" s="1">
        <f t="shared" si="1"/>
        <v>-2.29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IFERROR(__xludf.DUMMYFUNCTION("""COMPUTED_VALUE"""),70.89)</f>
        <v>70.89</v>
      </c>
      <c r="C1152" s="1">
        <f t="shared" si="1"/>
        <v>-0.27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IFERROR(__xludf.DUMMYFUNCTION("""COMPUTED_VALUE"""),68.77)</f>
        <v>68.77</v>
      </c>
      <c r="C1153" s="1">
        <f t="shared" si="1"/>
        <v>-3.12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IFERROR(__xludf.DUMMYFUNCTION("""COMPUTED_VALUE"""),70.53)</f>
        <v>70.53</v>
      </c>
      <c r="C1154" s="1">
        <f t="shared" si="1"/>
        <v>0.76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IFERROR(__xludf.DUMMYFUNCTION("""COMPUTED_VALUE"""),72.11)</f>
        <v>72.11</v>
      </c>
      <c r="C1155" s="1">
        <f t="shared" si="1"/>
        <v>0.58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IFERROR(__xludf.DUMMYFUNCTION("""COMPUTED_VALUE"""),69.12)</f>
        <v>69.12</v>
      </c>
      <c r="C1156" s="1">
        <f t="shared" si="1"/>
        <v>-3.99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IFERROR(__xludf.DUMMYFUNCTION("""COMPUTED_VALUE"""),59.21)</f>
        <v>59.21</v>
      </c>
      <c r="C1157" s="1">
        <f t="shared" si="1"/>
        <v>-10.91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IFERROR(__xludf.DUMMYFUNCTION("""COMPUTED_VALUE"""),60.87)</f>
        <v>60.87</v>
      </c>
      <c r="C1158" s="1">
        <f t="shared" si="1"/>
        <v>0.66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IFERROR(__xludf.DUMMYFUNCTION("""COMPUTED_VALUE"""),60.7)</f>
        <v>60.7</v>
      </c>
      <c r="C1159" s="1">
        <f t="shared" si="1"/>
        <v>-1.17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IFERROR(__xludf.DUMMYFUNCTION("""COMPUTED_VALUE"""),61.99)</f>
        <v>61.99</v>
      </c>
      <c r="C1160" s="1">
        <f t="shared" si="1"/>
        <v>0.29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IFERROR(__xludf.DUMMYFUNCTION("""COMPUTED_VALUE"""),62.16)</f>
        <v>62.16</v>
      </c>
      <c r="C1161" s="1">
        <f t="shared" si="1"/>
        <v>-0.83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IFERROR(__xludf.DUMMYFUNCTION("""COMPUTED_VALUE"""),62.45)</f>
        <v>62.45</v>
      </c>
      <c r="C1162" s="1">
        <f t="shared" si="1"/>
        <v>-0.71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IFERROR(__xludf.DUMMYFUNCTION("""COMPUTED_VALUE"""),62.25)</f>
        <v>62.25</v>
      </c>
      <c r="C1163" s="1">
        <f t="shared" si="1"/>
        <v>-1.2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IFERROR(__xludf.DUMMYFUNCTION("""COMPUTED_VALUE"""),61.75)</f>
        <v>61.75</v>
      </c>
      <c r="C1164" s="1">
        <f t="shared" si="1"/>
        <v>-1.5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IFERROR(__xludf.DUMMYFUNCTION("""COMPUTED_VALUE"""),62.07)</f>
        <v>62.07</v>
      </c>
      <c r="C1165" s="1">
        <f t="shared" si="1"/>
        <v>-0.68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IFERROR(__xludf.DUMMYFUNCTION("""COMPUTED_VALUE"""),62.15)</f>
        <v>62.15</v>
      </c>
      <c r="C1166" s="1">
        <f t="shared" si="1"/>
        <v>-0.92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IFERROR(__xludf.DUMMYFUNCTION("""COMPUTED_VALUE"""),62.0)</f>
        <v>62</v>
      </c>
      <c r="C1167" s="1">
        <f t="shared" si="1"/>
        <v>-1.15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IFERROR(__xludf.DUMMYFUNCTION("""COMPUTED_VALUE"""),61.07)</f>
        <v>61.07</v>
      </c>
      <c r="C1168" s="1">
        <f t="shared" si="1"/>
        <v>-1.93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IFERROR(__xludf.DUMMYFUNCTION("""COMPUTED_VALUE"""),61.05)</f>
        <v>61.05</v>
      </c>
      <c r="C1169" s="1">
        <f t="shared" si="1"/>
        <v>-1.02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IFERROR(__xludf.DUMMYFUNCTION("""COMPUTED_VALUE"""),60.79)</f>
        <v>60.79</v>
      </c>
      <c r="C1170" s="1">
        <f t="shared" si="1"/>
        <v>-1.26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IFERROR(__xludf.DUMMYFUNCTION("""COMPUTED_VALUE"""),60.93)</f>
        <v>60.93</v>
      </c>
      <c r="C1171" s="1">
        <f t="shared" si="1"/>
        <v>-0.86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IFERROR(__xludf.DUMMYFUNCTION("""COMPUTED_VALUE"""),60.53)</f>
        <v>60.53</v>
      </c>
      <c r="C1172" s="1">
        <f t="shared" si="1"/>
        <v>-1.4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IFERROR(__xludf.DUMMYFUNCTION("""COMPUTED_VALUE"""),60.47)</f>
        <v>60.47</v>
      </c>
      <c r="C1173" s="1">
        <f t="shared" si="1"/>
        <v>-1.06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IFERROR(__xludf.DUMMYFUNCTION("""COMPUTED_VALUE"""),60.52)</f>
        <v>60.52</v>
      </c>
      <c r="C1174" s="1">
        <f t="shared" si="1"/>
        <v>-0.95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IFERROR(__xludf.DUMMYFUNCTION("""COMPUTED_VALUE"""),60.01)</f>
        <v>60.01</v>
      </c>
      <c r="C1175" s="1">
        <f t="shared" si="1"/>
        <v>-1.51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IFERROR(__xludf.DUMMYFUNCTION("""COMPUTED_VALUE"""),60.22)</f>
        <v>60.22</v>
      </c>
      <c r="C1176" s="1">
        <f t="shared" si="1"/>
        <v>-0.79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IFERROR(__xludf.DUMMYFUNCTION("""COMPUTED_VALUE"""),62.46)</f>
        <v>62.46</v>
      </c>
      <c r="C1177" s="1">
        <f t="shared" si="1"/>
        <v>1.24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IFERROR(__xludf.DUMMYFUNCTION("""COMPUTED_VALUE"""),63.95)</f>
        <v>63.95</v>
      </c>
      <c r="C1178" s="1">
        <f t="shared" si="1"/>
        <v>0.49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IFERROR(__xludf.DUMMYFUNCTION("""COMPUTED_VALUE"""),62.96)</f>
        <v>62.96</v>
      </c>
      <c r="C1179" s="1">
        <f t="shared" si="1"/>
        <v>-1.99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IFERROR(__xludf.DUMMYFUNCTION("""COMPUTED_VALUE"""),62.61)</f>
        <v>62.61</v>
      </c>
      <c r="C1180" s="1">
        <f t="shared" si="1"/>
        <v>-1.35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IFERROR(__xludf.DUMMYFUNCTION("""COMPUTED_VALUE"""),63.32)</f>
        <v>63.32</v>
      </c>
      <c r="C1181" s="1">
        <f t="shared" si="1"/>
        <v>-0.29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IFERROR(__xludf.DUMMYFUNCTION("""COMPUTED_VALUE"""),63.44)</f>
        <v>63.44</v>
      </c>
      <c r="C1182" s="1">
        <f t="shared" si="1"/>
        <v>-0.88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IFERROR(__xludf.DUMMYFUNCTION("""COMPUTED_VALUE"""),62.82)</f>
        <v>62.82</v>
      </c>
      <c r="C1183" s="1">
        <f t="shared" si="1"/>
        <v>-1.62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IFERROR(__xludf.DUMMYFUNCTION("""COMPUTED_VALUE"""),62.72)</f>
        <v>62.72</v>
      </c>
      <c r="C1184" s="1">
        <f t="shared" si="1"/>
        <v>-1.1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IFERROR(__xludf.DUMMYFUNCTION("""COMPUTED_VALUE"""),63.64)</f>
        <v>63.64</v>
      </c>
      <c r="C1185" s="1">
        <f t="shared" si="1"/>
        <v>-0.08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IFERROR(__xludf.DUMMYFUNCTION("""COMPUTED_VALUE"""),63.73)</f>
        <v>63.73</v>
      </c>
      <c r="C1186" s="1">
        <f t="shared" si="1"/>
        <v>-0.91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IFERROR(__xludf.DUMMYFUNCTION("""COMPUTED_VALUE"""),63.18)</f>
        <v>63.18</v>
      </c>
      <c r="C1187" s="1">
        <f t="shared" si="1"/>
        <v>-1.55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IFERROR(__xludf.DUMMYFUNCTION("""COMPUTED_VALUE"""),62.88)</f>
        <v>62.88</v>
      </c>
      <c r="C1188" s="1">
        <f t="shared" si="1"/>
        <v>-1.3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IFERROR(__xludf.DUMMYFUNCTION("""COMPUTED_VALUE"""),60.42)</f>
        <v>60.42</v>
      </c>
      <c r="C1189" s="1">
        <f t="shared" si="1"/>
        <v>-3.46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IFERROR(__xludf.DUMMYFUNCTION("""COMPUTED_VALUE"""),61.1)</f>
        <v>61.1</v>
      </c>
      <c r="C1190" s="1">
        <f t="shared" si="1"/>
        <v>-0.32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IFERROR(__xludf.DUMMYFUNCTION("""COMPUTED_VALUE"""),61.52)</f>
        <v>61.52</v>
      </c>
      <c r="C1191" s="1">
        <f t="shared" si="1"/>
        <v>-0.58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IFERROR(__xludf.DUMMYFUNCTION("""COMPUTED_VALUE"""),60.49)</f>
        <v>60.49</v>
      </c>
      <c r="C1192" s="1">
        <f t="shared" si="1"/>
        <v>-2.03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IFERROR(__xludf.DUMMYFUNCTION("""COMPUTED_VALUE"""),60.18)</f>
        <v>60.18</v>
      </c>
      <c r="C1193" s="1">
        <f t="shared" si="1"/>
        <v>-1.31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IFERROR(__xludf.DUMMYFUNCTION("""COMPUTED_VALUE"""),59.6)</f>
        <v>59.6</v>
      </c>
      <c r="C1194" s="1">
        <f t="shared" si="1"/>
        <v>-1.58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IFERROR(__xludf.DUMMYFUNCTION("""COMPUTED_VALUE"""),59.27)</f>
        <v>59.27</v>
      </c>
      <c r="C1195" s="1">
        <f t="shared" si="1"/>
        <v>-1.33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IFERROR(__xludf.DUMMYFUNCTION("""COMPUTED_VALUE"""),59.04)</f>
        <v>59.04</v>
      </c>
      <c r="C1196" s="1">
        <f t="shared" si="1"/>
        <v>-1.23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IFERROR(__xludf.DUMMYFUNCTION("""COMPUTED_VALUE"""),59.76)</f>
        <v>59.76</v>
      </c>
      <c r="C1197" s="1">
        <f t="shared" si="1"/>
        <v>-0.28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IFERROR(__xludf.DUMMYFUNCTION("""COMPUTED_VALUE"""),60.77)</f>
        <v>60.77</v>
      </c>
      <c r="C1198" s="1">
        <f t="shared" si="1"/>
        <v>0.01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IFERROR(__xludf.DUMMYFUNCTION("""COMPUTED_VALUE"""),60.65)</f>
        <v>60.65</v>
      </c>
      <c r="C1199" s="1">
        <f t="shared" si="1"/>
        <v>-1.12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IFERROR(__xludf.DUMMYFUNCTION("""COMPUTED_VALUE"""),59.84)</f>
        <v>59.84</v>
      </c>
      <c r="C1200" s="1">
        <f t="shared" si="1"/>
        <v>-1.81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IFERROR(__xludf.DUMMYFUNCTION("""COMPUTED_VALUE"""),61.46)</f>
        <v>61.46</v>
      </c>
      <c r="C1201" s="1">
        <f t="shared" si="1"/>
        <v>0.62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IFERROR(__xludf.DUMMYFUNCTION("""COMPUTED_VALUE"""),61.55)</f>
        <v>61.55</v>
      </c>
      <c r="C1202" s="1">
        <f t="shared" si="1"/>
        <v>-0.91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IFERROR(__xludf.DUMMYFUNCTION("""COMPUTED_VALUE"""),62.99)</f>
        <v>62.99</v>
      </c>
      <c r="C1203" s="1">
        <f t="shared" si="1"/>
        <v>0.44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IFERROR(__xludf.DUMMYFUNCTION("""COMPUTED_VALUE"""),60.69)</f>
        <v>60.69</v>
      </c>
      <c r="C1204" s="1">
        <f t="shared" si="1"/>
        <v>-3.3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IFERROR(__xludf.DUMMYFUNCTION("""COMPUTED_VALUE"""),60.69)</f>
        <v>60.69</v>
      </c>
      <c r="C1205" s="1">
        <f t="shared" si="1"/>
        <v>-1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IFERROR(__xludf.DUMMYFUNCTION("""COMPUTED_VALUE"""),60.95)</f>
        <v>60.95</v>
      </c>
      <c r="C1206" s="1">
        <f t="shared" si="1"/>
        <v>-0.74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IFERROR(__xludf.DUMMYFUNCTION("""COMPUTED_VALUE"""),60.39)</f>
        <v>60.39</v>
      </c>
      <c r="C1207" s="1">
        <f t="shared" si="1"/>
        <v>-1.56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IFERROR(__xludf.DUMMYFUNCTION("""COMPUTED_VALUE"""),60.27)</f>
        <v>60.27</v>
      </c>
      <c r="C1208" s="1">
        <f t="shared" si="1"/>
        <v>-1.12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IFERROR(__xludf.DUMMYFUNCTION("""COMPUTED_VALUE"""),60.2)</f>
        <v>60.2</v>
      </c>
      <c r="C1209" s="1">
        <f t="shared" si="1"/>
        <v>-1.07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IFERROR(__xludf.DUMMYFUNCTION("""COMPUTED_VALUE"""),61.55)</f>
        <v>61.55</v>
      </c>
      <c r="C1210" s="1">
        <f t="shared" si="1"/>
        <v>0.35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IFERROR(__xludf.DUMMYFUNCTION("""COMPUTED_VALUE"""),61.5)</f>
        <v>61.5</v>
      </c>
      <c r="C1211" s="1">
        <f t="shared" si="1"/>
        <v>-1.05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IFERROR(__xludf.DUMMYFUNCTION("""COMPUTED_VALUE"""),62.07)</f>
        <v>62.07</v>
      </c>
      <c r="C1212" s="1">
        <f t="shared" si="1"/>
        <v>-0.43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IFERROR(__xludf.DUMMYFUNCTION("""COMPUTED_VALUE"""),62.65)</f>
        <v>62.65</v>
      </c>
      <c r="C1213" s="1">
        <f t="shared" si="1"/>
        <v>-0.42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IFERROR(__xludf.DUMMYFUNCTION("""COMPUTED_VALUE"""),63.11)</f>
        <v>63.11</v>
      </c>
      <c r="C1214" s="1">
        <f t="shared" si="1"/>
        <v>-0.54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IFERROR(__xludf.DUMMYFUNCTION("""COMPUTED_VALUE"""),63.7)</f>
        <v>63.7</v>
      </c>
      <c r="C1215" s="1">
        <f t="shared" si="1"/>
        <v>-0.41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IFERROR(__xludf.DUMMYFUNCTION("""COMPUTED_VALUE"""),62.83)</f>
        <v>62.83</v>
      </c>
      <c r="C1216" s="1">
        <f t="shared" si="1"/>
        <v>-1.87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IFERROR(__xludf.DUMMYFUNCTION("""COMPUTED_VALUE"""),62.96)</f>
        <v>62.96</v>
      </c>
      <c r="C1217" s="1">
        <f t="shared" si="1"/>
        <v>-0.87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IFERROR(__xludf.DUMMYFUNCTION("""COMPUTED_VALUE"""),64.22)</f>
        <v>64.22</v>
      </c>
      <c r="C1218" s="1">
        <f t="shared" si="1"/>
        <v>0.26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IFERROR(__xludf.DUMMYFUNCTION("""COMPUTED_VALUE"""),64.98)</f>
        <v>64.98</v>
      </c>
      <c r="C1219" s="1">
        <f t="shared" si="1"/>
        <v>-0.24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IFERROR(__xludf.DUMMYFUNCTION("""COMPUTED_VALUE"""),65.24)</f>
        <v>65.24</v>
      </c>
      <c r="C1220" s="1">
        <f t="shared" si="1"/>
        <v>-0.74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IFERROR(__xludf.DUMMYFUNCTION("""COMPUTED_VALUE"""),65.66)</f>
        <v>65.66</v>
      </c>
      <c r="C1221" s="1">
        <f t="shared" si="1"/>
        <v>-0.58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IFERROR(__xludf.DUMMYFUNCTION("""COMPUTED_VALUE"""),66.65)</f>
        <v>66.65</v>
      </c>
      <c r="C1222" s="1">
        <f t="shared" si="1"/>
        <v>-0.01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IFERROR(__xludf.DUMMYFUNCTION("""COMPUTED_VALUE"""),66.92)</f>
        <v>66.92</v>
      </c>
      <c r="C1223" s="1">
        <f t="shared" si="1"/>
        <v>-0.73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IFERROR(__xludf.DUMMYFUNCTION("""COMPUTED_VALUE"""),67.78)</f>
        <v>67.78</v>
      </c>
      <c r="C1224" s="1">
        <f t="shared" si="1"/>
        <v>-0.14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IFERROR(__xludf.DUMMYFUNCTION("""COMPUTED_VALUE"""),67.5)</f>
        <v>67.5</v>
      </c>
      <c r="C1225" s="1">
        <f t="shared" si="1"/>
        <v>-1.28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IFERROR(__xludf.DUMMYFUNCTION("""COMPUTED_VALUE"""),67.44)</f>
        <v>67.44</v>
      </c>
      <c r="C1226" s="1">
        <f t="shared" si="1"/>
        <v>-1.06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IFERROR(__xludf.DUMMYFUNCTION("""COMPUTED_VALUE"""),66.96)</f>
        <v>66.96</v>
      </c>
      <c r="C1227" s="1">
        <f t="shared" si="1"/>
        <v>-1.48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IFERROR(__xludf.DUMMYFUNCTION("""COMPUTED_VALUE"""),66.93)</f>
        <v>66.93</v>
      </c>
      <c r="C1228" s="1">
        <f t="shared" si="1"/>
        <v>-1.03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IFERROR(__xludf.DUMMYFUNCTION("""COMPUTED_VALUE"""),66.55)</f>
        <v>66.55</v>
      </c>
      <c r="C1229" s="1">
        <f t="shared" si="1"/>
        <v>-1.38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IFERROR(__xludf.DUMMYFUNCTION("""COMPUTED_VALUE"""),68.06)</f>
        <v>68.06</v>
      </c>
      <c r="C1230" s="1">
        <f t="shared" si="1"/>
        <v>0.51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IFERROR(__xludf.DUMMYFUNCTION("""COMPUTED_VALUE"""),67.79)</f>
        <v>67.79</v>
      </c>
      <c r="C1231" s="1">
        <f t="shared" si="1"/>
        <v>-1.27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IFERROR(__xludf.DUMMYFUNCTION("""COMPUTED_VALUE"""),67.34)</f>
        <v>67.34</v>
      </c>
      <c r="C1232" s="1">
        <f t="shared" si="1"/>
        <v>-1.45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IFERROR(__xludf.DUMMYFUNCTION("""COMPUTED_VALUE"""),67.59)</f>
        <v>67.59</v>
      </c>
      <c r="C1233" s="1">
        <f t="shared" si="1"/>
        <v>-0.75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IFERROR(__xludf.DUMMYFUNCTION("""COMPUTED_VALUE"""),67.73)</f>
        <v>67.73</v>
      </c>
      <c r="C1234" s="1">
        <f t="shared" si="1"/>
        <v>-0.86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IFERROR(__xludf.DUMMYFUNCTION("""COMPUTED_VALUE"""),67.81)</f>
        <v>67.81</v>
      </c>
      <c r="C1235" s="1">
        <f t="shared" si="1"/>
        <v>-0.92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IFERROR(__xludf.DUMMYFUNCTION("""COMPUTED_VALUE"""),68.47)</f>
        <v>68.47</v>
      </c>
      <c r="C1236" s="1">
        <f t="shared" si="1"/>
        <v>-0.34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IFERROR(__xludf.DUMMYFUNCTION("""COMPUTED_VALUE"""),68.61)</f>
        <v>68.61</v>
      </c>
      <c r="C1237" s="1">
        <f t="shared" si="1"/>
        <v>-0.86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IFERROR(__xludf.DUMMYFUNCTION("""COMPUTED_VALUE"""),67.77)</f>
        <v>67.77</v>
      </c>
      <c r="C1238" s="1">
        <f t="shared" si="1"/>
        <v>-1.84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IFERROR(__xludf.DUMMYFUNCTION("""COMPUTED_VALUE"""),66.75)</f>
        <v>66.75</v>
      </c>
      <c r="C1239" s="1">
        <f t="shared" si="1"/>
        <v>-2.02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IFERROR(__xludf.DUMMYFUNCTION("""COMPUTED_VALUE"""),67.38)</f>
        <v>67.38</v>
      </c>
      <c r="C1240" s="1">
        <f t="shared" si="1"/>
        <v>-0.37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IFERROR(__xludf.DUMMYFUNCTION("""COMPUTED_VALUE"""),67.9)</f>
        <v>67.9</v>
      </c>
      <c r="C1241" s="1">
        <f t="shared" si="1"/>
        <v>-0.48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IFERROR(__xludf.DUMMYFUNCTION("""COMPUTED_VALUE"""),68.6)</f>
        <v>68.6</v>
      </c>
      <c r="C1242" s="1">
        <f t="shared" si="1"/>
        <v>-0.3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IFERROR(__xludf.DUMMYFUNCTION("""COMPUTED_VALUE"""),67.73)</f>
        <v>67.73</v>
      </c>
      <c r="C1243" s="1">
        <f t="shared" si="1"/>
        <v>-1.87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IFERROR(__xludf.DUMMYFUNCTION("""COMPUTED_VALUE"""),68.59)</f>
        <v>68.59</v>
      </c>
      <c r="C1244" s="1">
        <f t="shared" si="1"/>
        <v>-0.14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IFERROR(__xludf.DUMMYFUNCTION("""COMPUTED_VALUE"""),68.15)</f>
        <v>68.15</v>
      </c>
      <c r="C1245" s="1">
        <f t="shared" si="1"/>
        <v>-1.44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IFERROR(__xludf.DUMMYFUNCTION("""COMPUTED_VALUE"""),73.01)</f>
        <v>73.01</v>
      </c>
      <c r="C1246" s="1">
        <f t="shared" si="1"/>
        <v>3.86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IFERROR(__xludf.DUMMYFUNCTION("""COMPUTED_VALUE"""),74.5)</f>
        <v>74.5</v>
      </c>
      <c r="C1247" s="1">
        <f t="shared" si="1"/>
        <v>0.49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IFERROR(__xludf.DUMMYFUNCTION("""COMPUTED_VALUE"""),73.44)</f>
        <v>73.44</v>
      </c>
      <c r="C1248" s="1">
        <f t="shared" si="1"/>
        <v>-2.06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IFERROR(__xludf.DUMMYFUNCTION("""COMPUTED_VALUE"""),72.39)</f>
        <v>72.39</v>
      </c>
      <c r="C1249" s="1">
        <f t="shared" si="1"/>
        <v>-2.05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IFERROR(__xludf.DUMMYFUNCTION("""COMPUTED_VALUE"""),71.99)</f>
        <v>71.99</v>
      </c>
      <c r="C1250" s="1">
        <f t="shared" si="1"/>
        <v>-1.4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IFERROR(__xludf.DUMMYFUNCTION("""COMPUTED_VALUE"""),74.38)</f>
        <v>74.38</v>
      </c>
      <c r="C1251" s="1">
        <f t="shared" si="1"/>
        <v>1.39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IFERROR(__xludf.DUMMYFUNCTION("""COMPUTED_VALUE"""),73.23)</f>
        <v>73.23</v>
      </c>
      <c r="C1252" s="1">
        <f t="shared" si="1"/>
        <v>-2.15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IFERROR(__xludf.DUMMYFUNCTION("""COMPUTED_VALUE"""),74.27)</f>
        <v>74.27</v>
      </c>
      <c r="C1253" s="1">
        <f t="shared" si="1"/>
        <v>0.04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IFERROR(__xludf.DUMMYFUNCTION("""COMPUTED_VALUE"""),76.51)</f>
        <v>76.51</v>
      </c>
      <c r="C1254" s="1">
        <f t="shared" si="1"/>
        <v>1.24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IFERROR(__xludf.DUMMYFUNCTION("""COMPUTED_VALUE"""),76.67)</f>
        <v>76.67</v>
      </c>
      <c r="C1255" s="1">
        <f t="shared" si="1"/>
        <v>-0.84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IFERROR(__xludf.DUMMYFUNCTION("""COMPUTED_VALUE"""),76.46)</f>
        <v>76.46</v>
      </c>
      <c r="C1256" s="1">
        <f t="shared" si="1"/>
        <v>-1.21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IFERROR(__xludf.DUMMYFUNCTION("""COMPUTED_VALUE"""),76.79)</f>
        <v>76.79</v>
      </c>
      <c r="C1257" s="1">
        <f t="shared" si="1"/>
        <v>-0.67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IFERROR(__xludf.DUMMYFUNCTION("""COMPUTED_VALUE"""),76.05)</f>
        <v>76.05</v>
      </c>
      <c r="C1258" s="1">
        <f t="shared" si="1"/>
        <v>-1.74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IFERROR(__xludf.DUMMYFUNCTION("""COMPUTED_VALUE"""),76.2)</f>
        <v>76.2</v>
      </c>
      <c r="C1259" s="1">
        <f t="shared" si="1"/>
        <v>-0.85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IFERROR(__xludf.DUMMYFUNCTION("""COMPUTED_VALUE"""),76.0)</f>
        <v>76</v>
      </c>
      <c r="C1260" s="1">
        <f t="shared" si="1"/>
        <v>-1.2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IFERROR(__xludf.DUMMYFUNCTION("""COMPUTED_VALUE"""),74.5)</f>
        <v>74.5</v>
      </c>
      <c r="C1261" s="1">
        <f t="shared" si="1"/>
        <v>-2.5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IFERROR(__xludf.DUMMYFUNCTION("""COMPUTED_VALUE"""),74.69)</f>
        <v>74.69</v>
      </c>
      <c r="C1262" s="1">
        <f t="shared" si="1"/>
        <v>-0.81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IFERROR(__xludf.DUMMYFUNCTION("""COMPUTED_VALUE"""),76.6)</f>
        <v>76.6</v>
      </c>
      <c r="C1263" s="1">
        <f t="shared" si="1"/>
        <v>0.91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IFERROR(__xludf.DUMMYFUNCTION("""COMPUTED_VALUE"""),77.55)</f>
        <v>77.55</v>
      </c>
      <c r="C1264" s="1">
        <f t="shared" si="1"/>
        <v>-0.05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IFERROR(__xludf.DUMMYFUNCTION("""COMPUTED_VALUE"""),75.67)</f>
        <v>75.67</v>
      </c>
      <c r="C1265" s="1">
        <f t="shared" si="1"/>
        <v>-2.88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IFERROR(__xludf.DUMMYFUNCTION("""COMPUTED_VALUE"""),75.7)</f>
        <v>75.7</v>
      </c>
      <c r="C1266" s="1">
        <f t="shared" si="1"/>
        <v>-0.97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IFERROR(__xludf.DUMMYFUNCTION("""COMPUTED_VALUE"""),75.26)</f>
        <v>75.26</v>
      </c>
      <c r="C1267" s="1">
        <f t="shared" si="1"/>
        <v>-1.44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IFERROR(__xludf.DUMMYFUNCTION("""COMPUTED_VALUE"""),74.99)</f>
        <v>74.99</v>
      </c>
      <c r="C1268" s="1">
        <f t="shared" si="1"/>
        <v>-1.27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IFERROR(__xludf.DUMMYFUNCTION("""COMPUTED_VALUE"""),74.78)</f>
        <v>74.78</v>
      </c>
      <c r="C1269" s="1">
        <f t="shared" si="1"/>
        <v>-1.21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IFERROR(__xludf.DUMMYFUNCTION("""COMPUTED_VALUE"""),76.03)</f>
        <v>76.03</v>
      </c>
      <c r="C1270" s="1">
        <f t="shared" si="1"/>
        <v>0.25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IFERROR(__xludf.DUMMYFUNCTION("""COMPUTED_VALUE"""),76.05)</f>
        <v>76.05</v>
      </c>
      <c r="C1271" s="1">
        <f t="shared" si="1"/>
        <v>-0.98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IFERROR(__xludf.DUMMYFUNCTION("""COMPUTED_VALUE"""),75.59)</f>
        <v>75.59</v>
      </c>
      <c r="C1272" s="1">
        <f t="shared" si="1"/>
        <v>-1.46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IFERROR(__xludf.DUMMYFUNCTION("""COMPUTED_VALUE"""),76.02)</f>
        <v>76.02</v>
      </c>
      <c r="C1273" s="1">
        <f t="shared" si="1"/>
        <v>-0.57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IFERROR(__xludf.DUMMYFUNCTION("""COMPUTED_VALUE"""),75.59)</f>
        <v>75.59</v>
      </c>
      <c r="C1274" s="1">
        <f t="shared" si="1"/>
        <v>-1.43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IFERROR(__xludf.DUMMYFUNCTION("""COMPUTED_VALUE"""),75.84)</f>
        <v>75.84</v>
      </c>
      <c r="C1275" s="1">
        <f t="shared" si="1"/>
        <v>-0.75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IFERROR(__xludf.DUMMYFUNCTION("""COMPUTED_VALUE"""),74.93)</f>
        <v>74.93</v>
      </c>
      <c r="C1276" s="1">
        <f t="shared" si="1"/>
        <v>-1.91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IFERROR(__xludf.DUMMYFUNCTION("""COMPUTED_VALUE"""),73.77)</f>
        <v>73.77</v>
      </c>
      <c r="C1277" s="1">
        <f t="shared" si="1"/>
        <v>-2.16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IFERROR(__xludf.DUMMYFUNCTION("""COMPUTED_VALUE"""),74.57)</f>
        <v>74.57</v>
      </c>
      <c r="C1278" s="1">
        <f t="shared" si="1"/>
        <v>-0.2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IFERROR(__xludf.DUMMYFUNCTION("""COMPUTED_VALUE"""),73.75)</f>
        <v>73.75</v>
      </c>
      <c r="C1279" s="1">
        <f t="shared" si="1"/>
        <v>-1.82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IFERROR(__xludf.DUMMYFUNCTION("""COMPUTED_VALUE"""),74.89)</f>
        <v>74.89</v>
      </c>
      <c r="C1280" s="1">
        <f t="shared" si="1"/>
        <v>0.14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IFERROR(__xludf.DUMMYFUNCTION("""COMPUTED_VALUE"""),74.79)</f>
        <v>74.79</v>
      </c>
      <c r="C1281" s="1">
        <f t="shared" si="1"/>
        <v>-1.1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IFERROR(__xludf.DUMMYFUNCTION("""COMPUTED_VALUE"""),74.67)</f>
        <v>74.67</v>
      </c>
      <c r="C1282" s="1">
        <f t="shared" si="1"/>
        <v>-1.12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IFERROR(__xludf.DUMMYFUNCTION("""COMPUTED_VALUE"""),74.79)</f>
        <v>74.79</v>
      </c>
      <c r="C1283" s="1">
        <f t="shared" si="1"/>
        <v>-0.88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IFERROR(__xludf.DUMMYFUNCTION("""COMPUTED_VALUE"""),76.15)</f>
        <v>76.15</v>
      </c>
      <c r="C1284" s="1">
        <f t="shared" si="1"/>
        <v>0.36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IFERROR(__xludf.DUMMYFUNCTION("""COMPUTED_VALUE"""),76.4)</f>
        <v>76.4</v>
      </c>
      <c r="C1285" s="1">
        <f t="shared" si="1"/>
        <v>-0.75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IFERROR(__xludf.DUMMYFUNCTION("""COMPUTED_VALUE"""),76.69)</f>
        <v>76.69</v>
      </c>
      <c r="C1286" s="1">
        <f t="shared" si="1"/>
        <v>-0.71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IFERROR(__xludf.DUMMYFUNCTION("""COMPUTED_VALUE"""),79.53)</f>
        <v>79.53</v>
      </c>
      <c r="C1287" s="1">
        <f t="shared" si="1"/>
        <v>1.84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IFERROR(__xludf.DUMMYFUNCTION("""COMPUTED_VALUE"""),79.96)</f>
        <v>79.96</v>
      </c>
      <c r="C1288" s="1">
        <f t="shared" si="1"/>
        <v>-0.57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IFERROR(__xludf.DUMMYFUNCTION("""COMPUTED_VALUE"""),78.73)</f>
        <v>78.73</v>
      </c>
      <c r="C1289" s="1">
        <f t="shared" si="1"/>
        <v>-2.23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IFERROR(__xludf.DUMMYFUNCTION("""COMPUTED_VALUE"""),78.0)</f>
        <v>78</v>
      </c>
      <c r="C1290" s="1">
        <f t="shared" si="1"/>
        <v>-1.73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IFERROR(__xludf.DUMMYFUNCTION("""COMPUTED_VALUE"""),77.79)</f>
        <v>77.79</v>
      </c>
      <c r="C1291" s="1">
        <f t="shared" si="1"/>
        <v>-1.21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IFERROR(__xludf.DUMMYFUNCTION("""COMPUTED_VALUE"""),77.1)</f>
        <v>77.1</v>
      </c>
      <c r="C1292" s="1">
        <f t="shared" si="1"/>
        <v>-1.69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IFERROR(__xludf.DUMMYFUNCTION("""COMPUTED_VALUE"""),77.13)</f>
        <v>77.13</v>
      </c>
      <c r="C1293" s="1">
        <f t="shared" si="1"/>
        <v>-0.97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IFERROR(__xludf.DUMMYFUNCTION("""COMPUTED_VALUE"""),78.59)</f>
        <v>78.59</v>
      </c>
      <c r="C1294" s="1">
        <f t="shared" si="1"/>
        <v>0.46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IFERROR(__xludf.DUMMYFUNCTION("""COMPUTED_VALUE"""),80.39)</f>
        <v>80.39</v>
      </c>
      <c r="C1295" s="1">
        <f t="shared" si="1"/>
        <v>0.8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IFERROR(__xludf.DUMMYFUNCTION("""COMPUTED_VALUE"""),80.01)</f>
        <v>80.01</v>
      </c>
      <c r="C1296" s="1">
        <f t="shared" si="1"/>
        <v>-1.38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IFERROR(__xludf.DUMMYFUNCTION("""COMPUTED_VALUE"""),81.65)</f>
        <v>81.65</v>
      </c>
      <c r="C1297" s="1">
        <f t="shared" si="1"/>
        <v>0.64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IFERROR(__xludf.DUMMYFUNCTION("""COMPUTED_VALUE"""),83.08)</f>
        <v>83.08</v>
      </c>
      <c r="C1298" s="1">
        <f t="shared" si="1"/>
        <v>0.43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IFERROR(__xludf.DUMMYFUNCTION("""COMPUTED_VALUE"""),83.62)</f>
        <v>83.62</v>
      </c>
      <c r="C1299" s="1">
        <f t="shared" si="1"/>
        <v>-0.46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IFERROR(__xludf.DUMMYFUNCTION("""COMPUTED_VALUE"""),83.21)</f>
        <v>83.21</v>
      </c>
      <c r="C1300" s="1">
        <f t="shared" si="1"/>
        <v>-1.41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IFERROR(__xludf.DUMMYFUNCTION("""COMPUTED_VALUE"""),83.02)</f>
        <v>83.02</v>
      </c>
      <c r="C1301" s="1">
        <f t="shared" si="1"/>
        <v>-1.19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IFERROR(__xludf.DUMMYFUNCTION("""COMPUTED_VALUE"""),83.2)</f>
        <v>83.2</v>
      </c>
      <c r="C1302" s="1">
        <f t="shared" si="1"/>
        <v>-0.82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IFERROR(__xludf.DUMMYFUNCTION("""COMPUTED_VALUE"""),82.35)</f>
        <v>82.35</v>
      </c>
      <c r="C1303" s="1">
        <f t="shared" si="1"/>
        <v>-1.85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IFERROR(__xludf.DUMMYFUNCTION("""COMPUTED_VALUE"""),83.5)</f>
        <v>83.5</v>
      </c>
      <c r="C1304" s="1">
        <f t="shared" si="1"/>
        <v>0.15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IFERROR(__xludf.DUMMYFUNCTION("""COMPUTED_VALUE"""),82.72)</f>
        <v>82.72</v>
      </c>
      <c r="C1305" s="1">
        <f t="shared" si="1"/>
        <v>-1.78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IFERROR(__xludf.DUMMYFUNCTION("""COMPUTED_VALUE"""),82.51)</f>
        <v>82.51</v>
      </c>
      <c r="C1306" s="1">
        <f t="shared" si="1"/>
        <v>-1.21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IFERROR(__xludf.DUMMYFUNCTION("""COMPUTED_VALUE"""),84.25)</f>
        <v>84.25</v>
      </c>
      <c r="C1307" s="1">
        <f t="shared" si="1"/>
        <v>0.74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IFERROR(__xludf.DUMMYFUNCTION("""COMPUTED_VALUE"""),83.72)</f>
        <v>83.72</v>
      </c>
      <c r="C1308" s="1">
        <f t="shared" si="1"/>
        <v>-1.53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IFERROR(__xludf.DUMMYFUNCTION("""COMPUTED_VALUE"""),86.77)</f>
        <v>86.77</v>
      </c>
      <c r="C1309" s="1">
        <f t="shared" si="1"/>
        <v>2.05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IFERROR(__xludf.DUMMYFUNCTION("""COMPUTED_VALUE"""),86.26)</f>
        <v>86.26</v>
      </c>
      <c r="C1310" s="1">
        <f t="shared" si="1"/>
        <v>-1.51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IFERROR(__xludf.DUMMYFUNCTION("""COMPUTED_VALUE"""),87.18)</f>
        <v>87.18</v>
      </c>
      <c r="C1311" s="1">
        <f t="shared" si="1"/>
        <v>-0.08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IFERROR(__xludf.DUMMYFUNCTION("""COMPUTED_VALUE"""),87.36)</f>
        <v>87.36</v>
      </c>
      <c r="C1312" s="1">
        <f t="shared" si="1"/>
        <v>-0.82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IFERROR(__xludf.DUMMYFUNCTION("""COMPUTED_VALUE"""),88.23)</f>
        <v>88.23</v>
      </c>
      <c r="C1313" s="1">
        <f t="shared" si="1"/>
        <v>-0.13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IFERROR(__xludf.DUMMYFUNCTION("""COMPUTED_VALUE"""),87.92)</f>
        <v>87.92</v>
      </c>
      <c r="C1314" s="1">
        <f t="shared" si="1"/>
        <v>-1.31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IFERROR(__xludf.DUMMYFUNCTION("""COMPUTED_VALUE"""),88.0)</f>
        <v>88</v>
      </c>
      <c r="C1315" s="1">
        <f t="shared" si="1"/>
        <v>-0.92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IFERROR(__xludf.DUMMYFUNCTION("""COMPUTED_VALUE"""),85.88)</f>
        <v>85.88</v>
      </c>
      <c r="C1316" s="1">
        <f t="shared" si="1"/>
        <v>-3.12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IFERROR(__xludf.DUMMYFUNCTION("""COMPUTED_VALUE"""),84.44)</f>
        <v>84.44</v>
      </c>
      <c r="C1317" s="1">
        <f t="shared" si="1"/>
        <v>-2.44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IFERROR(__xludf.DUMMYFUNCTION("""COMPUTED_VALUE"""),85.29)</f>
        <v>85.29</v>
      </c>
      <c r="C1318" s="1">
        <f t="shared" si="1"/>
        <v>-0.15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IFERROR(__xludf.DUMMYFUNCTION("""COMPUTED_VALUE"""),85.99)</f>
        <v>85.99</v>
      </c>
      <c r="C1319" s="1">
        <f t="shared" si="1"/>
        <v>-0.3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IFERROR(__xludf.DUMMYFUNCTION("""COMPUTED_VALUE"""),84.68)</f>
        <v>84.68</v>
      </c>
      <c r="C1320" s="1">
        <f t="shared" si="1"/>
        <v>-2.31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IFERROR(__xludf.DUMMYFUNCTION("""COMPUTED_VALUE"""),84.26)</f>
        <v>84.26</v>
      </c>
      <c r="C1321" s="1">
        <f t="shared" si="1"/>
        <v>-1.42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IFERROR(__xludf.DUMMYFUNCTION("""COMPUTED_VALUE"""),85.97)</f>
        <v>85.97</v>
      </c>
      <c r="C1322" s="1">
        <f t="shared" si="1"/>
        <v>0.71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IFERROR(__xludf.DUMMYFUNCTION("""COMPUTED_VALUE"""),88.01)</f>
        <v>88.01</v>
      </c>
      <c r="C1323" s="1">
        <f t="shared" si="1"/>
        <v>1.04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IFERROR(__xludf.DUMMYFUNCTION("""COMPUTED_VALUE"""),87.28)</f>
        <v>87.28</v>
      </c>
      <c r="C1324" s="1">
        <f t="shared" si="1"/>
        <v>-1.73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IFERROR(__xludf.DUMMYFUNCTION("""COMPUTED_VALUE"""),87.68)</f>
        <v>87.68</v>
      </c>
      <c r="C1325" s="1">
        <f t="shared" si="1"/>
        <v>-0.6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IFERROR(__xludf.DUMMYFUNCTION("""COMPUTED_VALUE"""),92.62)</f>
        <v>92.62</v>
      </c>
      <c r="C1326" s="1">
        <f t="shared" si="1"/>
        <v>3.94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IFERROR(__xludf.DUMMYFUNCTION("""COMPUTED_VALUE"""),92.02)</f>
        <v>92.02</v>
      </c>
      <c r="C1327" s="1">
        <f t="shared" si="1"/>
        <v>-1.6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IFERROR(__xludf.DUMMYFUNCTION("""COMPUTED_VALUE"""),91.71)</f>
        <v>91.71</v>
      </c>
      <c r="C1328" s="1">
        <f t="shared" si="1"/>
        <v>-1.31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IFERROR(__xludf.DUMMYFUNCTION("""COMPUTED_VALUE"""),91.98)</f>
        <v>91.98</v>
      </c>
      <c r="C1329" s="1">
        <f t="shared" si="1"/>
        <v>-0.73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IFERROR(__xludf.DUMMYFUNCTION("""COMPUTED_VALUE"""),91.54)</f>
        <v>91.54</v>
      </c>
      <c r="C1330" s="1">
        <f t="shared" si="1"/>
        <v>-1.44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IFERROR(__xludf.DUMMYFUNCTION("""COMPUTED_VALUE"""),89.52)</f>
        <v>89.52</v>
      </c>
      <c r="C1331" s="1">
        <f t="shared" si="1"/>
        <v>-3.02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IFERROR(__xludf.DUMMYFUNCTION("""COMPUTED_VALUE"""),86.96)</f>
        <v>86.96</v>
      </c>
      <c r="C1332" s="1">
        <f t="shared" si="1"/>
        <v>-3.56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IFERROR(__xludf.DUMMYFUNCTION("""COMPUTED_VALUE"""),87.12)</f>
        <v>87.12</v>
      </c>
      <c r="C1333" s="1">
        <f t="shared" si="1"/>
        <v>-0.84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IFERROR(__xludf.DUMMYFUNCTION("""COMPUTED_VALUE"""),87.09)</f>
        <v>87.09</v>
      </c>
      <c r="C1334" s="1">
        <f t="shared" si="1"/>
        <v>-1.03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IFERROR(__xludf.DUMMYFUNCTION("""COMPUTED_VALUE"""),87.02)</f>
        <v>87.02</v>
      </c>
      <c r="C1335" s="1">
        <f t="shared" si="1"/>
        <v>-1.07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IFERROR(__xludf.DUMMYFUNCTION("""COMPUTED_VALUE"""),86.69)</f>
        <v>86.69</v>
      </c>
      <c r="C1336" s="1">
        <f t="shared" si="1"/>
        <v>-1.33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IFERROR(__xludf.DUMMYFUNCTION("""COMPUTED_VALUE"""),85.98)</f>
        <v>85.98</v>
      </c>
      <c r="C1337" s="1">
        <f t="shared" si="1"/>
        <v>-1.71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IFERROR(__xludf.DUMMYFUNCTION("""COMPUTED_VALUE"""),86.12)</f>
        <v>86.12</v>
      </c>
      <c r="C1338" s="1">
        <f t="shared" si="1"/>
        <v>-0.86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IFERROR(__xludf.DUMMYFUNCTION("""COMPUTED_VALUE"""),86.08)</f>
        <v>86.08</v>
      </c>
      <c r="C1339" s="1">
        <f t="shared" si="1"/>
        <v>-1.04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IFERROR(__xludf.DUMMYFUNCTION("""COMPUTED_VALUE"""),84.57)</f>
        <v>84.57</v>
      </c>
      <c r="C1340" s="1">
        <f t="shared" si="1"/>
        <v>-2.51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IFERROR(__xludf.DUMMYFUNCTION("""COMPUTED_VALUE"""),82.93)</f>
        <v>82.93</v>
      </c>
      <c r="C1341" s="1">
        <f t="shared" si="1"/>
        <v>-2.64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IFERROR(__xludf.DUMMYFUNCTION("""COMPUTED_VALUE"""),83.46)</f>
        <v>83.46</v>
      </c>
      <c r="C1342" s="1">
        <f t="shared" si="1"/>
        <v>-0.47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IFERROR(__xludf.DUMMYFUNCTION("""COMPUTED_VALUE"""),84.13)</f>
        <v>84.13</v>
      </c>
      <c r="C1343" s="1">
        <f t="shared" si="1"/>
        <v>-0.33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IFERROR(__xludf.DUMMYFUNCTION("""COMPUTED_VALUE"""),83.14)</f>
        <v>83.14</v>
      </c>
      <c r="C1344" s="1">
        <f t="shared" si="1"/>
        <v>-1.99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IFERROR(__xludf.DUMMYFUNCTION("""COMPUTED_VALUE"""),83.1)</f>
        <v>83.1</v>
      </c>
      <c r="C1345" s="1">
        <f t="shared" si="1"/>
        <v>-1.04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IFERROR(__xludf.DUMMYFUNCTION("""COMPUTED_VALUE"""),84.23)</f>
        <v>84.23</v>
      </c>
      <c r="C1346" s="1">
        <f t="shared" si="1"/>
        <v>0.13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IFERROR(__xludf.DUMMYFUNCTION("""COMPUTED_VALUE"""),85.02)</f>
        <v>85.02</v>
      </c>
      <c r="C1347" s="1">
        <f t="shared" si="1"/>
        <v>-0.21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IFERROR(__xludf.DUMMYFUNCTION("""COMPUTED_VALUE"""),84.25)</f>
        <v>84.25</v>
      </c>
      <c r="C1348" s="1">
        <f t="shared" si="1"/>
        <v>-1.77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IFERROR(__xludf.DUMMYFUNCTION("""COMPUTED_VALUE"""),84.18)</f>
        <v>84.18</v>
      </c>
      <c r="C1349" s="1">
        <f t="shared" si="1"/>
        <v>-1.07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IFERROR(__xludf.DUMMYFUNCTION("""COMPUTED_VALUE"""),84.07)</f>
        <v>84.07</v>
      </c>
      <c r="C1350" s="1">
        <f t="shared" si="1"/>
        <v>-1.11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IFERROR(__xludf.DUMMYFUNCTION("""COMPUTED_VALUE"""),85.35)</f>
        <v>85.35</v>
      </c>
      <c r="C1351" s="1">
        <f t="shared" si="1"/>
        <v>0.28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IFERROR(__xludf.DUMMYFUNCTION("""COMPUTED_VALUE"""),86.47)</f>
        <v>86.47</v>
      </c>
      <c r="C1352" s="1">
        <f t="shared" si="1"/>
        <v>0.12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IFERROR(__xludf.DUMMYFUNCTION("""COMPUTED_VALUE"""),86.36)</f>
        <v>86.36</v>
      </c>
      <c r="C1353" s="1">
        <f t="shared" si="1"/>
        <v>-1.11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IFERROR(__xludf.DUMMYFUNCTION("""COMPUTED_VALUE"""),85.84)</f>
        <v>85.84</v>
      </c>
      <c r="C1354" s="1">
        <f t="shared" si="1"/>
        <v>-1.52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IFERROR(__xludf.DUMMYFUNCTION("""COMPUTED_VALUE"""),84.89)</f>
        <v>84.89</v>
      </c>
      <c r="C1355" s="1">
        <f t="shared" si="1"/>
        <v>-1.95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IFERROR(__xludf.DUMMYFUNCTION("""COMPUTED_VALUE"""),87.14)</f>
        <v>87.14</v>
      </c>
      <c r="C1356" s="1">
        <f t="shared" si="1"/>
        <v>1.25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IFERROR(__xludf.DUMMYFUNCTION("""COMPUTED_VALUE"""),86.45)</f>
        <v>86.45</v>
      </c>
      <c r="C1357" s="1">
        <f t="shared" si="1"/>
        <v>-1.69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IFERROR(__xludf.DUMMYFUNCTION("""COMPUTED_VALUE"""),85.55)</f>
        <v>85.55</v>
      </c>
      <c r="C1358" s="1">
        <f t="shared" si="1"/>
        <v>-1.9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IFERROR(__xludf.DUMMYFUNCTION("""COMPUTED_VALUE"""),86.18)</f>
        <v>86.18</v>
      </c>
      <c r="C1359" s="1">
        <f t="shared" si="1"/>
        <v>-0.37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IFERROR(__xludf.DUMMYFUNCTION("""COMPUTED_VALUE"""),86.05)</f>
        <v>86.05</v>
      </c>
      <c r="C1360" s="1">
        <f t="shared" si="1"/>
        <v>-1.13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IFERROR(__xludf.DUMMYFUNCTION("""COMPUTED_VALUE"""),85.84)</f>
        <v>85.84</v>
      </c>
      <c r="C1361" s="1">
        <f t="shared" si="1"/>
        <v>-1.21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IFERROR(__xludf.DUMMYFUNCTION("""COMPUTED_VALUE"""),85.98)</f>
        <v>85.98</v>
      </c>
      <c r="C1362" s="1">
        <f t="shared" si="1"/>
        <v>-0.86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IFERROR(__xludf.DUMMYFUNCTION("""COMPUTED_VALUE"""),86.33)</f>
        <v>86.33</v>
      </c>
      <c r="C1363" s="1">
        <f t="shared" si="1"/>
        <v>-0.65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IFERROR(__xludf.DUMMYFUNCTION("""COMPUTED_VALUE"""),85.82)</f>
        <v>85.82</v>
      </c>
      <c r="C1364" s="1">
        <f t="shared" si="1"/>
        <v>-1.51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IFERROR(__xludf.DUMMYFUNCTION("""COMPUTED_VALUE"""),85.25)</f>
        <v>85.25</v>
      </c>
      <c r="C1365" s="1">
        <f t="shared" si="1"/>
        <v>-1.57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IFERROR(__xludf.DUMMYFUNCTION("""COMPUTED_VALUE"""),83.89)</f>
        <v>83.89</v>
      </c>
      <c r="C1366" s="1">
        <f t="shared" si="1"/>
        <v>-2.36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IFERROR(__xludf.DUMMYFUNCTION("""COMPUTED_VALUE"""),83.26)</f>
        <v>83.26</v>
      </c>
      <c r="C1367" s="1">
        <f t="shared" si="1"/>
        <v>-1.63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IFERROR(__xludf.DUMMYFUNCTION("""COMPUTED_VALUE"""),84.17)</f>
        <v>84.17</v>
      </c>
      <c r="C1368" s="1">
        <f t="shared" si="1"/>
        <v>-0.09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IFERROR(__xludf.DUMMYFUNCTION("""COMPUTED_VALUE"""),85.49)</f>
        <v>85.49</v>
      </c>
      <c r="C1369" s="1">
        <f t="shared" si="1"/>
        <v>0.32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IFERROR(__xludf.DUMMYFUNCTION("""COMPUTED_VALUE"""),85.79)</f>
        <v>85.79</v>
      </c>
      <c r="C1370" s="1">
        <f t="shared" si="1"/>
        <v>-0.7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IFERROR(__xludf.DUMMYFUNCTION("""COMPUTED_VALUE"""),85.06)</f>
        <v>85.06</v>
      </c>
      <c r="C1371" s="1">
        <f t="shared" si="1"/>
        <v>-1.73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IFERROR(__xludf.DUMMYFUNCTION("""COMPUTED_VALUE"""),84.42)</f>
        <v>84.42</v>
      </c>
      <c r="C1372" s="1">
        <f t="shared" si="1"/>
        <v>-1.64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IFERROR(__xludf.DUMMYFUNCTION("""COMPUTED_VALUE"""),85.88)</f>
        <v>85.88</v>
      </c>
      <c r="C1373" s="1">
        <f t="shared" si="1"/>
        <v>0.46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IFERROR(__xludf.DUMMYFUNCTION("""COMPUTED_VALUE"""),85.62)</f>
        <v>85.62</v>
      </c>
      <c r="C1374" s="1">
        <f t="shared" si="1"/>
        <v>-1.26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IFERROR(__xludf.DUMMYFUNCTION("""COMPUTED_VALUE"""),87.8)</f>
        <v>87.8</v>
      </c>
      <c r="C1375" s="1">
        <f t="shared" si="1"/>
        <v>1.18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IFERROR(__xludf.DUMMYFUNCTION("""COMPUTED_VALUE"""),88.52)</f>
        <v>88.52</v>
      </c>
      <c r="C1376" s="1">
        <f t="shared" si="1"/>
        <v>-0.28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IFERROR(__xludf.DUMMYFUNCTION("""COMPUTED_VALUE"""),87.75)</f>
        <v>87.75</v>
      </c>
      <c r="C1377" s="1">
        <f t="shared" si="1"/>
        <v>-1.77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IFERROR(__xludf.DUMMYFUNCTION("""COMPUTED_VALUE"""),87.09)</f>
        <v>87.09</v>
      </c>
      <c r="C1378" s="1">
        <f t="shared" si="1"/>
        <v>-1.66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IFERROR(__xludf.DUMMYFUNCTION("""COMPUTED_VALUE"""),86.15)</f>
        <v>86.15</v>
      </c>
      <c r="C1379" s="1">
        <f t="shared" si="1"/>
        <v>-1.94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IFERROR(__xludf.DUMMYFUNCTION("""COMPUTED_VALUE"""),86.36)</f>
        <v>86.36</v>
      </c>
      <c r="C1380" s="1">
        <f t="shared" si="1"/>
        <v>-0.79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IFERROR(__xludf.DUMMYFUNCTION("""COMPUTED_VALUE"""),86.77)</f>
        <v>86.77</v>
      </c>
      <c r="C1381" s="1">
        <f t="shared" si="1"/>
        <v>-0.59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IFERROR(__xludf.DUMMYFUNCTION("""COMPUTED_VALUE"""),84.28)</f>
        <v>84.28</v>
      </c>
      <c r="C1382" s="1">
        <f t="shared" si="1"/>
        <v>-3.49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IFERROR(__xludf.DUMMYFUNCTION("""COMPUTED_VALUE"""),84.44)</f>
        <v>84.44</v>
      </c>
      <c r="C1383" s="1">
        <f t="shared" si="1"/>
        <v>-0.84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IFERROR(__xludf.DUMMYFUNCTION("""COMPUTED_VALUE"""),85.77)</f>
        <v>85.77</v>
      </c>
      <c r="C1384" s="1">
        <f t="shared" si="1"/>
        <v>0.33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IFERROR(__xludf.DUMMYFUNCTION("""COMPUTED_VALUE"""),85.81)</f>
        <v>85.81</v>
      </c>
      <c r="C1385" s="1">
        <f t="shared" si="1"/>
        <v>-0.96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IFERROR(__xludf.DUMMYFUNCTION("""COMPUTED_VALUE"""),85.39)</f>
        <v>85.39</v>
      </c>
      <c r="C1386" s="1">
        <f t="shared" si="1"/>
        <v>-1.42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IFERROR(__xludf.DUMMYFUNCTION("""COMPUTED_VALUE"""),87.25)</f>
        <v>87.25</v>
      </c>
      <c r="C1387" s="1">
        <f t="shared" si="1"/>
        <v>0.86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IFERROR(__xludf.DUMMYFUNCTION("""COMPUTED_VALUE"""),85.91)</f>
        <v>85.91</v>
      </c>
      <c r="C1388" s="1">
        <f t="shared" si="1"/>
        <v>-2.34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IFERROR(__xludf.DUMMYFUNCTION("""COMPUTED_VALUE"""),89.55)</f>
        <v>89.55</v>
      </c>
      <c r="C1389" s="1">
        <f t="shared" si="1"/>
        <v>2.64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IFERROR(__xludf.DUMMYFUNCTION("""COMPUTED_VALUE"""),93.11)</f>
        <v>93.11</v>
      </c>
      <c r="C1390" s="1">
        <f t="shared" si="1"/>
        <v>2.56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IFERROR(__xludf.DUMMYFUNCTION("""COMPUTED_VALUE"""),94.48)</f>
        <v>94.48</v>
      </c>
      <c r="C1391" s="1">
        <f t="shared" si="1"/>
        <v>0.37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IFERROR(__xludf.DUMMYFUNCTION("""COMPUTED_VALUE"""),94.33)</f>
        <v>94.33</v>
      </c>
      <c r="C1392" s="1">
        <f t="shared" si="1"/>
        <v>-1.15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IFERROR(__xludf.DUMMYFUNCTION("""COMPUTED_VALUE"""),93.95)</f>
        <v>93.95</v>
      </c>
      <c r="C1393" s="1">
        <f t="shared" si="1"/>
        <v>-1.38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IFERROR(__xludf.DUMMYFUNCTION("""COMPUTED_VALUE"""),96.09)</f>
        <v>96.09</v>
      </c>
      <c r="C1394" s="1">
        <f t="shared" si="1"/>
        <v>1.14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IFERROR(__xludf.DUMMYFUNCTION("""COMPUTED_VALUE"""),95.75)</f>
        <v>95.75</v>
      </c>
      <c r="C1395" s="1">
        <f t="shared" si="1"/>
        <v>-1.34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IFERROR(__xludf.DUMMYFUNCTION("""COMPUTED_VALUE"""),95.65)</f>
        <v>95.65</v>
      </c>
      <c r="C1396" s="1">
        <f t="shared" si="1"/>
        <v>-1.1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IFERROR(__xludf.DUMMYFUNCTION("""COMPUTED_VALUE"""),95.66)</f>
        <v>95.66</v>
      </c>
      <c r="C1397" s="1">
        <f t="shared" si="1"/>
        <v>-0.99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IFERROR(__xludf.DUMMYFUNCTION("""COMPUTED_VALUE"""),96.64)</f>
        <v>96.64</v>
      </c>
      <c r="C1398" s="1">
        <f t="shared" si="1"/>
        <v>-0.02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IFERROR(__xludf.DUMMYFUNCTION("""COMPUTED_VALUE"""),95.48)</f>
        <v>95.48</v>
      </c>
      <c r="C1399" s="1">
        <f t="shared" si="1"/>
        <v>-2.16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IFERROR(__xludf.DUMMYFUNCTION("""COMPUTED_VALUE"""),95.11)</f>
        <v>95.11</v>
      </c>
      <c r="C1400" s="1">
        <f t="shared" si="1"/>
        <v>-1.37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IFERROR(__xludf.DUMMYFUNCTION("""COMPUTED_VALUE"""),94.38)</f>
        <v>94.38</v>
      </c>
      <c r="C1401" s="1">
        <f t="shared" si="1"/>
        <v>-1.73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IFERROR(__xludf.DUMMYFUNCTION("""COMPUTED_VALUE"""),96.22)</f>
        <v>96.22</v>
      </c>
      <c r="C1402" s="1">
        <f t="shared" si="1"/>
        <v>0.84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IFERROR(__xludf.DUMMYFUNCTION("""COMPUTED_VALUE"""),96.58)</f>
        <v>96.58</v>
      </c>
      <c r="C1403" s="1">
        <f t="shared" si="1"/>
        <v>-0.64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IFERROR(__xludf.DUMMYFUNCTION("""COMPUTED_VALUE"""),96.54)</f>
        <v>96.54</v>
      </c>
      <c r="C1404" s="1">
        <f t="shared" si="1"/>
        <v>-1.04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IFERROR(__xludf.DUMMYFUNCTION("""COMPUTED_VALUE"""),96.63)</f>
        <v>96.63</v>
      </c>
      <c r="C1405" s="1">
        <f t="shared" si="1"/>
        <v>-0.91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IFERROR(__xludf.DUMMYFUNCTION("""COMPUTED_VALUE"""),95.91)</f>
        <v>95.91</v>
      </c>
      <c r="C1406" s="1">
        <f t="shared" si="1"/>
        <v>-1.72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IFERROR(__xludf.DUMMYFUNCTION("""COMPUTED_VALUE"""),95.67)</f>
        <v>95.67</v>
      </c>
      <c r="C1407" s="1">
        <f t="shared" si="1"/>
        <v>-1.24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IFERROR(__xludf.DUMMYFUNCTION("""COMPUTED_VALUE"""),96.68)</f>
        <v>96.68</v>
      </c>
      <c r="C1408" s="1">
        <f t="shared" si="1"/>
        <v>0.01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IFERROR(__xludf.DUMMYFUNCTION("""COMPUTED_VALUE"""),93.73)</f>
        <v>93.73</v>
      </c>
      <c r="C1409" s="1">
        <f t="shared" si="1"/>
        <v>-3.95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IFERROR(__xludf.DUMMYFUNCTION("""COMPUTED_VALUE"""),93.28)</f>
        <v>93.28</v>
      </c>
      <c r="C1410" s="1">
        <f t="shared" si="1"/>
        <v>-1.45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IFERROR(__xludf.DUMMYFUNCTION("""COMPUTED_VALUE"""),93.95)</f>
        <v>93.95</v>
      </c>
      <c r="C1411" s="1">
        <f t="shared" si="1"/>
        <v>-0.33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IFERROR(__xludf.DUMMYFUNCTION("""COMPUTED_VALUE"""),92.95)</f>
        <v>92.95</v>
      </c>
      <c r="C1412" s="1">
        <f t="shared" si="1"/>
        <v>-2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IFERROR(__xludf.DUMMYFUNCTION("""COMPUTED_VALUE"""),93.36)</f>
        <v>93.36</v>
      </c>
      <c r="C1413" s="1">
        <f t="shared" si="1"/>
        <v>-0.59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IFERROR(__xludf.DUMMYFUNCTION("""COMPUTED_VALUE"""),92.54)</f>
        <v>92.54</v>
      </c>
      <c r="C1414" s="1">
        <f t="shared" si="1"/>
        <v>-1.82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IFERROR(__xludf.DUMMYFUNCTION("""COMPUTED_VALUE"""),92.1)</f>
        <v>92.1</v>
      </c>
      <c r="C1415" s="1">
        <f t="shared" si="1"/>
        <v>-1.44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IFERROR(__xludf.DUMMYFUNCTION("""COMPUTED_VALUE"""),92.7)</f>
        <v>92.7</v>
      </c>
      <c r="C1416" s="1">
        <f t="shared" si="1"/>
        <v>-0.4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IFERROR(__xludf.DUMMYFUNCTION("""COMPUTED_VALUE"""),91.94)</f>
        <v>91.94</v>
      </c>
      <c r="C1417" s="1">
        <f t="shared" si="1"/>
        <v>-1.76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IFERROR(__xludf.DUMMYFUNCTION("""COMPUTED_VALUE"""),91.41)</f>
        <v>91.41</v>
      </c>
      <c r="C1418" s="1">
        <f t="shared" si="1"/>
        <v>-1.53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IFERROR(__xludf.DUMMYFUNCTION("""COMPUTED_VALUE"""),89.77)</f>
        <v>89.77</v>
      </c>
      <c r="C1419" s="1">
        <f t="shared" si="1"/>
        <v>-2.64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IFERROR(__xludf.DUMMYFUNCTION("""COMPUTED_VALUE"""),85.61)</f>
        <v>85.61</v>
      </c>
      <c r="C1420" s="1">
        <f t="shared" si="1"/>
        <v>-5.16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IFERROR(__xludf.DUMMYFUNCTION("""COMPUTED_VALUE"""),82.27)</f>
        <v>82.27</v>
      </c>
      <c r="C1421" s="1">
        <f t="shared" si="1"/>
        <v>-4.34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IFERROR(__xludf.DUMMYFUNCTION("""COMPUTED_VALUE"""),81.0)</f>
        <v>81</v>
      </c>
      <c r="C1422" s="1">
        <f t="shared" si="1"/>
        <v>-2.27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IFERROR(__xludf.DUMMYFUNCTION("""COMPUTED_VALUE"""),85.41)</f>
        <v>85.41</v>
      </c>
      <c r="C1423" s="1">
        <f t="shared" si="1"/>
        <v>3.41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IFERROR(__xludf.DUMMYFUNCTION("""COMPUTED_VALUE"""),87.85)</f>
        <v>87.85</v>
      </c>
      <c r="C1424" s="1">
        <f t="shared" si="1"/>
        <v>1.44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IFERROR(__xludf.DUMMYFUNCTION("""COMPUTED_VALUE"""),87.42)</f>
        <v>87.42</v>
      </c>
      <c r="C1425" s="1">
        <f t="shared" si="1"/>
        <v>-1.43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IFERROR(__xludf.DUMMYFUNCTION("""COMPUTED_VALUE"""),86.55)</f>
        <v>86.55</v>
      </c>
      <c r="C1426" s="1">
        <f t="shared" si="1"/>
        <v>-1.87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IFERROR(__xludf.DUMMYFUNCTION("""COMPUTED_VALUE"""),86.04)</f>
        <v>86.04</v>
      </c>
      <c r="C1427" s="1">
        <f t="shared" si="1"/>
        <v>-1.51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IFERROR(__xludf.DUMMYFUNCTION("""COMPUTED_VALUE"""),87.83)</f>
        <v>87.83</v>
      </c>
      <c r="C1428" s="1">
        <f t="shared" si="1"/>
        <v>0.79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IFERROR(__xludf.DUMMYFUNCTION("""COMPUTED_VALUE"""),88.26)</f>
        <v>88.26</v>
      </c>
      <c r="C1429" s="1">
        <f t="shared" si="1"/>
        <v>-0.57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IFERROR(__xludf.DUMMYFUNCTION("""COMPUTED_VALUE"""),87.43)</f>
        <v>87.43</v>
      </c>
      <c r="C1430" s="1">
        <f t="shared" si="1"/>
        <v>-1.83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IFERROR(__xludf.DUMMYFUNCTION("""COMPUTED_VALUE"""),90.09)</f>
        <v>90.09</v>
      </c>
      <c r="C1431" s="1">
        <f t="shared" si="1"/>
        <v>1.66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IFERROR(__xludf.DUMMYFUNCTION("""COMPUTED_VALUE"""),88.94)</f>
        <v>88.94</v>
      </c>
      <c r="C1432" s="1">
        <f t="shared" si="1"/>
        <v>-2.15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IFERROR(__xludf.DUMMYFUNCTION("""COMPUTED_VALUE"""),89.38)</f>
        <v>89.38</v>
      </c>
      <c r="C1433" s="1">
        <f t="shared" si="1"/>
        <v>-0.56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IFERROR(__xludf.DUMMYFUNCTION("""COMPUTED_VALUE"""),90.4)</f>
        <v>90.4</v>
      </c>
      <c r="C1434" s="1">
        <f t="shared" si="1"/>
        <v>0.02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IFERROR(__xludf.DUMMYFUNCTION("""COMPUTED_VALUE"""),90.17)</f>
        <v>90.17</v>
      </c>
      <c r="C1435" s="1">
        <f t="shared" si="1"/>
        <v>-1.23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IFERROR(__xludf.DUMMYFUNCTION("""COMPUTED_VALUE"""),90.92)</f>
        <v>90.92</v>
      </c>
      <c r="C1436" s="1">
        <f t="shared" si="1"/>
        <v>-0.25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IFERROR(__xludf.DUMMYFUNCTION("""COMPUTED_VALUE"""),90.91)</f>
        <v>90.91</v>
      </c>
      <c r="C1437" s="1">
        <f t="shared" si="1"/>
        <v>-1.01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IFERROR(__xludf.DUMMYFUNCTION("""COMPUTED_VALUE"""),89.68)</f>
        <v>89.68</v>
      </c>
      <c r="C1438" s="1">
        <f t="shared" si="1"/>
        <v>-2.23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IFERROR(__xludf.DUMMYFUNCTION("""COMPUTED_VALUE"""),86.49)</f>
        <v>86.49</v>
      </c>
      <c r="C1439" s="1">
        <f t="shared" si="1"/>
        <v>-4.19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IFERROR(__xludf.DUMMYFUNCTION("""COMPUTED_VALUE"""),88.25)</f>
        <v>88.25</v>
      </c>
      <c r="C1440" s="1">
        <f t="shared" si="1"/>
        <v>0.76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IFERROR(__xludf.DUMMYFUNCTION("""COMPUTED_VALUE"""),86.71)</f>
        <v>86.71</v>
      </c>
      <c r="C1441" s="1">
        <f t="shared" si="1"/>
        <v>-2.54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IFERROR(__xludf.DUMMYFUNCTION("""COMPUTED_VALUE"""),87.44)</f>
        <v>87.44</v>
      </c>
      <c r="C1442" s="1">
        <f t="shared" si="1"/>
        <v>-0.27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IFERROR(__xludf.DUMMYFUNCTION("""COMPUTED_VALUE"""),85.75)</f>
        <v>85.75</v>
      </c>
      <c r="C1443" s="1">
        <f t="shared" si="1"/>
        <v>-2.69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IFERROR(__xludf.DUMMYFUNCTION("""COMPUTED_VALUE"""),85.32)</f>
        <v>85.32</v>
      </c>
      <c r="C1444" s="1">
        <f t="shared" si="1"/>
        <v>-1.43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IFERROR(__xludf.DUMMYFUNCTION("""COMPUTED_VALUE"""),82.63)</f>
        <v>82.63</v>
      </c>
      <c r="C1445" s="1">
        <f t="shared" si="1"/>
        <v>-3.69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IFERROR(__xludf.DUMMYFUNCTION("""COMPUTED_VALUE"""),82.06)</f>
        <v>82.06</v>
      </c>
      <c r="C1446" s="1">
        <f t="shared" si="1"/>
        <v>-1.57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IFERROR(__xludf.DUMMYFUNCTION("""COMPUTED_VALUE"""),83.1)</f>
        <v>83.1</v>
      </c>
      <c r="C1447" s="1">
        <f t="shared" si="1"/>
        <v>0.04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IFERROR(__xludf.DUMMYFUNCTION("""COMPUTED_VALUE"""),84.63)</f>
        <v>84.63</v>
      </c>
      <c r="C1448" s="1">
        <f t="shared" si="1"/>
        <v>0.53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IFERROR(__xludf.DUMMYFUNCTION("""COMPUTED_VALUE"""),87.11)</f>
        <v>87.11</v>
      </c>
      <c r="C1449" s="1">
        <f t="shared" si="1"/>
        <v>1.48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IFERROR(__xludf.DUMMYFUNCTION("""COMPUTED_VALUE"""),87.96)</f>
        <v>87.96</v>
      </c>
      <c r="C1450" s="1">
        <f t="shared" si="1"/>
        <v>-0.15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IFERROR(__xludf.DUMMYFUNCTION("""COMPUTED_VALUE"""),84.1)</f>
        <v>84.1</v>
      </c>
      <c r="C1451" s="1">
        <f t="shared" si="1"/>
        <v>-4.86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IFERROR(__xludf.DUMMYFUNCTION("""COMPUTED_VALUE"""),84.44)</f>
        <v>84.44</v>
      </c>
      <c r="C1452" s="1">
        <f t="shared" si="1"/>
        <v>-0.66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IFERROR(__xludf.DUMMYFUNCTION("""COMPUTED_VALUE"""),84.28)</f>
        <v>84.28</v>
      </c>
      <c r="C1453" s="1">
        <f t="shared" si="1"/>
        <v>-1.16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IFERROR(__xludf.DUMMYFUNCTION("""COMPUTED_VALUE"""),85.37)</f>
        <v>85.37</v>
      </c>
      <c r="C1454" s="1">
        <f t="shared" si="1"/>
        <v>0.09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IFERROR(__xludf.DUMMYFUNCTION("""COMPUTED_VALUE"""),86.21)</f>
        <v>86.21</v>
      </c>
      <c r="C1455" s="1">
        <f t="shared" si="1"/>
        <v>-0.16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IFERROR(__xludf.DUMMYFUNCTION("""COMPUTED_VALUE"""),85.14)</f>
        <v>85.14</v>
      </c>
      <c r="C1456" s="1">
        <f t="shared" si="1"/>
        <v>-2.07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IFERROR(__xludf.DUMMYFUNCTION("""COMPUTED_VALUE"""),84.03)</f>
        <v>84.03</v>
      </c>
      <c r="C1457" s="1">
        <f t="shared" si="1"/>
        <v>-2.11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IFERROR(__xludf.DUMMYFUNCTION("""COMPUTED_VALUE"""),87.26)</f>
        <v>87.26</v>
      </c>
      <c r="C1458" s="1">
        <f t="shared" si="1"/>
        <v>2.23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IFERROR(__xludf.DUMMYFUNCTION("""COMPUTED_VALUE"""),88.14)</f>
        <v>88.14</v>
      </c>
      <c r="C1459" s="1">
        <f t="shared" si="1"/>
        <v>-0.12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IFERROR(__xludf.DUMMYFUNCTION("""COMPUTED_VALUE"""),88.46)</f>
        <v>88.46</v>
      </c>
      <c r="C1460" s="1">
        <f t="shared" si="1"/>
        <v>-0.68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IFERROR(__xludf.DUMMYFUNCTION("""COMPUTED_VALUE"""),88.74)</f>
        <v>88.74</v>
      </c>
      <c r="C1461" s="1">
        <f t="shared" si="1"/>
        <v>-0.72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IFERROR(__xludf.DUMMYFUNCTION("""COMPUTED_VALUE"""),88.04)</f>
        <v>88.04</v>
      </c>
      <c r="C1462" s="1">
        <f t="shared" si="1"/>
        <v>-1.7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IFERROR(__xludf.DUMMYFUNCTION("""COMPUTED_VALUE"""),88.63)</f>
        <v>88.63</v>
      </c>
      <c r="C1463" s="1">
        <f t="shared" si="1"/>
        <v>-0.41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IFERROR(__xludf.DUMMYFUNCTION("""COMPUTED_VALUE"""),89.96)</f>
        <v>89.96</v>
      </c>
      <c r="C1464" s="1">
        <f t="shared" si="1"/>
        <v>0.33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IFERROR(__xludf.DUMMYFUNCTION("""COMPUTED_VALUE"""),89.48)</f>
        <v>89.48</v>
      </c>
      <c r="C1465" s="1">
        <f t="shared" si="1"/>
        <v>-1.48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IFERROR(__xludf.DUMMYFUNCTION("""COMPUTED_VALUE"""),95.16)</f>
        <v>95.16</v>
      </c>
      <c r="C1466" s="1">
        <f t="shared" si="1"/>
        <v>4.68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IFERROR(__xludf.DUMMYFUNCTION("""COMPUTED_VALUE"""),84.95)</f>
        <v>84.95</v>
      </c>
      <c r="C1467" s="1">
        <f t="shared" si="1"/>
        <v>-11.21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IFERROR(__xludf.DUMMYFUNCTION("""COMPUTED_VALUE"""),83.88)</f>
        <v>83.88</v>
      </c>
      <c r="C1468" s="1">
        <f t="shared" si="1"/>
        <v>-2.07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IFERROR(__xludf.DUMMYFUNCTION("""COMPUTED_VALUE"""),84.68)</f>
        <v>84.68</v>
      </c>
      <c r="C1469" s="1">
        <f t="shared" si="1"/>
        <v>-0.2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IFERROR(__xludf.DUMMYFUNCTION("""COMPUTED_VALUE"""),86.55)</f>
        <v>86.55</v>
      </c>
      <c r="C1470" s="1">
        <f t="shared" si="1"/>
        <v>0.87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IFERROR(__xludf.DUMMYFUNCTION("""COMPUTED_VALUE"""),88.23)</f>
        <v>88.23</v>
      </c>
      <c r="C1471" s="1">
        <f t="shared" si="1"/>
        <v>0.68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IFERROR(__xludf.DUMMYFUNCTION("""COMPUTED_VALUE"""),87.48)</f>
        <v>87.48</v>
      </c>
      <c r="C1472" s="1">
        <f t="shared" si="1"/>
        <v>-1.75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IFERROR(__xludf.DUMMYFUNCTION("""COMPUTED_VALUE"""),85.95)</f>
        <v>85.95</v>
      </c>
      <c r="C1473" s="1">
        <f t="shared" si="1"/>
        <v>-2.53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IFERROR(__xludf.DUMMYFUNCTION("""COMPUTED_VALUE"""),84.67)</f>
        <v>84.67</v>
      </c>
      <c r="C1474" s="1">
        <f t="shared" si="1"/>
        <v>-2.28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IFERROR(__xludf.DUMMYFUNCTION("""COMPUTED_VALUE"""),83.48)</f>
        <v>83.48</v>
      </c>
      <c r="C1475" s="1">
        <f t="shared" si="1"/>
        <v>-2.19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IFERROR(__xludf.DUMMYFUNCTION("""COMPUTED_VALUE"""),83.53)</f>
        <v>83.53</v>
      </c>
      <c r="C1476" s="1">
        <f t="shared" si="1"/>
        <v>-0.95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IFERROR(__xludf.DUMMYFUNCTION("""COMPUTED_VALUE"""),81.82)</f>
        <v>81.82</v>
      </c>
      <c r="C1477" s="1">
        <f t="shared" si="1"/>
        <v>-2.71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IFERROR(__xludf.DUMMYFUNCTION("""COMPUTED_VALUE"""),80.4)</f>
        <v>80.4</v>
      </c>
      <c r="C1478" s="1">
        <f t="shared" si="1"/>
        <v>-2.42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IFERROR(__xludf.DUMMYFUNCTION("""COMPUTED_VALUE"""),79.17)</f>
        <v>79.17</v>
      </c>
      <c r="C1479" s="1">
        <f t="shared" si="1"/>
        <v>-2.23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IFERROR(__xludf.DUMMYFUNCTION("""COMPUTED_VALUE"""),81.84)</f>
        <v>81.84</v>
      </c>
      <c r="C1480" s="1">
        <f t="shared" si="1"/>
        <v>1.67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IFERROR(__xludf.DUMMYFUNCTION("""COMPUTED_VALUE"""),82.97)</f>
        <v>82.97</v>
      </c>
      <c r="C1481" s="1">
        <f t="shared" si="1"/>
        <v>0.13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IFERROR(__xludf.DUMMYFUNCTION("""COMPUTED_VALUE"""),84.58)</f>
        <v>84.58</v>
      </c>
      <c r="C1482" s="1">
        <f t="shared" si="1"/>
        <v>0.61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IFERROR(__xludf.DUMMYFUNCTION("""COMPUTED_VALUE"""),82.83)</f>
        <v>82.83</v>
      </c>
      <c r="C1483" s="1">
        <f t="shared" si="1"/>
        <v>-2.75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IFERROR(__xludf.DUMMYFUNCTION("""COMPUTED_VALUE"""),81.83)</f>
        <v>81.83</v>
      </c>
      <c r="C1484" s="1">
        <f t="shared" si="1"/>
        <v>-2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IFERROR(__xludf.DUMMYFUNCTION("""COMPUTED_VALUE"""),81.91)</f>
        <v>81.91</v>
      </c>
      <c r="C1485" s="1">
        <f t="shared" si="1"/>
        <v>-0.92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IFERROR(__xludf.DUMMYFUNCTION("""COMPUTED_VALUE"""),82.93)</f>
        <v>82.93</v>
      </c>
      <c r="C1486" s="1">
        <f t="shared" si="1"/>
        <v>0.02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IFERROR(__xludf.DUMMYFUNCTION("""COMPUTED_VALUE"""),83.4)</f>
        <v>83.4</v>
      </c>
      <c r="C1487" s="1">
        <f t="shared" si="1"/>
        <v>-0.53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IFERROR(__xludf.DUMMYFUNCTION("""COMPUTED_VALUE"""),84.18)</f>
        <v>84.18</v>
      </c>
      <c r="C1488" s="1">
        <f t="shared" si="1"/>
        <v>-0.22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IFERROR(__xludf.DUMMYFUNCTION("""COMPUTED_VALUE"""),84.03)</f>
        <v>84.03</v>
      </c>
      <c r="C1489" s="1">
        <f t="shared" si="1"/>
        <v>-1.15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IFERROR(__xludf.DUMMYFUNCTION("""COMPUTED_VALUE"""),83.99)</f>
        <v>83.99</v>
      </c>
      <c r="C1490" s="1">
        <f t="shared" si="1"/>
        <v>-1.04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IFERROR(__xludf.DUMMYFUNCTION("""COMPUTED_VALUE"""),83.31)</f>
        <v>83.31</v>
      </c>
      <c r="C1491" s="1">
        <f t="shared" si="1"/>
        <v>-1.68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IFERROR(__xludf.DUMMYFUNCTION("""COMPUTED_VALUE"""),81.94)</f>
        <v>81.94</v>
      </c>
      <c r="C1492" s="1">
        <f t="shared" si="1"/>
        <v>-2.37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IFERROR(__xludf.DUMMYFUNCTION("""COMPUTED_VALUE"""),84.62)</f>
        <v>84.62</v>
      </c>
      <c r="C1493" s="1">
        <f t="shared" si="1"/>
        <v>1.68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IFERROR(__xludf.DUMMYFUNCTION("""COMPUTED_VALUE"""),84.87)</f>
        <v>84.87</v>
      </c>
      <c r="C1494" s="1">
        <f t="shared" si="1"/>
        <v>-0.75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IFERROR(__xludf.DUMMYFUNCTION("""COMPUTED_VALUE"""),83.66)</f>
        <v>83.66</v>
      </c>
      <c r="C1495" s="1">
        <f t="shared" si="1"/>
        <v>-2.21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IFERROR(__xludf.DUMMYFUNCTION("""COMPUTED_VALUE"""),83.34)</f>
        <v>83.34</v>
      </c>
      <c r="C1496" s="1">
        <f t="shared" si="1"/>
        <v>-1.32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IFERROR(__xludf.DUMMYFUNCTION("""COMPUTED_VALUE"""),83.42)</f>
        <v>83.42</v>
      </c>
      <c r="C1497" s="1">
        <f t="shared" si="1"/>
        <v>-0.92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IFERROR(__xludf.DUMMYFUNCTION("""COMPUTED_VALUE"""),81.71)</f>
        <v>81.71</v>
      </c>
      <c r="C1498" s="1">
        <f t="shared" si="1"/>
        <v>-2.71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IFERROR(__xludf.DUMMYFUNCTION("""COMPUTED_VALUE"""),82.56)</f>
        <v>82.56</v>
      </c>
      <c r="C1499" s="1">
        <f t="shared" si="1"/>
        <v>-0.15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IFERROR(__xludf.DUMMYFUNCTION("""COMPUTED_VALUE"""),82.11)</f>
        <v>82.11</v>
      </c>
      <c r="C1500" s="1">
        <f t="shared" si="1"/>
        <v>-1.45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IFERROR(__xludf.DUMMYFUNCTION("""COMPUTED_VALUE"""),84.71)</f>
        <v>84.71</v>
      </c>
      <c r="C1501" s="1">
        <f t="shared" si="1"/>
        <v>1.6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IFERROR(__xludf.DUMMYFUNCTION("""COMPUTED_VALUE"""),83.34)</f>
        <v>83.34</v>
      </c>
      <c r="C1502" s="1">
        <f t="shared" si="1"/>
        <v>-2.37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IFERROR(__xludf.DUMMYFUNCTION("""COMPUTED_VALUE"""),82.51)</f>
        <v>82.51</v>
      </c>
      <c r="C1503" s="1">
        <f t="shared" si="1"/>
        <v>-1.83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IFERROR(__xludf.DUMMYFUNCTION("""COMPUTED_VALUE"""),84.89)</f>
        <v>84.89</v>
      </c>
      <c r="C1504" s="1">
        <f t="shared" si="1"/>
        <v>1.38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IFERROR(__xludf.DUMMYFUNCTION("""COMPUTED_VALUE"""),86.01)</f>
        <v>86.01</v>
      </c>
      <c r="C1505" s="1">
        <f t="shared" si="1"/>
        <v>0.12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IFERROR(__xludf.DUMMYFUNCTION("""COMPUTED_VALUE"""),86.05)</f>
        <v>86.05</v>
      </c>
      <c r="C1506" s="1">
        <f t="shared" si="1"/>
        <v>-0.96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IFERROR(__xludf.DUMMYFUNCTION("""COMPUTED_VALUE"""),86.46)</f>
        <v>86.46</v>
      </c>
      <c r="C1507" s="1">
        <f t="shared" si="1"/>
        <v>-0.59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IFERROR(__xludf.DUMMYFUNCTION("""COMPUTED_VALUE"""),85.84)</f>
        <v>85.84</v>
      </c>
      <c r="C1508" s="1">
        <f t="shared" si="1"/>
        <v>-1.62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IFERROR(__xludf.DUMMYFUNCTION("""COMPUTED_VALUE"""),86.82)</f>
        <v>86.82</v>
      </c>
      <c r="C1509" s="1">
        <f t="shared" si="1"/>
        <v>-0.02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IFERROR(__xludf.DUMMYFUNCTION("""COMPUTED_VALUE"""),86.39)</f>
        <v>86.39</v>
      </c>
      <c r="C1510" s="1">
        <f t="shared" si="1"/>
        <v>-1.43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IFERROR(__xludf.DUMMYFUNCTION("""COMPUTED_VALUE"""),85.16)</f>
        <v>85.16</v>
      </c>
      <c r="C1511" s="1">
        <f t="shared" si="1"/>
        <v>-2.23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IFERROR(__xludf.DUMMYFUNCTION("""COMPUTED_VALUE"""),83.05)</f>
        <v>83.05</v>
      </c>
      <c r="C1512" s="1">
        <f t="shared" si="1"/>
        <v>-3.11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IFERROR(__xludf.DUMMYFUNCTION("""COMPUTED_VALUE"""),80.87)</f>
        <v>80.87</v>
      </c>
      <c r="C1513" s="1">
        <f t="shared" si="1"/>
        <v>-3.18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IFERROR(__xludf.DUMMYFUNCTION("""COMPUTED_VALUE"""),79.63)</f>
        <v>79.63</v>
      </c>
      <c r="C1514" s="1">
        <f t="shared" si="1"/>
        <v>-2.24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IFERROR(__xludf.DUMMYFUNCTION("""COMPUTED_VALUE"""),81.17)</f>
        <v>81.17</v>
      </c>
      <c r="C1515" s="1">
        <f t="shared" si="1"/>
        <v>0.54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IFERROR(__xludf.DUMMYFUNCTION("""COMPUTED_VALUE"""),81.05)</f>
        <v>81.05</v>
      </c>
      <c r="C1516" s="1">
        <f t="shared" si="1"/>
        <v>-1.12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IFERROR(__xludf.DUMMYFUNCTION("""COMPUTED_VALUE"""),81.02)</f>
        <v>81.02</v>
      </c>
      <c r="C1517" s="1">
        <f t="shared" si="1"/>
        <v>-1.03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IFERROR(__xludf.DUMMYFUNCTION("""COMPUTED_VALUE"""),81.82)</f>
        <v>81.82</v>
      </c>
      <c r="C1518" s="1">
        <f t="shared" si="1"/>
        <v>-0.2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IFERROR(__xludf.DUMMYFUNCTION("""COMPUTED_VALUE"""),79.93)</f>
        <v>79.93</v>
      </c>
      <c r="C1519" s="1">
        <f t="shared" si="1"/>
        <v>-2.89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IFERROR(__xludf.DUMMYFUNCTION("""COMPUTED_VALUE"""),81.87)</f>
        <v>81.87</v>
      </c>
      <c r="C1520" s="1">
        <f t="shared" si="1"/>
        <v>0.94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IFERROR(__xludf.DUMMYFUNCTION("""COMPUTED_VALUE"""),79.93)</f>
        <v>79.93</v>
      </c>
      <c r="C1521" s="1">
        <f t="shared" si="1"/>
        <v>-2.94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IFERROR(__xludf.DUMMYFUNCTION("""COMPUTED_VALUE"""),80.7)</f>
        <v>80.7</v>
      </c>
      <c r="C1522" s="1">
        <f t="shared" si="1"/>
        <v>-0.23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IFERROR(__xludf.DUMMYFUNCTION("""COMPUTED_VALUE"""),79.45)</f>
        <v>79.45</v>
      </c>
      <c r="C1523" s="1">
        <f t="shared" si="1"/>
        <v>-2.25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IFERROR(__xludf.DUMMYFUNCTION("""COMPUTED_VALUE"""),78.98)</f>
        <v>78.98</v>
      </c>
      <c r="C1524" s="1">
        <f t="shared" si="1"/>
        <v>-1.47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IFERROR(__xludf.DUMMYFUNCTION("""COMPUTED_VALUE"""),80.84)</f>
        <v>80.84</v>
      </c>
      <c r="C1525" s="1">
        <f t="shared" si="1"/>
        <v>0.86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IFERROR(__xludf.DUMMYFUNCTION("""COMPUTED_VALUE"""),78.71)</f>
        <v>78.71</v>
      </c>
      <c r="C1526" s="1">
        <f t="shared" si="1"/>
        <v>-3.13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IFERROR(__xludf.DUMMYFUNCTION("""COMPUTED_VALUE"""),79.44)</f>
        <v>79.44</v>
      </c>
      <c r="C1527" s="1">
        <f t="shared" si="1"/>
        <v>-0.27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IFERROR(__xludf.DUMMYFUNCTION("""COMPUTED_VALUE"""),78.45)</f>
        <v>78.45</v>
      </c>
      <c r="C1528" s="1">
        <f t="shared" si="1"/>
        <v>-1.99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IFERROR(__xludf.DUMMYFUNCTION("""COMPUTED_VALUE"""),77.61)</f>
        <v>77.61</v>
      </c>
      <c r="C1529" s="1">
        <f t="shared" si="1"/>
        <v>-1.84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IFERROR(__xludf.DUMMYFUNCTION("""COMPUTED_VALUE"""),79.72)</f>
        <v>79.72</v>
      </c>
      <c r="C1530" s="1">
        <f t="shared" si="1"/>
        <v>1.11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IFERROR(__xludf.DUMMYFUNCTION("""COMPUTED_VALUE"""),80.07)</f>
        <v>80.07</v>
      </c>
      <c r="C1531" s="1">
        <f t="shared" si="1"/>
        <v>-0.65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IFERROR(__xludf.DUMMYFUNCTION("""COMPUTED_VALUE"""),78.0)</f>
        <v>78</v>
      </c>
      <c r="C1532" s="1">
        <f t="shared" si="1"/>
        <v>-3.07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IFERROR(__xludf.DUMMYFUNCTION("""COMPUTED_VALUE"""),76.81)</f>
        <v>76.81</v>
      </c>
      <c r="C1533" s="1">
        <f t="shared" si="1"/>
        <v>-2.19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IFERROR(__xludf.DUMMYFUNCTION("""COMPUTED_VALUE"""),77.19)</f>
        <v>77.19</v>
      </c>
      <c r="C1534" s="1">
        <f t="shared" si="1"/>
        <v>-0.62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IFERROR(__xludf.DUMMYFUNCTION("""COMPUTED_VALUE"""),75.2)</f>
        <v>75.2</v>
      </c>
      <c r="C1535" s="1">
        <f t="shared" si="1"/>
        <v>-2.99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IFERROR(__xludf.DUMMYFUNCTION("""COMPUTED_VALUE"""),72.91)</f>
        <v>72.91</v>
      </c>
      <c r="C1536" s="1">
        <f t="shared" si="1"/>
        <v>-3.29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IFERROR(__xludf.DUMMYFUNCTION("""COMPUTED_VALUE"""),74.93)</f>
        <v>74.93</v>
      </c>
      <c r="C1537" s="1">
        <f t="shared" si="1"/>
        <v>1.02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IFERROR(__xludf.DUMMYFUNCTION("""COMPUTED_VALUE"""),76.01)</f>
        <v>76.01</v>
      </c>
      <c r="C1538" s="1">
        <f t="shared" si="1"/>
        <v>0.08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IFERROR(__xludf.DUMMYFUNCTION("""COMPUTED_VALUE"""),75.53)</f>
        <v>75.53</v>
      </c>
      <c r="C1539" s="1">
        <f t="shared" si="1"/>
        <v>-1.48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IFERROR(__xludf.DUMMYFUNCTION("""COMPUTED_VALUE"""),77.08)</f>
        <v>77.08</v>
      </c>
      <c r="C1540" s="1">
        <f t="shared" si="1"/>
        <v>0.55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IFERROR(__xludf.DUMMYFUNCTION("""COMPUTED_VALUE"""),76.55)</f>
        <v>76.55</v>
      </c>
      <c r="C1541" s="1">
        <f t="shared" si="1"/>
        <v>-1.53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IFERROR(__xludf.DUMMYFUNCTION("""COMPUTED_VALUE"""),78.16)</f>
        <v>78.16</v>
      </c>
      <c r="C1542" s="1">
        <f t="shared" si="1"/>
        <v>0.61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IFERROR(__xludf.DUMMYFUNCTION("""COMPUTED_VALUE"""),76.55)</f>
        <v>76.55</v>
      </c>
      <c r="C1543" s="1">
        <f t="shared" si="1"/>
        <v>-2.61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IFERROR(__xludf.DUMMYFUNCTION("""COMPUTED_VALUE"""),77.57)</f>
        <v>77.57</v>
      </c>
      <c r="C1544" s="1">
        <f t="shared" si="1"/>
        <v>0.02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IFERROR(__xludf.DUMMYFUNCTION("""COMPUTED_VALUE"""),78.8)</f>
        <v>78.8</v>
      </c>
      <c r="C1545" s="1">
        <f t="shared" si="1"/>
        <v>0.23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IFERROR(__xludf.DUMMYFUNCTION("""COMPUTED_VALUE"""),78.73)</f>
        <v>78.73</v>
      </c>
      <c r="C1546" s="1">
        <f t="shared" si="1"/>
        <v>-1.07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IFERROR(__xludf.DUMMYFUNCTION("""COMPUTED_VALUE"""),79.43)</f>
        <v>79.43</v>
      </c>
      <c r="C1547" s="1">
        <f t="shared" si="1"/>
        <v>-0.3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IFERROR(__xludf.DUMMYFUNCTION("""COMPUTED_VALUE"""),79.92)</f>
        <v>79.92</v>
      </c>
      <c r="C1548" s="1">
        <f t="shared" si="1"/>
        <v>-0.51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IFERROR(__xludf.DUMMYFUNCTION("""COMPUTED_VALUE"""),79.57)</f>
        <v>79.57</v>
      </c>
      <c r="C1549" s="1">
        <f t="shared" si="1"/>
        <v>-1.35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IFERROR(__xludf.DUMMYFUNCTION("""COMPUTED_VALUE"""),78.94)</f>
        <v>78.94</v>
      </c>
      <c r="C1550" s="1">
        <f t="shared" si="1"/>
        <v>-1.63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IFERROR(__xludf.DUMMYFUNCTION("""COMPUTED_VALUE"""),80.35)</f>
        <v>80.35</v>
      </c>
      <c r="C1551" s="1">
        <f t="shared" si="1"/>
        <v>0.41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IFERROR(__xludf.DUMMYFUNCTION("""COMPUTED_VALUE"""),79.46)</f>
        <v>79.46</v>
      </c>
      <c r="C1552" s="1">
        <f t="shared" si="1"/>
        <v>-1.89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IFERROR(__xludf.DUMMYFUNCTION("""COMPUTED_VALUE"""),79.92)</f>
        <v>79.92</v>
      </c>
      <c r="C1553" s="1">
        <f t="shared" si="1"/>
        <v>-0.54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IFERROR(__xludf.DUMMYFUNCTION("""COMPUTED_VALUE"""),79.45)</f>
        <v>79.45</v>
      </c>
      <c r="C1554" s="1">
        <f t="shared" si="1"/>
        <v>-1.47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IFERROR(__xludf.DUMMYFUNCTION("""COMPUTED_VALUE"""),79.15)</f>
        <v>79.15</v>
      </c>
      <c r="C1555" s="1">
        <f t="shared" si="1"/>
        <v>-1.3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IFERROR(__xludf.DUMMYFUNCTION("""COMPUTED_VALUE"""),80.39)</f>
        <v>80.39</v>
      </c>
      <c r="C1556" s="1">
        <f t="shared" si="1"/>
        <v>0.24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IFERROR(__xludf.DUMMYFUNCTION("""COMPUTED_VALUE"""),81.6)</f>
        <v>81.6</v>
      </c>
      <c r="C1557" s="1">
        <f t="shared" si="1"/>
        <v>0.21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IFERROR(__xludf.DUMMYFUNCTION("""COMPUTED_VALUE"""),80.66)</f>
        <v>80.66</v>
      </c>
      <c r="C1558" s="1">
        <f t="shared" si="1"/>
        <v>-1.94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IFERROR(__xludf.DUMMYFUNCTION("""COMPUTED_VALUE"""),81.41)</f>
        <v>81.41</v>
      </c>
      <c r="C1559" s="1">
        <f t="shared" si="1"/>
        <v>-0.25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IFERROR(__xludf.DUMMYFUNCTION("""COMPUTED_VALUE"""),81.52)</f>
        <v>81.52</v>
      </c>
      <c r="C1560" s="1">
        <f t="shared" si="1"/>
        <v>-0.89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IFERROR(__xludf.DUMMYFUNCTION("""COMPUTED_VALUE"""),81.32)</f>
        <v>81.32</v>
      </c>
      <c r="C1561" s="1">
        <f t="shared" si="1"/>
        <v>-1.2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IFERROR(__xludf.DUMMYFUNCTION("""COMPUTED_VALUE"""),82.1)</f>
        <v>82.1</v>
      </c>
      <c r="C1562" s="1">
        <f t="shared" si="1"/>
        <v>-0.22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IFERROR(__xludf.DUMMYFUNCTION("""COMPUTED_VALUE"""),83.3)</f>
        <v>83.3</v>
      </c>
      <c r="C1563" s="1">
        <f t="shared" si="1"/>
        <v>0.2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IFERROR(__xludf.DUMMYFUNCTION("""COMPUTED_VALUE"""),83.94)</f>
        <v>83.94</v>
      </c>
      <c r="C1564" s="1">
        <f t="shared" si="1"/>
        <v>-0.36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IFERROR(__xludf.DUMMYFUNCTION("""COMPUTED_VALUE"""),83.55)</f>
        <v>83.55</v>
      </c>
      <c r="C1565" s="1">
        <f t="shared" si="1"/>
        <v>-1.39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IFERROR(__xludf.DUMMYFUNCTION("""COMPUTED_VALUE"""),82.8)</f>
        <v>82.8</v>
      </c>
      <c r="C1566" s="1">
        <f t="shared" si="1"/>
        <v>-1.75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IFERROR(__xludf.DUMMYFUNCTION("""COMPUTED_VALUE"""),82.34)</f>
        <v>82.34</v>
      </c>
      <c r="C1567" s="1">
        <f t="shared" si="1"/>
        <v>-1.46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IFERROR(__xludf.DUMMYFUNCTION("""COMPUTED_VALUE"""),82.33)</f>
        <v>82.33</v>
      </c>
      <c r="C1568" s="1">
        <f t="shared" si="1"/>
        <v>-1.01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IFERROR(__xludf.DUMMYFUNCTION("""COMPUTED_VALUE"""),82.79)</f>
        <v>82.79</v>
      </c>
      <c r="C1569" s="1">
        <f t="shared" si="1"/>
        <v>-0.54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IFERROR(__xludf.DUMMYFUNCTION("""COMPUTED_VALUE"""),83.02)</f>
        <v>83.02</v>
      </c>
      <c r="C1570" s="1">
        <f t="shared" si="1"/>
        <v>-0.77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IFERROR(__xludf.DUMMYFUNCTION("""COMPUTED_VALUE"""),83.63)</f>
        <v>83.63</v>
      </c>
      <c r="C1571" s="1">
        <f t="shared" si="1"/>
        <v>-0.39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IFERROR(__xludf.DUMMYFUNCTION("""COMPUTED_VALUE"""),84.24)</f>
        <v>84.24</v>
      </c>
      <c r="C1572" s="1">
        <f t="shared" si="1"/>
        <v>-0.39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IFERROR(__xludf.DUMMYFUNCTION("""COMPUTED_VALUE"""),86.7)</f>
        <v>86.7</v>
      </c>
      <c r="C1573" s="1">
        <f t="shared" si="1"/>
        <v>1.46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IFERROR(__xludf.DUMMYFUNCTION("""COMPUTED_VALUE"""),86.31)</f>
        <v>86.31</v>
      </c>
      <c r="C1574" s="1">
        <f t="shared" si="1"/>
        <v>-1.39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IFERROR(__xludf.DUMMYFUNCTION("""COMPUTED_VALUE"""),83.36)</f>
        <v>83.36</v>
      </c>
      <c r="C1575" s="1">
        <f t="shared" si="1"/>
        <v>-3.95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IFERROR(__xludf.DUMMYFUNCTION("""COMPUTED_VALUE"""),83.69)</f>
        <v>83.69</v>
      </c>
      <c r="C1576" s="1">
        <f t="shared" si="1"/>
        <v>-0.67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IFERROR(__xludf.DUMMYFUNCTION("""COMPUTED_VALUE"""),81.3)</f>
        <v>81.3</v>
      </c>
      <c r="C1577" s="1">
        <f t="shared" si="1"/>
        <v>-3.39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IFERROR(__xludf.DUMMYFUNCTION("""COMPUTED_VALUE"""),81.37)</f>
        <v>81.37</v>
      </c>
      <c r="C1578" s="1">
        <f t="shared" si="1"/>
        <v>-0.93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IFERROR(__xludf.DUMMYFUNCTION("""COMPUTED_VALUE"""),81.15)</f>
        <v>81.15</v>
      </c>
      <c r="C1579" s="1">
        <f t="shared" si="1"/>
        <v>-1.22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IFERROR(__xludf.DUMMYFUNCTION("""COMPUTED_VALUE"""),81.31)</f>
        <v>81.31</v>
      </c>
      <c r="C1580" s="1">
        <f t="shared" si="1"/>
        <v>-0.84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IFERROR(__xludf.DUMMYFUNCTION("""COMPUTED_VALUE"""),81.08)</f>
        <v>81.08</v>
      </c>
      <c r="C1581" s="1">
        <f t="shared" si="1"/>
        <v>-1.23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IFERROR(__xludf.DUMMYFUNCTION("""COMPUTED_VALUE"""),81.26)</f>
        <v>81.26</v>
      </c>
      <c r="C1582" s="1">
        <f t="shared" si="1"/>
        <v>-0.82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IFERROR(__xludf.DUMMYFUNCTION("""COMPUTED_VALUE"""),81.44)</f>
        <v>81.44</v>
      </c>
      <c r="C1583" s="1">
        <f t="shared" si="1"/>
        <v>-0.82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IFERROR(__xludf.DUMMYFUNCTION("""COMPUTED_VALUE"""),81.25)</f>
        <v>81.25</v>
      </c>
      <c r="C1584" s="1">
        <f t="shared" si="1"/>
        <v>-1.19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IFERROR(__xludf.DUMMYFUNCTION("""COMPUTED_VALUE"""),81.84)</f>
        <v>81.84</v>
      </c>
      <c r="C1585" s="1">
        <f t="shared" si="1"/>
        <v>-0.41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IFERROR(__xludf.DUMMYFUNCTION("""COMPUTED_VALUE"""),81.13)</f>
        <v>81.13</v>
      </c>
      <c r="C1586" s="1">
        <f t="shared" si="1"/>
        <v>-1.71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IFERROR(__xludf.DUMMYFUNCTION("""COMPUTED_VALUE"""),80.56)</f>
        <v>80.56</v>
      </c>
      <c r="C1587" s="1">
        <f t="shared" si="1"/>
        <v>-1.57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IFERROR(__xludf.DUMMYFUNCTION("""COMPUTED_VALUE"""),80.14)</f>
        <v>80.14</v>
      </c>
      <c r="C1588" s="1">
        <f t="shared" si="1"/>
        <v>-1.42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IFERROR(__xludf.DUMMYFUNCTION("""COMPUTED_VALUE"""),80.39)</f>
        <v>80.39</v>
      </c>
      <c r="C1589" s="1">
        <f t="shared" si="1"/>
        <v>-0.75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IFERROR(__xludf.DUMMYFUNCTION("""COMPUTED_VALUE"""),81.31)</f>
        <v>81.31</v>
      </c>
      <c r="C1590" s="1">
        <f t="shared" si="1"/>
        <v>-0.08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IFERROR(__xludf.DUMMYFUNCTION("""COMPUTED_VALUE"""),81.56)</f>
        <v>81.56</v>
      </c>
      <c r="C1591" s="1">
        <f t="shared" si="1"/>
        <v>-0.75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IFERROR(__xludf.DUMMYFUNCTION("""COMPUTED_VALUE"""),80.35)</f>
        <v>80.35</v>
      </c>
      <c r="C1592" s="1">
        <f t="shared" si="1"/>
        <v>-2.21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IFERROR(__xludf.DUMMYFUNCTION("""COMPUTED_VALUE"""),79.28)</f>
        <v>79.28</v>
      </c>
      <c r="C1593" s="1">
        <f t="shared" si="1"/>
        <v>-2.07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IFERROR(__xludf.DUMMYFUNCTION("""COMPUTED_VALUE"""),80.56)</f>
        <v>80.56</v>
      </c>
      <c r="C1594" s="1">
        <f t="shared" si="1"/>
        <v>0.28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IFERROR(__xludf.DUMMYFUNCTION("""COMPUTED_VALUE"""),81.46)</f>
        <v>81.46</v>
      </c>
      <c r="C1595" s="1">
        <f t="shared" si="1"/>
        <v>-0.1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IFERROR(__xludf.DUMMYFUNCTION("""COMPUTED_VALUE"""),81.49)</f>
        <v>81.49</v>
      </c>
      <c r="C1596" s="1">
        <f t="shared" si="1"/>
        <v>-0.97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IFERROR(__xludf.DUMMYFUNCTION("""COMPUTED_VALUE"""),81.46)</f>
        <v>81.46</v>
      </c>
      <c r="C1597" s="1">
        <f t="shared" si="1"/>
        <v>-1.03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IFERROR(__xludf.DUMMYFUNCTION("""COMPUTED_VALUE"""),79.43)</f>
        <v>79.43</v>
      </c>
      <c r="C1598" s="1">
        <f t="shared" si="1"/>
        <v>-3.03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IFERROR(__xludf.DUMMYFUNCTION("""COMPUTED_VALUE"""),80.89)</f>
        <v>80.89</v>
      </c>
      <c r="C1599" s="1">
        <f t="shared" si="1"/>
        <v>0.46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IFERROR(__xludf.DUMMYFUNCTION("""COMPUTED_VALUE"""),80.92)</f>
        <v>80.92</v>
      </c>
      <c r="C1600" s="1">
        <f t="shared" si="1"/>
        <v>-0.97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IFERROR(__xludf.DUMMYFUNCTION("""COMPUTED_VALUE"""),80.23)</f>
        <v>80.23</v>
      </c>
      <c r="C1601" s="1">
        <f t="shared" si="1"/>
        <v>-1.69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IFERROR(__xludf.DUMMYFUNCTION("""COMPUTED_VALUE"""),79.87)</f>
        <v>79.87</v>
      </c>
      <c r="C1602" s="1">
        <f t="shared" si="1"/>
        <v>-1.36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IFERROR(__xludf.DUMMYFUNCTION("""COMPUTED_VALUE"""),78.61)</f>
        <v>78.61</v>
      </c>
      <c r="C1603" s="1">
        <f t="shared" si="1"/>
        <v>-2.26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IFERROR(__xludf.DUMMYFUNCTION("""COMPUTED_VALUE"""),78.87)</f>
        <v>78.87</v>
      </c>
      <c r="C1604" s="1">
        <f t="shared" si="1"/>
        <v>-0.74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IFERROR(__xludf.DUMMYFUNCTION("""COMPUTED_VALUE"""),76.48)</f>
        <v>76.48</v>
      </c>
      <c r="C1605" s="1">
        <f t="shared" si="1"/>
        <v>-3.39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IFERROR(__xludf.DUMMYFUNCTION("""COMPUTED_VALUE"""),76.54)</f>
        <v>76.54</v>
      </c>
      <c r="C1606" s="1">
        <f t="shared" si="1"/>
        <v>-0.94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IFERROR(__xludf.DUMMYFUNCTION("""COMPUTED_VALUE"""),76.21)</f>
        <v>76.21</v>
      </c>
      <c r="C1607" s="1">
        <f t="shared" si="1"/>
        <v>-1.33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IFERROR(__xludf.DUMMYFUNCTION("""COMPUTED_VALUE"""),77.22)</f>
        <v>77.22</v>
      </c>
      <c r="C1608" s="1">
        <f t="shared" si="1"/>
        <v>0.01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IFERROR(__xludf.DUMMYFUNCTION("""COMPUTED_VALUE"""),76.53)</f>
        <v>76.53</v>
      </c>
      <c r="C1609" s="1">
        <f t="shared" si="1"/>
        <v>-1.69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IFERROR(__xludf.DUMMYFUNCTION("""COMPUTED_VALUE"""),77.15)</f>
        <v>77.15</v>
      </c>
      <c r="C1610" s="1">
        <f t="shared" si="1"/>
        <v>-0.38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IFERROR(__xludf.DUMMYFUNCTION("""COMPUTED_VALUE"""),77.63)</f>
        <v>77.63</v>
      </c>
      <c r="C1611" s="1">
        <f t="shared" si="1"/>
        <v>-0.52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IFERROR(__xludf.DUMMYFUNCTION("""COMPUTED_VALUE"""),76.78)</f>
        <v>76.78</v>
      </c>
      <c r="C1612" s="1">
        <f t="shared" si="1"/>
        <v>-1.85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IFERROR(__xludf.DUMMYFUNCTION("""COMPUTED_VALUE"""),77.0)</f>
        <v>77</v>
      </c>
      <c r="C1613" s="1">
        <f t="shared" si="1"/>
        <v>-0.78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IFERROR(__xludf.DUMMYFUNCTION("""COMPUTED_VALUE"""),77.4)</f>
        <v>77.4</v>
      </c>
      <c r="C1614" s="1">
        <f t="shared" si="1"/>
        <v>-0.6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IFERROR(__xludf.DUMMYFUNCTION("""COMPUTED_VALUE"""),78.1)</f>
        <v>78.1</v>
      </c>
      <c r="C1615" s="1">
        <f t="shared" si="1"/>
        <v>-0.3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IFERROR(__xludf.DUMMYFUNCTION("""COMPUTED_VALUE"""),79.1)</f>
        <v>79.1</v>
      </c>
      <c r="C1616" s="1">
        <f t="shared" si="1"/>
        <v>0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IFERROR(__xludf.DUMMYFUNCTION("""COMPUTED_VALUE"""),78.68)</f>
        <v>78.68</v>
      </c>
      <c r="C1617" s="1">
        <f t="shared" si="1"/>
        <v>-1.42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IFERROR(__xludf.DUMMYFUNCTION("""COMPUTED_VALUE"""),78.66)</f>
        <v>78.66</v>
      </c>
      <c r="C1618" s="1">
        <f t="shared" si="1"/>
        <v>-1.02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IFERROR(__xludf.DUMMYFUNCTION("""COMPUTED_VALUE"""),79.12)</f>
        <v>79.12</v>
      </c>
      <c r="C1619" s="1">
        <f t="shared" si="1"/>
        <v>-0.54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IFERROR(__xludf.DUMMYFUNCTION("""COMPUTED_VALUE"""),79.44)</f>
        <v>79.44</v>
      </c>
      <c r="C1620" s="1">
        <f t="shared" si="1"/>
        <v>-0.68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IFERROR(__xludf.DUMMYFUNCTION("""COMPUTED_VALUE"""),79.01)</f>
        <v>79.01</v>
      </c>
      <c r="C1621" s="1">
        <f t="shared" si="1"/>
        <v>-1.43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IFERROR(__xludf.DUMMYFUNCTION("""COMPUTED_VALUE"""),82.47)</f>
        <v>82.47</v>
      </c>
      <c r="C1622" s="1">
        <f t="shared" si="1"/>
        <v>2.46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IFERROR(__xludf.DUMMYFUNCTION("""COMPUTED_VALUE"""),84.36)</f>
        <v>84.36</v>
      </c>
      <c r="C1623" s="1">
        <f t="shared" si="1"/>
        <v>0.89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IFERROR(__xludf.DUMMYFUNCTION("""COMPUTED_VALUE"""),84.34)</f>
        <v>84.34</v>
      </c>
      <c r="C1624" s="1">
        <f t="shared" si="1"/>
        <v>-1.02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IFERROR(__xludf.DUMMYFUNCTION("""COMPUTED_VALUE"""),83.21)</f>
        <v>83.21</v>
      </c>
      <c r="C1625" s="1">
        <f t="shared" si="1"/>
        <v>-2.13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IFERROR(__xludf.DUMMYFUNCTION("""COMPUTED_VALUE"""),83.15)</f>
        <v>83.15</v>
      </c>
      <c r="C1626" s="1">
        <f t="shared" si="1"/>
        <v>-1.06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IFERROR(__xludf.DUMMYFUNCTION("""COMPUTED_VALUE"""),82.65)</f>
        <v>82.65</v>
      </c>
      <c r="C1627" s="1">
        <f t="shared" si="1"/>
        <v>-1.5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IFERROR(__xludf.DUMMYFUNCTION("""COMPUTED_VALUE"""),82.93)</f>
        <v>82.93</v>
      </c>
      <c r="C1628" s="1">
        <f t="shared" si="1"/>
        <v>-0.72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IFERROR(__xludf.DUMMYFUNCTION("""COMPUTED_VALUE"""),83.2)</f>
        <v>83.2</v>
      </c>
      <c r="C1629" s="1">
        <f t="shared" si="1"/>
        <v>-0.73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IFERROR(__xludf.DUMMYFUNCTION("""COMPUTED_VALUE"""),83.74)</f>
        <v>83.74</v>
      </c>
      <c r="C1630" s="1">
        <f t="shared" si="1"/>
        <v>-0.46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IFERROR(__xludf.DUMMYFUNCTION("""COMPUTED_VALUE"""),85.06)</f>
        <v>85.06</v>
      </c>
      <c r="C1631" s="1">
        <f t="shared" si="1"/>
        <v>0.32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IFERROR(__xludf.DUMMYFUNCTION("""COMPUTED_VALUE"""),81.78)</f>
        <v>81.78</v>
      </c>
      <c r="C1632" s="1">
        <f t="shared" si="1"/>
        <v>-4.28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IFERROR(__xludf.DUMMYFUNCTION("""COMPUTED_VALUE"""),79.39)</f>
        <v>79.39</v>
      </c>
      <c r="C1633" s="1">
        <f t="shared" si="1"/>
        <v>-3.39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IFERROR(__xludf.DUMMYFUNCTION("""COMPUTED_VALUE"""),79.88)</f>
        <v>79.88</v>
      </c>
      <c r="C1634" s="1">
        <f t="shared" si="1"/>
        <v>-0.51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IFERROR(__xludf.DUMMYFUNCTION("""COMPUTED_VALUE"""),83.19)</f>
        <v>83.19</v>
      </c>
      <c r="C1635" s="1">
        <f t="shared" si="1"/>
        <v>2.31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IFERROR(__xludf.DUMMYFUNCTION("""COMPUTED_VALUE"""),83.27)</f>
        <v>83.27</v>
      </c>
      <c r="C1636" s="1">
        <f t="shared" si="1"/>
        <v>-0.92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IFERROR(__xludf.DUMMYFUNCTION("""COMPUTED_VALUE"""),83.06)</f>
        <v>83.06</v>
      </c>
      <c r="C1637" s="1">
        <f t="shared" si="1"/>
        <v>-1.21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IFERROR(__xludf.DUMMYFUNCTION("""COMPUTED_VALUE"""),83.52)</f>
        <v>83.52</v>
      </c>
      <c r="C1638" s="1">
        <f t="shared" si="1"/>
        <v>-0.54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IFERROR(__xludf.DUMMYFUNCTION("""COMPUTED_VALUE"""),81.55)</f>
        <v>81.55</v>
      </c>
      <c r="C1639" s="1">
        <f t="shared" si="1"/>
        <v>-2.97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IFERROR(__xludf.DUMMYFUNCTION("""COMPUTED_VALUE"""),80.5)</f>
        <v>80.5</v>
      </c>
      <c r="C1640" s="1">
        <f t="shared" si="1"/>
        <v>-2.05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IFERROR(__xludf.DUMMYFUNCTION("""COMPUTED_VALUE"""),81.8)</f>
        <v>81.8</v>
      </c>
      <c r="C1641" s="1">
        <f t="shared" si="1"/>
        <v>0.3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IFERROR(__xludf.DUMMYFUNCTION("""COMPUTED_VALUE"""),82.01)</f>
        <v>82.01</v>
      </c>
      <c r="C1642" s="1">
        <f t="shared" si="1"/>
        <v>-0.79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IFERROR(__xludf.DUMMYFUNCTION("""COMPUTED_VALUE"""),81.22)</f>
        <v>81.22</v>
      </c>
      <c r="C1643" s="1">
        <f t="shared" si="1"/>
        <v>-1.79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IFERROR(__xludf.DUMMYFUNCTION("""COMPUTED_VALUE"""),81.77)</f>
        <v>81.77</v>
      </c>
      <c r="C1644" s="1">
        <f t="shared" si="1"/>
        <v>-0.45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IFERROR(__xludf.DUMMYFUNCTION("""COMPUTED_VALUE"""),83.78)</f>
        <v>83.78</v>
      </c>
      <c r="C1645" s="1">
        <f t="shared" si="1"/>
        <v>1.01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IFERROR(__xludf.DUMMYFUNCTION("""COMPUTED_VALUE"""),82.51)</f>
        <v>82.51</v>
      </c>
      <c r="C1646" s="1">
        <f t="shared" si="1"/>
        <v>-2.27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IFERROR(__xludf.DUMMYFUNCTION("""COMPUTED_VALUE"""),82.78)</f>
        <v>82.78</v>
      </c>
      <c r="C1647" s="1">
        <f t="shared" si="1"/>
        <v>-0.73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IFERROR(__xludf.DUMMYFUNCTION("""COMPUTED_VALUE"""),82.21)</f>
        <v>82.21</v>
      </c>
      <c r="C1648" s="1">
        <f t="shared" si="1"/>
        <v>-1.57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IFERROR(__xludf.DUMMYFUNCTION("""COMPUTED_VALUE"""),82.51)</f>
        <v>82.51</v>
      </c>
      <c r="C1649" s="1">
        <f t="shared" si="1"/>
        <v>-0.7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IFERROR(__xludf.DUMMYFUNCTION("""COMPUTED_VALUE"""),81.7)</f>
        <v>81.7</v>
      </c>
      <c r="C1650" s="1">
        <f t="shared" si="1"/>
        <v>-1.81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IFERROR(__xludf.DUMMYFUNCTION("""COMPUTED_VALUE"""),81.35)</f>
        <v>81.35</v>
      </c>
      <c r="C1651" s="1">
        <f t="shared" si="1"/>
        <v>-1.35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IFERROR(__xludf.DUMMYFUNCTION("""COMPUTED_VALUE"""),81.57)</f>
        <v>81.57</v>
      </c>
      <c r="C1652" s="1">
        <f t="shared" si="1"/>
        <v>-0.78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IFERROR(__xludf.DUMMYFUNCTION("""COMPUTED_VALUE"""),81.33)</f>
        <v>81.33</v>
      </c>
      <c r="C1653" s="1">
        <f t="shared" si="1"/>
        <v>-1.24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IFERROR(__xludf.DUMMYFUNCTION("""COMPUTED_VALUE"""),79.94)</f>
        <v>79.94</v>
      </c>
      <c r="C1654" s="1">
        <f t="shared" si="1"/>
        <v>-2.39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IFERROR(__xludf.DUMMYFUNCTION("""COMPUTED_VALUE"""),79.46)</f>
        <v>79.46</v>
      </c>
      <c r="C1655" s="1">
        <f t="shared" si="1"/>
        <v>-1.48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IFERROR(__xludf.DUMMYFUNCTION("""COMPUTED_VALUE"""),79.25)</f>
        <v>79.25</v>
      </c>
      <c r="C1656" s="1">
        <f t="shared" si="1"/>
        <v>-1.21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IFERROR(__xludf.DUMMYFUNCTION("""COMPUTED_VALUE"""),79.27)</f>
        <v>79.27</v>
      </c>
      <c r="C1657" s="1">
        <f t="shared" si="1"/>
        <v>-0.98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IFERROR(__xludf.DUMMYFUNCTION("""COMPUTED_VALUE"""),78.95)</f>
        <v>78.95</v>
      </c>
      <c r="C1658" s="1">
        <f t="shared" si="1"/>
        <v>-1.32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IFERROR(__xludf.DUMMYFUNCTION("""COMPUTED_VALUE"""),79.6)</f>
        <v>79.6</v>
      </c>
      <c r="C1659" s="1">
        <f t="shared" si="1"/>
        <v>-0.35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IFERROR(__xludf.DUMMYFUNCTION("""COMPUTED_VALUE"""),79.85)</f>
        <v>79.85</v>
      </c>
      <c r="C1660" s="1">
        <f t="shared" si="1"/>
        <v>-0.75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IFERROR(__xludf.DUMMYFUNCTION("""COMPUTED_VALUE"""),80.53)</f>
        <v>80.53</v>
      </c>
      <c r="C1661" s="1">
        <f t="shared" si="1"/>
        <v>-0.32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IFERROR(__xludf.DUMMYFUNCTION("""COMPUTED_VALUE"""),80.63)</f>
        <v>80.63</v>
      </c>
      <c r="C1662" s="1">
        <f t="shared" si="1"/>
        <v>-0.9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IFERROR(__xludf.DUMMYFUNCTION("""COMPUTED_VALUE"""),80.89)</f>
        <v>80.89</v>
      </c>
      <c r="C1663" s="1">
        <f t="shared" si="1"/>
        <v>-0.74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IFERROR(__xludf.DUMMYFUNCTION("""COMPUTED_VALUE"""),82.5)</f>
        <v>82.5</v>
      </c>
      <c r="C1664" s="1">
        <f t="shared" si="1"/>
        <v>0.61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IFERROR(__xludf.DUMMYFUNCTION("""COMPUTED_VALUE"""),82.91)</f>
        <v>82.91</v>
      </c>
      <c r="C1665" s="1">
        <f t="shared" si="1"/>
        <v>-0.59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IFERROR(__xludf.DUMMYFUNCTION("""COMPUTED_VALUE"""),83.32)</f>
        <v>83.32</v>
      </c>
      <c r="C1666" s="1">
        <f t="shared" si="1"/>
        <v>-0.59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IFERROR(__xludf.DUMMYFUNCTION("""COMPUTED_VALUE"""),83.61)</f>
        <v>83.61</v>
      </c>
      <c r="C1667" s="1">
        <f t="shared" si="1"/>
        <v>-0.71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IFERROR(__xludf.DUMMYFUNCTION("""COMPUTED_VALUE"""),82.8)</f>
        <v>82.8</v>
      </c>
      <c r="C1668" s="1">
        <f t="shared" si="1"/>
        <v>-1.81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IFERROR(__xludf.DUMMYFUNCTION("""COMPUTED_VALUE"""),82.52)</f>
        <v>82.52</v>
      </c>
      <c r="C1669" s="1">
        <f t="shared" si="1"/>
        <v>-1.28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IFERROR(__xludf.DUMMYFUNCTION("""COMPUTED_VALUE"""),82.65)</f>
        <v>82.65</v>
      </c>
      <c r="C1670" s="1">
        <f t="shared" si="1"/>
        <v>-0.87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IFERROR(__xludf.DUMMYFUNCTION("""COMPUTED_VALUE"""),82.59)</f>
        <v>82.59</v>
      </c>
      <c r="C1671" s="1">
        <f t="shared" si="1"/>
        <v>-1.06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IFERROR(__xludf.DUMMYFUNCTION("""COMPUTED_VALUE"""),82.74)</f>
        <v>82.74</v>
      </c>
      <c r="C1672" s="1">
        <f t="shared" si="1"/>
        <v>-0.85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IFERROR(__xludf.DUMMYFUNCTION("""COMPUTED_VALUE"""),82.38)</f>
        <v>82.38</v>
      </c>
      <c r="C1673" s="1">
        <f t="shared" si="1"/>
        <v>-1.36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IFERROR(__xludf.DUMMYFUNCTION("""COMPUTED_VALUE"""),81.47)</f>
        <v>81.47</v>
      </c>
      <c r="C1674" s="1">
        <f t="shared" si="1"/>
        <v>-1.91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IFERROR(__xludf.DUMMYFUNCTION("""COMPUTED_VALUE"""),80.18)</f>
        <v>80.18</v>
      </c>
      <c r="C1675" s="1">
        <f t="shared" si="1"/>
        <v>-2.29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IFERROR(__xludf.DUMMYFUNCTION("""COMPUTED_VALUE"""),79.39)</f>
        <v>79.39</v>
      </c>
      <c r="C1676" s="1">
        <f t="shared" si="1"/>
        <v>-1.79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IFERROR(__xludf.DUMMYFUNCTION("""COMPUTED_VALUE"""),80.35)</f>
        <v>80.35</v>
      </c>
      <c r="C1677" s="1">
        <f t="shared" si="1"/>
        <v>-0.04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IFERROR(__xludf.DUMMYFUNCTION("""COMPUTED_VALUE"""),80.52)</f>
        <v>80.52</v>
      </c>
      <c r="C1678" s="1">
        <f t="shared" si="1"/>
        <v>-0.83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IFERROR(__xludf.DUMMYFUNCTION("""COMPUTED_VALUE"""),80.71)</f>
        <v>80.71</v>
      </c>
      <c r="C1679" s="1">
        <f t="shared" si="1"/>
        <v>-0.81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IFERROR(__xludf.DUMMYFUNCTION("""COMPUTED_VALUE"""),81.54)</f>
        <v>81.54</v>
      </c>
      <c r="C1680" s="1">
        <f t="shared" si="1"/>
        <v>-0.17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IFERROR(__xludf.DUMMYFUNCTION("""COMPUTED_VALUE"""),82.22)</f>
        <v>82.22</v>
      </c>
      <c r="C1681" s="1">
        <f t="shared" si="1"/>
        <v>-0.32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IFERROR(__xludf.DUMMYFUNCTION("""COMPUTED_VALUE"""),81.64)</f>
        <v>81.64</v>
      </c>
      <c r="C1682" s="1">
        <f t="shared" si="1"/>
        <v>-1.58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IFERROR(__xludf.DUMMYFUNCTION("""COMPUTED_VALUE"""),82.88)</f>
        <v>82.88</v>
      </c>
      <c r="C1683" s="1">
        <f t="shared" si="1"/>
        <v>0.24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IFERROR(__xludf.DUMMYFUNCTION("""COMPUTED_VALUE"""),84.67)</f>
        <v>84.67</v>
      </c>
      <c r="C1684" s="1">
        <f t="shared" si="1"/>
        <v>0.79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IFERROR(__xludf.DUMMYFUNCTION("""COMPUTED_VALUE"""),82.92)</f>
        <v>82.92</v>
      </c>
      <c r="C1685" s="1">
        <f t="shared" si="1"/>
        <v>-2.75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IFERROR(__xludf.DUMMYFUNCTION("""COMPUTED_VALUE"""),83.57)</f>
        <v>83.57</v>
      </c>
      <c r="C1686" s="1">
        <f t="shared" si="1"/>
        <v>-0.35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IFERROR(__xludf.DUMMYFUNCTION("""COMPUTED_VALUE"""),82.25)</f>
        <v>82.25</v>
      </c>
      <c r="C1687" s="1">
        <f t="shared" si="1"/>
        <v>-2.32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IFERROR(__xludf.DUMMYFUNCTION("""COMPUTED_VALUE"""),80.98)</f>
        <v>80.98</v>
      </c>
      <c r="C1688" s="1">
        <f t="shared" si="1"/>
        <v>-2.27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IFERROR(__xludf.DUMMYFUNCTION("""COMPUTED_VALUE"""),81.4)</f>
        <v>81.4</v>
      </c>
      <c r="C1689" s="1">
        <f t="shared" si="1"/>
        <v>-0.58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IFERROR(__xludf.DUMMYFUNCTION("""COMPUTED_VALUE"""),81.49)</f>
        <v>81.49</v>
      </c>
      <c r="C1690" s="1">
        <f t="shared" si="1"/>
        <v>-0.91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IFERROR(__xludf.DUMMYFUNCTION("""COMPUTED_VALUE"""),80.81)</f>
        <v>80.81</v>
      </c>
      <c r="C1691" s="1">
        <f t="shared" si="1"/>
        <v>-1.68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IFERROR(__xludf.DUMMYFUNCTION("""COMPUTED_VALUE"""),80.64)</f>
        <v>80.64</v>
      </c>
      <c r="C1692" s="1">
        <f t="shared" si="1"/>
        <v>-1.17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IFERROR(__xludf.DUMMYFUNCTION("""COMPUTED_VALUE"""),80.58)</f>
        <v>80.58</v>
      </c>
      <c r="C1693" s="1">
        <f t="shared" si="1"/>
        <v>-1.06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IFERROR(__xludf.DUMMYFUNCTION("""COMPUTED_VALUE"""),82.38)</f>
        <v>82.38</v>
      </c>
      <c r="C1694" s="1">
        <f t="shared" si="1"/>
        <v>0.8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IFERROR(__xludf.DUMMYFUNCTION("""COMPUTED_VALUE"""),82.05)</f>
        <v>82.05</v>
      </c>
      <c r="C1695" s="1">
        <f t="shared" si="1"/>
        <v>-1.33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IFERROR(__xludf.DUMMYFUNCTION("""COMPUTED_VALUE"""),80.68)</f>
        <v>80.68</v>
      </c>
      <c r="C1696" s="1">
        <f t="shared" si="1"/>
        <v>-2.37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IFERROR(__xludf.DUMMYFUNCTION("""COMPUTED_VALUE"""),80.97)</f>
        <v>80.97</v>
      </c>
      <c r="C1697" s="1">
        <f t="shared" si="1"/>
        <v>-0.71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IFERROR(__xludf.DUMMYFUNCTION("""COMPUTED_VALUE"""),80.66)</f>
        <v>80.66</v>
      </c>
      <c r="C1698" s="1">
        <f t="shared" si="1"/>
        <v>-1.31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IFERROR(__xludf.DUMMYFUNCTION("""COMPUTED_VALUE"""),79.21)</f>
        <v>79.21</v>
      </c>
      <c r="C1699" s="1">
        <f t="shared" si="1"/>
        <v>-2.45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IFERROR(__xludf.DUMMYFUNCTION("""COMPUTED_VALUE"""),80.62)</f>
        <v>80.62</v>
      </c>
      <c r="C1700" s="1">
        <f t="shared" si="1"/>
        <v>0.41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IFERROR(__xludf.DUMMYFUNCTION("""COMPUTED_VALUE"""),80.38)</f>
        <v>80.38</v>
      </c>
      <c r="C1701" s="1">
        <f t="shared" si="1"/>
        <v>-1.24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IFERROR(__xludf.DUMMYFUNCTION("""COMPUTED_VALUE"""),80.24)</f>
        <v>80.24</v>
      </c>
      <c r="C1702" s="1">
        <f t="shared" si="1"/>
        <v>-1.14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IFERROR(__xludf.DUMMYFUNCTION("""COMPUTED_VALUE"""),80.51)</f>
        <v>80.51</v>
      </c>
      <c r="C1703" s="1">
        <f t="shared" si="1"/>
        <v>-0.73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IFERROR(__xludf.DUMMYFUNCTION("""COMPUTED_VALUE"""),80.3)</f>
        <v>80.3</v>
      </c>
      <c r="C1704" s="1">
        <f t="shared" si="1"/>
        <v>-1.21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IFERROR(__xludf.DUMMYFUNCTION("""COMPUTED_VALUE"""),79.88)</f>
        <v>79.88</v>
      </c>
      <c r="C1705" s="1">
        <f t="shared" si="1"/>
        <v>-1.42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IFERROR(__xludf.DUMMYFUNCTION("""COMPUTED_VALUE"""),79.65)</f>
        <v>79.65</v>
      </c>
      <c r="C1706" s="1">
        <f t="shared" si="1"/>
        <v>-1.23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IFERROR(__xludf.DUMMYFUNCTION("""COMPUTED_VALUE"""),78.08)</f>
        <v>78.08</v>
      </c>
      <c r="C1707" s="1">
        <f t="shared" si="1"/>
        <v>-2.57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IFERROR(__xludf.DUMMYFUNCTION("""COMPUTED_VALUE"""),78.3)</f>
        <v>78.3</v>
      </c>
      <c r="C1708" s="1">
        <f t="shared" si="1"/>
        <v>-0.78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IFERROR(__xludf.DUMMYFUNCTION("""COMPUTED_VALUE"""),78.2)</f>
        <v>78.2</v>
      </c>
      <c r="C1709" s="1">
        <f t="shared" si="1"/>
        <v>-1.1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IFERROR(__xludf.DUMMYFUNCTION("""COMPUTED_VALUE"""),78.31)</f>
        <v>78.31</v>
      </c>
      <c r="C1710" s="1">
        <f t="shared" si="1"/>
        <v>-0.89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IFERROR(__xludf.DUMMYFUNCTION("""COMPUTED_VALUE"""),78.01)</f>
        <v>78.01</v>
      </c>
      <c r="C1711" s="1">
        <f t="shared" si="1"/>
        <v>-1.3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IFERROR(__xludf.DUMMYFUNCTION("""COMPUTED_VALUE"""),78.08)</f>
        <v>78.08</v>
      </c>
      <c r="C1712" s="1">
        <f t="shared" si="1"/>
        <v>-0.93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IFERROR(__xludf.DUMMYFUNCTION("""COMPUTED_VALUE"""),77.18)</f>
        <v>77.18</v>
      </c>
      <c r="C1713" s="1">
        <f t="shared" si="1"/>
        <v>-1.9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IFERROR(__xludf.DUMMYFUNCTION("""COMPUTED_VALUE"""),81.02)</f>
        <v>81.02</v>
      </c>
      <c r="C1714" s="1">
        <f t="shared" si="1"/>
        <v>2.84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IFERROR(__xludf.DUMMYFUNCTION("""COMPUTED_VALUE"""),81.57)</f>
        <v>81.57</v>
      </c>
      <c r="C1715" s="1">
        <f t="shared" si="1"/>
        <v>-0.45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IFERROR(__xludf.DUMMYFUNCTION("""COMPUTED_VALUE"""),83.11)</f>
        <v>83.11</v>
      </c>
      <c r="C1716" s="1">
        <f t="shared" si="1"/>
        <v>0.54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IFERROR(__xludf.DUMMYFUNCTION("""COMPUTED_VALUE"""),82.45)</f>
        <v>82.45</v>
      </c>
      <c r="C1717" s="1">
        <f t="shared" si="1"/>
        <v>-1.66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IFERROR(__xludf.DUMMYFUNCTION("""COMPUTED_VALUE"""),82.3)</f>
        <v>82.3</v>
      </c>
      <c r="C1718" s="1">
        <f t="shared" si="1"/>
        <v>-1.15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IFERROR(__xludf.DUMMYFUNCTION("""COMPUTED_VALUE"""),82.16)</f>
        <v>82.16</v>
      </c>
      <c r="C1719" s="1">
        <f t="shared" si="1"/>
        <v>-1.14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IFERROR(__xludf.DUMMYFUNCTION("""COMPUTED_VALUE"""),81.1)</f>
        <v>81.1</v>
      </c>
      <c r="C1720" s="1">
        <f t="shared" si="1"/>
        <v>-2.06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IFERROR(__xludf.DUMMYFUNCTION("""COMPUTED_VALUE"""),82.73)</f>
        <v>82.73</v>
      </c>
      <c r="C1721" s="1">
        <f t="shared" si="1"/>
        <v>0.63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IFERROR(__xludf.DUMMYFUNCTION("""COMPUTED_VALUE"""),82.46)</f>
        <v>82.46</v>
      </c>
      <c r="C1722" s="1">
        <f t="shared" si="1"/>
        <v>-1.27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IFERROR(__xludf.DUMMYFUNCTION("""COMPUTED_VALUE"""),81.93)</f>
        <v>81.93</v>
      </c>
      <c r="C1723" s="1">
        <f t="shared" si="1"/>
        <v>-1.53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IFERROR(__xludf.DUMMYFUNCTION("""COMPUTED_VALUE"""),80.78)</f>
        <v>80.78</v>
      </c>
      <c r="C1724" s="1">
        <f t="shared" si="1"/>
        <v>-2.15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IFERROR(__xludf.DUMMYFUNCTION("""COMPUTED_VALUE"""),80.35)</f>
        <v>80.35</v>
      </c>
      <c r="C1725" s="1">
        <f t="shared" si="1"/>
        <v>-1.43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IFERROR(__xludf.DUMMYFUNCTION("""COMPUTED_VALUE"""),81.45)</f>
        <v>81.45</v>
      </c>
      <c r="C1726" s="1">
        <f t="shared" si="1"/>
        <v>0.1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IFERROR(__xludf.DUMMYFUNCTION("""COMPUTED_VALUE"""),80.09)</f>
        <v>80.09</v>
      </c>
      <c r="C1727" s="1">
        <f t="shared" si="1"/>
        <v>-2.36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IFERROR(__xludf.DUMMYFUNCTION("""COMPUTED_VALUE"""),81.54)</f>
        <v>81.54</v>
      </c>
      <c r="C1728" s="1">
        <f t="shared" si="1"/>
        <v>0.45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IFERROR(__xludf.DUMMYFUNCTION("""COMPUTED_VALUE"""),80.87)</f>
        <v>80.87</v>
      </c>
      <c r="C1729" s="1">
        <f t="shared" si="1"/>
        <v>-1.67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IFERROR(__xludf.DUMMYFUNCTION("""COMPUTED_VALUE"""),81.05)</f>
        <v>81.05</v>
      </c>
      <c r="C1730" s="1">
        <f t="shared" si="1"/>
        <v>-0.82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IFERROR(__xludf.DUMMYFUNCTION("""COMPUTED_VALUE"""),81.76)</f>
        <v>81.76</v>
      </c>
      <c r="C1731" s="1">
        <f t="shared" si="1"/>
        <v>-0.29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IFERROR(__xludf.DUMMYFUNCTION("""COMPUTED_VALUE"""),83.28)</f>
        <v>83.28</v>
      </c>
      <c r="C1732" s="1">
        <f t="shared" si="1"/>
        <v>0.52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IFERROR(__xludf.DUMMYFUNCTION("""COMPUTED_VALUE"""),83.19)</f>
        <v>83.19</v>
      </c>
      <c r="C1733" s="1">
        <f t="shared" si="1"/>
        <v>-1.09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IFERROR(__xludf.DUMMYFUNCTION("""COMPUTED_VALUE"""),83.99)</f>
        <v>83.99</v>
      </c>
      <c r="C1734" s="1">
        <f t="shared" si="1"/>
        <v>-0.2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IFERROR(__xludf.DUMMYFUNCTION("""COMPUTED_VALUE"""),83.27)</f>
        <v>83.27</v>
      </c>
      <c r="C1735" s="1">
        <f t="shared" si="1"/>
        <v>-1.72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IFERROR(__xludf.DUMMYFUNCTION("""COMPUTED_VALUE"""),84.42)</f>
        <v>84.42</v>
      </c>
      <c r="C1736" s="1">
        <f t="shared" si="1"/>
        <v>0.15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IFERROR(__xludf.DUMMYFUNCTION("""COMPUTED_VALUE"""),83.92)</f>
        <v>83.92</v>
      </c>
      <c r="C1737" s="1">
        <f t="shared" si="1"/>
        <v>-1.5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IFERROR(__xludf.DUMMYFUNCTION("""COMPUTED_VALUE"""),84.05)</f>
        <v>84.05</v>
      </c>
      <c r="C1738" s="1">
        <f t="shared" si="1"/>
        <v>-0.87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IFERROR(__xludf.DUMMYFUNCTION("""COMPUTED_VALUE"""),84.43)</f>
        <v>84.43</v>
      </c>
      <c r="C1739" s="1">
        <f t="shared" si="1"/>
        <v>-0.62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IFERROR(__xludf.DUMMYFUNCTION("""COMPUTED_VALUE"""),85.35)</f>
        <v>85.35</v>
      </c>
      <c r="C1740" s="1">
        <f t="shared" si="1"/>
        <v>-0.08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IFERROR(__xludf.DUMMYFUNCTION("""COMPUTED_VALUE"""),85.53)</f>
        <v>85.53</v>
      </c>
      <c r="C1741" s="1">
        <f t="shared" si="1"/>
        <v>-0.82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IFERROR(__xludf.DUMMYFUNCTION("""COMPUTED_VALUE"""),84.73)</f>
        <v>84.73</v>
      </c>
      <c r="C1742" s="1">
        <f t="shared" si="1"/>
        <v>-1.8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IFERROR(__xludf.DUMMYFUNCTION("""COMPUTED_VALUE"""),84.22)</f>
        <v>84.22</v>
      </c>
      <c r="C1743" s="1">
        <f t="shared" si="1"/>
        <v>-1.51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IFERROR(__xludf.DUMMYFUNCTION("""COMPUTED_VALUE"""),85.11)</f>
        <v>85.11</v>
      </c>
      <c r="C1744" s="1">
        <f t="shared" si="1"/>
        <v>-0.11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IFERROR(__xludf.DUMMYFUNCTION("""COMPUTED_VALUE"""),85.0)</f>
        <v>85</v>
      </c>
      <c r="C1745" s="1">
        <f t="shared" si="1"/>
        <v>-1.11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IFERROR(__xludf.DUMMYFUNCTION("""COMPUTED_VALUE"""),84.71)</f>
        <v>84.71</v>
      </c>
      <c r="C1746" s="1">
        <f t="shared" si="1"/>
        <v>-1.29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IFERROR(__xludf.DUMMYFUNCTION("""COMPUTED_VALUE"""),84.99)</f>
        <v>84.99</v>
      </c>
      <c r="C1747" s="1">
        <f t="shared" si="1"/>
        <v>-0.72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IFERROR(__xludf.DUMMYFUNCTION("""COMPUTED_VALUE"""),84.28)</f>
        <v>84.28</v>
      </c>
      <c r="C1748" s="1">
        <f t="shared" si="1"/>
        <v>-1.71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IFERROR(__xludf.DUMMYFUNCTION("""COMPUTED_VALUE"""),86.39)</f>
        <v>86.39</v>
      </c>
      <c r="C1749" s="1">
        <f t="shared" si="1"/>
        <v>1.11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IFERROR(__xludf.DUMMYFUNCTION("""COMPUTED_VALUE"""),86.64)</f>
        <v>86.64</v>
      </c>
      <c r="C1750" s="1">
        <f t="shared" si="1"/>
        <v>-0.75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tr">
        <f>IFERROR(__xludf.DUMMYFUNCTION("GOOGLEFINANCE(""HD"",""price"",""2010-01-01"",""2016-12-13"",""DAILY"")"),"Date")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IFERROR(__xludf.DUMMYFUNCTION("""COMPUTED_VALUE"""),28.67)</f>
        <v>28.67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IFERROR(__xludf.DUMMYFUNCTION("""COMPUTED_VALUE"""),28.88)</f>
        <v>28.88</v>
      </c>
      <c r="C3" s="1">
        <f t="shared" ref="C3:C1750" si="1">(B3-B2)-1</f>
        <v>-1</v>
      </c>
    </row>
    <row r="4">
      <c r="A4" s="3">
        <f>IFERROR(__xludf.DUMMYFUNCTION("""COMPUTED_VALUE"""),40184.666666666664)</f>
        <v>40184.66667</v>
      </c>
      <c r="B4" s="1">
        <f>IFERROR(__xludf.DUMMYFUNCTION("""COMPUTED_VALUE"""),28.78)</f>
        <v>28.78</v>
      </c>
      <c r="C4" s="1">
        <f t="shared" si="1"/>
        <v>-1</v>
      </c>
    </row>
    <row r="5">
      <c r="A5" s="3">
        <f>IFERROR(__xludf.DUMMYFUNCTION("""COMPUTED_VALUE"""),40185.666666666664)</f>
        <v>40185.66667</v>
      </c>
      <c r="B5" s="1">
        <f>IFERROR(__xludf.DUMMYFUNCTION("""COMPUTED_VALUE"""),29.12)</f>
        <v>29.12</v>
      </c>
      <c r="C5" s="1">
        <f t="shared" si="1"/>
        <v>-1</v>
      </c>
    </row>
    <row r="6">
      <c r="A6" s="3">
        <f>IFERROR(__xludf.DUMMYFUNCTION("""COMPUTED_VALUE"""),40186.666666666664)</f>
        <v>40186.66667</v>
      </c>
      <c r="B6" s="1">
        <f>IFERROR(__xludf.DUMMYFUNCTION("""COMPUTED_VALUE"""),28.98)</f>
        <v>28.98</v>
      </c>
      <c r="C6" s="1">
        <f t="shared" si="1"/>
        <v>-1</v>
      </c>
    </row>
    <row r="7">
      <c r="A7" s="3">
        <f>IFERROR(__xludf.DUMMYFUNCTION("""COMPUTED_VALUE"""),40189.666666666664)</f>
        <v>40189.66667</v>
      </c>
      <c r="B7" s="1">
        <f>IFERROR(__xludf.DUMMYFUNCTION("""COMPUTED_VALUE"""),28.16)</f>
        <v>28.16</v>
      </c>
      <c r="C7" s="1">
        <f t="shared" si="1"/>
        <v>-1</v>
      </c>
    </row>
    <row r="8">
      <c r="A8" s="3">
        <f>IFERROR(__xludf.DUMMYFUNCTION("""COMPUTED_VALUE"""),40190.666666666664)</f>
        <v>40190.66667</v>
      </c>
      <c r="B8" s="1">
        <f>IFERROR(__xludf.DUMMYFUNCTION("""COMPUTED_VALUE"""),27.98)</f>
        <v>27.98</v>
      </c>
      <c r="C8" s="1">
        <f t="shared" si="1"/>
        <v>-1</v>
      </c>
    </row>
    <row r="9">
      <c r="A9" s="3">
        <f>IFERROR(__xludf.DUMMYFUNCTION("""COMPUTED_VALUE"""),40191.666666666664)</f>
        <v>40191.66667</v>
      </c>
      <c r="B9" s="1">
        <f>IFERROR(__xludf.DUMMYFUNCTION("""COMPUTED_VALUE"""),28.13)</f>
        <v>28.13</v>
      </c>
      <c r="C9" s="1">
        <f t="shared" si="1"/>
        <v>-1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IFERROR(__xludf.DUMMYFUNCTION("""COMPUTED_VALUE"""),28.3)</f>
        <v>28.3</v>
      </c>
      <c r="C10" s="1">
        <f t="shared" si="1"/>
        <v>-1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IFERROR(__xludf.DUMMYFUNCTION("""COMPUTED_VALUE"""),28.57)</f>
        <v>28.57</v>
      </c>
      <c r="C11" s="1">
        <f t="shared" si="1"/>
        <v>-1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IFERROR(__xludf.DUMMYFUNCTION("""COMPUTED_VALUE"""),28.88)</f>
        <v>28.88</v>
      </c>
      <c r="C12" s="1">
        <f t="shared" si="1"/>
        <v>-1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IFERROR(__xludf.DUMMYFUNCTION("""COMPUTED_VALUE"""),28.66)</f>
        <v>28.66</v>
      </c>
      <c r="C13" s="1">
        <f t="shared" si="1"/>
        <v>-1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IFERROR(__xludf.DUMMYFUNCTION("""COMPUTED_VALUE"""),28.48)</f>
        <v>28.48</v>
      </c>
      <c r="C14" s="1">
        <f t="shared" si="1"/>
        <v>-1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IFERROR(__xludf.DUMMYFUNCTION("""COMPUTED_VALUE"""),27.72)</f>
        <v>27.72</v>
      </c>
      <c r="C15" s="1">
        <f t="shared" si="1"/>
        <v>-1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IFERROR(__xludf.DUMMYFUNCTION("""COMPUTED_VALUE"""),27.62)</f>
        <v>27.62</v>
      </c>
      <c r="C16" s="1">
        <f t="shared" si="1"/>
        <v>-1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IFERROR(__xludf.DUMMYFUNCTION("""COMPUTED_VALUE"""),27.73)</f>
        <v>27.73</v>
      </c>
      <c r="C17" s="1">
        <f t="shared" si="1"/>
        <v>-1</v>
      </c>
      <c r="E17" s="2" t="s">
        <v>2</v>
      </c>
      <c r="F17" s="1">
        <f>AVERAGE(C3:C1750)</f>
        <v>-1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IFERROR(__xludf.DUMMYFUNCTION("""COMPUTED_VALUE"""),27.84)</f>
        <v>27.84</v>
      </c>
      <c r="C18" s="1">
        <f t="shared" si="1"/>
        <v>-1</v>
      </c>
      <c r="E18" s="2" t="s">
        <v>37</v>
      </c>
      <c r="F18" s="1">
        <f>STDEV(C3:C1750)</f>
        <v>0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IFERROR(__xludf.DUMMYFUNCTION("""COMPUTED_VALUE"""),27.34)</f>
        <v>27.34</v>
      </c>
      <c r="C19" s="1">
        <f t="shared" si="1"/>
        <v>-1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IFERROR(__xludf.DUMMYFUNCTION("""COMPUTED_VALUE"""),28.01)</f>
        <v>28.01</v>
      </c>
      <c r="C20" s="1">
        <f t="shared" si="1"/>
        <v>-1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IFERROR(__xludf.DUMMYFUNCTION("""COMPUTED_VALUE"""),28.39)</f>
        <v>28.39</v>
      </c>
      <c r="C21" s="1">
        <f t="shared" si="1"/>
        <v>-1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IFERROR(__xludf.DUMMYFUNCTION("""COMPUTED_VALUE"""),29.03)</f>
        <v>29.03</v>
      </c>
      <c r="C22" s="1">
        <f t="shared" si="1"/>
        <v>-1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IFERROR(__xludf.DUMMYFUNCTION("""COMPUTED_VALUE"""),28.47)</f>
        <v>28.47</v>
      </c>
      <c r="C23" s="1">
        <f t="shared" si="1"/>
        <v>-1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IFERROR(__xludf.DUMMYFUNCTION("""COMPUTED_VALUE"""),27.93)</f>
        <v>27.93</v>
      </c>
      <c r="C24" s="1">
        <f t="shared" si="1"/>
        <v>-1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IFERROR(__xludf.DUMMYFUNCTION("""COMPUTED_VALUE"""),27.98)</f>
        <v>27.98</v>
      </c>
      <c r="C25" s="1">
        <f t="shared" si="1"/>
        <v>-1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IFERROR(__xludf.DUMMYFUNCTION("""COMPUTED_VALUE"""),28.59)</f>
        <v>28.59</v>
      </c>
      <c r="C26" s="1">
        <f t="shared" si="1"/>
        <v>-1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IFERROR(__xludf.DUMMYFUNCTION("""COMPUTED_VALUE"""),28.87)</f>
        <v>28.87</v>
      </c>
      <c r="C27" s="1">
        <f t="shared" si="1"/>
        <v>-1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IFERROR(__xludf.DUMMYFUNCTION("""COMPUTED_VALUE"""),28.65)</f>
        <v>28.65</v>
      </c>
      <c r="C28" s="1">
        <f t="shared" si="1"/>
        <v>-1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IFERROR(__xludf.DUMMYFUNCTION("""COMPUTED_VALUE"""),28.99)</f>
        <v>28.99</v>
      </c>
      <c r="C29" s="1">
        <f t="shared" si="1"/>
        <v>-1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IFERROR(__xludf.DUMMYFUNCTION("""COMPUTED_VALUE"""),29.0)</f>
        <v>29</v>
      </c>
      <c r="C30" s="1">
        <f t="shared" si="1"/>
        <v>-1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IFERROR(__xludf.DUMMYFUNCTION("""COMPUTED_VALUE"""),29.44)</f>
        <v>29.44</v>
      </c>
      <c r="C31" s="1">
        <f t="shared" si="1"/>
        <v>-1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IFERROR(__xludf.DUMMYFUNCTION("""COMPUTED_VALUE"""),30.02)</f>
        <v>30.02</v>
      </c>
      <c r="C32" s="1">
        <f t="shared" si="1"/>
        <v>-1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IFERROR(__xludf.DUMMYFUNCTION("""COMPUTED_VALUE"""),30.3)</f>
        <v>30.3</v>
      </c>
      <c r="C33" s="1">
        <f t="shared" si="1"/>
        <v>-1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IFERROR(__xludf.DUMMYFUNCTION("""COMPUTED_VALUE"""),30.15)</f>
        <v>30.15</v>
      </c>
      <c r="C34" s="1">
        <f t="shared" si="1"/>
        <v>-1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IFERROR(__xludf.DUMMYFUNCTION("""COMPUTED_VALUE"""),30.32)</f>
        <v>30.32</v>
      </c>
      <c r="C35" s="1">
        <f t="shared" si="1"/>
        <v>-1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IFERROR(__xludf.DUMMYFUNCTION("""COMPUTED_VALUE"""),30.75)</f>
        <v>30.75</v>
      </c>
      <c r="C36" s="1">
        <f t="shared" si="1"/>
        <v>-1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IFERROR(__xludf.DUMMYFUNCTION("""COMPUTED_VALUE"""),31.36)</f>
        <v>31.36</v>
      </c>
      <c r="C37" s="1">
        <f t="shared" si="1"/>
        <v>-1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IFERROR(__xludf.DUMMYFUNCTION("""COMPUTED_VALUE"""),31.36)</f>
        <v>31.36</v>
      </c>
      <c r="C38" s="1">
        <f t="shared" si="1"/>
        <v>-1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IFERROR(__xludf.DUMMYFUNCTION("""COMPUTED_VALUE"""),31.2)</f>
        <v>31.2</v>
      </c>
      <c r="C39" s="1">
        <f t="shared" si="1"/>
        <v>-1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IFERROR(__xludf.DUMMYFUNCTION("""COMPUTED_VALUE"""),31.43)</f>
        <v>31.43</v>
      </c>
      <c r="C40" s="1">
        <f t="shared" si="1"/>
        <v>-1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IFERROR(__xludf.DUMMYFUNCTION("""COMPUTED_VALUE"""),31.36)</f>
        <v>31.36</v>
      </c>
      <c r="C41" s="1">
        <f t="shared" si="1"/>
        <v>-1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IFERROR(__xludf.DUMMYFUNCTION("""COMPUTED_VALUE"""),31.47)</f>
        <v>31.47</v>
      </c>
      <c r="C42" s="1">
        <f t="shared" si="1"/>
        <v>-1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IFERROR(__xludf.DUMMYFUNCTION("""COMPUTED_VALUE"""),31.44)</f>
        <v>31.44</v>
      </c>
      <c r="C43" s="1">
        <f t="shared" si="1"/>
        <v>-1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IFERROR(__xludf.DUMMYFUNCTION("""COMPUTED_VALUE"""),31.8)</f>
        <v>31.8</v>
      </c>
      <c r="C44" s="1">
        <f t="shared" si="1"/>
        <v>-1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IFERROR(__xludf.DUMMYFUNCTION("""COMPUTED_VALUE"""),31.96)</f>
        <v>31.96</v>
      </c>
      <c r="C45" s="1">
        <f t="shared" si="1"/>
        <v>-1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IFERROR(__xludf.DUMMYFUNCTION("""COMPUTED_VALUE"""),31.68)</f>
        <v>31.68</v>
      </c>
      <c r="C46" s="1">
        <f t="shared" si="1"/>
        <v>-1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IFERROR(__xludf.DUMMYFUNCTION("""COMPUTED_VALUE"""),31.71)</f>
        <v>31.71</v>
      </c>
      <c r="C47" s="1">
        <f t="shared" si="1"/>
        <v>-1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IFERROR(__xludf.DUMMYFUNCTION("""COMPUTED_VALUE"""),32.13)</f>
        <v>32.13</v>
      </c>
      <c r="C48" s="1">
        <f t="shared" si="1"/>
        <v>-1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IFERROR(__xludf.DUMMYFUNCTION("""COMPUTED_VALUE"""),32.45)</f>
        <v>32.45</v>
      </c>
      <c r="C49" s="1">
        <f t="shared" si="1"/>
        <v>-1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IFERROR(__xludf.DUMMYFUNCTION("""COMPUTED_VALUE"""),32.69)</f>
        <v>32.69</v>
      </c>
      <c r="C50" s="1">
        <f t="shared" si="1"/>
        <v>-1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IFERROR(__xludf.DUMMYFUNCTION("""COMPUTED_VALUE"""),32.55)</f>
        <v>32.55</v>
      </c>
      <c r="C51" s="1">
        <f t="shared" si="1"/>
        <v>-1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IFERROR(__xludf.DUMMYFUNCTION("""COMPUTED_VALUE"""),32.52)</f>
        <v>32.52</v>
      </c>
      <c r="C52" s="1">
        <f t="shared" si="1"/>
        <v>-1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IFERROR(__xludf.DUMMYFUNCTION("""COMPUTED_VALUE"""),32.4)</f>
        <v>32.4</v>
      </c>
      <c r="C53" s="1">
        <f t="shared" si="1"/>
        <v>-1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IFERROR(__xludf.DUMMYFUNCTION("""COMPUTED_VALUE"""),32.36)</f>
        <v>32.36</v>
      </c>
      <c r="C54" s="1">
        <f t="shared" si="1"/>
        <v>-1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IFERROR(__xludf.DUMMYFUNCTION("""COMPUTED_VALUE"""),32.67)</f>
        <v>32.67</v>
      </c>
      <c r="C55" s="1">
        <f t="shared" si="1"/>
        <v>-1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IFERROR(__xludf.DUMMYFUNCTION("""COMPUTED_VALUE"""),32.59)</f>
        <v>32.59</v>
      </c>
      <c r="C56" s="1">
        <f t="shared" si="1"/>
        <v>-1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IFERROR(__xludf.DUMMYFUNCTION("""COMPUTED_VALUE"""),32.32)</f>
        <v>32.32</v>
      </c>
      <c r="C57" s="1">
        <f t="shared" si="1"/>
        <v>-1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IFERROR(__xludf.DUMMYFUNCTION("""COMPUTED_VALUE"""),32.62)</f>
        <v>32.62</v>
      </c>
      <c r="C58" s="1">
        <f t="shared" si="1"/>
        <v>-1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IFERROR(__xludf.DUMMYFUNCTION("""COMPUTED_VALUE"""),32.75)</f>
        <v>32.75</v>
      </c>
      <c r="C59" s="1">
        <f t="shared" si="1"/>
        <v>-1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IFERROR(__xludf.DUMMYFUNCTION("""COMPUTED_VALUE"""),32.6)</f>
        <v>32.6</v>
      </c>
      <c r="C60" s="1">
        <f t="shared" si="1"/>
        <v>-1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IFERROR(__xludf.DUMMYFUNCTION("""COMPUTED_VALUE"""),32.69)</f>
        <v>32.69</v>
      </c>
      <c r="C61" s="1">
        <f t="shared" si="1"/>
        <v>-1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IFERROR(__xludf.DUMMYFUNCTION("""COMPUTED_VALUE"""),32.35)</f>
        <v>32.35</v>
      </c>
      <c r="C62" s="1">
        <f t="shared" si="1"/>
        <v>-1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IFERROR(__xludf.DUMMYFUNCTION("""COMPUTED_VALUE"""),32.38)</f>
        <v>32.38</v>
      </c>
      <c r="C63" s="1">
        <f t="shared" si="1"/>
        <v>-1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IFERROR(__xludf.DUMMYFUNCTION("""COMPUTED_VALUE"""),32.66)</f>
        <v>32.66</v>
      </c>
      <c r="C64" s="1">
        <f t="shared" si="1"/>
        <v>-1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IFERROR(__xludf.DUMMYFUNCTION("""COMPUTED_VALUE"""),32.55)</f>
        <v>32.55</v>
      </c>
      <c r="C65" s="1">
        <f t="shared" si="1"/>
        <v>-1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IFERROR(__xludf.DUMMYFUNCTION("""COMPUTED_VALUE"""),32.61)</f>
        <v>32.61</v>
      </c>
      <c r="C66" s="1">
        <f t="shared" si="1"/>
        <v>-1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IFERROR(__xludf.DUMMYFUNCTION("""COMPUTED_VALUE"""),32.97)</f>
        <v>32.97</v>
      </c>
      <c r="C67" s="1">
        <f t="shared" si="1"/>
        <v>-1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IFERROR(__xludf.DUMMYFUNCTION("""COMPUTED_VALUE"""),33.25)</f>
        <v>33.25</v>
      </c>
      <c r="C68" s="1">
        <f t="shared" si="1"/>
        <v>-1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IFERROR(__xludf.DUMMYFUNCTION("""COMPUTED_VALUE"""),33.48)</f>
        <v>33.48</v>
      </c>
      <c r="C69" s="1">
        <f t="shared" si="1"/>
        <v>-1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IFERROR(__xludf.DUMMYFUNCTION("""COMPUTED_VALUE"""),34.34)</f>
        <v>34.34</v>
      </c>
      <c r="C70" s="1">
        <f t="shared" si="1"/>
        <v>-1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IFERROR(__xludf.DUMMYFUNCTION("""COMPUTED_VALUE"""),34.98)</f>
        <v>34.98</v>
      </c>
      <c r="C71" s="1">
        <f t="shared" si="1"/>
        <v>-1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IFERROR(__xludf.DUMMYFUNCTION("""COMPUTED_VALUE"""),35.14)</f>
        <v>35.14</v>
      </c>
      <c r="C72" s="1">
        <f t="shared" si="1"/>
        <v>-1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IFERROR(__xludf.DUMMYFUNCTION("""COMPUTED_VALUE"""),35.01)</f>
        <v>35.01</v>
      </c>
      <c r="C73" s="1">
        <f t="shared" si="1"/>
        <v>-1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IFERROR(__xludf.DUMMYFUNCTION("""COMPUTED_VALUE"""),35.17)</f>
        <v>35.17</v>
      </c>
      <c r="C74" s="1">
        <f t="shared" si="1"/>
        <v>-1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IFERROR(__xludf.DUMMYFUNCTION("""COMPUTED_VALUE"""),35.18)</f>
        <v>35.18</v>
      </c>
      <c r="C75" s="1">
        <f t="shared" si="1"/>
        <v>-1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IFERROR(__xludf.DUMMYFUNCTION("""COMPUTED_VALUE"""),35.27)</f>
        <v>35.27</v>
      </c>
      <c r="C76" s="1">
        <f t="shared" si="1"/>
        <v>-1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IFERROR(__xludf.DUMMYFUNCTION("""COMPUTED_VALUE"""),35.72)</f>
        <v>35.72</v>
      </c>
      <c r="C77" s="1">
        <f t="shared" si="1"/>
        <v>-1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IFERROR(__xludf.DUMMYFUNCTION("""COMPUTED_VALUE"""),36.39)</f>
        <v>36.39</v>
      </c>
      <c r="C78" s="1">
        <f t="shared" si="1"/>
        <v>-1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IFERROR(__xludf.DUMMYFUNCTION("""COMPUTED_VALUE"""),36.49)</f>
        <v>36.49</v>
      </c>
      <c r="C79" s="1">
        <f t="shared" si="1"/>
        <v>-1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IFERROR(__xludf.DUMMYFUNCTION("""COMPUTED_VALUE"""),35.29)</f>
        <v>35.29</v>
      </c>
      <c r="C80" s="1">
        <f t="shared" si="1"/>
        <v>-1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IFERROR(__xludf.DUMMYFUNCTION("""COMPUTED_VALUE"""),35.19)</f>
        <v>35.19</v>
      </c>
      <c r="C81" s="1">
        <f t="shared" si="1"/>
        <v>-1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IFERROR(__xludf.DUMMYFUNCTION("""COMPUTED_VALUE"""),35.56)</f>
        <v>35.56</v>
      </c>
      <c r="C82" s="1">
        <f t="shared" si="1"/>
        <v>-1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IFERROR(__xludf.DUMMYFUNCTION("""COMPUTED_VALUE"""),35.23)</f>
        <v>35.23</v>
      </c>
      <c r="C83" s="1">
        <f t="shared" si="1"/>
        <v>-1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IFERROR(__xludf.DUMMYFUNCTION("""COMPUTED_VALUE"""),35.87)</f>
        <v>35.87</v>
      </c>
      <c r="C84" s="1">
        <f t="shared" si="1"/>
        <v>-1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IFERROR(__xludf.DUMMYFUNCTION("""COMPUTED_VALUE"""),35.42)</f>
        <v>35.42</v>
      </c>
      <c r="C85" s="1">
        <f t="shared" si="1"/>
        <v>-1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IFERROR(__xludf.DUMMYFUNCTION("""COMPUTED_VALUE"""),35.24)</f>
        <v>35.24</v>
      </c>
      <c r="C86" s="1">
        <f t="shared" si="1"/>
        <v>-1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IFERROR(__xludf.DUMMYFUNCTION("""COMPUTED_VALUE"""),33.96)</f>
        <v>33.96</v>
      </c>
      <c r="C87" s="1">
        <f t="shared" si="1"/>
        <v>-1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IFERROR(__xludf.DUMMYFUNCTION("""COMPUTED_VALUE"""),33.43)</f>
        <v>33.43</v>
      </c>
      <c r="C88" s="1">
        <f t="shared" si="1"/>
        <v>-1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IFERROR(__xludf.DUMMYFUNCTION("""COMPUTED_VALUE"""),35.29)</f>
        <v>35.29</v>
      </c>
      <c r="C89" s="1">
        <f t="shared" si="1"/>
        <v>-1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IFERROR(__xludf.DUMMYFUNCTION("""COMPUTED_VALUE"""),35.63)</f>
        <v>35.63</v>
      </c>
      <c r="C90" s="1">
        <f t="shared" si="1"/>
        <v>-1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IFERROR(__xludf.DUMMYFUNCTION("""COMPUTED_VALUE"""),35.89)</f>
        <v>35.89</v>
      </c>
      <c r="C91" s="1">
        <f t="shared" si="1"/>
        <v>-1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IFERROR(__xludf.DUMMYFUNCTION("""COMPUTED_VALUE"""),35.27)</f>
        <v>35.27</v>
      </c>
      <c r="C92" s="1">
        <f t="shared" si="1"/>
        <v>-1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IFERROR(__xludf.DUMMYFUNCTION("""COMPUTED_VALUE"""),35.2)</f>
        <v>35.2</v>
      </c>
      <c r="C93" s="1">
        <f t="shared" si="1"/>
        <v>-1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IFERROR(__xludf.DUMMYFUNCTION("""COMPUTED_VALUE"""),35.59)</f>
        <v>35.59</v>
      </c>
      <c r="C94" s="1">
        <f t="shared" si="1"/>
        <v>-1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IFERROR(__xludf.DUMMYFUNCTION("""COMPUTED_VALUE"""),34.73)</f>
        <v>34.73</v>
      </c>
      <c r="C95" s="1">
        <f t="shared" si="1"/>
        <v>-1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IFERROR(__xludf.DUMMYFUNCTION("""COMPUTED_VALUE"""),34.38)</f>
        <v>34.38</v>
      </c>
      <c r="C96" s="1">
        <f t="shared" si="1"/>
        <v>-1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IFERROR(__xludf.DUMMYFUNCTION("""COMPUTED_VALUE"""),32.89)</f>
        <v>32.89</v>
      </c>
      <c r="C97" s="1">
        <f t="shared" si="1"/>
        <v>-1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IFERROR(__xludf.DUMMYFUNCTION("""COMPUTED_VALUE"""),33.02)</f>
        <v>33.02</v>
      </c>
      <c r="C98" s="1">
        <f t="shared" si="1"/>
        <v>-1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IFERROR(__xludf.DUMMYFUNCTION("""COMPUTED_VALUE"""),33.22)</f>
        <v>33.22</v>
      </c>
      <c r="C99" s="1">
        <f t="shared" si="1"/>
        <v>-1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IFERROR(__xludf.DUMMYFUNCTION("""COMPUTED_VALUE"""),33.98)</f>
        <v>33.98</v>
      </c>
      <c r="C100" s="1">
        <f t="shared" si="1"/>
        <v>-1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IFERROR(__xludf.DUMMYFUNCTION("""COMPUTED_VALUE"""),34.04)</f>
        <v>34.04</v>
      </c>
      <c r="C101" s="1">
        <f t="shared" si="1"/>
        <v>-1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IFERROR(__xludf.DUMMYFUNCTION("""COMPUTED_VALUE"""),34.55)</f>
        <v>34.55</v>
      </c>
      <c r="C102" s="1">
        <f t="shared" si="1"/>
        <v>-1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IFERROR(__xludf.DUMMYFUNCTION("""COMPUTED_VALUE"""),33.86)</f>
        <v>33.86</v>
      </c>
      <c r="C103" s="1">
        <f t="shared" si="1"/>
        <v>-1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IFERROR(__xludf.DUMMYFUNCTION("""COMPUTED_VALUE"""),33.54)</f>
        <v>33.54</v>
      </c>
      <c r="C104" s="1">
        <f t="shared" si="1"/>
        <v>-1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IFERROR(__xludf.DUMMYFUNCTION("""COMPUTED_VALUE"""),33.87)</f>
        <v>33.87</v>
      </c>
      <c r="C105" s="1">
        <f t="shared" si="1"/>
        <v>-1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IFERROR(__xludf.DUMMYFUNCTION("""COMPUTED_VALUE"""),33.43)</f>
        <v>33.43</v>
      </c>
      <c r="C106" s="1">
        <f t="shared" si="1"/>
        <v>-1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IFERROR(__xludf.DUMMYFUNCTION("""COMPUTED_VALUE"""),32.15)</f>
        <v>32.15</v>
      </c>
      <c r="C107" s="1">
        <f t="shared" si="1"/>
        <v>-1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IFERROR(__xludf.DUMMYFUNCTION("""COMPUTED_VALUE"""),31.55)</f>
        <v>31.55</v>
      </c>
      <c r="C108" s="1">
        <f t="shared" si="1"/>
        <v>-1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IFERROR(__xludf.DUMMYFUNCTION("""COMPUTED_VALUE"""),31.81)</f>
        <v>31.81</v>
      </c>
      <c r="C109" s="1">
        <f t="shared" si="1"/>
        <v>-1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IFERROR(__xludf.DUMMYFUNCTION("""COMPUTED_VALUE"""),31.76)</f>
        <v>31.76</v>
      </c>
      <c r="C110" s="1">
        <f t="shared" si="1"/>
        <v>-1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IFERROR(__xludf.DUMMYFUNCTION("""COMPUTED_VALUE"""),32.72)</f>
        <v>32.72</v>
      </c>
      <c r="C111" s="1">
        <f t="shared" si="1"/>
        <v>-1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IFERROR(__xludf.DUMMYFUNCTION("""COMPUTED_VALUE"""),32.22)</f>
        <v>32.22</v>
      </c>
      <c r="C112" s="1">
        <f t="shared" si="1"/>
        <v>-1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IFERROR(__xludf.DUMMYFUNCTION("""COMPUTED_VALUE"""),32.06)</f>
        <v>32.06</v>
      </c>
      <c r="C113" s="1">
        <f t="shared" si="1"/>
        <v>-1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IFERROR(__xludf.DUMMYFUNCTION("""COMPUTED_VALUE"""),32.26)</f>
        <v>32.26</v>
      </c>
      <c r="C114" s="1">
        <f t="shared" si="1"/>
        <v>-1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IFERROR(__xludf.DUMMYFUNCTION("""COMPUTED_VALUE"""),32.14)</f>
        <v>32.14</v>
      </c>
      <c r="C115" s="1">
        <f t="shared" si="1"/>
        <v>-1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IFERROR(__xludf.DUMMYFUNCTION("""COMPUTED_VALUE"""),31.91)</f>
        <v>31.91</v>
      </c>
      <c r="C116" s="1">
        <f t="shared" si="1"/>
        <v>-1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IFERROR(__xludf.DUMMYFUNCTION("""COMPUTED_VALUE"""),31.94)</f>
        <v>31.94</v>
      </c>
      <c r="C117" s="1">
        <f t="shared" si="1"/>
        <v>-1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IFERROR(__xludf.DUMMYFUNCTION("""COMPUTED_VALUE"""),31.43)</f>
        <v>31.43</v>
      </c>
      <c r="C118" s="1">
        <f t="shared" si="1"/>
        <v>-1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IFERROR(__xludf.DUMMYFUNCTION("""COMPUTED_VALUE"""),30.61)</f>
        <v>30.61</v>
      </c>
      <c r="C119" s="1">
        <f t="shared" si="1"/>
        <v>-1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IFERROR(__xludf.DUMMYFUNCTION("""COMPUTED_VALUE"""),30.5)</f>
        <v>30.5</v>
      </c>
      <c r="C120" s="1">
        <f t="shared" si="1"/>
        <v>-1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IFERROR(__xludf.DUMMYFUNCTION("""COMPUTED_VALUE"""),29.67)</f>
        <v>29.67</v>
      </c>
      <c r="C121" s="1">
        <f t="shared" si="1"/>
        <v>-1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IFERROR(__xludf.DUMMYFUNCTION("""COMPUTED_VALUE"""),30.2)</f>
        <v>30.2</v>
      </c>
      <c r="C122" s="1">
        <f t="shared" si="1"/>
        <v>-1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IFERROR(__xludf.DUMMYFUNCTION("""COMPUTED_VALUE"""),29.59)</f>
        <v>29.59</v>
      </c>
      <c r="C123" s="1">
        <f t="shared" si="1"/>
        <v>-1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IFERROR(__xludf.DUMMYFUNCTION("""COMPUTED_VALUE"""),28.63)</f>
        <v>28.63</v>
      </c>
      <c r="C124" s="1">
        <f t="shared" si="1"/>
        <v>-1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IFERROR(__xludf.DUMMYFUNCTION("""COMPUTED_VALUE"""),28.07)</f>
        <v>28.07</v>
      </c>
      <c r="C125" s="1">
        <f t="shared" si="1"/>
        <v>-1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IFERROR(__xludf.DUMMYFUNCTION("""COMPUTED_VALUE"""),27.92)</f>
        <v>27.92</v>
      </c>
      <c r="C126" s="1">
        <f t="shared" si="1"/>
        <v>-1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IFERROR(__xludf.DUMMYFUNCTION("""COMPUTED_VALUE"""),27.76)</f>
        <v>27.76</v>
      </c>
      <c r="C127" s="1">
        <f t="shared" si="1"/>
        <v>-1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IFERROR(__xludf.DUMMYFUNCTION("""COMPUTED_VALUE"""),27.34)</f>
        <v>27.34</v>
      </c>
      <c r="C128" s="1">
        <f t="shared" si="1"/>
        <v>-1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IFERROR(__xludf.DUMMYFUNCTION("""COMPUTED_VALUE"""),28.01)</f>
        <v>28.01</v>
      </c>
      <c r="C129" s="1">
        <f t="shared" si="1"/>
        <v>-1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IFERROR(__xludf.DUMMYFUNCTION("""COMPUTED_VALUE"""),28.15)</f>
        <v>28.15</v>
      </c>
      <c r="C130" s="1">
        <f t="shared" si="1"/>
        <v>-1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IFERROR(__xludf.DUMMYFUNCTION("""COMPUTED_VALUE"""),28.26)</f>
        <v>28.26</v>
      </c>
      <c r="C131" s="1">
        <f t="shared" si="1"/>
        <v>-1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IFERROR(__xludf.DUMMYFUNCTION("""COMPUTED_VALUE"""),28.31)</f>
        <v>28.31</v>
      </c>
      <c r="C132" s="1">
        <f t="shared" si="1"/>
        <v>-1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IFERROR(__xludf.DUMMYFUNCTION("""COMPUTED_VALUE"""),28.64)</f>
        <v>28.64</v>
      </c>
      <c r="C133" s="1">
        <f t="shared" si="1"/>
        <v>-1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IFERROR(__xludf.DUMMYFUNCTION("""COMPUTED_VALUE"""),28.28)</f>
        <v>28.28</v>
      </c>
      <c r="C134" s="1">
        <f t="shared" si="1"/>
        <v>-1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IFERROR(__xludf.DUMMYFUNCTION("""COMPUTED_VALUE"""),28.34)</f>
        <v>28.34</v>
      </c>
      <c r="C135" s="1">
        <f t="shared" si="1"/>
        <v>-1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IFERROR(__xludf.DUMMYFUNCTION("""COMPUTED_VALUE"""),27.11)</f>
        <v>27.11</v>
      </c>
      <c r="C136" s="1">
        <f t="shared" si="1"/>
        <v>-1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IFERROR(__xludf.DUMMYFUNCTION("""COMPUTED_VALUE"""),27.07)</f>
        <v>27.07</v>
      </c>
      <c r="C137" s="1">
        <f t="shared" si="1"/>
        <v>-1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IFERROR(__xludf.DUMMYFUNCTION("""COMPUTED_VALUE"""),27.93)</f>
        <v>27.93</v>
      </c>
      <c r="C138" s="1">
        <f t="shared" si="1"/>
        <v>-1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IFERROR(__xludf.DUMMYFUNCTION("""COMPUTED_VALUE"""),27.47)</f>
        <v>27.47</v>
      </c>
      <c r="C139" s="1">
        <f t="shared" si="1"/>
        <v>-1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IFERROR(__xludf.DUMMYFUNCTION("""COMPUTED_VALUE"""),28.22)</f>
        <v>28.22</v>
      </c>
      <c r="C140" s="1">
        <f t="shared" si="1"/>
        <v>-1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IFERROR(__xludf.DUMMYFUNCTION("""COMPUTED_VALUE"""),28.25)</f>
        <v>28.25</v>
      </c>
      <c r="C141" s="1">
        <f t="shared" si="1"/>
        <v>-1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IFERROR(__xludf.DUMMYFUNCTION("""COMPUTED_VALUE"""),28.99)</f>
        <v>28.99</v>
      </c>
      <c r="C142" s="1">
        <f t="shared" si="1"/>
        <v>-1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IFERROR(__xludf.DUMMYFUNCTION("""COMPUTED_VALUE"""),28.58)</f>
        <v>28.58</v>
      </c>
      <c r="C143" s="1">
        <f t="shared" si="1"/>
        <v>-1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IFERROR(__xludf.DUMMYFUNCTION("""COMPUTED_VALUE"""),28.08)</f>
        <v>28.08</v>
      </c>
      <c r="C144" s="1">
        <f t="shared" si="1"/>
        <v>-1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IFERROR(__xludf.DUMMYFUNCTION("""COMPUTED_VALUE"""),28.05)</f>
        <v>28.05</v>
      </c>
      <c r="C145" s="1">
        <f t="shared" si="1"/>
        <v>-1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IFERROR(__xludf.DUMMYFUNCTION("""COMPUTED_VALUE"""),28.51)</f>
        <v>28.51</v>
      </c>
      <c r="C146" s="1">
        <f t="shared" si="1"/>
        <v>-1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IFERROR(__xludf.DUMMYFUNCTION("""COMPUTED_VALUE"""),29.12)</f>
        <v>29.12</v>
      </c>
      <c r="C147" s="1">
        <f t="shared" si="1"/>
        <v>-1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IFERROR(__xludf.DUMMYFUNCTION("""COMPUTED_VALUE"""),28.45)</f>
        <v>28.45</v>
      </c>
      <c r="C148" s="1">
        <f t="shared" si="1"/>
        <v>-1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IFERROR(__xludf.DUMMYFUNCTION("""COMPUTED_VALUE"""),28.72)</f>
        <v>28.72</v>
      </c>
      <c r="C149" s="1">
        <f t="shared" si="1"/>
        <v>-1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IFERROR(__xludf.DUMMYFUNCTION("""COMPUTED_VALUE"""),28.71)</f>
        <v>28.71</v>
      </c>
      <c r="C150" s="1">
        <f t="shared" si="1"/>
        <v>-1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IFERROR(__xludf.DUMMYFUNCTION("""COMPUTED_VALUE"""),28.68)</f>
        <v>28.68</v>
      </c>
      <c r="C151" s="1">
        <f t="shared" si="1"/>
        <v>-1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IFERROR(__xludf.DUMMYFUNCTION("""COMPUTED_VALUE"""),28.7)</f>
        <v>28.7</v>
      </c>
      <c r="C152" s="1">
        <f t="shared" si="1"/>
        <v>-1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IFERROR(__xludf.DUMMYFUNCTION("""COMPUTED_VALUE"""),28.24)</f>
        <v>28.24</v>
      </c>
      <c r="C153" s="1">
        <f t="shared" si="1"/>
        <v>-1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IFERROR(__xludf.DUMMYFUNCTION("""COMPUTED_VALUE"""),27.71)</f>
        <v>27.71</v>
      </c>
      <c r="C154" s="1">
        <f t="shared" si="1"/>
        <v>-1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IFERROR(__xludf.DUMMYFUNCTION("""COMPUTED_VALUE"""),27.61)</f>
        <v>27.61</v>
      </c>
      <c r="C155" s="1">
        <f t="shared" si="1"/>
        <v>-1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IFERROR(__xludf.DUMMYFUNCTION("""COMPUTED_VALUE"""),27.31)</f>
        <v>27.31</v>
      </c>
      <c r="C156" s="1">
        <f t="shared" si="1"/>
        <v>-1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IFERROR(__xludf.DUMMYFUNCTION("""COMPUTED_VALUE"""),27.38)</f>
        <v>27.38</v>
      </c>
      <c r="C157" s="1">
        <f t="shared" si="1"/>
        <v>-1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IFERROR(__xludf.DUMMYFUNCTION("""COMPUTED_VALUE"""),28.31)</f>
        <v>28.31</v>
      </c>
      <c r="C158" s="1">
        <f t="shared" si="1"/>
        <v>-1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IFERROR(__xludf.DUMMYFUNCTION("""COMPUTED_VALUE"""),28.86)</f>
        <v>28.86</v>
      </c>
      <c r="C159" s="1">
        <f t="shared" si="1"/>
        <v>-1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IFERROR(__xludf.DUMMYFUNCTION("""COMPUTED_VALUE"""),28.22)</f>
        <v>28.22</v>
      </c>
      <c r="C160" s="1">
        <f t="shared" si="1"/>
        <v>-1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IFERROR(__xludf.DUMMYFUNCTION("""COMPUTED_VALUE"""),28.17)</f>
        <v>28.17</v>
      </c>
      <c r="C161" s="1">
        <f t="shared" si="1"/>
        <v>-1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IFERROR(__xludf.DUMMYFUNCTION("""COMPUTED_VALUE"""),27.83)</f>
        <v>27.83</v>
      </c>
      <c r="C162" s="1">
        <f t="shared" si="1"/>
        <v>-1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IFERROR(__xludf.DUMMYFUNCTION("""COMPUTED_VALUE"""),27.78)</f>
        <v>27.78</v>
      </c>
      <c r="C163" s="1">
        <f t="shared" si="1"/>
        <v>-1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IFERROR(__xludf.DUMMYFUNCTION("""COMPUTED_VALUE"""),28.33)</f>
        <v>28.33</v>
      </c>
      <c r="C164" s="1">
        <f t="shared" si="1"/>
        <v>-1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IFERROR(__xludf.DUMMYFUNCTION("""COMPUTED_VALUE"""),28.38)</f>
        <v>28.38</v>
      </c>
      <c r="C165" s="1">
        <f t="shared" si="1"/>
        <v>-1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IFERROR(__xludf.DUMMYFUNCTION("""COMPUTED_VALUE"""),28.74)</f>
        <v>28.74</v>
      </c>
      <c r="C166" s="1">
        <f t="shared" si="1"/>
        <v>-1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IFERROR(__xludf.DUMMYFUNCTION("""COMPUTED_VALUE"""),27.99)</f>
        <v>27.99</v>
      </c>
      <c r="C167" s="1">
        <f t="shared" si="1"/>
        <v>-1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IFERROR(__xludf.DUMMYFUNCTION("""COMPUTED_VALUE"""),27.82)</f>
        <v>27.82</v>
      </c>
      <c r="C168" s="1">
        <f t="shared" si="1"/>
        <v>-1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IFERROR(__xludf.DUMMYFUNCTION("""COMPUTED_VALUE"""),28.67)</f>
        <v>28.67</v>
      </c>
      <c r="C169" s="1">
        <f t="shared" si="1"/>
        <v>-1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IFERROR(__xludf.DUMMYFUNCTION("""COMPUTED_VALUE"""),29.41)</f>
        <v>29.41</v>
      </c>
      <c r="C170" s="1">
        <f t="shared" si="1"/>
        <v>-1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IFERROR(__xludf.DUMMYFUNCTION("""COMPUTED_VALUE"""),29.85)</f>
        <v>29.85</v>
      </c>
      <c r="C171" s="1">
        <f t="shared" si="1"/>
        <v>-1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IFERROR(__xludf.DUMMYFUNCTION("""COMPUTED_VALUE"""),29.33)</f>
        <v>29.33</v>
      </c>
      <c r="C172" s="1">
        <f t="shared" si="1"/>
        <v>-1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IFERROR(__xludf.DUMMYFUNCTION("""COMPUTED_VALUE"""),29.45)</f>
        <v>29.45</v>
      </c>
      <c r="C173" s="1">
        <f t="shared" si="1"/>
        <v>-1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IFERROR(__xludf.DUMMYFUNCTION("""COMPUTED_VALUE"""),29.41)</f>
        <v>29.41</v>
      </c>
      <c r="C174" s="1">
        <f t="shared" si="1"/>
        <v>-1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IFERROR(__xludf.DUMMYFUNCTION("""COMPUTED_VALUE"""),29.68)</f>
        <v>29.68</v>
      </c>
      <c r="C175" s="1">
        <f t="shared" si="1"/>
        <v>-1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IFERROR(__xludf.DUMMYFUNCTION("""COMPUTED_VALUE"""),29.99)</f>
        <v>29.99</v>
      </c>
      <c r="C176" s="1">
        <f t="shared" si="1"/>
        <v>-1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IFERROR(__xludf.DUMMYFUNCTION("""COMPUTED_VALUE"""),29.97)</f>
        <v>29.97</v>
      </c>
      <c r="C177" s="1">
        <f t="shared" si="1"/>
        <v>-1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IFERROR(__xludf.DUMMYFUNCTION("""COMPUTED_VALUE"""),29.94)</f>
        <v>29.94</v>
      </c>
      <c r="C178" s="1">
        <f t="shared" si="1"/>
        <v>-1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IFERROR(__xludf.DUMMYFUNCTION("""COMPUTED_VALUE"""),29.95)</f>
        <v>29.95</v>
      </c>
      <c r="C179" s="1">
        <f t="shared" si="1"/>
        <v>-1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IFERROR(__xludf.DUMMYFUNCTION("""COMPUTED_VALUE"""),29.89)</f>
        <v>29.89</v>
      </c>
      <c r="C180" s="1">
        <f t="shared" si="1"/>
        <v>-1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IFERROR(__xludf.DUMMYFUNCTION("""COMPUTED_VALUE"""),30.65)</f>
        <v>30.65</v>
      </c>
      <c r="C181" s="1">
        <f t="shared" si="1"/>
        <v>-1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IFERROR(__xludf.DUMMYFUNCTION("""COMPUTED_VALUE"""),30.91)</f>
        <v>30.91</v>
      </c>
      <c r="C182" s="1">
        <f t="shared" si="1"/>
        <v>-1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IFERROR(__xludf.DUMMYFUNCTION("""COMPUTED_VALUE"""),30.88)</f>
        <v>30.88</v>
      </c>
      <c r="C183" s="1">
        <f t="shared" si="1"/>
        <v>-1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IFERROR(__xludf.DUMMYFUNCTION("""COMPUTED_VALUE"""),30.84)</f>
        <v>30.84</v>
      </c>
      <c r="C184" s="1">
        <f t="shared" si="1"/>
        <v>-1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IFERROR(__xludf.DUMMYFUNCTION("""COMPUTED_VALUE"""),31.64)</f>
        <v>31.64</v>
      </c>
      <c r="C185" s="1">
        <f t="shared" si="1"/>
        <v>-1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IFERROR(__xludf.DUMMYFUNCTION("""COMPUTED_VALUE"""),31.6)</f>
        <v>31.6</v>
      </c>
      <c r="C186" s="1">
        <f t="shared" si="1"/>
        <v>-1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IFERROR(__xludf.DUMMYFUNCTION("""COMPUTED_VALUE"""),31.81)</f>
        <v>31.81</v>
      </c>
      <c r="C187" s="1">
        <f t="shared" si="1"/>
        <v>-1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IFERROR(__xludf.DUMMYFUNCTION("""COMPUTED_VALUE"""),31.81)</f>
        <v>31.81</v>
      </c>
      <c r="C188" s="1">
        <f t="shared" si="1"/>
        <v>-1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IFERROR(__xludf.DUMMYFUNCTION("""COMPUTED_VALUE"""),31.68)</f>
        <v>31.68</v>
      </c>
      <c r="C189" s="1">
        <f t="shared" si="1"/>
        <v>-1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IFERROR(__xludf.DUMMYFUNCTION("""COMPUTED_VALUE"""),31.82)</f>
        <v>31.82</v>
      </c>
      <c r="C190" s="1">
        <f t="shared" si="1"/>
        <v>-1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IFERROR(__xludf.DUMMYFUNCTION("""COMPUTED_VALUE"""),31.67)</f>
        <v>31.67</v>
      </c>
      <c r="C191" s="1">
        <f t="shared" si="1"/>
        <v>-1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IFERROR(__xludf.DUMMYFUNCTION("""COMPUTED_VALUE"""),31.74)</f>
        <v>31.74</v>
      </c>
      <c r="C192" s="1">
        <f t="shared" si="1"/>
        <v>-1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IFERROR(__xludf.DUMMYFUNCTION("""COMPUTED_VALUE"""),31.66)</f>
        <v>31.66</v>
      </c>
      <c r="C193" s="1">
        <f t="shared" si="1"/>
        <v>-1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IFERROR(__xludf.DUMMYFUNCTION("""COMPUTED_VALUE"""),31.74)</f>
        <v>31.74</v>
      </c>
      <c r="C194" s="1">
        <f t="shared" si="1"/>
        <v>-1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IFERROR(__xludf.DUMMYFUNCTION("""COMPUTED_VALUE"""),31.89)</f>
        <v>31.89</v>
      </c>
      <c r="C195" s="1">
        <f t="shared" si="1"/>
        <v>-1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IFERROR(__xludf.DUMMYFUNCTION("""COMPUTED_VALUE"""),31.79)</f>
        <v>31.79</v>
      </c>
      <c r="C196" s="1">
        <f t="shared" si="1"/>
        <v>-1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IFERROR(__xludf.DUMMYFUNCTION("""COMPUTED_VALUE"""),31.41)</f>
        <v>31.41</v>
      </c>
      <c r="C197" s="1">
        <f t="shared" si="1"/>
        <v>-1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IFERROR(__xludf.DUMMYFUNCTION("""COMPUTED_VALUE"""),31.0)</f>
        <v>31</v>
      </c>
      <c r="C198" s="1">
        <f t="shared" si="1"/>
        <v>-1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IFERROR(__xludf.DUMMYFUNCTION("""COMPUTED_VALUE"""),30.81)</f>
        <v>30.81</v>
      </c>
      <c r="C199" s="1">
        <f t="shared" si="1"/>
        <v>-1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IFERROR(__xludf.DUMMYFUNCTION("""COMPUTED_VALUE"""),30.7)</f>
        <v>30.7</v>
      </c>
      <c r="C200" s="1">
        <f t="shared" si="1"/>
        <v>-1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IFERROR(__xludf.DUMMYFUNCTION("""COMPUTED_VALUE"""),30.53)</f>
        <v>30.53</v>
      </c>
      <c r="C201" s="1">
        <f t="shared" si="1"/>
        <v>-1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IFERROR(__xludf.DUMMYFUNCTION("""COMPUTED_VALUE"""),30.41)</f>
        <v>30.41</v>
      </c>
      <c r="C202" s="1">
        <f t="shared" si="1"/>
        <v>-1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IFERROR(__xludf.DUMMYFUNCTION("""COMPUTED_VALUE"""),30.73)</f>
        <v>30.73</v>
      </c>
      <c r="C203" s="1">
        <f t="shared" si="1"/>
        <v>-1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IFERROR(__xludf.DUMMYFUNCTION("""COMPUTED_VALUE"""),31.81)</f>
        <v>31.81</v>
      </c>
      <c r="C204" s="1">
        <f t="shared" si="1"/>
        <v>-1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IFERROR(__xludf.DUMMYFUNCTION("""COMPUTED_VALUE"""),31.48)</f>
        <v>31.48</v>
      </c>
      <c r="C205" s="1">
        <f t="shared" si="1"/>
        <v>-1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IFERROR(__xludf.DUMMYFUNCTION("""COMPUTED_VALUE"""),31.4)</f>
        <v>31.4</v>
      </c>
      <c r="C206" s="1">
        <f t="shared" si="1"/>
        <v>-1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IFERROR(__xludf.DUMMYFUNCTION("""COMPUTED_VALUE"""),31.29)</f>
        <v>31.29</v>
      </c>
      <c r="C207" s="1">
        <f t="shared" si="1"/>
        <v>-1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IFERROR(__xludf.DUMMYFUNCTION("""COMPUTED_VALUE"""),30.9)</f>
        <v>30.9</v>
      </c>
      <c r="C208" s="1">
        <f t="shared" si="1"/>
        <v>-1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IFERROR(__xludf.DUMMYFUNCTION("""COMPUTED_VALUE"""),31.19)</f>
        <v>31.19</v>
      </c>
      <c r="C209" s="1">
        <f t="shared" si="1"/>
        <v>-1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IFERROR(__xludf.DUMMYFUNCTION("""COMPUTED_VALUE"""),30.9)</f>
        <v>30.9</v>
      </c>
      <c r="C210" s="1">
        <f t="shared" si="1"/>
        <v>-1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IFERROR(__xludf.DUMMYFUNCTION("""COMPUTED_VALUE"""),30.71)</f>
        <v>30.71</v>
      </c>
      <c r="C211" s="1">
        <f t="shared" si="1"/>
        <v>-1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IFERROR(__xludf.DUMMYFUNCTION("""COMPUTED_VALUE"""),31.51)</f>
        <v>31.51</v>
      </c>
      <c r="C212" s="1">
        <f t="shared" si="1"/>
        <v>-1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IFERROR(__xludf.DUMMYFUNCTION("""COMPUTED_VALUE"""),31.46)</f>
        <v>31.46</v>
      </c>
      <c r="C213" s="1">
        <f t="shared" si="1"/>
        <v>-1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IFERROR(__xludf.DUMMYFUNCTION("""COMPUTED_VALUE"""),31.94)</f>
        <v>31.94</v>
      </c>
      <c r="C214" s="1">
        <f t="shared" si="1"/>
        <v>-1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IFERROR(__xludf.DUMMYFUNCTION("""COMPUTED_VALUE"""),31.92)</f>
        <v>31.92</v>
      </c>
      <c r="C215" s="1">
        <f t="shared" si="1"/>
        <v>-1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IFERROR(__xludf.DUMMYFUNCTION("""COMPUTED_VALUE"""),31.49)</f>
        <v>31.49</v>
      </c>
      <c r="C216" s="1">
        <f t="shared" si="1"/>
        <v>-1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IFERROR(__xludf.DUMMYFUNCTION("""COMPUTED_VALUE"""),31.47)</f>
        <v>31.47</v>
      </c>
      <c r="C217" s="1">
        <f t="shared" si="1"/>
        <v>-1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IFERROR(__xludf.DUMMYFUNCTION("""COMPUTED_VALUE"""),31.68)</f>
        <v>31.68</v>
      </c>
      <c r="C218" s="1">
        <f t="shared" si="1"/>
        <v>-1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IFERROR(__xludf.DUMMYFUNCTION("""COMPUTED_VALUE"""),31.7)</f>
        <v>31.7</v>
      </c>
      <c r="C219" s="1">
        <f t="shared" si="1"/>
        <v>-1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IFERROR(__xludf.DUMMYFUNCTION("""COMPUTED_VALUE"""),31.44)</f>
        <v>31.44</v>
      </c>
      <c r="C220" s="1">
        <f t="shared" si="1"/>
        <v>-1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IFERROR(__xludf.DUMMYFUNCTION("""COMPUTED_VALUE"""),31.39)</f>
        <v>31.39</v>
      </c>
      <c r="C221" s="1">
        <f t="shared" si="1"/>
        <v>-1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IFERROR(__xludf.DUMMYFUNCTION("""COMPUTED_VALUE"""),31.71)</f>
        <v>31.71</v>
      </c>
      <c r="C222" s="1">
        <f t="shared" si="1"/>
        <v>-1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IFERROR(__xludf.DUMMYFUNCTION("""COMPUTED_VALUE"""),30.83)</f>
        <v>30.83</v>
      </c>
      <c r="C223" s="1">
        <f t="shared" si="1"/>
        <v>-1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IFERROR(__xludf.DUMMYFUNCTION("""COMPUTED_VALUE"""),30.87)</f>
        <v>30.87</v>
      </c>
      <c r="C224" s="1">
        <f t="shared" si="1"/>
        <v>-1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IFERROR(__xludf.DUMMYFUNCTION("""COMPUTED_VALUE"""),31.22)</f>
        <v>31.22</v>
      </c>
      <c r="C225" s="1">
        <f t="shared" si="1"/>
        <v>-1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IFERROR(__xludf.DUMMYFUNCTION("""COMPUTED_VALUE"""),31.09)</f>
        <v>31.09</v>
      </c>
      <c r="C226" s="1">
        <f t="shared" si="1"/>
        <v>-1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IFERROR(__xludf.DUMMYFUNCTION("""COMPUTED_VALUE"""),30.91)</f>
        <v>30.91</v>
      </c>
      <c r="C227" s="1">
        <f t="shared" si="1"/>
        <v>-1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IFERROR(__xludf.DUMMYFUNCTION("""COMPUTED_VALUE"""),31.16)</f>
        <v>31.16</v>
      </c>
      <c r="C228" s="1">
        <f t="shared" si="1"/>
        <v>-1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IFERROR(__xludf.DUMMYFUNCTION("""COMPUTED_VALUE"""),31.0)</f>
        <v>31</v>
      </c>
      <c r="C229" s="1">
        <f t="shared" si="1"/>
        <v>-1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IFERROR(__xludf.DUMMYFUNCTION("""COMPUTED_VALUE"""),30.69)</f>
        <v>30.69</v>
      </c>
      <c r="C230" s="1">
        <f t="shared" si="1"/>
        <v>-1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IFERROR(__xludf.DUMMYFUNCTION("""COMPUTED_VALUE"""),30.21)</f>
        <v>30.21</v>
      </c>
      <c r="C231" s="1">
        <f t="shared" si="1"/>
        <v>-1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IFERROR(__xludf.DUMMYFUNCTION("""COMPUTED_VALUE"""),31.61)</f>
        <v>31.61</v>
      </c>
      <c r="C232" s="1">
        <f t="shared" si="1"/>
        <v>-1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IFERROR(__xludf.DUMMYFUNCTION("""COMPUTED_VALUE"""),33.36)</f>
        <v>33.36</v>
      </c>
      <c r="C233" s="1">
        <f t="shared" si="1"/>
        <v>-1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IFERROR(__xludf.DUMMYFUNCTION("""COMPUTED_VALUE"""),33.48)</f>
        <v>33.48</v>
      </c>
      <c r="C234" s="1">
        <f t="shared" si="1"/>
        <v>-1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IFERROR(__xludf.DUMMYFUNCTION("""COMPUTED_VALUE"""),33.34)</f>
        <v>33.34</v>
      </c>
      <c r="C235" s="1">
        <f t="shared" si="1"/>
        <v>-1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IFERROR(__xludf.DUMMYFUNCTION("""COMPUTED_VALUE"""),33.55)</f>
        <v>33.55</v>
      </c>
      <c r="C236" s="1">
        <f t="shared" si="1"/>
        <v>-1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IFERROR(__xludf.DUMMYFUNCTION("""COMPUTED_VALUE"""),34.03)</f>
        <v>34.03</v>
      </c>
      <c r="C237" s="1">
        <f t="shared" si="1"/>
        <v>-1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IFERROR(__xludf.DUMMYFUNCTION("""COMPUTED_VALUE"""),34.32)</f>
        <v>34.32</v>
      </c>
      <c r="C238" s="1">
        <f t="shared" si="1"/>
        <v>-1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IFERROR(__xludf.DUMMYFUNCTION("""COMPUTED_VALUE"""),34.4)</f>
        <v>34.4</v>
      </c>
      <c r="C239" s="1">
        <f t="shared" si="1"/>
        <v>-1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IFERROR(__xludf.DUMMYFUNCTION("""COMPUTED_VALUE"""),34.56)</f>
        <v>34.56</v>
      </c>
      <c r="C240" s="1">
        <f t="shared" si="1"/>
        <v>-1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IFERROR(__xludf.DUMMYFUNCTION("""COMPUTED_VALUE"""),34.72)</f>
        <v>34.72</v>
      </c>
      <c r="C241" s="1">
        <f t="shared" si="1"/>
        <v>-1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IFERROR(__xludf.DUMMYFUNCTION("""COMPUTED_VALUE"""),34.79)</f>
        <v>34.79</v>
      </c>
      <c r="C242" s="1">
        <f t="shared" si="1"/>
        <v>-1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IFERROR(__xludf.DUMMYFUNCTION("""COMPUTED_VALUE"""),35.12)</f>
        <v>35.12</v>
      </c>
      <c r="C243" s="1">
        <f t="shared" si="1"/>
        <v>-1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IFERROR(__xludf.DUMMYFUNCTION("""COMPUTED_VALUE"""),35.1)</f>
        <v>35.1</v>
      </c>
      <c r="C244" s="1">
        <f t="shared" si="1"/>
        <v>-1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IFERROR(__xludf.DUMMYFUNCTION("""COMPUTED_VALUE"""),35.2)</f>
        <v>35.2</v>
      </c>
      <c r="C245" s="1">
        <f t="shared" si="1"/>
        <v>-1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IFERROR(__xludf.DUMMYFUNCTION("""COMPUTED_VALUE"""),35.08)</f>
        <v>35.08</v>
      </c>
      <c r="C246" s="1">
        <f t="shared" si="1"/>
        <v>-1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IFERROR(__xludf.DUMMYFUNCTION("""COMPUTED_VALUE"""),35.18)</f>
        <v>35.18</v>
      </c>
      <c r="C247" s="1">
        <f t="shared" si="1"/>
        <v>-1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IFERROR(__xludf.DUMMYFUNCTION("""COMPUTED_VALUE"""),35.09)</f>
        <v>35.09</v>
      </c>
      <c r="C248" s="1">
        <f t="shared" si="1"/>
        <v>-1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IFERROR(__xludf.DUMMYFUNCTION("""COMPUTED_VALUE"""),35.24)</f>
        <v>35.24</v>
      </c>
      <c r="C249" s="1">
        <f t="shared" si="1"/>
        <v>-1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IFERROR(__xludf.DUMMYFUNCTION("""COMPUTED_VALUE"""),35.09)</f>
        <v>35.09</v>
      </c>
      <c r="C250" s="1">
        <f t="shared" si="1"/>
        <v>-1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IFERROR(__xludf.DUMMYFUNCTION("""COMPUTED_VALUE"""),34.89)</f>
        <v>34.89</v>
      </c>
      <c r="C251" s="1">
        <f t="shared" si="1"/>
        <v>-1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IFERROR(__xludf.DUMMYFUNCTION("""COMPUTED_VALUE"""),34.86)</f>
        <v>34.86</v>
      </c>
      <c r="C252" s="1">
        <f t="shared" si="1"/>
        <v>-1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IFERROR(__xludf.DUMMYFUNCTION("""COMPUTED_VALUE"""),35.06)</f>
        <v>35.06</v>
      </c>
      <c r="C253" s="1">
        <f t="shared" si="1"/>
        <v>-1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IFERROR(__xludf.DUMMYFUNCTION("""COMPUTED_VALUE"""),35.31)</f>
        <v>35.31</v>
      </c>
      <c r="C254" s="1">
        <f t="shared" si="1"/>
        <v>-1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IFERROR(__xludf.DUMMYFUNCTION("""COMPUTED_VALUE"""),34.67)</f>
        <v>34.67</v>
      </c>
      <c r="C255" s="1">
        <f t="shared" si="1"/>
        <v>-1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IFERROR(__xludf.DUMMYFUNCTION("""COMPUTED_VALUE"""),34.56)</f>
        <v>34.56</v>
      </c>
      <c r="C256" s="1">
        <f t="shared" si="1"/>
        <v>-1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IFERROR(__xludf.DUMMYFUNCTION("""COMPUTED_VALUE"""),34.42)</f>
        <v>34.42</v>
      </c>
      <c r="C257" s="1">
        <f t="shared" si="1"/>
        <v>-1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IFERROR(__xludf.DUMMYFUNCTION("""COMPUTED_VALUE"""),34.38)</f>
        <v>34.38</v>
      </c>
      <c r="C258" s="1">
        <f t="shared" si="1"/>
        <v>-1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IFERROR(__xludf.DUMMYFUNCTION("""COMPUTED_VALUE"""),34.39)</f>
        <v>34.39</v>
      </c>
      <c r="C259" s="1">
        <f t="shared" si="1"/>
        <v>-1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IFERROR(__xludf.DUMMYFUNCTION("""COMPUTED_VALUE"""),34.86)</f>
        <v>34.86</v>
      </c>
      <c r="C260" s="1">
        <f t="shared" si="1"/>
        <v>-1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IFERROR(__xludf.DUMMYFUNCTION("""COMPUTED_VALUE"""),34.83)</f>
        <v>34.83</v>
      </c>
      <c r="C261" s="1">
        <f t="shared" si="1"/>
        <v>-1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IFERROR(__xludf.DUMMYFUNCTION("""COMPUTED_VALUE"""),35.27)</f>
        <v>35.27</v>
      </c>
      <c r="C262" s="1">
        <f t="shared" si="1"/>
        <v>-1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IFERROR(__xludf.DUMMYFUNCTION("""COMPUTED_VALUE"""),35.89)</f>
        <v>35.89</v>
      </c>
      <c r="C263" s="1">
        <f t="shared" si="1"/>
        <v>-1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IFERROR(__xludf.DUMMYFUNCTION("""COMPUTED_VALUE"""),36.02)</f>
        <v>36.02</v>
      </c>
      <c r="C264" s="1">
        <f t="shared" si="1"/>
        <v>-1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IFERROR(__xludf.DUMMYFUNCTION("""COMPUTED_VALUE"""),35.63)</f>
        <v>35.63</v>
      </c>
      <c r="C265" s="1">
        <f t="shared" si="1"/>
        <v>-1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IFERROR(__xludf.DUMMYFUNCTION("""COMPUTED_VALUE"""),36.49)</f>
        <v>36.49</v>
      </c>
      <c r="C266" s="1">
        <f t="shared" si="1"/>
        <v>-1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IFERROR(__xludf.DUMMYFUNCTION("""COMPUTED_VALUE"""),36.51)</f>
        <v>36.51</v>
      </c>
      <c r="C267" s="1">
        <f t="shared" si="1"/>
        <v>-1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IFERROR(__xludf.DUMMYFUNCTION("""COMPUTED_VALUE"""),36.65)</f>
        <v>36.65</v>
      </c>
      <c r="C268" s="1">
        <f t="shared" si="1"/>
        <v>-1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IFERROR(__xludf.DUMMYFUNCTION("""COMPUTED_VALUE"""),37.16)</f>
        <v>37.16</v>
      </c>
      <c r="C269" s="1">
        <f t="shared" si="1"/>
        <v>-1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IFERROR(__xludf.DUMMYFUNCTION("""COMPUTED_VALUE"""),37.42)</f>
        <v>37.42</v>
      </c>
      <c r="C270" s="1">
        <f t="shared" si="1"/>
        <v>-1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IFERROR(__xludf.DUMMYFUNCTION("""COMPUTED_VALUE"""),37.98)</f>
        <v>37.98</v>
      </c>
      <c r="C271" s="1">
        <f t="shared" si="1"/>
        <v>-1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IFERROR(__xludf.DUMMYFUNCTION("""COMPUTED_VALUE"""),36.7)</f>
        <v>36.7</v>
      </c>
      <c r="C272" s="1">
        <f t="shared" si="1"/>
        <v>-1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IFERROR(__xludf.DUMMYFUNCTION("""COMPUTED_VALUE"""),36.77)</f>
        <v>36.77</v>
      </c>
      <c r="C273" s="1">
        <f t="shared" si="1"/>
        <v>-1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IFERROR(__xludf.DUMMYFUNCTION("""COMPUTED_VALUE"""),36.99)</f>
        <v>36.99</v>
      </c>
      <c r="C274" s="1">
        <f t="shared" si="1"/>
        <v>-1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IFERROR(__xludf.DUMMYFUNCTION("""COMPUTED_VALUE"""),36.56)</f>
        <v>36.56</v>
      </c>
      <c r="C275" s="1">
        <f t="shared" si="1"/>
        <v>-1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IFERROR(__xludf.DUMMYFUNCTION("""COMPUTED_VALUE"""),36.7)</f>
        <v>36.7</v>
      </c>
      <c r="C276" s="1">
        <f t="shared" si="1"/>
        <v>-1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IFERROR(__xludf.DUMMYFUNCTION("""COMPUTED_VALUE"""),36.8)</f>
        <v>36.8</v>
      </c>
      <c r="C277" s="1">
        <f t="shared" si="1"/>
        <v>-1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IFERROR(__xludf.DUMMYFUNCTION("""COMPUTED_VALUE"""),36.6)</f>
        <v>36.6</v>
      </c>
      <c r="C278" s="1">
        <f t="shared" si="1"/>
        <v>-1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IFERROR(__xludf.DUMMYFUNCTION("""COMPUTED_VALUE"""),37.16)</f>
        <v>37.16</v>
      </c>
      <c r="C279" s="1">
        <f t="shared" si="1"/>
        <v>-1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IFERROR(__xludf.DUMMYFUNCTION("""COMPUTED_VALUE"""),37.17)</f>
        <v>37.17</v>
      </c>
      <c r="C280" s="1">
        <f t="shared" si="1"/>
        <v>-1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IFERROR(__xludf.DUMMYFUNCTION("""COMPUTED_VALUE"""),37.31)</f>
        <v>37.31</v>
      </c>
      <c r="C281" s="1">
        <f t="shared" si="1"/>
        <v>-1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IFERROR(__xludf.DUMMYFUNCTION("""COMPUTED_VALUE"""),37.48)</f>
        <v>37.48</v>
      </c>
      <c r="C282" s="1">
        <f t="shared" si="1"/>
        <v>-1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IFERROR(__xludf.DUMMYFUNCTION("""COMPUTED_VALUE"""),37.58)</f>
        <v>37.58</v>
      </c>
      <c r="C283" s="1">
        <f t="shared" si="1"/>
        <v>-1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IFERROR(__xludf.DUMMYFUNCTION("""COMPUTED_VALUE"""),37.69)</f>
        <v>37.69</v>
      </c>
      <c r="C284" s="1">
        <f t="shared" si="1"/>
        <v>-1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IFERROR(__xludf.DUMMYFUNCTION("""COMPUTED_VALUE"""),37.86)</f>
        <v>37.86</v>
      </c>
      <c r="C285" s="1">
        <f t="shared" si="1"/>
        <v>-1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IFERROR(__xludf.DUMMYFUNCTION("""COMPUTED_VALUE"""),38.18)</f>
        <v>38.18</v>
      </c>
      <c r="C286" s="1">
        <f t="shared" si="1"/>
        <v>-1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IFERROR(__xludf.DUMMYFUNCTION("""COMPUTED_VALUE"""),38.48)</f>
        <v>38.48</v>
      </c>
      <c r="C287" s="1">
        <f t="shared" si="1"/>
        <v>-1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IFERROR(__xludf.DUMMYFUNCTION("""COMPUTED_VALUE"""),38.09)</f>
        <v>38.09</v>
      </c>
      <c r="C288" s="1">
        <f t="shared" si="1"/>
        <v>-1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IFERROR(__xludf.DUMMYFUNCTION("""COMPUTED_VALUE"""),37.3)</f>
        <v>37.3</v>
      </c>
      <c r="C289" s="1">
        <f t="shared" si="1"/>
        <v>-1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IFERROR(__xludf.DUMMYFUNCTION("""COMPUTED_VALUE"""),37.14)</f>
        <v>37.14</v>
      </c>
      <c r="C290" s="1">
        <f t="shared" si="1"/>
        <v>-1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IFERROR(__xludf.DUMMYFUNCTION("""COMPUTED_VALUE"""),37.08)</f>
        <v>37.08</v>
      </c>
      <c r="C291" s="1">
        <f t="shared" si="1"/>
        <v>-1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IFERROR(__xludf.DUMMYFUNCTION("""COMPUTED_VALUE"""),37.47)</f>
        <v>37.47</v>
      </c>
      <c r="C292" s="1">
        <f t="shared" si="1"/>
        <v>-1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IFERROR(__xludf.DUMMYFUNCTION("""COMPUTED_VALUE"""),36.76)</f>
        <v>36.76</v>
      </c>
      <c r="C293" s="1">
        <f t="shared" si="1"/>
        <v>-1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IFERROR(__xludf.DUMMYFUNCTION("""COMPUTED_VALUE"""),36.66)</f>
        <v>36.66</v>
      </c>
      <c r="C294" s="1">
        <f t="shared" si="1"/>
        <v>-1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IFERROR(__xludf.DUMMYFUNCTION("""COMPUTED_VALUE"""),37.55)</f>
        <v>37.55</v>
      </c>
      <c r="C295" s="1">
        <f t="shared" si="1"/>
        <v>-1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IFERROR(__xludf.DUMMYFUNCTION("""COMPUTED_VALUE"""),37.22)</f>
        <v>37.22</v>
      </c>
      <c r="C296" s="1">
        <f t="shared" si="1"/>
        <v>-1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IFERROR(__xludf.DUMMYFUNCTION("""COMPUTED_VALUE"""),36.87)</f>
        <v>36.87</v>
      </c>
      <c r="C297" s="1">
        <f t="shared" si="1"/>
        <v>-1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IFERROR(__xludf.DUMMYFUNCTION("""COMPUTED_VALUE"""),37.04)</f>
        <v>37.04</v>
      </c>
      <c r="C298" s="1">
        <f t="shared" si="1"/>
        <v>-1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IFERROR(__xludf.DUMMYFUNCTION("""COMPUTED_VALUE"""),37.67)</f>
        <v>37.67</v>
      </c>
      <c r="C299" s="1">
        <f t="shared" si="1"/>
        <v>-1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IFERROR(__xludf.DUMMYFUNCTION("""COMPUTED_VALUE"""),37.07)</f>
        <v>37.07</v>
      </c>
      <c r="C300" s="1">
        <f t="shared" si="1"/>
        <v>-1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IFERROR(__xludf.DUMMYFUNCTION("""COMPUTED_VALUE"""),37.14)</f>
        <v>37.14</v>
      </c>
      <c r="C301" s="1">
        <f t="shared" si="1"/>
        <v>-1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IFERROR(__xludf.DUMMYFUNCTION("""COMPUTED_VALUE"""),36.68)</f>
        <v>36.68</v>
      </c>
      <c r="C302" s="1">
        <f t="shared" si="1"/>
        <v>-1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IFERROR(__xludf.DUMMYFUNCTION("""COMPUTED_VALUE"""),36.29)</f>
        <v>36.29</v>
      </c>
      <c r="C303" s="1">
        <f t="shared" si="1"/>
        <v>-1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IFERROR(__xludf.DUMMYFUNCTION("""COMPUTED_VALUE"""),35.68)</f>
        <v>35.68</v>
      </c>
      <c r="C304" s="1">
        <f t="shared" si="1"/>
        <v>-1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IFERROR(__xludf.DUMMYFUNCTION("""COMPUTED_VALUE"""),35.76)</f>
        <v>35.76</v>
      </c>
      <c r="C305" s="1">
        <f t="shared" si="1"/>
        <v>-1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IFERROR(__xludf.DUMMYFUNCTION("""COMPUTED_VALUE"""),36.0)</f>
        <v>36</v>
      </c>
      <c r="C306" s="1">
        <f t="shared" si="1"/>
        <v>-1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IFERROR(__xludf.DUMMYFUNCTION("""COMPUTED_VALUE"""),36.43)</f>
        <v>36.43</v>
      </c>
      <c r="C307" s="1">
        <f t="shared" si="1"/>
        <v>-1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IFERROR(__xludf.DUMMYFUNCTION("""COMPUTED_VALUE"""),36.29)</f>
        <v>36.29</v>
      </c>
      <c r="C308" s="1">
        <f t="shared" si="1"/>
        <v>-1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IFERROR(__xludf.DUMMYFUNCTION("""COMPUTED_VALUE"""),36.62)</f>
        <v>36.62</v>
      </c>
      <c r="C309" s="1">
        <f t="shared" si="1"/>
        <v>-1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IFERROR(__xludf.DUMMYFUNCTION("""COMPUTED_VALUE"""),37.36)</f>
        <v>37.36</v>
      </c>
      <c r="C310" s="1">
        <f t="shared" si="1"/>
        <v>-1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IFERROR(__xludf.DUMMYFUNCTION("""COMPUTED_VALUE"""),37.42)</f>
        <v>37.42</v>
      </c>
      <c r="C311" s="1">
        <f t="shared" si="1"/>
        <v>-1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IFERROR(__xludf.DUMMYFUNCTION("""COMPUTED_VALUE"""),36.65)</f>
        <v>36.65</v>
      </c>
      <c r="C312" s="1">
        <f t="shared" si="1"/>
        <v>-1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IFERROR(__xludf.DUMMYFUNCTION("""COMPUTED_VALUE"""),37.7)</f>
        <v>37.7</v>
      </c>
      <c r="C313" s="1">
        <f t="shared" si="1"/>
        <v>-1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IFERROR(__xludf.DUMMYFUNCTION("""COMPUTED_VALUE"""),37.57)</f>
        <v>37.57</v>
      </c>
      <c r="C314" s="1">
        <f t="shared" si="1"/>
        <v>-1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IFERROR(__xludf.DUMMYFUNCTION("""COMPUTED_VALUE"""),37.06)</f>
        <v>37.06</v>
      </c>
      <c r="C315" s="1">
        <f t="shared" si="1"/>
        <v>-1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IFERROR(__xludf.DUMMYFUNCTION("""COMPUTED_VALUE"""),37.56)</f>
        <v>37.56</v>
      </c>
      <c r="C316" s="1">
        <f t="shared" si="1"/>
        <v>-1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IFERROR(__xludf.DUMMYFUNCTION("""COMPUTED_VALUE"""),37.47)</f>
        <v>37.47</v>
      </c>
      <c r="C317" s="1">
        <f t="shared" si="1"/>
        <v>-1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IFERROR(__xludf.DUMMYFUNCTION("""COMPUTED_VALUE"""),37.6)</f>
        <v>37.6</v>
      </c>
      <c r="C318" s="1">
        <f t="shared" si="1"/>
        <v>-1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IFERROR(__xludf.DUMMYFUNCTION("""COMPUTED_VALUE"""),37.5)</f>
        <v>37.5</v>
      </c>
      <c r="C319" s="1">
        <f t="shared" si="1"/>
        <v>-1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IFERROR(__xludf.DUMMYFUNCTION("""COMPUTED_VALUE"""),37.83)</f>
        <v>37.83</v>
      </c>
      <c r="C320" s="1">
        <f t="shared" si="1"/>
        <v>-1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IFERROR(__xludf.DUMMYFUNCTION("""COMPUTED_VALUE"""),37.46)</f>
        <v>37.46</v>
      </c>
      <c r="C321" s="1">
        <f t="shared" si="1"/>
        <v>-1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IFERROR(__xludf.DUMMYFUNCTION("""COMPUTED_VALUE"""),37.6)</f>
        <v>37.6</v>
      </c>
      <c r="C322" s="1">
        <f t="shared" si="1"/>
        <v>-1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IFERROR(__xludf.DUMMYFUNCTION("""COMPUTED_VALUE"""),37.76)</f>
        <v>37.76</v>
      </c>
      <c r="C323" s="1">
        <f t="shared" si="1"/>
        <v>-1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IFERROR(__xludf.DUMMYFUNCTION("""COMPUTED_VALUE"""),37.67)</f>
        <v>37.67</v>
      </c>
      <c r="C324" s="1">
        <f t="shared" si="1"/>
        <v>-1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IFERROR(__xludf.DUMMYFUNCTION("""COMPUTED_VALUE"""),37.84)</f>
        <v>37.84</v>
      </c>
      <c r="C325" s="1">
        <f t="shared" si="1"/>
        <v>-1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IFERROR(__xludf.DUMMYFUNCTION("""COMPUTED_VALUE"""),38.17)</f>
        <v>38.17</v>
      </c>
      <c r="C326" s="1">
        <f t="shared" si="1"/>
        <v>-1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IFERROR(__xludf.DUMMYFUNCTION("""COMPUTED_VALUE"""),37.76)</f>
        <v>37.76</v>
      </c>
      <c r="C327" s="1">
        <f t="shared" si="1"/>
        <v>-1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IFERROR(__xludf.DUMMYFUNCTION("""COMPUTED_VALUE"""),37.77)</f>
        <v>37.77</v>
      </c>
      <c r="C328" s="1">
        <f t="shared" si="1"/>
        <v>-1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IFERROR(__xludf.DUMMYFUNCTION("""COMPUTED_VALUE"""),37.94)</f>
        <v>37.94</v>
      </c>
      <c r="C329" s="1">
        <f t="shared" si="1"/>
        <v>-1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IFERROR(__xludf.DUMMYFUNCTION("""COMPUTED_VALUE"""),37.8)</f>
        <v>37.8</v>
      </c>
      <c r="C330" s="1">
        <f t="shared" si="1"/>
        <v>-1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IFERROR(__xludf.DUMMYFUNCTION("""COMPUTED_VALUE"""),37.56)</f>
        <v>37.56</v>
      </c>
      <c r="C331" s="1">
        <f t="shared" si="1"/>
        <v>-1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IFERROR(__xludf.DUMMYFUNCTION("""COMPUTED_VALUE"""),37.21)</f>
        <v>37.21</v>
      </c>
      <c r="C332" s="1">
        <f t="shared" si="1"/>
        <v>-1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IFERROR(__xludf.DUMMYFUNCTION("""COMPUTED_VALUE"""),37.32)</f>
        <v>37.32</v>
      </c>
      <c r="C333" s="1">
        <f t="shared" si="1"/>
        <v>-1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IFERROR(__xludf.DUMMYFUNCTION("""COMPUTED_VALUE"""),37.47)</f>
        <v>37.47</v>
      </c>
      <c r="C334" s="1">
        <f t="shared" si="1"/>
        <v>-1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IFERROR(__xludf.DUMMYFUNCTION("""COMPUTED_VALUE"""),37.15)</f>
        <v>37.15</v>
      </c>
      <c r="C335" s="1">
        <f t="shared" si="1"/>
        <v>-1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IFERROR(__xludf.DUMMYFUNCTION("""COMPUTED_VALUE"""),37.35)</f>
        <v>37.35</v>
      </c>
      <c r="C336" s="1">
        <f t="shared" si="1"/>
        <v>-1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IFERROR(__xludf.DUMMYFUNCTION("""COMPUTED_VALUE"""),37.35)</f>
        <v>37.35</v>
      </c>
      <c r="C337" s="1">
        <f t="shared" si="1"/>
        <v>-1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IFERROR(__xludf.DUMMYFUNCTION("""COMPUTED_VALUE"""),37.19)</f>
        <v>37.19</v>
      </c>
      <c r="C338" s="1">
        <f t="shared" si="1"/>
        <v>-1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IFERROR(__xludf.DUMMYFUNCTION("""COMPUTED_VALUE"""),37.01)</f>
        <v>37.01</v>
      </c>
      <c r="C339" s="1">
        <f t="shared" si="1"/>
        <v>-1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IFERROR(__xludf.DUMMYFUNCTION("""COMPUTED_VALUE"""),36.99)</f>
        <v>36.99</v>
      </c>
      <c r="C340" s="1">
        <f t="shared" si="1"/>
        <v>-1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IFERROR(__xludf.DUMMYFUNCTION("""COMPUTED_VALUE"""),36.96)</f>
        <v>36.96</v>
      </c>
      <c r="C341" s="1">
        <f t="shared" si="1"/>
        <v>-1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IFERROR(__xludf.DUMMYFUNCTION("""COMPUTED_VALUE"""),37.27)</f>
        <v>37.27</v>
      </c>
      <c r="C342" s="1">
        <f t="shared" si="1"/>
        <v>-1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IFERROR(__xludf.DUMMYFUNCTION("""COMPUTED_VALUE"""),37.23)</f>
        <v>37.23</v>
      </c>
      <c r="C343" s="1">
        <f t="shared" si="1"/>
        <v>-1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IFERROR(__xludf.DUMMYFUNCTION("""COMPUTED_VALUE"""),37.29)</f>
        <v>37.29</v>
      </c>
      <c r="C344" s="1">
        <f t="shared" si="1"/>
        <v>-1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IFERROR(__xludf.DUMMYFUNCTION("""COMPUTED_VALUE"""),37.01)</f>
        <v>37.01</v>
      </c>
      <c r="C345" s="1">
        <f t="shared" si="1"/>
        <v>-1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IFERROR(__xludf.DUMMYFUNCTION("""COMPUTED_VALUE"""),36.98)</f>
        <v>36.98</v>
      </c>
      <c r="C346" s="1">
        <f t="shared" si="1"/>
        <v>-1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IFERROR(__xludf.DUMMYFUNCTION("""COMPUTED_VALUE"""),37.4)</f>
        <v>37.4</v>
      </c>
      <c r="C347" s="1">
        <f t="shared" si="1"/>
        <v>-1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IFERROR(__xludf.DUMMYFUNCTION("""COMPUTED_VALUE"""),37.46)</f>
        <v>37.46</v>
      </c>
      <c r="C348" s="1">
        <f t="shared" si="1"/>
        <v>-1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IFERROR(__xludf.DUMMYFUNCTION("""COMPUTED_VALUE"""),37.39)</f>
        <v>37.39</v>
      </c>
      <c r="C349" s="1">
        <f t="shared" si="1"/>
        <v>-1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IFERROR(__xludf.DUMMYFUNCTION("""COMPUTED_VALUE"""),37.05)</f>
        <v>37.05</v>
      </c>
      <c r="C350" s="1">
        <f t="shared" si="1"/>
        <v>-1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IFERROR(__xludf.DUMMYFUNCTION("""COMPUTED_VALUE"""),36.82)</f>
        <v>36.82</v>
      </c>
      <c r="C351" s="1">
        <f t="shared" si="1"/>
        <v>-1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IFERROR(__xludf.DUMMYFUNCTION("""COMPUTED_VALUE"""),36.55)</f>
        <v>36.55</v>
      </c>
      <c r="C352" s="1">
        <f t="shared" si="1"/>
        <v>-1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IFERROR(__xludf.DUMMYFUNCTION("""COMPUTED_VALUE"""),36.63)</f>
        <v>36.63</v>
      </c>
      <c r="C353" s="1">
        <f t="shared" si="1"/>
        <v>-1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IFERROR(__xludf.DUMMYFUNCTION("""COMPUTED_VALUE"""),36.19)</f>
        <v>36.19</v>
      </c>
      <c r="C354" s="1">
        <f t="shared" si="1"/>
        <v>-1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IFERROR(__xludf.DUMMYFUNCTION("""COMPUTED_VALUE"""),36.0)</f>
        <v>36</v>
      </c>
      <c r="C355" s="1">
        <f t="shared" si="1"/>
        <v>-1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IFERROR(__xludf.DUMMYFUNCTION("""COMPUTED_VALUE"""),36.28)</f>
        <v>36.28</v>
      </c>
      <c r="C356" s="1">
        <f t="shared" si="1"/>
        <v>-1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IFERROR(__xludf.DUMMYFUNCTION("""COMPUTED_VALUE"""),35.4)</f>
        <v>35.4</v>
      </c>
      <c r="C357" s="1">
        <f t="shared" si="1"/>
        <v>-1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IFERROR(__xludf.DUMMYFUNCTION("""COMPUTED_VALUE"""),35.09)</f>
        <v>35.09</v>
      </c>
      <c r="C358" s="1">
        <f t="shared" si="1"/>
        <v>-1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IFERROR(__xludf.DUMMYFUNCTION("""COMPUTED_VALUE"""),34.63)</f>
        <v>34.63</v>
      </c>
      <c r="C359" s="1">
        <f t="shared" si="1"/>
        <v>-1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IFERROR(__xludf.DUMMYFUNCTION("""COMPUTED_VALUE"""),34.29)</f>
        <v>34.29</v>
      </c>
      <c r="C360" s="1">
        <f t="shared" si="1"/>
        <v>-1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IFERROR(__xludf.DUMMYFUNCTION("""COMPUTED_VALUE"""),34.33)</f>
        <v>34.33</v>
      </c>
      <c r="C361" s="1">
        <f t="shared" si="1"/>
        <v>-1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IFERROR(__xludf.DUMMYFUNCTION("""COMPUTED_VALUE"""),34.1)</f>
        <v>34.1</v>
      </c>
      <c r="C362" s="1">
        <f t="shared" si="1"/>
        <v>-1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IFERROR(__xludf.DUMMYFUNCTION("""COMPUTED_VALUE"""),34.33)</f>
        <v>34.33</v>
      </c>
      <c r="C363" s="1">
        <f t="shared" si="1"/>
        <v>-1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IFERROR(__xludf.DUMMYFUNCTION("""COMPUTED_VALUE"""),33.47)</f>
        <v>33.47</v>
      </c>
      <c r="C364" s="1">
        <f t="shared" si="1"/>
        <v>-1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IFERROR(__xludf.DUMMYFUNCTION("""COMPUTED_VALUE"""),33.51)</f>
        <v>33.51</v>
      </c>
      <c r="C365" s="1">
        <f t="shared" si="1"/>
        <v>-1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IFERROR(__xludf.DUMMYFUNCTION("""COMPUTED_VALUE"""),34.75)</f>
        <v>34.75</v>
      </c>
      <c r="C366" s="1">
        <f t="shared" si="1"/>
        <v>-1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IFERROR(__xludf.DUMMYFUNCTION("""COMPUTED_VALUE"""),33.88)</f>
        <v>33.88</v>
      </c>
      <c r="C367" s="1">
        <f t="shared" si="1"/>
        <v>-1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IFERROR(__xludf.DUMMYFUNCTION("""COMPUTED_VALUE"""),34.5)</f>
        <v>34.5</v>
      </c>
      <c r="C368" s="1">
        <f t="shared" si="1"/>
        <v>-1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IFERROR(__xludf.DUMMYFUNCTION("""COMPUTED_VALUE"""),34.53)</f>
        <v>34.53</v>
      </c>
      <c r="C369" s="1">
        <f t="shared" si="1"/>
        <v>-1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IFERROR(__xludf.DUMMYFUNCTION("""COMPUTED_VALUE"""),34.77)</f>
        <v>34.77</v>
      </c>
      <c r="C370" s="1">
        <f t="shared" si="1"/>
        <v>-1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IFERROR(__xludf.DUMMYFUNCTION("""COMPUTED_VALUE"""),35.43)</f>
        <v>35.43</v>
      </c>
      <c r="C371" s="1">
        <f t="shared" si="1"/>
        <v>-1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IFERROR(__xludf.DUMMYFUNCTION("""COMPUTED_VALUE"""),34.93)</f>
        <v>34.93</v>
      </c>
      <c r="C372" s="1">
        <f t="shared" si="1"/>
        <v>-1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IFERROR(__xludf.DUMMYFUNCTION("""COMPUTED_VALUE"""),35.65)</f>
        <v>35.65</v>
      </c>
      <c r="C373" s="1">
        <f t="shared" si="1"/>
        <v>-1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IFERROR(__xludf.DUMMYFUNCTION("""COMPUTED_VALUE"""),35.08)</f>
        <v>35.08</v>
      </c>
      <c r="C374" s="1">
        <f t="shared" si="1"/>
        <v>-1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IFERROR(__xludf.DUMMYFUNCTION("""COMPUTED_VALUE"""),35.2)</f>
        <v>35.2</v>
      </c>
      <c r="C375" s="1">
        <f t="shared" si="1"/>
        <v>-1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IFERROR(__xludf.DUMMYFUNCTION("""COMPUTED_VALUE"""),36.06)</f>
        <v>36.06</v>
      </c>
      <c r="C376" s="1">
        <f t="shared" si="1"/>
        <v>-1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IFERROR(__xludf.DUMMYFUNCTION("""COMPUTED_VALUE"""),35.98)</f>
        <v>35.98</v>
      </c>
      <c r="C377" s="1">
        <f t="shared" si="1"/>
        <v>-1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IFERROR(__xludf.DUMMYFUNCTION("""COMPUTED_VALUE"""),36.22)</f>
        <v>36.22</v>
      </c>
      <c r="C378" s="1">
        <f t="shared" si="1"/>
        <v>-1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IFERROR(__xludf.DUMMYFUNCTION("""COMPUTED_VALUE"""),36.73)</f>
        <v>36.73</v>
      </c>
      <c r="C379" s="1">
        <f t="shared" si="1"/>
        <v>-1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IFERROR(__xludf.DUMMYFUNCTION("""COMPUTED_VALUE"""),36.59)</f>
        <v>36.59</v>
      </c>
      <c r="C380" s="1">
        <f t="shared" si="1"/>
        <v>-1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IFERROR(__xludf.DUMMYFUNCTION("""COMPUTED_VALUE"""),36.57)</f>
        <v>36.57</v>
      </c>
      <c r="C381" s="1">
        <f t="shared" si="1"/>
        <v>-1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IFERROR(__xludf.DUMMYFUNCTION("""COMPUTED_VALUE"""),37.05)</f>
        <v>37.05</v>
      </c>
      <c r="C382" s="1">
        <f t="shared" si="1"/>
        <v>-1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IFERROR(__xludf.DUMMYFUNCTION("""COMPUTED_VALUE"""),36.62)</f>
        <v>36.62</v>
      </c>
      <c r="C383" s="1">
        <f t="shared" si="1"/>
        <v>-1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IFERROR(__xludf.DUMMYFUNCTION("""COMPUTED_VALUE"""),36.36)</f>
        <v>36.36</v>
      </c>
      <c r="C384" s="1">
        <f t="shared" si="1"/>
        <v>-1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IFERROR(__xludf.DUMMYFUNCTION("""COMPUTED_VALUE"""),36.11)</f>
        <v>36.11</v>
      </c>
      <c r="C385" s="1">
        <f t="shared" si="1"/>
        <v>-1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IFERROR(__xludf.DUMMYFUNCTION("""COMPUTED_VALUE"""),36.13)</f>
        <v>36.13</v>
      </c>
      <c r="C386" s="1">
        <f t="shared" si="1"/>
        <v>-1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IFERROR(__xludf.DUMMYFUNCTION("""COMPUTED_VALUE"""),35.96)</f>
        <v>35.96</v>
      </c>
      <c r="C387" s="1">
        <f t="shared" si="1"/>
        <v>-1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IFERROR(__xludf.DUMMYFUNCTION("""COMPUTED_VALUE"""),35.91)</f>
        <v>35.91</v>
      </c>
      <c r="C388" s="1">
        <f t="shared" si="1"/>
        <v>-1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IFERROR(__xludf.DUMMYFUNCTION("""COMPUTED_VALUE"""),35.69)</f>
        <v>35.69</v>
      </c>
      <c r="C389" s="1">
        <f t="shared" si="1"/>
        <v>-1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IFERROR(__xludf.DUMMYFUNCTION("""COMPUTED_VALUE"""),36.11)</f>
        <v>36.11</v>
      </c>
      <c r="C390" s="1">
        <f t="shared" si="1"/>
        <v>-1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IFERROR(__xludf.DUMMYFUNCTION("""COMPUTED_VALUE"""),36.41)</f>
        <v>36.41</v>
      </c>
      <c r="C391" s="1">
        <f t="shared" si="1"/>
        <v>-1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IFERROR(__xludf.DUMMYFUNCTION("""COMPUTED_VALUE"""),36.72)</f>
        <v>36.72</v>
      </c>
      <c r="C392" s="1">
        <f t="shared" si="1"/>
        <v>-1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IFERROR(__xludf.DUMMYFUNCTION("""COMPUTED_VALUE"""),36.52)</f>
        <v>36.52</v>
      </c>
      <c r="C393" s="1">
        <f t="shared" si="1"/>
        <v>-1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IFERROR(__xludf.DUMMYFUNCTION("""COMPUTED_VALUE"""),36.65)</f>
        <v>36.65</v>
      </c>
      <c r="C394" s="1">
        <f t="shared" si="1"/>
        <v>-1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IFERROR(__xludf.DUMMYFUNCTION("""COMPUTED_VALUE"""),36.39)</f>
        <v>36.39</v>
      </c>
      <c r="C395" s="1">
        <f t="shared" si="1"/>
        <v>-1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IFERROR(__xludf.DUMMYFUNCTION("""COMPUTED_VALUE"""),35.63)</f>
        <v>35.63</v>
      </c>
      <c r="C396" s="1">
        <f t="shared" si="1"/>
        <v>-1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IFERROR(__xludf.DUMMYFUNCTION("""COMPUTED_VALUE"""),35.15)</f>
        <v>35.15</v>
      </c>
      <c r="C397" s="1">
        <f t="shared" si="1"/>
        <v>-1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IFERROR(__xludf.DUMMYFUNCTION("""COMPUTED_VALUE"""),34.93)</f>
        <v>34.93</v>
      </c>
      <c r="C398" s="1">
        <f t="shared" si="1"/>
        <v>-1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IFERROR(__xludf.DUMMYFUNCTION("""COMPUTED_VALUE"""),34.25)</f>
        <v>34.25</v>
      </c>
      <c r="C399" s="1">
        <f t="shared" si="1"/>
        <v>-1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IFERROR(__xludf.DUMMYFUNCTION("""COMPUTED_VALUE"""),32.82)</f>
        <v>32.82</v>
      </c>
      <c r="C400" s="1">
        <f t="shared" si="1"/>
        <v>-1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IFERROR(__xludf.DUMMYFUNCTION("""COMPUTED_VALUE"""),32.95)</f>
        <v>32.95</v>
      </c>
      <c r="C401" s="1">
        <f t="shared" si="1"/>
        <v>-1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IFERROR(__xludf.DUMMYFUNCTION("""COMPUTED_VALUE"""),31.7)</f>
        <v>31.7</v>
      </c>
      <c r="C402" s="1">
        <f t="shared" si="1"/>
        <v>-1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IFERROR(__xludf.DUMMYFUNCTION("""COMPUTED_VALUE"""),30.74)</f>
        <v>30.74</v>
      </c>
      <c r="C403" s="1">
        <f t="shared" si="1"/>
        <v>-1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IFERROR(__xludf.DUMMYFUNCTION("""COMPUTED_VALUE"""),28.93)</f>
        <v>28.93</v>
      </c>
      <c r="C404" s="1">
        <f t="shared" si="1"/>
        <v>-1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IFERROR(__xludf.DUMMYFUNCTION("""COMPUTED_VALUE"""),30.15)</f>
        <v>30.15</v>
      </c>
      <c r="C405" s="1">
        <f t="shared" si="1"/>
        <v>-1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IFERROR(__xludf.DUMMYFUNCTION("""COMPUTED_VALUE"""),28.51)</f>
        <v>28.51</v>
      </c>
      <c r="C406" s="1">
        <f t="shared" si="1"/>
        <v>-1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IFERROR(__xludf.DUMMYFUNCTION("""COMPUTED_VALUE"""),30.05)</f>
        <v>30.05</v>
      </c>
      <c r="C407" s="1">
        <f t="shared" si="1"/>
        <v>-1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IFERROR(__xludf.DUMMYFUNCTION("""COMPUTED_VALUE"""),30.58)</f>
        <v>30.58</v>
      </c>
      <c r="C408" s="1">
        <f t="shared" si="1"/>
        <v>-1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IFERROR(__xludf.DUMMYFUNCTION("""COMPUTED_VALUE"""),31.46)</f>
        <v>31.46</v>
      </c>
      <c r="C409" s="1">
        <f t="shared" si="1"/>
        <v>-1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IFERROR(__xludf.DUMMYFUNCTION("""COMPUTED_VALUE"""),33.12)</f>
        <v>33.12</v>
      </c>
      <c r="C410" s="1">
        <f t="shared" si="1"/>
        <v>-1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IFERROR(__xludf.DUMMYFUNCTION("""COMPUTED_VALUE"""),33.41)</f>
        <v>33.41</v>
      </c>
      <c r="C411" s="1">
        <f t="shared" si="1"/>
        <v>-1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IFERROR(__xludf.DUMMYFUNCTION("""COMPUTED_VALUE"""),32.16)</f>
        <v>32.16</v>
      </c>
      <c r="C412" s="1">
        <f t="shared" si="1"/>
        <v>-1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IFERROR(__xludf.DUMMYFUNCTION("""COMPUTED_VALUE"""),31.88)</f>
        <v>31.88</v>
      </c>
      <c r="C413" s="1">
        <f t="shared" si="1"/>
        <v>-1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IFERROR(__xludf.DUMMYFUNCTION("""COMPUTED_VALUE"""),32.28)</f>
        <v>32.28</v>
      </c>
      <c r="C414" s="1">
        <f t="shared" si="1"/>
        <v>-1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IFERROR(__xludf.DUMMYFUNCTION("""COMPUTED_VALUE"""),33.11)</f>
        <v>33.11</v>
      </c>
      <c r="C415" s="1">
        <f t="shared" si="1"/>
        <v>-1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IFERROR(__xludf.DUMMYFUNCTION("""COMPUTED_VALUE"""),34.37)</f>
        <v>34.37</v>
      </c>
      <c r="C416" s="1">
        <f t="shared" si="1"/>
        <v>-1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IFERROR(__xludf.DUMMYFUNCTION("""COMPUTED_VALUE"""),33.84)</f>
        <v>33.84</v>
      </c>
      <c r="C417" s="1">
        <f t="shared" si="1"/>
        <v>-1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IFERROR(__xludf.DUMMYFUNCTION("""COMPUTED_VALUE"""),34.0)</f>
        <v>34</v>
      </c>
      <c r="C418" s="1">
        <f t="shared" si="1"/>
        <v>-1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IFERROR(__xludf.DUMMYFUNCTION("""COMPUTED_VALUE"""),33.99)</f>
        <v>33.99</v>
      </c>
      <c r="C419" s="1">
        <f t="shared" si="1"/>
        <v>-1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IFERROR(__xludf.DUMMYFUNCTION("""COMPUTED_VALUE"""),33.57)</f>
        <v>33.57</v>
      </c>
      <c r="C420" s="1">
        <f t="shared" si="1"/>
        <v>-1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IFERROR(__xludf.DUMMYFUNCTION("""COMPUTED_VALUE"""),33.38)</f>
        <v>33.38</v>
      </c>
      <c r="C421" s="1">
        <f t="shared" si="1"/>
        <v>-1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IFERROR(__xludf.DUMMYFUNCTION("""COMPUTED_VALUE"""),32.93)</f>
        <v>32.93</v>
      </c>
      <c r="C422" s="1">
        <f t="shared" si="1"/>
        <v>-1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IFERROR(__xludf.DUMMYFUNCTION("""COMPUTED_VALUE"""),32.18)</f>
        <v>32.18</v>
      </c>
      <c r="C423" s="1">
        <f t="shared" si="1"/>
        <v>-1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IFERROR(__xludf.DUMMYFUNCTION("""COMPUTED_VALUE"""),32.05)</f>
        <v>32.05</v>
      </c>
      <c r="C424" s="1">
        <f t="shared" si="1"/>
        <v>-1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IFERROR(__xludf.DUMMYFUNCTION("""COMPUTED_VALUE"""),32.87)</f>
        <v>32.87</v>
      </c>
      <c r="C425" s="1">
        <f t="shared" si="1"/>
        <v>-1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IFERROR(__xludf.DUMMYFUNCTION("""COMPUTED_VALUE"""),32.46)</f>
        <v>32.46</v>
      </c>
      <c r="C426" s="1">
        <f t="shared" si="1"/>
        <v>-1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IFERROR(__xludf.DUMMYFUNCTION("""COMPUTED_VALUE"""),31.87)</f>
        <v>31.87</v>
      </c>
      <c r="C427" s="1">
        <f t="shared" si="1"/>
        <v>-1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IFERROR(__xludf.DUMMYFUNCTION("""COMPUTED_VALUE"""),32.35)</f>
        <v>32.35</v>
      </c>
      <c r="C428" s="1">
        <f t="shared" si="1"/>
        <v>-1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IFERROR(__xludf.DUMMYFUNCTION("""COMPUTED_VALUE"""),32.66)</f>
        <v>32.66</v>
      </c>
      <c r="C429" s="1">
        <f t="shared" si="1"/>
        <v>-1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IFERROR(__xludf.DUMMYFUNCTION("""COMPUTED_VALUE"""),33.54)</f>
        <v>33.54</v>
      </c>
      <c r="C430" s="1">
        <f t="shared" si="1"/>
        <v>-1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IFERROR(__xludf.DUMMYFUNCTION("""COMPUTED_VALUE"""),34.28)</f>
        <v>34.28</v>
      </c>
      <c r="C431" s="1">
        <f t="shared" si="1"/>
        <v>-1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IFERROR(__xludf.DUMMYFUNCTION("""COMPUTED_VALUE"""),34.61)</f>
        <v>34.61</v>
      </c>
      <c r="C432" s="1">
        <f t="shared" si="1"/>
        <v>-1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IFERROR(__xludf.DUMMYFUNCTION("""COMPUTED_VALUE"""),34.35)</f>
        <v>34.35</v>
      </c>
      <c r="C433" s="1">
        <f t="shared" si="1"/>
        <v>-1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IFERROR(__xludf.DUMMYFUNCTION("""COMPUTED_VALUE"""),34.81)</f>
        <v>34.81</v>
      </c>
      <c r="C434" s="1">
        <f t="shared" si="1"/>
        <v>-1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IFERROR(__xludf.DUMMYFUNCTION("""COMPUTED_VALUE"""),33.84)</f>
        <v>33.84</v>
      </c>
      <c r="C435" s="1">
        <f t="shared" si="1"/>
        <v>-1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IFERROR(__xludf.DUMMYFUNCTION("""COMPUTED_VALUE"""),33.05)</f>
        <v>33.05</v>
      </c>
      <c r="C436" s="1">
        <f t="shared" si="1"/>
        <v>-1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IFERROR(__xludf.DUMMYFUNCTION("""COMPUTED_VALUE"""),33.72)</f>
        <v>33.72</v>
      </c>
      <c r="C437" s="1">
        <f t="shared" si="1"/>
        <v>-1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IFERROR(__xludf.DUMMYFUNCTION("""COMPUTED_VALUE"""),34.0)</f>
        <v>34</v>
      </c>
      <c r="C438" s="1">
        <f t="shared" si="1"/>
        <v>-1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IFERROR(__xludf.DUMMYFUNCTION("""COMPUTED_VALUE"""),33.88)</f>
        <v>33.88</v>
      </c>
      <c r="C439" s="1">
        <f t="shared" si="1"/>
        <v>-1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IFERROR(__xludf.DUMMYFUNCTION("""COMPUTED_VALUE"""),33.6)</f>
        <v>33.6</v>
      </c>
      <c r="C440" s="1">
        <f t="shared" si="1"/>
        <v>-1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IFERROR(__xludf.DUMMYFUNCTION("""COMPUTED_VALUE"""),33.79)</f>
        <v>33.79</v>
      </c>
      <c r="C441" s="1">
        <f t="shared" si="1"/>
        <v>-1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IFERROR(__xludf.DUMMYFUNCTION("""COMPUTED_VALUE"""),32.87)</f>
        <v>32.87</v>
      </c>
      <c r="C442" s="1">
        <f t="shared" si="1"/>
        <v>-1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IFERROR(__xludf.DUMMYFUNCTION("""COMPUTED_VALUE"""),31.59)</f>
        <v>31.59</v>
      </c>
      <c r="C443" s="1">
        <f t="shared" si="1"/>
        <v>-1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IFERROR(__xludf.DUMMYFUNCTION("""COMPUTED_VALUE"""),32.47)</f>
        <v>32.47</v>
      </c>
      <c r="C444" s="1">
        <f t="shared" si="1"/>
        <v>-1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IFERROR(__xludf.DUMMYFUNCTION("""COMPUTED_VALUE"""),32.83)</f>
        <v>32.83</v>
      </c>
      <c r="C445" s="1">
        <f t="shared" si="1"/>
        <v>-1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IFERROR(__xludf.DUMMYFUNCTION("""COMPUTED_VALUE"""),33.38)</f>
        <v>33.38</v>
      </c>
      <c r="C446" s="1">
        <f t="shared" si="1"/>
        <v>-1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IFERROR(__xludf.DUMMYFUNCTION("""COMPUTED_VALUE"""),33.92)</f>
        <v>33.92</v>
      </c>
      <c r="C447" s="1">
        <f t="shared" si="1"/>
        <v>-1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IFERROR(__xludf.DUMMYFUNCTION("""COMPUTED_VALUE"""),34.66)</f>
        <v>34.66</v>
      </c>
      <c r="C448" s="1">
        <f t="shared" si="1"/>
        <v>-1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IFERROR(__xludf.DUMMYFUNCTION("""COMPUTED_VALUE"""),34.71)</f>
        <v>34.71</v>
      </c>
      <c r="C449" s="1">
        <f t="shared" si="1"/>
        <v>-1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IFERROR(__xludf.DUMMYFUNCTION("""COMPUTED_VALUE"""),34.72)</f>
        <v>34.72</v>
      </c>
      <c r="C450" s="1">
        <f t="shared" si="1"/>
        <v>-1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IFERROR(__xludf.DUMMYFUNCTION("""COMPUTED_VALUE"""),34.41)</f>
        <v>34.41</v>
      </c>
      <c r="C451" s="1">
        <f t="shared" si="1"/>
        <v>-1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IFERROR(__xludf.DUMMYFUNCTION("""COMPUTED_VALUE"""),35.05)</f>
        <v>35.05</v>
      </c>
      <c r="C452" s="1">
        <f t="shared" si="1"/>
        <v>-1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IFERROR(__xludf.DUMMYFUNCTION("""COMPUTED_VALUE"""),34.65)</f>
        <v>34.65</v>
      </c>
      <c r="C453" s="1">
        <f t="shared" si="1"/>
        <v>-1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IFERROR(__xludf.DUMMYFUNCTION("""COMPUTED_VALUE"""),35.95)</f>
        <v>35.95</v>
      </c>
      <c r="C454" s="1">
        <f t="shared" si="1"/>
        <v>-1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IFERROR(__xludf.DUMMYFUNCTION("""COMPUTED_VALUE"""),35.4)</f>
        <v>35.4</v>
      </c>
      <c r="C455" s="1">
        <f t="shared" si="1"/>
        <v>-1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IFERROR(__xludf.DUMMYFUNCTION("""COMPUTED_VALUE"""),35.73)</f>
        <v>35.73</v>
      </c>
      <c r="C456" s="1">
        <f t="shared" si="1"/>
        <v>-1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IFERROR(__xludf.DUMMYFUNCTION("""COMPUTED_VALUE"""),36.86)</f>
        <v>36.86</v>
      </c>
      <c r="C457" s="1">
        <f t="shared" si="1"/>
        <v>-1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IFERROR(__xludf.DUMMYFUNCTION("""COMPUTED_VALUE"""),36.7)</f>
        <v>36.7</v>
      </c>
      <c r="C458" s="1">
        <f t="shared" si="1"/>
        <v>-1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IFERROR(__xludf.DUMMYFUNCTION("""COMPUTED_VALUE"""),36.04)</f>
        <v>36.04</v>
      </c>
      <c r="C459" s="1">
        <f t="shared" si="1"/>
        <v>-1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IFERROR(__xludf.DUMMYFUNCTION("""COMPUTED_VALUE"""),36.55)</f>
        <v>36.55</v>
      </c>
      <c r="C460" s="1">
        <f t="shared" si="1"/>
        <v>-1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IFERROR(__xludf.DUMMYFUNCTION("""COMPUTED_VALUE"""),37.37)</f>
        <v>37.37</v>
      </c>
      <c r="C461" s="1">
        <f t="shared" si="1"/>
        <v>-1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IFERROR(__xludf.DUMMYFUNCTION("""COMPUTED_VALUE"""),36.12)</f>
        <v>36.12</v>
      </c>
      <c r="C462" s="1">
        <f t="shared" si="1"/>
        <v>-1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IFERROR(__xludf.DUMMYFUNCTION("""COMPUTED_VALUE"""),35.8)</f>
        <v>35.8</v>
      </c>
      <c r="C463" s="1">
        <f t="shared" si="1"/>
        <v>-1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IFERROR(__xludf.DUMMYFUNCTION("""COMPUTED_VALUE"""),35.54)</f>
        <v>35.54</v>
      </c>
      <c r="C464" s="1">
        <f t="shared" si="1"/>
        <v>-1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IFERROR(__xludf.DUMMYFUNCTION("""COMPUTED_VALUE"""),35.99)</f>
        <v>35.99</v>
      </c>
      <c r="C465" s="1">
        <f t="shared" si="1"/>
        <v>-1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IFERROR(__xludf.DUMMYFUNCTION("""COMPUTED_VALUE"""),36.45)</f>
        <v>36.45</v>
      </c>
      <c r="C466" s="1">
        <f t="shared" si="1"/>
        <v>-1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IFERROR(__xludf.DUMMYFUNCTION("""COMPUTED_VALUE"""),36.39)</f>
        <v>36.39</v>
      </c>
      <c r="C467" s="1">
        <f t="shared" si="1"/>
        <v>-1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IFERROR(__xludf.DUMMYFUNCTION("""COMPUTED_VALUE"""),37.34)</f>
        <v>37.34</v>
      </c>
      <c r="C468" s="1">
        <f t="shared" si="1"/>
        <v>-1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IFERROR(__xludf.DUMMYFUNCTION("""COMPUTED_VALUE"""),37.94)</f>
        <v>37.94</v>
      </c>
      <c r="C469" s="1">
        <f t="shared" si="1"/>
        <v>-1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IFERROR(__xludf.DUMMYFUNCTION("""COMPUTED_VALUE"""),37.16)</f>
        <v>37.16</v>
      </c>
      <c r="C470" s="1">
        <f t="shared" si="1"/>
        <v>-1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IFERROR(__xludf.DUMMYFUNCTION("""COMPUTED_VALUE"""),37.2)</f>
        <v>37.2</v>
      </c>
      <c r="C471" s="1">
        <f t="shared" si="1"/>
        <v>-1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IFERROR(__xludf.DUMMYFUNCTION("""COMPUTED_VALUE"""),38.06)</f>
        <v>38.06</v>
      </c>
      <c r="C472" s="1">
        <f t="shared" si="1"/>
        <v>-1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IFERROR(__xludf.DUMMYFUNCTION("""COMPUTED_VALUE"""),38.25)</f>
        <v>38.25</v>
      </c>
      <c r="C473" s="1">
        <f t="shared" si="1"/>
        <v>-1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IFERROR(__xludf.DUMMYFUNCTION("""COMPUTED_VALUE"""),38.07)</f>
        <v>38.07</v>
      </c>
      <c r="C474" s="1">
        <f t="shared" si="1"/>
        <v>-1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IFERROR(__xludf.DUMMYFUNCTION("""COMPUTED_VALUE"""),37.84)</f>
        <v>37.84</v>
      </c>
      <c r="C475" s="1">
        <f t="shared" si="1"/>
        <v>-1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IFERROR(__xludf.DUMMYFUNCTION("""COMPUTED_VALUE"""),37.62)</f>
        <v>37.62</v>
      </c>
      <c r="C476" s="1">
        <f t="shared" si="1"/>
        <v>-1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IFERROR(__xludf.DUMMYFUNCTION("""COMPUTED_VALUE"""),37.88)</f>
        <v>37.88</v>
      </c>
      <c r="C477" s="1">
        <f t="shared" si="1"/>
        <v>-1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IFERROR(__xludf.DUMMYFUNCTION("""COMPUTED_VALUE"""),37.06)</f>
        <v>37.06</v>
      </c>
      <c r="C478" s="1">
        <f t="shared" si="1"/>
        <v>-1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IFERROR(__xludf.DUMMYFUNCTION("""COMPUTED_VALUE"""),37.1)</f>
        <v>37.1</v>
      </c>
      <c r="C479" s="1">
        <f t="shared" si="1"/>
        <v>-1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IFERROR(__xludf.DUMMYFUNCTION("""COMPUTED_VALUE"""),36.52)</f>
        <v>36.52</v>
      </c>
      <c r="C480" s="1">
        <f t="shared" si="1"/>
        <v>-1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IFERROR(__xludf.DUMMYFUNCTION("""COMPUTED_VALUE"""),36.47)</f>
        <v>36.47</v>
      </c>
      <c r="C481" s="1">
        <f t="shared" si="1"/>
        <v>-1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IFERROR(__xludf.DUMMYFUNCTION("""COMPUTED_VALUE"""),37.3)</f>
        <v>37.3</v>
      </c>
      <c r="C482" s="1">
        <f t="shared" si="1"/>
        <v>-1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IFERROR(__xludf.DUMMYFUNCTION("""COMPUTED_VALUE"""),38.96)</f>
        <v>38.96</v>
      </c>
      <c r="C483" s="1">
        <f t="shared" si="1"/>
        <v>-1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IFERROR(__xludf.DUMMYFUNCTION("""COMPUTED_VALUE"""),39.22)</f>
        <v>39.22</v>
      </c>
      <c r="C484" s="1">
        <f t="shared" si="1"/>
        <v>-1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IFERROR(__xludf.DUMMYFUNCTION("""COMPUTED_VALUE"""),39.34)</f>
        <v>39.34</v>
      </c>
      <c r="C485" s="1">
        <f t="shared" si="1"/>
        <v>-1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IFERROR(__xludf.DUMMYFUNCTION("""COMPUTED_VALUE"""),39.94)</f>
        <v>39.94</v>
      </c>
      <c r="C486" s="1">
        <f t="shared" si="1"/>
        <v>-1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IFERROR(__xludf.DUMMYFUNCTION("""COMPUTED_VALUE"""),40.23)</f>
        <v>40.23</v>
      </c>
      <c r="C487" s="1">
        <f t="shared" si="1"/>
        <v>-1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IFERROR(__xludf.DUMMYFUNCTION("""COMPUTED_VALUE"""),40.32)</f>
        <v>40.32</v>
      </c>
      <c r="C488" s="1">
        <f t="shared" si="1"/>
        <v>-1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IFERROR(__xludf.DUMMYFUNCTION("""COMPUTED_VALUE"""),40.73)</f>
        <v>40.73</v>
      </c>
      <c r="C489" s="1">
        <f t="shared" si="1"/>
        <v>-1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IFERROR(__xludf.DUMMYFUNCTION("""COMPUTED_VALUE"""),39.91)</f>
        <v>39.91</v>
      </c>
      <c r="C490" s="1">
        <f t="shared" si="1"/>
        <v>-1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IFERROR(__xludf.DUMMYFUNCTION("""COMPUTED_VALUE"""),40.23)</f>
        <v>40.23</v>
      </c>
      <c r="C491" s="1">
        <f t="shared" si="1"/>
        <v>-1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IFERROR(__xludf.DUMMYFUNCTION("""COMPUTED_VALUE"""),40.05)</f>
        <v>40.05</v>
      </c>
      <c r="C492" s="1">
        <f t="shared" si="1"/>
        <v>-1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IFERROR(__xludf.DUMMYFUNCTION("""COMPUTED_VALUE"""),39.51)</f>
        <v>39.51</v>
      </c>
      <c r="C493" s="1">
        <f t="shared" si="1"/>
        <v>-1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IFERROR(__xludf.DUMMYFUNCTION("""COMPUTED_VALUE"""),39.14)</f>
        <v>39.14</v>
      </c>
      <c r="C494" s="1">
        <f t="shared" si="1"/>
        <v>-1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IFERROR(__xludf.DUMMYFUNCTION("""COMPUTED_VALUE"""),39.42)</f>
        <v>39.42</v>
      </c>
      <c r="C495" s="1">
        <f t="shared" si="1"/>
        <v>-1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IFERROR(__xludf.DUMMYFUNCTION("""COMPUTED_VALUE"""),40.42)</f>
        <v>40.42</v>
      </c>
      <c r="C496" s="1">
        <f t="shared" si="1"/>
        <v>-1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IFERROR(__xludf.DUMMYFUNCTION("""COMPUTED_VALUE"""),40.2)</f>
        <v>40.2</v>
      </c>
      <c r="C497" s="1">
        <f t="shared" si="1"/>
        <v>-1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IFERROR(__xludf.DUMMYFUNCTION("""COMPUTED_VALUE"""),41.95)</f>
        <v>41.95</v>
      </c>
      <c r="C498" s="1">
        <f t="shared" si="1"/>
        <v>-1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IFERROR(__xludf.DUMMYFUNCTION("""COMPUTED_VALUE"""),42.0)</f>
        <v>42</v>
      </c>
      <c r="C499" s="1">
        <f t="shared" si="1"/>
        <v>-1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IFERROR(__xludf.DUMMYFUNCTION("""COMPUTED_VALUE"""),41.92)</f>
        <v>41.92</v>
      </c>
      <c r="C500" s="1">
        <f t="shared" si="1"/>
        <v>-1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IFERROR(__xludf.DUMMYFUNCTION("""COMPUTED_VALUE"""),42.09)</f>
        <v>42.09</v>
      </c>
      <c r="C501" s="1">
        <f t="shared" si="1"/>
        <v>-1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IFERROR(__xludf.DUMMYFUNCTION("""COMPUTED_VALUE"""),42.22)</f>
        <v>42.22</v>
      </c>
      <c r="C502" s="1">
        <f t="shared" si="1"/>
        <v>-1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IFERROR(__xludf.DUMMYFUNCTION("""COMPUTED_VALUE"""),41.53)</f>
        <v>41.53</v>
      </c>
      <c r="C503" s="1">
        <f t="shared" si="1"/>
        <v>-1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IFERROR(__xludf.DUMMYFUNCTION("""COMPUTED_VALUE"""),42.01)</f>
        <v>42.01</v>
      </c>
      <c r="C504" s="1">
        <f t="shared" si="1"/>
        <v>-1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IFERROR(__xludf.DUMMYFUNCTION("""COMPUTED_VALUE"""),42.04)</f>
        <v>42.04</v>
      </c>
      <c r="C505" s="1">
        <f t="shared" si="1"/>
        <v>-1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IFERROR(__xludf.DUMMYFUNCTION("""COMPUTED_VALUE"""),42.14)</f>
        <v>42.14</v>
      </c>
      <c r="C506" s="1">
        <f t="shared" si="1"/>
        <v>-1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IFERROR(__xludf.DUMMYFUNCTION("""COMPUTED_VALUE"""),42.74)</f>
        <v>42.74</v>
      </c>
      <c r="C507" s="1">
        <f t="shared" si="1"/>
        <v>-1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IFERROR(__xludf.DUMMYFUNCTION("""COMPUTED_VALUE"""),43.09)</f>
        <v>43.09</v>
      </c>
      <c r="C508" s="1">
        <f t="shared" si="1"/>
        <v>-1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IFERROR(__xludf.DUMMYFUNCTION("""COMPUTED_VALUE"""),43.2)</f>
        <v>43.2</v>
      </c>
      <c r="C509" s="1">
        <f t="shared" si="1"/>
        <v>-1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IFERROR(__xludf.DUMMYFUNCTION("""COMPUTED_VALUE"""),43.23)</f>
        <v>43.23</v>
      </c>
      <c r="C510" s="1">
        <f t="shared" si="1"/>
        <v>-1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IFERROR(__xludf.DUMMYFUNCTION("""COMPUTED_VALUE"""),43.53)</f>
        <v>43.53</v>
      </c>
      <c r="C511" s="1">
        <f t="shared" si="1"/>
        <v>-1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IFERROR(__xludf.DUMMYFUNCTION("""COMPUTED_VALUE"""),43.46)</f>
        <v>43.46</v>
      </c>
      <c r="C512" s="1">
        <f t="shared" si="1"/>
        <v>-1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IFERROR(__xludf.DUMMYFUNCTION("""COMPUTED_VALUE"""),43.39)</f>
        <v>43.39</v>
      </c>
      <c r="C513" s="1">
        <f t="shared" si="1"/>
        <v>-1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IFERROR(__xludf.DUMMYFUNCTION("""COMPUTED_VALUE"""),43.51)</f>
        <v>43.51</v>
      </c>
      <c r="C514" s="1">
        <f t="shared" si="1"/>
        <v>-1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IFERROR(__xludf.DUMMYFUNCTION("""COMPUTED_VALUE"""),43.74)</f>
        <v>43.74</v>
      </c>
      <c r="C515" s="1">
        <f t="shared" si="1"/>
        <v>-1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IFERROR(__xludf.DUMMYFUNCTION("""COMPUTED_VALUE"""),44.88)</f>
        <v>44.88</v>
      </c>
      <c r="C516" s="1">
        <f t="shared" si="1"/>
        <v>-1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IFERROR(__xludf.DUMMYFUNCTION("""COMPUTED_VALUE"""),45.41)</f>
        <v>45.41</v>
      </c>
      <c r="C517" s="1">
        <f t="shared" si="1"/>
        <v>-1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IFERROR(__xludf.DUMMYFUNCTION("""COMPUTED_VALUE"""),44.51)</f>
        <v>44.51</v>
      </c>
      <c r="C518" s="1">
        <f t="shared" si="1"/>
        <v>-1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IFERROR(__xludf.DUMMYFUNCTION("""COMPUTED_VALUE"""),44.88)</f>
        <v>44.88</v>
      </c>
      <c r="C519" s="1">
        <f t="shared" si="1"/>
        <v>-1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IFERROR(__xludf.DUMMYFUNCTION("""COMPUTED_VALUE"""),44.96)</f>
        <v>44.96</v>
      </c>
      <c r="C520" s="1">
        <f t="shared" si="1"/>
        <v>-1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IFERROR(__xludf.DUMMYFUNCTION("""COMPUTED_VALUE"""),45.26)</f>
        <v>45.26</v>
      </c>
      <c r="C521" s="1">
        <f t="shared" si="1"/>
        <v>-1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IFERROR(__xludf.DUMMYFUNCTION("""COMPUTED_VALUE"""),44.95)</f>
        <v>44.95</v>
      </c>
      <c r="C522" s="1">
        <f t="shared" si="1"/>
        <v>-1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IFERROR(__xludf.DUMMYFUNCTION("""COMPUTED_VALUE"""),44.87)</f>
        <v>44.87</v>
      </c>
      <c r="C523" s="1">
        <f t="shared" si="1"/>
        <v>-1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IFERROR(__xludf.DUMMYFUNCTION("""COMPUTED_VALUE"""),44.77)</f>
        <v>44.77</v>
      </c>
      <c r="C524" s="1">
        <f t="shared" si="1"/>
        <v>-1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IFERROR(__xludf.DUMMYFUNCTION("""COMPUTED_VALUE"""),44.39)</f>
        <v>44.39</v>
      </c>
      <c r="C525" s="1">
        <f t="shared" si="1"/>
        <v>-1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IFERROR(__xludf.DUMMYFUNCTION("""COMPUTED_VALUE"""),44.47)</f>
        <v>44.47</v>
      </c>
      <c r="C526" s="1">
        <f t="shared" si="1"/>
        <v>-1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IFERROR(__xludf.DUMMYFUNCTION("""COMPUTED_VALUE"""),44.46)</f>
        <v>44.46</v>
      </c>
      <c r="C527" s="1">
        <f t="shared" si="1"/>
        <v>-1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IFERROR(__xludf.DUMMYFUNCTION("""COMPUTED_VALUE"""),45.17)</f>
        <v>45.17</v>
      </c>
      <c r="C528" s="1">
        <f t="shared" si="1"/>
        <v>-1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IFERROR(__xludf.DUMMYFUNCTION("""COMPUTED_VALUE"""),45.2)</f>
        <v>45.2</v>
      </c>
      <c r="C529" s="1">
        <f t="shared" si="1"/>
        <v>-1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IFERROR(__xludf.DUMMYFUNCTION("""COMPUTED_VALUE"""),45.46)</f>
        <v>45.46</v>
      </c>
      <c r="C530" s="1">
        <f t="shared" si="1"/>
        <v>-1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IFERROR(__xludf.DUMMYFUNCTION("""COMPUTED_VALUE"""),45.17)</f>
        <v>45.17</v>
      </c>
      <c r="C531" s="1">
        <f t="shared" si="1"/>
        <v>-1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IFERROR(__xludf.DUMMYFUNCTION("""COMPUTED_VALUE"""),45.27)</f>
        <v>45.27</v>
      </c>
      <c r="C532" s="1">
        <f t="shared" si="1"/>
        <v>-1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IFERROR(__xludf.DUMMYFUNCTION("""COMPUTED_VALUE"""),45.33)</f>
        <v>45.33</v>
      </c>
      <c r="C533" s="1">
        <f t="shared" si="1"/>
        <v>-1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IFERROR(__xludf.DUMMYFUNCTION("""COMPUTED_VALUE"""),45.93)</f>
        <v>45.93</v>
      </c>
      <c r="C534" s="1">
        <f t="shared" si="1"/>
        <v>-1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IFERROR(__xludf.DUMMYFUNCTION("""COMPUTED_VALUE"""),46.06)</f>
        <v>46.06</v>
      </c>
      <c r="C535" s="1">
        <f t="shared" si="1"/>
        <v>-1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IFERROR(__xludf.DUMMYFUNCTION("""COMPUTED_VALUE"""),45.71)</f>
        <v>45.71</v>
      </c>
      <c r="C536" s="1">
        <f t="shared" si="1"/>
        <v>-1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IFERROR(__xludf.DUMMYFUNCTION("""COMPUTED_VALUE"""),45.93)</f>
        <v>45.93</v>
      </c>
      <c r="C537" s="1">
        <f t="shared" si="1"/>
        <v>-1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IFERROR(__xludf.DUMMYFUNCTION("""COMPUTED_VALUE"""),46.71)</f>
        <v>46.71</v>
      </c>
      <c r="C538" s="1">
        <f t="shared" si="1"/>
        <v>-1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IFERROR(__xludf.DUMMYFUNCTION("""COMPUTED_VALUE"""),46.92)</f>
        <v>46.92</v>
      </c>
      <c r="C539" s="1">
        <f t="shared" si="1"/>
        <v>-1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IFERROR(__xludf.DUMMYFUNCTION("""COMPUTED_VALUE"""),46.57)</f>
        <v>46.57</v>
      </c>
      <c r="C540" s="1">
        <f t="shared" si="1"/>
        <v>-1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IFERROR(__xludf.DUMMYFUNCTION("""COMPUTED_VALUE"""),46.95)</f>
        <v>46.95</v>
      </c>
      <c r="C541" s="1">
        <f t="shared" si="1"/>
        <v>-1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IFERROR(__xludf.DUMMYFUNCTION("""COMPUTED_VALUE"""),46.98)</f>
        <v>46.98</v>
      </c>
      <c r="C542" s="1">
        <f t="shared" si="1"/>
        <v>-1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IFERROR(__xludf.DUMMYFUNCTION("""COMPUTED_VALUE"""),46.93)</f>
        <v>46.93</v>
      </c>
      <c r="C543" s="1">
        <f t="shared" si="1"/>
        <v>-1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IFERROR(__xludf.DUMMYFUNCTION("""COMPUTED_VALUE"""),47.23)</f>
        <v>47.23</v>
      </c>
      <c r="C544" s="1">
        <f t="shared" si="1"/>
        <v>-1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IFERROR(__xludf.DUMMYFUNCTION("""COMPUTED_VALUE"""),47.57)</f>
        <v>47.57</v>
      </c>
      <c r="C545" s="1">
        <f t="shared" si="1"/>
        <v>-1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IFERROR(__xludf.DUMMYFUNCTION("""COMPUTED_VALUE"""),47.46)</f>
        <v>47.46</v>
      </c>
      <c r="C546" s="1">
        <f t="shared" si="1"/>
        <v>-1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IFERROR(__xludf.DUMMYFUNCTION("""COMPUTED_VALUE"""),47.41)</f>
        <v>47.41</v>
      </c>
      <c r="C547" s="1">
        <f t="shared" si="1"/>
        <v>-1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IFERROR(__xludf.DUMMYFUNCTION("""COMPUTED_VALUE"""),47.39)</f>
        <v>47.39</v>
      </c>
      <c r="C548" s="1">
        <f t="shared" si="1"/>
        <v>-1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IFERROR(__xludf.DUMMYFUNCTION("""COMPUTED_VALUE"""),46.39)</f>
        <v>46.39</v>
      </c>
      <c r="C549" s="1">
        <f t="shared" si="1"/>
        <v>-1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IFERROR(__xludf.DUMMYFUNCTION("""COMPUTED_VALUE"""),47.39)</f>
        <v>47.39</v>
      </c>
      <c r="C550" s="1">
        <f t="shared" si="1"/>
        <v>-1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IFERROR(__xludf.DUMMYFUNCTION("""COMPUTED_VALUE"""),47.82)</f>
        <v>47.82</v>
      </c>
      <c r="C551" s="1">
        <f t="shared" si="1"/>
        <v>-1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IFERROR(__xludf.DUMMYFUNCTION("""COMPUTED_VALUE"""),48.1)</f>
        <v>48.1</v>
      </c>
      <c r="C552" s="1">
        <f t="shared" si="1"/>
        <v>-1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IFERROR(__xludf.DUMMYFUNCTION("""COMPUTED_VALUE"""),48.59)</f>
        <v>48.59</v>
      </c>
      <c r="C553" s="1">
        <f t="shared" si="1"/>
        <v>-1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IFERROR(__xludf.DUMMYFUNCTION("""COMPUTED_VALUE"""),49.14)</f>
        <v>49.14</v>
      </c>
      <c r="C554" s="1">
        <f t="shared" si="1"/>
        <v>-1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IFERROR(__xludf.DUMMYFUNCTION("""COMPUTED_VALUE"""),49.47)</f>
        <v>49.47</v>
      </c>
      <c r="C555" s="1">
        <f t="shared" si="1"/>
        <v>-1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IFERROR(__xludf.DUMMYFUNCTION("""COMPUTED_VALUE"""),49.2)</f>
        <v>49.2</v>
      </c>
      <c r="C556" s="1">
        <f t="shared" si="1"/>
        <v>-1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IFERROR(__xludf.DUMMYFUNCTION("""COMPUTED_VALUE"""),49.05)</f>
        <v>49.05</v>
      </c>
      <c r="C557" s="1">
        <f t="shared" si="1"/>
        <v>-1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IFERROR(__xludf.DUMMYFUNCTION("""COMPUTED_VALUE"""),48.83)</f>
        <v>48.83</v>
      </c>
      <c r="C558" s="1">
        <f t="shared" si="1"/>
        <v>-1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IFERROR(__xludf.DUMMYFUNCTION("""COMPUTED_VALUE"""),49.38)</f>
        <v>49.38</v>
      </c>
      <c r="C559" s="1">
        <f t="shared" si="1"/>
        <v>-1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IFERROR(__xludf.DUMMYFUNCTION("""COMPUTED_VALUE"""),49.79)</f>
        <v>49.79</v>
      </c>
      <c r="C560" s="1">
        <f t="shared" si="1"/>
        <v>-1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IFERROR(__xludf.DUMMYFUNCTION("""COMPUTED_VALUE"""),49.68)</f>
        <v>49.68</v>
      </c>
      <c r="C561" s="1">
        <f t="shared" si="1"/>
        <v>-1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IFERROR(__xludf.DUMMYFUNCTION("""COMPUTED_VALUE"""),49.54)</f>
        <v>49.54</v>
      </c>
      <c r="C562" s="1">
        <f t="shared" si="1"/>
        <v>-1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IFERROR(__xludf.DUMMYFUNCTION("""COMPUTED_VALUE"""),50.13)</f>
        <v>50.13</v>
      </c>
      <c r="C563" s="1">
        <f t="shared" si="1"/>
        <v>-1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IFERROR(__xludf.DUMMYFUNCTION("""COMPUTED_VALUE"""),50.04)</f>
        <v>50.04</v>
      </c>
      <c r="C564" s="1">
        <f t="shared" si="1"/>
        <v>-1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IFERROR(__xludf.DUMMYFUNCTION("""COMPUTED_VALUE"""),49.91)</f>
        <v>49.91</v>
      </c>
      <c r="C565" s="1">
        <f t="shared" si="1"/>
        <v>-1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IFERROR(__xludf.DUMMYFUNCTION("""COMPUTED_VALUE"""),49.91)</f>
        <v>49.91</v>
      </c>
      <c r="C566" s="1">
        <f t="shared" si="1"/>
        <v>-1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IFERROR(__xludf.DUMMYFUNCTION("""COMPUTED_VALUE"""),50.31)</f>
        <v>50.31</v>
      </c>
      <c r="C567" s="1">
        <f t="shared" si="1"/>
        <v>-1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IFERROR(__xludf.DUMMYFUNCTION("""COMPUTED_VALUE"""),49.99)</f>
        <v>49.99</v>
      </c>
      <c r="C568" s="1">
        <f t="shared" si="1"/>
        <v>-1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IFERROR(__xludf.DUMMYFUNCTION("""COMPUTED_VALUE"""),50.0)</f>
        <v>50</v>
      </c>
      <c r="C569" s="1">
        <f t="shared" si="1"/>
        <v>-1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IFERROR(__xludf.DUMMYFUNCTION("""COMPUTED_VALUE"""),49.85)</f>
        <v>49.85</v>
      </c>
      <c r="C570" s="1">
        <f t="shared" si="1"/>
        <v>-1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IFERROR(__xludf.DUMMYFUNCTION("""COMPUTED_VALUE"""),50.62)</f>
        <v>50.62</v>
      </c>
      <c r="C571" s="1">
        <f t="shared" si="1"/>
        <v>-1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IFERROR(__xludf.DUMMYFUNCTION("""COMPUTED_VALUE"""),50.58)</f>
        <v>50.58</v>
      </c>
      <c r="C572" s="1">
        <f t="shared" si="1"/>
        <v>-1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IFERROR(__xludf.DUMMYFUNCTION("""COMPUTED_VALUE"""),49.36)</f>
        <v>49.36</v>
      </c>
      <c r="C573" s="1">
        <f t="shared" si="1"/>
        <v>-1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IFERROR(__xludf.DUMMYFUNCTION("""COMPUTED_VALUE"""),49.75)</f>
        <v>49.75</v>
      </c>
      <c r="C574" s="1">
        <f t="shared" si="1"/>
        <v>-1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IFERROR(__xludf.DUMMYFUNCTION("""COMPUTED_VALUE"""),50.63)</f>
        <v>50.63</v>
      </c>
      <c r="C575" s="1">
        <f t="shared" si="1"/>
        <v>-1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IFERROR(__xludf.DUMMYFUNCTION("""COMPUTED_VALUE"""),50.96)</f>
        <v>50.96</v>
      </c>
      <c r="C576" s="1">
        <f t="shared" si="1"/>
        <v>-1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IFERROR(__xludf.DUMMYFUNCTION("""COMPUTED_VALUE"""),51.69)</f>
        <v>51.69</v>
      </c>
      <c r="C577" s="1">
        <f t="shared" si="1"/>
        <v>-1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IFERROR(__xludf.DUMMYFUNCTION("""COMPUTED_VALUE"""),52.03)</f>
        <v>52.03</v>
      </c>
      <c r="C578" s="1">
        <f t="shared" si="1"/>
        <v>-1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IFERROR(__xludf.DUMMYFUNCTION("""COMPUTED_VALUE"""),51.81)</f>
        <v>51.81</v>
      </c>
      <c r="C579" s="1">
        <f t="shared" si="1"/>
        <v>-1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IFERROR(__xludf.DUMMYFUNCTION("""COMPUTED_VALUE"""),51.56)</f>
        <v>51.56</v>
      </c>
      <c r="C580" s="1">
        <f t="shared" si="1"/>
        <v>-1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IFERROR(__xludf.DUMMYFUNCTION("""COMPUTED_VALUE"""),51.46)</f>
        <v>51.46</v>
      </c>
      <c r="C581" s="1">
        <f t="shared" si="1"/>
        <v>-1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IFERROR(__xludf.DUMMYFUNCTION("""COMPUTED_VALUE"""),51.1)</f>
        <v>51.1</v>
      </c>
      <c r="C582" s="1">
        <f t="shared" si="1"/>
        <v>-1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IFERROR(__xludf.DUMMYFUNCTION("""COMPUTED_VALUE"""),51.23)</f>
        <v>51.23</v>
      </c>
      <c r="C583" s="1">
        <f t="shared" si="1"/>
        <v>-1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IFERROR(__xludf.DUMMYFUNCTION("""COMPUTED_VALUE"""),51.91)</f>
        <v>51.91</v>
      </c>
      <c r="C584" s="1">
        <f t="shared" si="1"/>
        <v>-1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IFERROR(__xludf.DUMMYFUNCTION("""COMPUTED_VALUE"""),51.87)</f>
        <v>51.87</v>
      </c>
      <c r="C585" s="1">
        <f t="shared" si="1"/>
        <v>-1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IFERROR(__xludf.DUMMYFUNCTION("""COMPUTED_VALUE"""),51.95)</f>
        <v>51.95</v>
      </c>
      <c r="C586" s="1">
        <f t="shared" si="1"/>
        <v>-1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IFERROR(__xludf.DUMMYFUNCTION("""COMPUTED_VALUE"""),51.79)</f>
        <v>51.79</v>
      </c>
      <c r="C587" s="1">
        <f t="shared" si="1"/>
        <v>-1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IFERROR(__xludf.DUMMYFUNCTION("""COMPUTED_VALUE"""),52.32)</f>
        <v>52.32</v>
      </c>
      <c r="C588" s="1">
        <f t="shared" si="1"/>
        <v>-1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IFERROR(__xludf.DUMMYFUNCTION("""COMPUTED_VALUE"""),52.71)</f>
        <v>52.71</v>
      </c>
      <c r="C589" s="1">
        <f t="shared" si="1"/>
        <v>-1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IFERROR(__xludf.DUMMYFUNCTION("""COMPUTED_VALUE"""),52.47)</f>
        <v>52.47</v>
      </c>
      <c r="C590" s="1">
        <f t="shared" si="1"/>
        <v>-1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IFERROR(__xludf.DUMMYFUNCTION("""COMPUTED_VALUE"""),51.96)</f>
        <v>51.96</v>
      </c>
      <c r="C591" s="1">
        <f t="shared" si="1"/>
        <v>-1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IFERROR(__xludf.DUMMYFUNCTION("""COMPUTED_VALUE"""),51.39)</f>
        <v>51.39</v>
      </c>
      <c r="C592" s="1">
        <f t="shared" si="1"/>
        <v>-1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IFERROR(__xludf.DUMMYFUNCTION("""COMPUTED_VALUE"""),50.62)</f>
        <v>50.62</v>
      </c>
      <c r="C593" s="1">
        <f t="shared" si="1"/>
        <v>-1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IFERROR(__xludf.DUMMYFUNCTION("""COMPUTED_VALUE"""),50.11)</f>
        <v>50.11</v>
      </c>
      <c r="C594" s="1">
        <f t="shared" si="1"/>
        <v>-1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IFERROR(__xludf.DUMMYFUNCTION("""COMPUTED_VALUE"""),50.62)</f>
        <v>50.62</v>
      </c>
      <c r="C595" s="1">
        <f t="shared" si="1"/>
        <v>-1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IFERROR(__xludf.DUMMYFUNCTION("""COMPUTED_VALUE"""),50.34)</f>
        <v>50.34</v>
      </c>
      <c r="C596" s="1">
        <f t="shared" si="1"/>
        <v>-1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IFERROR(__xludf.DUMMYFUNCTION("""COMPUTED_VALUE"""),49.88)</f>
        <v>49.88</v>
      </c>
      <c r="C597" s="1">
        <f t="shared" si="1"/>
        <v>-1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IFERROR(__xludf.DUMMYFUNCTION("""COMPUTED_VALUE"""),48.67)</f>
        <v>48.67</v>
      </c>
      <c r="C598" s="1">
        <f t="shared" si="1"/>
        <v>-1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IFERROR(__xludf.DUMMYFUNCTION("""COMPUTED_VALUE"""),48.77)</f>
        <v>48.77</v>
      </c>
      <c r="C599" s="1">
        <f t="shared" si="1"/>
        <v>-1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IFERROR(__xludf.DUMMYFUNCTION("""COMPUTED_VALUE"""),47.02)</f>
        <v>47.02</v>
      </c>
      <c r="C600" s="1">
        <f t="shared" si="1"/>
        <v>-1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IFERROR(__xludf.DUMMYFUNCTION("""COMPUTED_VALUE"""),47.05)</f>
        <v>47.05</v>
      </c>
      <c r="C601" s="1">
        <f t="shared" si="1"/>
        <v>-1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IFERROR(__xludf.DUMMYFUNCTION("""COMPUTED_VALUE"""),47.61)</f>
        <v>47.61</v>
      </c>
      <c r="C602" s="1">
        <f t="shared" si="1"/>
        <v>-1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IFERROR(__xludf.DUMMYFUNCTION("""COMPUTED_VALUE"""),48.26)</f>
        <v>48.26</v>
      </c>
      <c r="C603" s="1">
        <f t="shared" si="1"/>
        <v>-1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IFERROR(__xludf.DUMMYFUNCTION("""COMPUTED_VALUE"""),48.26)</f>
        <v>48.26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IFERROR(__xludf.DUMMYFUNCTION("""COMPUTED_VALUE"""),49.71)</f>
        <v>49.71</v>
      </c>
      <c r="C605" s="1">
        <f t="shared" si="1"/>
        <v>-1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IFERROR(__xludf.DUMMYFUNCTION("""COMPUTED_VALUE"""),49.44)</f>
        <v>49.44</v>
      </c>
      <c r="C606" s="1">
        <f t="shared" si="1"/>
        <v>-1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IFERROR(__xludf.DUMMYFUNCTION("""COMPUTED_VALUE"""),49.78)</f>
        <v>49.78</v>
      </c>
      <c r="C607" s="1">
        <f t="shared" si="1"/>
        <v>-1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IFERROR(__xludf.DUMMYFUNCTION("""COMPUTED_VALUE"""),49.71)</f>
        <v>49.71</v>
      </c>
      <c r="C608" s="1">
        <f t="shared" si="1"/>
        <v>-1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IFERROR(__xludf.DUMMYFUNCTION("""COMPUTED_VALUE"""),49.34)</f>
        <v>49.34</v>
      </c>
      <c r="C609" s="1">
        <f t="shared" si="1"/>
        <v>-1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IFERROR(__xludf.DUMMYFUNCTION("""COMPUTED_VALUE"""),47.96)</f>
        <v>47.96</v>
      </c>
      <c r="C610" s="1">
        <f t="shared" si="1"/>
        <v>-1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IFERROR(__xludf.DUMMYFUNCTION("""COMPUTED_VALUE"""),48.76)</f>
        <v>48.76</v>
      </c>
      <c r="C611" s="1">
        <f t="shared" si="1"/>
        <v>-1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IFERROR(__xludf.DUMMYFUNCTION("""COMPUTED_VALUE"""),48.92)</f>
        <v>48.92</v>
      </c>
      <c r="C612" s="1">
        <f t="shared" si="1"/>
        <v>-1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IFERROR(__xludf.DUMMYFUNCTION("""COMPUTED_VALUE"""),50.6)</f>
        <v>50.6</v>
      </c>
      <c r="C613" s="1">
        <f t="shared" si="1"/>
        <v>-1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IFERROR(__xludf.DUMMYFUNCTION("""COMPUTED_VALUE"""),51.24)</f>
        <v>51.24</v>
      </c>
      <c r="C614" s="1">
        <f t="shared" si="1"/>
        <v>-1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IFERROR(__xludf.DUMMYFUNCTION("""COMPUTED_VALUE"""),52.35)</f>
        <v>52.35</v>
      </c>
      <c r="C615" s="1">
        <f t="shared" si="1"/>
        <v>-1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IFERROR(__xludf.DUMMYFUNCTION("""COMPUTED_VALUE"""),51.35)</f>
        <v>51.35</v>
      </c>
      <c r="C616" s="1">
        <f t="shared" si="1"/>
        <v>-1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IFERROR(__xludf.DUMMYFUNCTION("""COMPUTED_VALUE"""),52.24)</f>
        <v>52.24</v>
      </c>
      <c r="C617" s="1">
        <f t="shared" si="1"/>
        <v>-1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IFERROR(__xludf.DUMMYFUNCTION("""COMPUTED_VALUE"""),50.97)</f>
        <v>50.97</v>
      </c>
      <c r="C618" s="1">
        <f t="shared" si="1"/>
        <v>-1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IFERROR(__xludf.DUMMYFUNCTION("""COMPUTED_VALUE"""),52.16)</f>
        <v>52.16</v>
      </c>
      <c r="C619" s="1">
        <f t="shared" si="1"/>
        <v>-1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IFERROR(__xludf.DUMMYFUNCTION("""COMPUTED_VALUE"""),51.87)</f>
        <v>51.87</v>
      </c>
      <c r="C620" s="1">
        <f t="shared" si="1"/>
        <v>-1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IFERROR(__xludf.DUMMYFUNCTION("""COMPUTED_VALUE"""),52.32)</f>
        <v>52.32</v>
      </c>
      <c r="C621" s="1">
        <f t="shared" si="1"/>
        <v>-1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IFERROR(__xludf.DUMMYFUNCTION("""COMPUTED_VALUE"""),52.97)</f>
        <v>52.97</v>
      </c>
      <c r="C622" s="1">
        <f t="shared" si="1"/>
        <v>-1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IFERROR(__xludf.DUMMYFUNCTION("""COMPUTED_VALUE"""),52.83)</f>
        <v>52.83</v>
      </c>
      <c r="C623" s="1">
        <f t="shared" si="1"/>
        <v>-1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IFERROR(__xludf.DUMMYFUNCTION("""COMPUTED_VALUE"""),51.26)</f>
        <v>51.26</v>
      </c>
      <c r="C624" s="1">
        <f t="shared" si="1"/>
        <v>-1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IFERROR(__xludf.DUMMYFUNCTION("""COMPUTED_VALUE"""),52.02)</f>
        <v>52.02</v>
      </c>
      <c r="C625" s="1">
        <f t="shared" si="1"/>
        <v>-1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IFERROR(__xludf.DUMMYFUNCTION("""COMPUTED_VALUE"""),51.52)</f>
        <v>51.52</v>
      </c>
      <c r="C626" s="1">
        <f t="shared" si="1"/>
        <v>-1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IFERROR(__xludf.DUMMYFUNCTION("""COMPUTED_VALUE"""),51.88)</f>
        <v>51.88</v>
      </c>
      <c r="C627" s="1">
        <f t="shared" si="1"/>
        <v>-1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IFERROR(__xludf.DUMMYFUNCTION("""COMPUTED_VALUE"""),51.55)</f>
        <v>51.55</v>
      </c>
      <c r="C628" s="1">
        <f t="shared" si="1"/>
        <v>-1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IFERROR(__xludf.DUMMYFUNCTION("""COMPUTED_VALUE"""),51.69)</f>
        <v>51.69</v>
      </c>
      <c r="C629" s="1">
        <f t="shared" si="1"/>
        <v>-1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IFERROR(__xludf.DUMMYFUNCTION("""COMPUTED_VALUE"""),52.99)</f>
        <v>52.99</v>
      </c>
      <c r="C630" s="1">
        <f t="shared" si="1"/>
        <v>-1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IFERROR(__xludf.DUMMYFUNCTION("""COMPUTED_VALUE"""),53.01)</f>
        <v>53.01</v>
      </c>
      <c r="C631" s="1">
        <f t="shared" si="1"/>
        <v>-1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IFERROR(__xludf.DUMMYFUNCTION("""COMPUTED_VALUE"""),51.65)</f>
        <v>51.65</v>
      </c>
      <c r="C632" s="1">
        <f t="shared" si="1"/>
        <v>-1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IFERROR(__xludf.DUMMYFUNCTION("""COMPUTED_VALUE"""),52.11)</f>
        <v>52.11</v>
      </c>
      <c r="C633" s="1">
        <f t="shared" si="1"/>
        <v>-1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IFERROR(__xludf.DUMMYFUNCTION("""COMPUTED_VALUE"""),52.15)</f>
        <v>52.15</v>
      </c>
      <c r="C634" s="1">
        <f t="shared" si="1"/>
        <v>-1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IFERROR(__xludf.DUMMYFUNCTION("""COMPUTED_VALUE"""),52.12)</f>
        <v>52.12</v>
      </c>
      <c r="C635" s="1">
        <f t="shared" si="1"/>
        <v>-1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IFERROR(__xludf.DUMMYFUNCTION("""COMPUTED_VALUE"""),52.22)</f>
        <v>52.22</v>
      </c>
      <c r="C636" s="1">
        <f t="shared" si="1"/>
        <v>-1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IFERROR(__xludf.DUMMYFUNCTION("""COMPUTED_VALUE"""),51.67)</f>
        <v>51.67</v>
      </c>
      <c r="C637" s="1">
        <f t="shared" si="1"/>
        <v>-1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IFERROR(__xludf.DUMMYFUNCTION("""COMPUTED_VALUE"""),51.55)</f>
        <v>51.55</v>
      </c>
      <c r="C638" s="1">
        <f t="shared" si="1"/>
        <v>-1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IFERROR(__xludf.DUMMYFUNCTION("""COMPUTED_VALUE"""),52.09)</f>
        <v>52.09</v>
      </c>
      <c r="C639" s="1">
        <f t="shared" si="1"/>
        <v>-1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IFERROR(__xludf.DUMMYFUNCTION("""COMPUTED_VALUE"""),51.45)</f>
        <v>51.45</v>
      </c>
      <c r="C640" s="1">
        <f t="shared" si="1"/>
        <v>-1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IFERROR(__xludf.DUMMYFUNCTION("""COMPUTED_VALUE"""),50.72)</f>
        <v>50.72</v>
      </c>
      <c r="C641" s="1">
        <f t="shared" si="1"/>
        <v>-1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IFERROR(__xludf.DUMMYFUNCTION("""COMPUTED_VALUE"""),50.91)</f>
        <v>50.91</v>
      </c>
      <c r="C642" s="1">
        <f t="shared" si="1"/>
        <v>-1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IFERROR(__xludf.DUMMYFUNCTION("""COMPUTED_VALUE"""),50.96)</f>
        <v>50.96</v>
      </c>
      <c r="C643" s="1">
        <f t="shared" si="1"/>
        <v>-1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IFERROR(__xludf.DUMMYFUNCTION("""COMPUTED_VALUE"""),50.7)</f>
        <v>50.7</v>
      </c>
      <c r="C644" s="1">
        <f t="shared" si="1"/>
        <v>-1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IFERROR(__xludf.DUMMYFUNCTION("""COMPUTED_VALUE"""),50.96)</f>
        <v>50.96</v>
      </c>
      <c r="C645" s="1">
        <f t="shared" si="1"/>
        <v>-1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IFERROR(__xludf.DUMMYFUNCTION("""COMPUTED_VALUE"""),51.17)</f>
        <v>51.17</v>
      </c>
      <c r="C646" s="1">
        <f t="shared" si="1"/>
        <v>-1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IFERROR(__xludf.DUMMYFUNCTION("""COMPUTED_VALUE"""),51.07)</f>
        <v>51.07</v>
      </c>
      <c r="C647" s="1">
        <f t="shared" si="1"/>
        <v>-1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IFERROR(__xludf.DUMMYFUNCTION("""COMPUTED_VALUE"""),52.91)</f>
        <v>52.91</v>
      </c>
      <c r="C648" s="1">
        <f t="shared" si="1"/>
        <v>-1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IFERROR(__xludf.DUMMYFUNCTION("""COMPUTED_VALUE"""),53.71)</f>
        <v>53.71</v>
      </c>
      <c r="C649" s="1">
        <f t="shared" si="1"/>
        <v>-1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IFERROR(__xludf.DUMMYFUNCTION("""COMPUTED_VALUE"""),53.25)</f>
        <v>53.25</v>
      </c>
      <c r="C650" s="1">
        <f t="shared" si="1"/>
        <v>-1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IFERROR(__xludf.DUMMYFUNCTION("""COMPUTED_VALUE"""),52.18)</f>
        <v>52.18</v>
      </c>
      <c r="C651" s="1">
        <f t="shared" si="1"/>
        <v>-1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IFERROR(__xludf.DUMMYFUNCTION("""COMPUTED_VALUE"""),51.68)</f>
        <v>51.68</v>
      </c>
      <c r="C652" s="1">
        <f t="shared" si="1"/>
        <v>-1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IFERROR(__xludf.DUMMYFUNCTION("""COMPUTED_VALUE"""),51.39)</f>
        <v>51.39</v>
      </c>
      <c r="C653" s="1">
        <f t="shared" si="1"/>
        <v>-1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IFERROR(__xludf.DUMMYFUNCTION("""COMPUTED_VALUE"""),52.29)</f>
        <v>52.29</v>
      </c>
      <c r="C654" s="1">
        <f t="shared" si="1"/>
        <v>-1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IFERROR(__xludf.DUMMYFUNCTION("""COMPUTED_VALUE"""),52.0)</f>
        <v>52</v>
      </c>
      <c r="C655" s="1">
        <f t="shared" si="1"/>
        <v>-1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IFERROR(__xludf.DUMMYFUNCTION("""COMPUTED_VALUE"""),52.4)</f>
        <v>52.4</v>
      </c>
      <c r="C656" s="1">
        <f t="shared" si="1"/>
        <v>-1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IFERROR(__xludf.DUMMYFUNCTION("""COMPUTED_VALUE"""),52.79)</f>
        <v>52.79</v>
      </c>
      <c r="C657" s="1">
        <f t="shared" si="1"/>
        <v>-1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IFERROR(__xludf.DUMMYFUNCTION("""COMPUTED_VALUE"""),53.15)</f>
        <v>53.15</v>
      </c>
      <c r="C658" s="1">
        <f t="shared" si="1"/>
        <v>-1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IFERROR(__xludf.DUMMYFUNCTION("""COMPUTED_VALUE"""),53.06)</f>
        <v>53.06</v>
      </c>
      <c r="C659" s="1">
        <f t="shared" si="1"/>
        <v>-1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IFERROR(__xludf.DUMMYFUNCTION("""COMPUTED_VALUE"""),52.82)</f>
        <v>52.82</v>
      </c>
      <c r="C660" s="1">
        <f t="shared" si="1"/>
        <v>-1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IFERROR(__xludf.DUMMYFUNCTION("""COMPUTED_VALUE"""),54.71)</f>
        <v>54.71</v>
      </c>
      <c r="C661" s="1">
        <f t="shared" si="1"/>
        <v>-1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IFERROR(__xludf.DUMMYFUNCTION("""COMPUTED_VALUE"""),55.0)</f>
        <v>55</v>
      </c>
      <c r="C662" s="1">
        <f t="shared" si="1"/>
        <v>-1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IFERROR(__xludf.DUMMYFUNCTION("""COMPUTED_VALUE"""),56.31)</f>
        <v>56.31</v>
      </c>
      <c r="C663" s="1">
        <f t="shared" si="1"/>
        <v>-1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IFERROR(__xludf.DUMMYFUNCTION("""COMPUTED_VALUE"""),56.73)</f>
        <v>56.73</v>
      </c>
      <c r="C664" s="1">
        <f t="shared" si="1"/>
        <v>-1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IFERROR(__xludf.DUMMYFUNCTION("""COMPUTED_VALUE"""),56.57)</f>
        <v>56.57</v>
      </c>
      <c r="C665" s="1">
        <f t="shared" si="1"/>
        <v>-1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IFERROR(__xludf.DUMMYFUNCTION("""COMPUTED_VALUE"""),56.32)</f>
        <v>56.32</v>
      </c>
      <c r="C666" s="1">
        <f t="shared" si="1"/>
        <v>-1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IFERROR(__xludf.DUMMYFUNCTION("""COMPUTED_VALUE"""),56.64)</f>
        <v>56.64</v>
      </c>
      <c r="C667" s="1">
        <f t="shared" si="1"/>
        <v>-1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IFERROR(__xludf.DUMMYFUNCTION("""COMPUTED_VALUE"""),56.55)</f>
        <v>56.55</v>
      </c>
      <c r="C668" s="1">
        <f t="shared" si="1"/>
        <v>-1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IFERROR(__xludf.DUMMYFUNCTION("""COMPUTED_VALUE"""),56.96)</f>
        <v>56.96</v>
      </c>
      <c r="C669" s="1">
        <f t="shared" si="1"/>
        <v>-1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IFERROR(__xludf.DUMMYFUNCTION("""COMPUTED_VALUE"""),56.67)</f>
        <v>56.67</v>
      </c>
      <c r="C670" s="1">
        <f t="shared" si="1"/>
        <v>-1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IFERROR(__xludf.DUMMYFUNCTION("""COMPUTED_VALUE"""),56.53)</f>
        <v>56.53</v>
      </c>
      <c r="C671" s="1">
        <f t="shared" si="1"/>
        <v>-1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IFERROR(__xludf.DUMMYFUNCTION("""COMPUTED_VALUE"""),56.84)</f>
        <v>56.84</v>
      </c>
      <c r="C672" s="1">
        <f t="shared" si="1"/>
        <v>-1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IFERROR(__xludf.DUMMYFUNCTION("""COMPUTED_VALUE"""),56.62)</f>
        <v>56.62</v>
      </c>
      <c r="C673" s="1">
        <f t="shared" si="1"/>
        <v>-1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IFERROR(__xludf.DUMMYFUNCTION("""COMPUTED_VALUE"""),56.75)</f>
        <v>56.75</v>
      </c>
      <c r="C674" s="1">
        <f t="shared" si="1"/>
        <v>-1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IFERROR(__xludf.DUMMYFUNCTION("""COMPUTED_VALUE"""),56.79)</f>
        <v>56.79</v>
      </c>
      <c r="C675" s="1">
        <f t="shared" si="1"/>
        <v>-1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IFERROR(__xludf.DUMMYFUNCTION("""COMPUTED_VALUE"""),56.54)</f>
        <v>56.54</v>
      </c>
      <c r="C676" s="1">
        <f t="shared" si="1"/>
        <v>-1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IFERROR(__xludf.DUMMYFUNCTION("""COMPUTED_VALUE"""),57.65)</f>
        <v>57.65</v>
      </c>
      <c r="C677" s="1">
        <f t="shared" si="1"/>
        <v>-1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IFERROR(__xludf.DUMMYFUNCTION("""COMPUTED_VALUE"""),57.26)</f>
        <v>57.26</v>
      </c>
      <c r="C678" s="1">
        <f t="shared" si="1"/>
        <v>-1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IFERROR(__xludf.DUMMYFUNCTION("""COMPUTED_VALUE"""),57.3)</f>
        <v>57.3</v>
      </c>
      <c r="C679" s="1">
        <f t="shared" si="1"/>
        <v>-1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IFERROR(__xludf.DUMMYFUNCTION("""COMPUTED_VALUE"""),56.72)</f>
        <v>56.72</v>
      </c>
      <c r="C680" s="1">
        <f t="shared" si="1"/>
        <v>-1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IFERROR(__xludf.DUMMYFUNCTION("""COMPUTED_VALUE"""),57.05)</f>
        <v>57.05</v>
      </c>
      <c r="C681" s="1">
        <f t="shared" si="1"/>
        <v>-1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IFERROR(__xludf.DUMMYFUNCTION("""COMPUTED_VALUE"""),58.3)</f>
        <v>58.3</v>
      </c>
      <c r="C682" s="1">
        <f t="shared" si="1"/>
        <v>-1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IFERROR(__xludf.DUMMYFUNCTION("""COMPUTED_VALUE"""),59.46)</f>
        <v>59.46</v>
      </c>
      <c r="C683" s="1">
        <f t="shared" si="1"/>
        <v>-1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IFERROR(__xludf.DUMMYFUNCTION("""COMPUTED_VALUE"""),58.91)</f>
        <v>58.91</v>
      </c>
      <c r="C684" s="1">
        <f t="shared" si="1"/>
        <v>-1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IFERROR(__xludf.DUMMYFUNCTION("""COMPUTED_VALUE"""),58.86)</f>
        <v>58.86</v>
      </c>
      <c r="C685" s="1">
        <f t="shared" si="1"/>
        <v>-1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IFERROR(__xludf.DUMMYFUNCTION("""COMPUTED_VALUE"""),59.47)</f>
        <v>59.47</v>
      </c>
      <c r="C686" s="1">
        <f t="shared" si="1"/>
        <v>-1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IFERROR(__xludf.DUMMYFUNCTION("""COMPUTED_VALUE"""),59.28)</f>
        <v>59.28</v>
      </c>
      <c r="C687" s="1">
        <f t="shared" si="1"/>
        <v>-1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IFERROR(__xludf.DUMMYFUNCTION("""COMPUTED_VALUE"""),59.42)</f>
        <v>59.42</v>
      </c>
      <c r="C688" s="1">
        <f t="shared" si="1"/>
        <v>-1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IFERROR(__xludf.DUMMYFUNCTION("""COMPUTED_VALUE"""),59.39)</f>
        <v>59.39</v>
      </c>
      <c r="C689" s="1">
        <f t="shared" si="1"/>
        <v>-1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IFERROR(__xludf.DUMMYFUNCTION("""COMPUTED_VALUE"""),59.72)</f>
        <v>59.72</v>
      </c>
      <c r="C690" s="1">
        <f t="shared" si="1"/>
        <v>-1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IFERROR(__xludf.DUMMYFUNCTION("""COMPUTED_VALUE"""),59.17)</f>
        <v>59.17</v>
      </c>
      <c r="C691" s="1">
        <f t="shared" si="1"/>
        <v>-1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IFERROR(__xludf.DUMMYFUNCTION("""COMPUTED_VALUE"""),59.88)</f>
        <v>59.88</v>
      </c>
      <c r="C692" s="1">
        <f t="shared" si="1"/>
        <v>-1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IFERROR(__xludf.DUMMYFUNCTION("""COMPUTED_VALUE"""),60.37)</f>
        <v>60.37</v>
      </c>
      <c r="C693" s="1">
        <f t="shared" si="1"/>
        <v>-1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IFERROR(__xludf.DUMMYFUNCTION("""COMPUTED_VALUE"""),60.57)</f>
        <v>60.57</v>
      </c>
      <c r="C694" s="1">
        <f t="shared" si="1"/>
        <v>-1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IFERROR(__xludf.DUMMYFUNCTION("""COMPUTED_VALUE"""),60.33)</f>
        <v>60.33</v>
      </c>
      <c r="C695" s="1">
        <f t="shared" si="1"/>
        <v>-1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IFERROR(__xludf.DUMMYFUNCTION("""COMPUTED_VALUE"""),61.77)</f>
        <v>61.77</v>
      </c>
      <c r="C696" s="1">
        <f t="shared" si="1"/>
        <v>-1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IFERROR(__xludf.DUMMYFUNCTION("""COMPUTED_VALUE"""),61.74)</f>
        <v>61.74</v>
      </c>
      <c r="C697" s="1">
        <f t="shared" si="1"/>
        <v>-1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IFERROR(__xludf.DUMMYFUNCTION("""COMPUTED_VALUE"""),63.2)</f>
        <v>63.2</v>
      </c>
      <c r="C698" s="1">
        <f t="shared" si="1"/>
        <v>-1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IFERROR(__xludf.DUMMYFUNCTION("""COMPUTED_VALUE"""),61.88)</f>
        <v>61.88</v>
      </c>
      <c r="C699" s="1">
        <f t="shared" si="1"/>
        <v>-1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IFERROR(__xludf.DUMMYFUNCTION("""COMPUTED_VALUE"""),60.95)</f>
        <v>60.95</v>
      </c>
      <c r="C700" s="1">
        <f t="shared" si="1"/>
        <v>-1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IFERROR(__xludf.DUMMYFUNCTION("""COMPUTED_VALUE"""),59.74)</f>
        <v>59.74</v>
      </c>
      <c r="C701" s="1">
        <f t="shared" si="1"/>
        <v>-1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IFERROR(__xludf.DUMMYFUNCTION("""COMPUTED_VALUE"""),59.01)</f>
        <v>59.01</v>
      </c>
      <c r="C702" s="1">
        <f t="shared" si="1"/>
        <v>-1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IFERROR(__xludf.DUMMYFUNCTION("""COMPUTED_VALUE"""),59.56)</f>
        <v>59.56</v>
      </c>
      <c r="C703" s="1">
        <f t="shared" si="1"/>
        <v>-1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IFERROR(__xludf.DUMMYFUNCTION("""COMPUTED_VALUE"""),60.65)</f>
        <v>60.65</v>
      </c>
      <c r="C704" s="1">
        <f t="shared" si="1"/>
        <v>-1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IFERROR(__xludf.DUMMYFUNCTION("""COMPUTED_VALUE"""),60.86)</f>
        <v>60.86</v>
      </c>
      <c r="C705" s="1">
        <f t="shared" si="1"/>
        <v>-1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IFERROR(__xludf.DUMMYFUNCTION("""COMPUTED_VALUE"""),61.39)</f>
        <v>61.39</v>
      </c>
      <c r="C706" s="1">
        <f t="shared" si="1"/>
        <v>-1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IFERROR(__xludf.DUMMYFUNCTION("""COMPUTED_VALUE"""),61.8)</f>
        <v>61.8</v>
      </c>
      <c r="C707" s="1">
        <f t="shared" si="1"/>
        <v>-1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IFERROR(__xludf.DUMMYFUNCTION("""COMPUTED_VALUE"""),61.89)</f>
        <v>61.89</v>
      </c>
      <c r="C708" s="1">
        <f t="shared" si="1"/>
        <v>-1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IFERROR(__xludf.DUMMYFUNCTION("""COMPUTED_VALUE"""),62.04)</f>
        <v>62.04</v>
      </c>
      <c r="C709" s="1">
        <f t="shared" si="1"/>
        <v>-1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IFERROR(__xludf.DUMMYFUNCTION("""COMPUTED_VALUE"""),61.75)</f>
        <v>61.75</v>
      </c>
      <c r="C710" s="1">
        <f t="shared" si="1"/>
        <v>-1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IFERROR(__xludf.DUMMYFUNCTION("""COMPUTED_VALUE"""),61.28)</f>
        <v>61.28</v>
      </c>
      <c r="C711" s="1">
        <f t="shared" si="1"/>
        <v>-1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IFERROR(__xludf.DUMMYFUNCTION("""COMPUTED_VALUE"""),60.48)</f>
        <v>60.48</v>
      </c>
      <c r="C712" s="1">
        <f t="shared" si="1"/>
        <v>-1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IFERROR(__xludf.DUMMYFUNCTION("""COMPUTED_VALUE"""),60.04)</f>
        <v>60.04</v>
      </c>
      <c r="C713" s="1">
        <f t="shared" si="1"/>
        <v>-1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IFERROR(__xludf.DUMMYFUNCTION("""COMPUTED_VALUE"""),61.38)</f>
        <v>61.38</v>
      </c>
      <c r="C714" s="1">
        <f t="shared" si="1"/>
        <v>-1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IFERROR(__xludf.DUMMYFUNCTION("""COMPUTED_VALUE"""),62.26)</f>
        <v>62.26</v>
      </c>
      <c r="C715" s="1">
        <f t="shared" si="1"/>
        <v>-1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IFERROR(__xludf.DUMMYFUNCTION("""COMPUTED_VALUE"""),62.02)</f>
        <v>62.02</v>
      </c>
      <c r="C716" s="1">
        <f t="shared" si="1"/>
        <v>-1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IFERROR(__xludf.DUMMYFUNCTION("""COMPUTED_VALUE"""),62.38)</f>
        <v>62.38</v>
      </c>
      <c r="C717" s="1">
        <f t="shared" si="1"/>
        <v>-1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IFERROR(__xludf.DUMMYFUNCTION("""COMPUTED_VALUE"""),62.62)</f>
        <v>62.62</v>
      </c>
      <c r="C718" s="1">
        <f t="shared" si="1"/>
        <v>-1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IFERROR(__xludf.DUMMYFUNCTION("""COMPUTED_VALUE"""),61.99)</f>
        <v>61.99</v>
      </c>
      <c r="C719" s="1">
        <f t="shared" si="1"/>
        <v>-1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IFERROR(__xludf.DUMMYFUNCTION("""COMPUTED_VALUE"""),60.86)</f>
        <v>60.86</v>
      </c>
      <c r="C720" s="1">
        <f t="shared" si="1"/>
        <v>-1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IFERROR(__xludf.DUMMYFUNCTION("""COMPUTED_VALUE"""),60.96)</f>
        <v>60.96</v>
      </c>
      <c r="C721" s="1">
        <f t="shared" si="1"/>
        <v>-1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IFERROR(__xludf.DUMMYFUNCTION("""COMPUTED_VALUE"""),61.16)</f>
        <v>61.16</v>
      </c>
      <c r="C722" s="1">
        <f t="shared" si="1"/>
        <v>-1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IFERROR(__xludf.DUMMYFUNCTION("""COMPUTED_VALUE"""),63.38)</f>
        <v>63.38</v>
      </c>
      <c r="C723" s="1">
        <f t="shared" si="1"/>
        <v>-1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IFERROR(__xludf.DUMMYFUNCTION("""COMPUTED_VALUE"""),61.47)</f>
        <v>61.47</v>
      </c>
      <c r="C724" s="1">
        <f t="shared" si="1"/>
        <v>-1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IFERROR(__xludf.DUMMYFUNCTION("""COMPUTED_VALUE"""),61.25)</f>
        <v>61.25</v>
      </c>
      <c r="C725" s="1">
        <f t="shared" si="1"/>
        <v>-1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IFERROR(__xludf.DUMMYFUNCTION("""COMPUTED_VALUE"""),62.12)</f>
        <v>62.12</v>
      </c>
      <c r="C726" s="1">
        <f t="shared" si="1"/>
        <v>-1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IFERROR(__xludf.DUMMYFUNCTION("""COMPUTED_VALUE"""),63.33)</f>
        <v>63.33</v>
      </c>
      <c r="C727" s="1">
        <f t="shared" si="1"/>
        <v>-1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IFERROR(__xludf.DUMMYFUNCTION("""COMPUTED_VALUE"""),63.82)</f>
        <v>63.82</v>
      </c>
      <c r="C728" s="1">
        <f t="shared" si="1"/>
        <v>-1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IFERROR(__xludf.DUMMYFUNCTION("""COMPUTED_VALUE"""),64.09)</f>
        <v>64.09</v>
      </c>
      <c r="C729" s="1">
        <f t="shared" si="1"/>
        <v>-1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IFERROR(__xludf.DUMMYFUNCTION("""COMPUTED_VALUE"""),64.82)</f>
        <v>64.82</v>
      </c>
      <c r="C730" s="1">
        <f t="shared" si="1"/>
        <v>-1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IFERROR(__xludf.DUMMYFUNCTION("""COMPUTED_VALUE"""),64.67)</f>
        <v>64.67</v>
      </c>
      <c r="C731" s="1">
        <f t="shared" si="1"/>
        <v>-1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IFERROR(__xludf.DUMMYFUNCTION("""COMPUTED_VALUE"""),64.16)</f>
        <v>64.16</v>
      </c>
      <c r="C732" s="1">
        <f t="shared" si="1"/>
        <v>-1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IFERROR(__xludf.DUMMYFUNCTION("""COMPUTED_VALUE"""),64.83)</f>
        <v>64.83</v>
      </c>
      <c r="C733" s="1">
        <f t="shared" si="1"/>
        <v>-1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IFERROR(__xludf.DUMMYFUNCTION("""COMPUTED_VALUE"""),64.24)</f>
        <v>64.24</v>
      </c>
      <c r="C734" s="1">
        <f t="shared" si="1"/>
        <v>-1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IFERROR(__xludf.DUMMYFUNCTION("""COMPUTED_VALUE"""),65.07)</f>
        <v>65.07</v>
      </c>
      <c r="C735" s="1">
        <f t="shared" si="1"/>
        <v>-1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IFERROR(__xludf.DUMMYFUNCTION("""COMPUTED_VALUE"""),64.98)</f>
        <v>64.98</v>
      </c>
      <c r="C736" s="1">
        <f t="shared" si="1"/>
        <v>-1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IFERROR(__xludf.DUMMYFUNCTION("""COMPUTED_VALUE"""),64.24)</f>
        <v>64.24</v>
      </c>
      <c r="C737" s="1">
        <f t="shared" si="1"/>
        <v>-1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IFERROR(__xludf.DUMMYFUNCTION("""COMPUTED_VALUE"""),64.02)</f>
        <v>64.02</v>
      </c>
      <c r="C738" s="1">
        <f t="shared" si="1"/>
        <v>-1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IFERROR(__xludf.DUMMYFUNCTION("""COMPUTED_VALUE"""),64.34)</f>
        <v>64.34</v>
      </c>
      <c r="C739" s="1">
        <f t="shared" si="1"/>
        <v>-1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IFERROR(__xludf.DUMMYFUNCTION("""COMPUTED_VALUE"""),64.45)</f>
        <v>64.45</v>
      </c>
      <c r="C740" s="1">
        <f t="shared" si="1"/>
        <v>-1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IFERROR(__xludf.DUMMYFUNCTION("""COMPUTED_VALUE"""),63.04)</f>
        <v>63.04</v>
      </c>
      <c r="C741" s="1">
        <f t="shared" si="1"/>
        <v>-1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IFERROR(__xludf.DUMMYFUNCTION("""COMPUTED_VALUE"""),62.89)</f>
        <v>62.89</v>
      </c>
      <c r="C742" s="1">
        <f t="shared" si="1"/>
        <v>-1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IFERROR(__xludf.DUMMYFUNCTION("""COMPUTED_VALUE"""),62.93)</f>
        <v>62.93</v>
      </c>
      <c r="C743" s="1">
        <f t="shared" si="1"/>
        <v>-1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IFERROR(__xludf.DUMMYFUNCTION("""COMPUTED_VALUE"""),62.41)</f>
        <v>62.41</v>
      </c>
      <c r="C744" s="1">
        <f t="shared" si="1"/>
        <v>-1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IFERROR(__xludf.DUMMYFUNCTION("""COMPUTED_VALUE"""),62.06)</f>
        <v>62.06</v>
      </c>
      <c r="C745" s="1">
        <f t="shared" si="1"/>
        <v>-1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IFERROR(__xludf.DUMMYFUNCTION("""COMPUTED_VALUE"""),63.31)</f>
        <v>63.31</v>
      </c>
      <c r="C746" s="1">
        <f t="shared" si="1"/>
        <v>-1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IFERROR(__xludf.DUMMYFUNCTION("""COMPUTED_VALUE"""),63.0)</f>
        <v>63</v>
      </c>
      <c r="C747" s="1">
        <f t="shared" si="1"/>
        <v>-1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IFERROR(__xludf.DUMMYFUNCTION("""COMPUTED_VALUE"""),61.77)</f>
        <v>61.77</v>
      </c>
      <c r="C748" s="1">
        <f t="shared" si="1"/>
        <v>-1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IFERROR(__xludf.DUMMYFUNCTION("""COMPUTED_VALUE"""),61.97)</f>
        <v>61.97</v>
      </c>
      <c r="C749" s="1">
        <f t="shared" si="1"/>
        <v>-1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IFERROR(__xludf.DUMMYFUNCTION("""COMPUTED_VALUE"""),61.32)</f>
        <v>61.32</v>
      </c>
      <c r="C750" s="1">
        <f t="shared" si="1"/>
        <v>-1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IFERROR(__xludf.DUMMYFUNCTION("""COMPUTED_VALUE"""),61.57)</f>
        <v>61.57</v>
      </c>
      <c r="C751" s="1">
        <f t="shared" si="1"/>
        <v>-1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IFERROR(__xludf.DUMMYFUNCTION("""COMPUTED_VALUE"""),61.14)</f>
        <v>61.14</v>
      </c>
      <c r="C752" s="1">
        <f t="shared" si="1"/>
        <v>-1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IFERROR(__xludf.DUMMYFUNCTION("""COMPUTED_VALUE"""),61.07)</f>
        <v>61.07</v>
      </c>
      <c r="C753" s="1">
        <f t="shared" si="1"/>
        <v>-1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IFERROR(__xludf.DUMMYFUNCTION("""COMPUTED_VALUE"""),60.65)</f>
        <v>60.65</v>
      </c>
      <c r="C754" s="1">
        <f t="shared" si="1"/>
        <v>-1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IFERROR(__xludf.DUMMYFUNCTION("""COMPUTED_VALUE"""),61.85)</f>
        <v>61.85</v>
      </c>
      <c r="C755" s="1">
        <f t="shared" si="1"/>
        <v>-1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IFERROR(__xludf.DUMMYFUNCTION("""COMPUTED_VALUE"""),63.48)</f>
        <v>63.48</v>
      </c>
      <c r="C756" s="1">
        <f t="shared" si="1"/>
        <v>-1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IFERROR(__xludf.DUMMYFUNCTION("""COMPUTED_VALUE"""),63.3)</f>
        <v>63.3</v>
      </c>
      <c r="C757" s="1">
        <f t="shared" si="1"/>
        <v>-1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IFERROR(__xludf.DUMMYFUNCTION("""COMPUTED_VALUE"""),63.18)</f>
        <v>63.18</v>
      </c>
      <c r="C758" s="1">
        <f t="shared" si="1"/>
        <v>-1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IFERROR(__xludf.DUMMYFUNCTION("""COMPUTED_VALUE"""),62.84)</f>
        <v>62.84</v>
      </c>
      <c r="C759" s="1">
        <f t="shared" si="1"/>
        <v>-1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IFERROR(__xludf.DUMMYFUNCTION("""COMPUTED_VALUE"""),63.22)</f>
        <v>63.22</v>
      </c>
      <c r="C760" s="1">
        <f t="shared" si="1"/>
        <v>-1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IFERROR(__xludf.DUMMYFUNCTION("""COMPUTED_VALUE"""),63.17)</f>
        <v>63.17</v>
      </c>
      <c r="C761" s="1">
        <f t="shared" si="1"/>
        <v>-1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IFERROR(__xludf.DUMMYFUNCTION("""COMPUTED_VALUE"""),63.62)</f>
        <v>63.62</v>
      </c>
      <c r="C762" s="1">
        <f t="shared" si="1"/>
        <v>-1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IFERROR(__xludf.DUMMYFUNCTION("""COMPUTED_VALUE"""),63.7)</f>
        <v>63.7</v>
      </c>
      <c r="C763" s="1">
        <f t="shared" si="1"/>
        <v>-1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IFERROR(__xludf.DUMMYFUNCTION("""COMPUTED_VALUE"""),63.48)</f>
        <v>63.48</v>
      </c>
      <c r="C764" s="1">
        <f t="shared" si="1"/>
        <v>-1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IFERROR(__xludf.DUMMYFUNCTION("""COMPUTED_VALUE"""),63.95)</f>
        <v>63.95</v>
      </c>
      <c r="C765" s="1">
        <f t="shared" si="1"/>
        <v>-1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IFERROR(__xludf.DUMMYFUNCTION("""COMPUTED_VALUE"""),63.86)</f>
        <v>63.86</v>
      </c>
      <c r="C766" s="1">
        <f t="shared" si="1"/>
        <v>-1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IFERROR(__xludf.DUMMYFUNCTION("""COMPUTED_VALUE"""),65.05)</f>
        <v>65.05</v>
      </c>
      <c r="C767" s="1">
        <f t="shared" si="1"/>
        <v>-1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IFERROR(__xludf.DUMMYFUNCTION("""COMPUTED_VALUE"""),65.47)</f>
        <v>65.47</v>
      </c>
      <c r="C768" s="1">
        <f t="shared" si="1"/>
        <v>-1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IFERROR(__xludf.DUMMYFUNCTION("""COMPUTED_VALUE"""),65.75)</f>
        <v>65.75</v>
      </c>
      <c r="C769" s="1">
        <f t="shared" si="1"/>
        <v>-1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IFERROR(__xludf.DUMMYFUNCTION("""COMPUTED_VALUE"""),66.46)</f>
        <v>66.46</v>
      </c>
      <c r="C770" s="1">
        <f t="shared" si="1"/>
        <v>-1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IFERROR(__xludf.DUMMYFUNCTION("""COMPUTED_VALUE"""),67.35)</f>
        <v>67.35</v>
      </c>
      <c r="C771" s="1">
        <f t="shared" si="1"/>
        <v>-1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IFERROR(__xludf.DUMMYFUNCTION("""COMPUTED_VALUE"""),67.82)</f>
        <v>67.82</v>
      </c>
      <c r="C772" s="1">
        <f t="shared" si="1"/>
        <v>-1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IFERROR(__xludf.DUMMYFUNCTION("""COMPUTED_VALUE"""),67.58)</f>
        <v>67.58</v>
      </c>
      <c r="C773" s="1">
        <f t="shared" si="1"/>
        <v>-1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IFERROR(__xludf.DUMMYFUNCTION("""COMPUTED_VALUE"""),67.2)</f>
        <v>67.2</v>
      </c>
      <c r="C774" s="1">
        <f t="shared" si="1"/>
        <v>-1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IFERROR(__xludf.DUMMYFUNCTION("""COMPUTED_VALUE"""),67.24)</f>
        <v>67.24</v>
      </c>
      <c r="C775" s="1">
        <f t="shared" si="1"/>
        <v>-1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IFERROR(__xludf.DUMMYFUNCTION("""COMPUTED_VALUE"""),66.92)</f>
        <v>66.92</v>
      </c>
      <c r="C776" s="1">
        <f t="shared" si="1"/>
        <v>-1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IFERROR(__xludf.DUMMYFUNCTION("""COMPUTED_VALUE"""),67.3)</f>
        <v>67.3</v>
      </c>
      <c r="C777" s="1">
        <f t="shared" si="1"/>
        <v>-1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IFERROR(__xludf.DUMMYFUNCTION("""COMPUTED_VALUE"""),66.36)</f>
        <v>66.36</v>
      </c>
      <c r="C778" s="1">
        <f t="shared" si="1"/>
        <v>-1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IFERROR(__xludf.DUMMYFUNCTION("""COMPUTED_VALUE"""),66.39)</f>
        <v>66.39</v>
      </c>
      <c r="C779" s="1">
        <f t="shared" si="1"/>
        <v>-1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IFERROR(__xludf.DUMMYFUNCTION("""COMPUTED_VALUE"""),66.67)</f>
        <v>66.67</v>
      </c>
      <c r="C780" s="1">
        <f t="shared" si="1"/>
        <v>-1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IFERROR(__xludf.DUMMYFUNCTION("""COMPUTED_VALUE"""),66.31)</f>
        <v>66.31</v>
      </c>
      <c r="C781" s="1">
        <f t="shared" si="1"/>
        <v>-1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IFERROR(__xludf.DUMMYFUNCTION("""COMPUTED_VALUE"""),67.01)</f>
        <v>67.01</v>
      </c>
      <c r="C782" s="1">
        <f t="shared" si="1"/>
        <v>-1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IFERROR(__xludf.DUMMYFUNCTION("""COMPUTED_VALUE"""),66.38)</f>
        <v>66.38</v>
      </c>
      <c r="C783" s="1">
        <f t="shared" si="1"/>
        <v>-1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IFERROR(__xludf.DUMMYFUNCTION("""COMPUTED_VALUE"""),67.32)</f>
        <v>67.32</v>
      </c>
      <c r="C784" s="1">
        <f t="shared" si="1"/>
        <v>-1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IFERROR(__xludf.DUMMYFUNCTION("""COMPUTED_VALUE"""),67.45)</f>
        <v>67.45</v>
      </c>
      <c r="C785" s="1">
        <f t="shared" si="1"/>
        <v>-1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IFERROR(__xludf.DUMMYFUNCTION("""COMPUTED_VALUE"""),67.34)</f>
        <v>67.34</v>
      </c>
      <c r="C786" s="1">
        <f t="shared" si="1"/>
        <v>-1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IFERROR(__xludf.DUMMYFUNCTION("""COMPUTED_VALUE"""),67.52)</f>
        <v>67.52</v>
      </c>
      <c r="C787" s="1">
        <f t="shared" si="1"/>
        <v>-1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IFERROR(__xludf.DUMMYFUNCTION("""COMPUTED_VALUE"""),67.55)</f>
        <v>67.55</v>
      </c>
      <c r="C788" s="1">
        <f t="shared" si="1"/>
        <v>-1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IFERROR(__xludf.DUMMYFUNCTION("""COMPUTED_VALUE"""),66.44)</f>
        <v>66.44</v>
      </c>
      <c r="C789" s="1">
        <f t="shared" si="1"/>
        <v>-1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IFERROR(__xludf.DUMMYFUNCTION("""COMPUTED_VALUE"""),64.38)</f>
        <v>64.38</v>
      </c>
      <c r="C790" s="1">
        <f t="shared" si="1"/>
        <v>-1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IFERROR(__xludf.DUMMYFUNCTION("""COMPUTED_VALUE"""),65.58)</f>
        <v>65.58</v>
      </c>
      <c r="C791" s="1">
        <f t="shared" si="1"/>
        <v>-1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IFERROR(__xludf.DUMMYFUNCTION("""COMPUTED_VALUE"""),63.92)</f>
        <v>63.92</v>
      </c>
      <c r="C792" s="1">
        <f t="shared" si="1"/>
        <v>-1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IFERROR(__xludf.DUMMYFUNCTION("""COMPUTED_VALUE"""),67.56)</f>
        <v>67.56</v>
      </c>
      <c r="C793" s="1">
        <f t="shared" si="1"/>
        <v>-1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IFERROR(__xludf.DUMMYFUNCTION("""COMPUTED_VALUE"""),68.06)</f>
        <v>68.06</v>
      </c>
      <c r="C794" s="1">
        <f t="shared" si="1"/>
        <v>-1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IFERROR(__xludf.DUMMYFUNCTION("""COMPUTED_VALUE"""),68.5)</f>
        <v>68.5</v>
      </c>
      <c r="C795" s="1">
        <f t="shared" si="1"/>
        <v>-1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IFERROR(__xludf.DUMMYFUNCTION("""COMPUTED_VALUE"""),69.03)</f>
        <v>69.03</v>
      </c>
      <c r="C796" s="1">
        <f t="shared" si="1"/>
        <v>-1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IFERROR(__xludf.DUMMYFUNCTION("""COMPUTED_VALUE"""),70.29)</f>
        <v>70.29</v>
      </c>
      <c r="C797" s="1">
        <f t="shared" si="1"/>
        <v>-1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IFERROR(__xludf.DUMMYFUNCTION("""COMPUTED_VALUE"""),70.47)</f>
        <v>70.47</v>
      </c>
      <c r="C798" s="1">
        <f t="shared" si="1"/>
        <v>-1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IFERROR(__xludf.DUMMYFUNCTION("""COMPUTED_VALUE"""),70.48)</f>
        <v>70.48</v>
      </c>
      <c r="C799" s="1">
        <f t="shared" si="1"/>
        <v>-1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IFERROR(__xludf.DUMMYFUNCTION("""COMPUTED_VALUE"""),70.25)</f>
        <v>70.25</v>
      </c>
      <c r="C800" s="1">
        <f t="shared" si="1"/>
        <v>-1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IFERROR(__xludf.DUMMYFUNCTION("""COMPUTED_VALUE"""),71.37)</f>
        <v>71.37</v>
      </c>
      <c r="C801" s="1">
        <f t="shared" si="1"/>
        <v>-1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IFERROR(__xludf.DUMMYFUNCTION("""COMPUTED_VALUE"""),71.32)</f>
        <v>71.32</v>
      </c>
      <c r="C802" s="1">
        <f t="shared" si="1"/>
        <v>-1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IFERROR(__xludf.DUMMYFUNCTION("""COMPUTED_VALUE"""),70.75)</f>
        <v>70.75</v>
      </c>
      <c r="C803" s="1">
        <f t="shared" si="1"/>
        <v>-1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IFERROR(__xludf.DUMMYFUNCTION("""COMPUTED_VALUE"""),70.76)</f>
        <v>70.76</v>
      </c>
      <c r="C804" s="1">
        <f t="shared" si="1"/>
        <v>-1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IFERROR(__xludf.DUMMYFUNCTION("""COMPUTED_VALUE"""),70.24)</f>
        <v>70.24</v>
      </c>
      <c r="C805" s="1">
        <f t="shared" si="1"/>
        <v>-1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IFERROR(__xludf.DUMMYFUNCTION("""COMPUTED_VALUE"""),69.05)</f>
        <v>69.05</v>
      </c>
      <c r="C806" s="1">
        <f t="shared" si="1"/>
        <v>-1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IFERROR(__xludf.DUMMYFUNCTION("""COMPUTED_VALUE"""),69.35)</f>
        <v>69.35</v>
      </c>
      <c r="C807" s="1">
        <f t="shared" si="1"/>
        <v>-1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IFERROR(__xludf.DUMMYFUNCTION("""COMPUTED_VALUE"""),68.79)</f>
        <v>68.79</v>
      </c>
      <c r="C808" s="1">
        <f t="shared" si="1"/>
        <v>-1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IFERROR(__xludf.DUMMYFUNCTION("""COMPUTED_VALUE"""),68.88)</f>
        <v>68.88</v>
      </c>
      <c r="C809" s="1">
        <f t="shared" si="1"/>
        <v>-1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IFERROR(__xludf.DUMMYFUNCTION("""COMPUTED_VALUE"""),68.95)</f>
        <v>68.95</v>
      </c>
      <c r="C810" s="1">
        <f t="shared" si="1"/>
        <v>-1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IFERROR(__xludf.DUMMYFUNCTION("""COMPUTED_VALUE"""),69.56)</f>
        <v>69.56</v>
      </c>
      <c r="C811" s="1">
        <f t="shared" si="1"/>
        <v>-1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IFERROR(__xludf.DUMMYFUNCTION("""COMPUTED_VALUE"""),69.47)</f>
        <v>69.47</v>
      </c>
      <c r="C812" s="1">
        <f t="shared" si="1"/>
        <v>-1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IFERROR(__xludf.DUMMYFUNCTION("""COMPUTED_VALUE"""),70.05)</f>
        <v>70.05</v>
      </c>
      <c r="C813" s="1">
        <f t="shared" si="1"/>
        <v>-1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IFERROR(__xludf.DUMMYFUNCTION("""COMPUTED_VALUE"""),69.65)</f>
        <v>69.65</v>
      </c>
      <c r="C814" s="1">
        <f t="shared" si="1"/>
        <v>-1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IFERROR(__xludf.DUMMYFUNCTION("""COMPUTED_VALUE"""),69.78)</f>
        <v>69.78</v>
      </c>
      <c r="C815" s="1">
        <f t="shared" si="1"/>
        <v>-1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IFERROR(__xludf.DUMMYFUNCTION("""COMPUTED_VALUE"""),69.67)</f>
        <v>69.67</v>
      </c>
      <c r="C816" s="1">
        <f t="shared" si="1"/>
        <v>-1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IFERROR(__xludf.DUMMYFUNCTION("""COMPUTED_VALUE"""),71.02)</f>
        <v>71.02</v>
      </c>
      <c r="C817" s="1">
        <f t="shared" si="1"/>
        <v>-1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IFERROR(__xludf.DUMMYFUNCTION("""COMPUTED_VALUE"""),70.36)</f>
        <v>70.36</v>
      </c>
      <c r="C818" s="1">
        <f t="shared" si="1"/>
        <v>-1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IFERROR(__xludf.DUMMYFUNCTION("""COMPUTED_VALUE"""),70.69)</f>
        <v>70.69</v>
      </c>
      <c r="C819" s="1">
        <f t="shared" si="1"/>
        <v>-1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IFERROR(__xludf.DUMMYFUNCTION("""COMPUTED_VALUE"""),70.06)</f>
        <v>70.06</v>
      </c>
      <c r="C820" s="1">
        <f t="shared" si="1"/>
        <v>-1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IFERROR(__xludf.DUMMYFUNCTION("""COMPUTED_VALUE"""),71.22)</f>
        <v>71.22</v>
      </c>
      <c r="C821" s="1">
        <f t="shared" si="1"/>
        <v>-1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IFERROR(__xludf.DUMMYFUNCTION("""COMPUTED_VALUE"""),71.2)</f>
        <v>71.2</v>
      </c>
      <c r="C822" s="1">
        <f t="shared" si="1"/>
        <v>-1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IFERROR(__xludf.DUMMYFUNCTION("""COMPUTED_VALUE"""),71.69)</f>
        <v>71.69</v>
      </c>
      <c r="C823" s="1">
        <f t="shared" si="1"/>
        <v>-1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IFERROR(__xludf.DUMMYFUNCTION("""COMPUTED_VALUE"""),71.9)</f>
        <v>71.9</v>
      </c>
      <c r="C824" s="1">
        <f t="shared" si="1"/>
        <v>-1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IFERROR(__xludf.DUMMYFUNCTION("""COMPUTED_VALUE"""),73.62)</f>
        <v>73.62</v>
      </c>
      <c r="C825" s="1">
        <f t="shared" si="1"/>
        <v>-1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IFERROR(__xludf.DUMMYFUNCTION("""COMPUTED_VALUE"""),72.23)</f>
        <v>72.23</v>
      </c>
      <c r="C826" s="1">
        <f t="shared" si="1"/>
        <v>-1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IFERROR(__xludf.DUMMYFUNCTION("""COMPUTED_VALUE"""),72.46)</f>
        <v>72.46</v>
      </c>
      <c r="C827" s="1">
        <f t="shared" si="1"/>
        <v>-1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IFERROR(__xludf.DUMMYFUNCTION("""COMPUTED_VALUE"""),72.8)</f>
        <v>72.8</v>
      </c>
      <c r="C828" s="1">
        <f t="shared" si="1"/>
        <v>-1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IFERROR(__xludf.DUMMYFUNCTION("""COMPUTED_VALUE"""),72.48)</f>
        <v>72.48</v>
      </c>
      <c r="C829" s="1">
        <f t="shared" si="1"/>
        <v>-1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IFERROR(__xludf.DUMMYFUNCTION("""COMPUTED_VALUE"""),74.0)</f>
        <v>74</v>
      </c>
      <c r="C830" s="1">
        <f t="shared" si="1"/>
        <v>-1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IFERROR(__xludf.DUMMYFUNCTION("""COMPUTED_VALUE"""),73.86)</f>
        <v>73.86</v>
      </c>
      <c r="C831" s="1">
        <f t="shared" si="1"/>
        <v>-1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IFERROR(__xludf.DUMMYFUNCTION("""COMPUTED_VALUE"""),73.38)</f>
        <v>73.38</v>
      </c>
      <c r="C832" s="1">
        <f t="shared" si="1"/>
        <v>-1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IFERROR(__xludf.DUMMYFUNCTION("""COMPUTED_VALUE"""),73.28)</f>
        <v>73.28</v>
      </c>
      <c r="C833" s="1">
        <f t="shared" si="1"/>
        <v>-1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IFERROR(__xludf.DUMMYFUNCTION("""COMPUTED_VALUE"""),73.37)</f>
        <v>73.37</v>
      </c>
      <c r="C834" s="1">
        <f t="shared" si="1"/>
        <v>-1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IFERROR(__xludf.DUMMYFUNCTION("""COMPUTED_VALUE"""),73.35)</f>
        <v>73.35</v>
      </c>
      <c r="C835" s="1">
        <f t="shared" si="1"/>
        <v>-1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IFERROR(__xludf.DUMMYFUNCTION("""COMPUTED_VALUE"""),73.67)</f>
        <v>73.67</v>
      </c>
      <c r="C836" s="1">
        <f t="shared" si="1"/>
        <v>-1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IFERROR(__xludf.DUMMYFUNCTION("""COMPUTED_VALUE"""),73.35)</f>
        <v>73.35</v>
      </c>
      <c r="C837" s="1">
        <f t="shared" si="1"/>
        <v>-1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IFERROR(__xludf.DUMMYFUNCTION("""COMPUTED_VALUE"""),72.76)</f>
        <v>72.76</v>
      </c>
      <c r="C838" s="1">
        <f t="shared" si="1"/>
        <v>-1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IFERROR(__xludf.DUMMYFUNCTION("""COMPUTED_VALUE"""),73.33)</f>
        <v>73.33</v>
      </c>
      <c r="C839" s="1">
        <f t="shared" si="1"/>
        <v>-1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IFERROR(__xludf.DUMMYFUNCTION("""COMPUTED_VALUE"""),73.96)</f>
        <v>73.96</v>
      </c>
      <c r="C840" s="1">
        <f t="shared" si="1"/>
        <v>-1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IFERROR(__xludf.DUMMYFUNCTION("""COMPUTED_VALUE"""),75.26)</f>
        <v>75.26</v>
      </c>
      <c r="C841" s="1">
        <f t="shared" si="1"/>
        <v>-1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IFERROR(__xludf.DUMMYFUNCTION("""COMPUTED_VALUE"""),75.07)</f>
        <v>75.07</v>
      </c>
      <c r="C842" s="1">
        <f t="shared" si="1"/>
        <v>-1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IFERROR(__xludf.DUMMYFUNCTION("""COMPUTED_VALUE"""),75.42)</f>
        <v>75.42</v>
      </c>
      <c r="C843" s="1">
        <f t="shared" si="1"/>
        <v>-1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IFERROR(__xludf.DUMMYFUNCTION("""COMPUTED_VALUE"""),75.87)</f>
        <v>75.87</v>
      </c>
      <c r="C844" s="1">
        <f t="shared" si="1"/>
        <v>-1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IFERROR(__xludf.DUMMYFUNCTION("""COMPUTED_VALUE"""),76.01)</f>
        <v>76.01</v>
      </c>
      <c r="C845" s="1">
        <f t="shared" si="1"/>
        <v>-1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IFERROR(__xludf.DUMMYFUNCTION("""COMPUTED_VALUE"""),76.67)</f>
        <v>76.67</v>
      </c>
      <c r="C846" s="1">
        <f t="shared" si="1"/>
        <v>-1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IFERROR(__xludf.DUMMYFUNCTION("""COMPUTED_VALUE"""),77.32)</f>
        <v>77.32</v>
      </c>
      <c r="C847" s="1">
        <f t="shared" si="1"/>
        <v>-1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IFERROR(__xludf.DUMMYFUNCTION("""COMPUTED_VALUE"""),77.88)</f>
        <v>77.88</v>
      </c>
      <c r="C848" s="1">
        <f t="shared" si="1"/>
        <v>-1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IFERROR(__xludf.DUMMYFUNCTION("""COMPUTED_VALUE"""),76.75)</f>
        <v>76.75</v>
      </c>
      <c r="C849" s="1">
        <f t="shared" si="1"/>
        <v>-1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IFERROR(__xludf.DUMMYFUNCTION("""COMPUTED_VALUE"""),76.86)</f>
        <v>76.86</v>
      </c>
      <c r="C850" s="1">
        <f t="shared" si="1"/>
        <v>-1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IFERROR(__xludf.DUMMYFUNCTION("""COMPUTED_VALUE"""),76.76)</f>
        <v>76.76</v>
      </c>
      <c r="C851" s="1">
        <f t="shared" si="1"/>
        <v>-1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IFERROR(__xludf.DUMMYFUNCTION("""COMPUTED_VALUE"""),78.71)</f>
        <v>78.71</v>
      </c>
      <c r="C852" s="1">
        <f t="shared" si="1"/>
        <v>-1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IFERROR(__xludf.DUMMYFUNCTION("""COMPUTED_VALUE"""),79.69)</f>
        <v>79.69</v>
      </c>
      <c r="C853" s="1">
        <f t="shared" si="1"/>
        <v>-1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IFERROR(__xludf.DUMMYFUNCTION("""COMPUTED_VALUE"""),78.91)</f>
        <v>78.91</v>
      </c>
      <c r="C854" s="1">
        <f t="shared" si="1"/>
        <v>-1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IFERROR(__xludf.DUMMYFUNCTION("""COMPUTED_VALUE"""),78.99)</f>
        <v>78.99</v>
      </c>
      <c r="C855" s="1">
        <f t="shared" si="1"/>
        <v>-1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IFERROR(__xludf.DUMMYFUNCTION("""COMPUTED_VALUE"""),79.82)</f>
        <v>79.82</v>
      </c>
      <c r="C856" s="1">
        <f t="shared" si="1"/>
        <v>-1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IFERROR(__xludf.DUMMYFUNCTION("""COMPUTED_VALUE"""),79.49)</f>
        <v>79.49</v>
      </c>
      <c r="C857" s="1">
        <f t="shared" si="1"/>
        <v>-1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IFERROR(__xludf.DUMMYFUNCTION("""COMPUTED_VALUE"""),79.44)</f>
        <v>79.44</v>
      </c>
      <c r="C858" s="1">
        <f t="shared" si="1"/>
        <v>-1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IFERROR(__xludf.DUMMYFUNCTION("""COMPUTED_VALUE"""),78.66)</f>
        <v>78.66</v>
      </c>
      <c r="C859" s="1">
        <f t="shared" si="1"/>
        <v>-1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IFERROR(__xludf.DUMMYFUNCTION("""COMPUTED_VALUE"""),79.08)</f>
        <v>79.08</v>
      </c>
      <c r="C860" s="1">
        <f t="shared" si="1"/>
        <v>-1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IFERROR(__xludf.DUMMYFUNCTION("""COMPUTED_VALUE"""),76.63)</f>
        <v>76.63</v>
      </c>
      <c r="C861" s="1">
        <f t="shared" si="1"/>
        <v>-1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IFERROR(__xludf.DUMMYFUNCTION("""COMPUTED_VALUE"""),75.1)</f>
        <v>75.1</v>
      </c>
      <c r="C862" s="1">
        <f t="shared" si="1"/>
        <v>-1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IFERROR(__xludf.DUMMYFUNCTION("""COMPUTED_VALUE"""),77.26)</f>
        <v>77.26</v>
      </c>
      <c r="C863" s="1">
        <f t="shared" si="1"/>
        <v>-1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IFERROR(__xludf.DUMMYFUNCTION("""COMPUTED_VALUE"""),78.74)</f>
        <v>78.74</v>
      </c>
      <c r="C864" s="1">
        <f t="shared" si="1"/>
        <v>-1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IFERROR(__xludf.DUMMYFUNCTION("""COMPUTED_VALUE"""),77.73)</f>
        <v>77.73</v>
      </c>
      <c r="C865" s="1">
        <f t="shared" si="1"/>
        <v>-1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IFERROR(__xludf.DUMMYFUNCTION("""COMPUTED_VALUE"""),77.61)</f>
        <v>77.61</v>
      </c>
      <c r="C866" s="1">
        <f t="shared" si="1"/>
        <v>-1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IFERROR(__xludf.DUMMYFUNCTION("""COMPUTED_VALUE"""),76.4)</f>
        <v>76.4</v>
      </c>
      <c r="C867" s="1">
        <f t="shared" si="1"/>
        <v>-1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IFERROR(__xludf.DUMMYFUNCTION("""COMPUTED_VALUE"""),76.53)</f>
        <v>76.53</v>
      </c>
      <c r="C868" s="1">
        <f t="shared" si="1"/>
        <v>-1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IFERROR(__xludf.DUMMYFUNCTION("""COMPUTED_VALUE"""),76.59)</f>
        <v>76.59</v>
      </c>
      <c r="C869" s="1">
        <f t="shared" si="1"/>
        <v>-1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IFERROR(__xludf.DUMMYFUNCTION("""COMPUTED_VALUE"""),76.14)</f>
        <v>76.14</v>
      </c>
      <c r="C870" s="1">
        <f t="shared" si="1"/>
        <v>-1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IFERROR(__xludf.DUMMYFUNCTION("""COMPUTED_VALUE"""),77.19)</f>
        <v>77.19</v>
      </c>
      <c r="C871" s="1">
        <f t="shared" si="1"/>
        <v>-1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IFERROR(__xludf.DUMMYFUNCTION("""COMPUTED_VALUE"""),75.93)</f>
        <v>75.93</v>
      </c>
      <c r="C872" s="1">
        <f t="shared" si="1"/>
        <v>-1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IFERROR(__xludf.DUMMYFUNCTION("""COMPUTED_VALUE"""),73.87)</f>
        <v>73.87</v>
      </c>
      <c r="C873" s="1">
        <f t="shared" si="1"/>
        <v>-1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IFERROR(__xludf.DUMMYFUNCTION("""COMPUTED_VALUE"""),73.82)</f>
        <v>73.82</v>
      </c>
      <c r="C874" s="1">
        <f t="shared" si="1"/>
        <v>-1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IFERROR(__xludf.DUMMYFUNCTION("""COMPUTED_VALUE"""),73.51)</f>
        <v>73.51</v>
      </c>
      <c r="C875" s="1">
        <f t="shared" si="1"/>
        <v>-1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IFERROR(__xludf.DUMMYFUNCTION("""COMPUTED_VALUE"""),74.14)</f>
        <v>74.14</v>
      </c>
      <c r="C876" s="1">
        <f t="shared" si="1"/>
        <v>-1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IFERROR(__xludf.DUMMYFUNCTION("""COMPUTED_VALUE"""),75.67)</f>
        <v>75.67</v>
      </c>
      <c r="C877" s="1">
        <f t="shared" si="1"/>
        <v>-1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IFERROR(__xludf.DUMMYFUNCTION("""COMPUTED_VALUE"""),76.27)</f>
        <v>76.27</v>
      </c>
      <c r="C878" s="1">
        <f t="shared" si="1"/>
        <v>-1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IFERROR(__xludf.DUMMYFUNCTION("""COMPUTED_VALUE"""),77.47)</f>
        <v>77.47</v>
      </c>
      <c r="C879" s="1">
        <f t="shared" si="1"/>
        <v>-1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IFERROR(__xludf.DUMMYFUNCTION("""COMPUTED_VALUE"""),76.87)</f>
        <v>76.87</v>
      </c>
      <c r="C880" s="1">
        <f t="shared" si="1"/>
        <v>-1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IFERROR(__xludf.DUMMYFUNCTION("""COMPUTED_VALUE"""),77.31)</f>
        <v>77.31</v>
      </c>
      <c r="C881" s="1">
        <f t="shared" si="1"/>
        <v>-1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IFERROR(__xludf.DUMMYFUNCTION("""COMPUTED_VALUE"""),77.73)</f>
        <v>77.73</v>
      </c>
      <c r="C882" s="1">
        <f t="shared" si="1"/>
        <v>-1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IFERROR(__xludf.DUMMYFUNCTION("""COMPUTED_VALUE"""),78.29)</f>
        <v>78.29</v>
      </c>
      <c r="C883" s="1">
        <f t="shared" si="1"/>
        <v>-1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IFERROR(__xludf.DUMMYFUNCTION("""COMPUTED_VALUE"""),79.22)</f>
        <v>79.22</v>
      </c>
      <c r="C884" s="1">
        <f t="shared" si="1"/>
        <v>-1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IFERROR(__xludf.DUMMYFUNCTION("""COMPUTED_VALUE"""),79.7)</f>
        <v>79.7</v>
      </c>
      <c r="C885" s="1">
        <f t="shared" si="1"/>
        <v>-1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IFERROR(__xludf.DUMMYFUNCTION("""COMPUTED_VALUE"""),79.4)</f>
        <v>79.4</v>
      </c>
      <c r="C886" s="1">
        <f t="shared" si="1"/>
        <v>-1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IFERROR(__xludf.DUMMYFUNCTION("""COMPUTED_VALUE"""),79.86)</f>
        <v>79.86</v>
      </c>
      <c r="C887" s="1">
        <f t="shared" si="1"/>
        <v>-1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IFERROR(__xludf.DUMMYFUNCTION("""COMPUTED_VALUE"""),80.54)</f>
        <v>80.54</v>
      </c>
      <c r="C888" s="1">
        <f t="shared" si="1"/>
        <v>-1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IFERROR(__xludf.DUMMYFUNCTION("""COMPUTED_VALUE"""),80.4)</f>
        <v>80.4</v>
      </c>
      <c r="C889" s="1">
        <f t="shared" si="1"/>
        <v>-1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IFERROR(__xludf.DUMMYFUNCTION("""COMPUTED_VALUE"""),80.22)</f>
        <v>80.22</v>
      </c>
      <c r="C890" s="1">
        <f t="shared" si="1"/>
        <v>-1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IFERROR(__xludf.DUMMYFUNCTION("""COMPUTED_VALUE"""),80.44)</f>
        <v>80.44</v>
      </c>
      <c r="C891" s="1">
        <f t="shared" si="1"/>
        <v>-1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IFERROR(__xludf.DUMMYFUNCTION("""COMPUTED_VALUE"""),80.02)</f>
        <v>80.02</v>
      </c>
      <c r="C892" s="1">
        <f t="shared" si="1"/>
        <v>-1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IFERROR(__xludf.DUMMYFUNCTION("""COMPUTED_VALUE"""),79.89)</f>
        <v>79.89</v>
      </c>
      <c r="C893" s="1">
        <f t="shared" si="1"/>
        <v>-1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IFERROR(__xludf.DUMMYFUNCTION("""COMPUTED_VALUE"""),80.0)</f>
        <v>80</v>
      </c>
      <c r="C894" s="1">
        <f t="shared" si="1"/>
        <v>-1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IFERROR(__xludf.DUMMYFUNCTION("""COMPUTED_VALUE"""),80.19)</f>
        <v>80.19</v>
      </c>
      <c r="C895" s="1">
        <f t="shared" si="1"/>
        <v>-1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IFERROR(__xludf.DUMMYFUNCTION("""COMPUTED_VALUE"""),80.27)</f>
        <v>80.27</v>
      </c>
      <c r="C896" s="1">
        <f t="shared" si="1"/>
        <v>-1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IFERROR(__xludf.DUMMYFUNCTION("""COMPUTED_VALUE"""),78.99)</f>
        <v>78.99</v>
      </c>
      <c r="C897" s="1">
        <f t="shared" si="1"/>
        <v>-1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IFERROR(__xludf.DUMMYFUNCTION("""COMPUTED_VALUE"""),78.74)</f>
        <v>78.74</v>
      </c>
      <c r="C898" s="1">
        <f t="shared" si="1"/>
        <v>-1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IFERROR(__xludf.DUMMYFUNCTION("""COMPUTED_VALUE"""),78.67)</f>
        <v>78.67</v>
      </c>
      <c r="C899" s="1">
        <f t="shared" si="1"/>
        <v>-1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IFERROR(__xludf.DUMMYFUNCTION("""COMPUTED_VALUE"""),78.6)</f>
        <v>78.6</v>
      </c>
      <c r="C900" s="1">
        <f t="shared" si="1"/>
        <v>-1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IFERROR(__xludf.DUMMYFUNCTION("""COMPUTED_VALUE"""),79.03)</f>
        <v>79.03</v>
      </c>
      <c r="C901" s="1">
        <f t="shared" si="1"/>
        <v>-1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IFERROR(__xludf.DUMMYFUNCTION("""COMPUTED_VALUE"""),78.64)</f>
        <v>78.64</v>
      </c>
      <c r="C902" s="1">
        <f t="shared" si="1"/>
        <v>-1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IFERROR(__xludf.DUMMYFUNCTION("""COMPUTED_VALUE"""),80.23)</f>
        <v>80.23</v>
      </c>
      <c r="C903" s="1">
        <f t="shared" si="1"/>
        <v>-1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IFERROR(__xludf.DUMMYFUNCTION("""COMPUTED_VALUE"""),79.66)</f>
        <v>79.66</v>
      </c>
      <c r="C904" s="1">
        <f t="shared" si="1"/>
        <v>-1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IFERROR(__xludf.DUMMYFUNCTION("""COMPUTED_VALUE"""),80.05)</f>
        <v>80.05</v>
      </c>
      <c r="C905" s="1">
        <f t="shared" si="1"/>
        <v>-1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IFERROR(__xludf.DUMMYFUNCTION("""COMPUTED_VALUE"""),78.83)</f>
        <v>78.83</v>
      </c>
      <c r="C906" s="1">
        <f t="shared" si="1"/>
        <v>-1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IFERROR(__xludf.DUMMYFUNCTION("""COMPUTED_VALUE"""),80.04)</f>
        <v>80.04</v>
      </c>
      <c r="C907" s="1">
        <f t="shared" si="1"/>
        <v>-1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IFERROR(__xludf.DUMMYFUNCTION("""COMPUTED_VALUE"""),78.97)</f>
        <v>78.97</v>
      </c>
      <c r="C908" s="1">
        <f t="shared" si="1"/>
        <v>-1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IFERROR(__xludf.DUMMYFUNCTION("""COMPUTED_VALUE"""),79.2)</f>
        <v>79.2</v>
      </c>
      <c r="C909" s="1">
        <f t="shared" si="1"/>
        <v>-1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IFERROR(__xludf.DUMMYFUNCTION("""COMPUTED_VALUE"""),79.44)</f>
        <v>79.44</v>
      </c>
      <c r="C910" s="1">
        <f t="shared" si="1"/>
        <v>-1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IFERROR(__xludf.DUMMYFUNCTION("""COMPUTED_VALUE"""),77.44)</f>
        <v>77.44</v>
      </c>
      <c r="C911" s="1">
        <f t="shared" si="1"/>
        <v>-1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IFERROR(__xludf.DUMMYFUNCTION("""COMPUTED_VALUE"""),75.14)</f>
        <v>75.14</v>
      </c>
      <c r="C912" s="1">
        <f t="shared" si="1"/>
        <v>-1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IFERROR(__xludf.DUMMYFUNCTION("""COMPUTED_VALUE"""),75.38)</f>
        <v>75.38</v>
      </c>
      <c r="C913" s="1">
        <f t="shared" si="1"/>
        <v>-1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IFERROR(__xludf.DUMMYFUNCTION("""COMPUTED_VALUE"""),75.21)</f>
        <v>75.21</v>
      </c>
      <c r="C914" s="1">
        <f t="shared" si="1"/>
        <v>-1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IFERROR(__xludf.DUMMYFUNCTION("""COMPUTED_VALUE"""),74.29)</f>
        <v>74.29</v>
      </c>
      <c r="C915" s="1">
        <f t="shared" si="1"/>
        <v>-1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IFERROR(__xludf.DUMMYFUNCTION("""COMPUTED_VALUE"""),73.73)</f>
        <v>73.73</v>
      </c>
      <c r="C916" s="1">
        <f t="shared" si="1"/>
        <v>-1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IFERROR(__xludf.DUMMYFUNCTION("""COMPUTED_VALUE"""),74.0)</f>
        <v>74</v>
      </c>
      <c r="C917" s="1">
        <f t="shared" si="1"/>
        <v>-1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IFERROR(__xludf.DUMMYFUNCTION("""COMPUTED_VALUE"""),73.89)</f>
        <v>73.89</v>
      </c>
      <c r="C918" s="1">
        <f t="shared" si="1"/>
        <v>-1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IFERROR(__xludf.DUMMYFUNCTION("""COMPUTED_VALUE"""),75.43)</f>
        <v>75.43</v>
      </c>
      <c r="C919" s="1">
        <f t="shared" si="1"/>
        <v>-1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IFERROR(__xludf.DUMMYFUNCTION("""COMPUTED_VALUE"""),74.12)</f>
        <v>74.12</v>
      </c>
      <c r="C920" s="1">
        <f t="shared" si="1"/>
        <v>-1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IFERROR(__xludf.DUMMYFUNCTION("""COMPUTED_VALUE"""),75.03)</f>
        <v>75.03</v>
      </c>
      <c r="C921" s="1">
        <f t="shared" si="1"/>
        <v>-1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IFERROR(__xludf.DUMMYFUNCTION("""COMPUTED_VALUE"""),75.05)</f>
        <v>75.05</v>
      </c>
      <c r="C922" s="1">
        <f t="shared" si="1"/>
        <v>-1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IFERROR(__xludf.DUMMYFUNCTION("""COMPUTED_VALUE"""),74.49)</f>
        <v>74.49</v>
      </c>
      <c r="C923" s="1">
        <f t="shared" si="1"/>
        <v>-1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IFERROR(__xludf.DUMMYFUNCTION("""COMPUTED_VALUE"""),73.9)</f>
        <v>73.9</v>
      </c>
      <c r="C924" s="1">
        <f t="shared" si="1"/>
        <v>-1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IFERROR(__xludf.DUMMYFUNCTION("""COMPUTED_VALUE"""),74.14)</f>
        <v>74.14</v>
      </c>
      <c r="C925" s="1">
        <f t="shared" si="1"/>
        <v>-1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IFERROR(__xludf.DUMMYFUNCTION("""COMPUTED_VALUE"""),72.99)</f>
        <v>72.99</v>
      </c>
      <c r="C926" s="1">
        <f t="shared" si="1"/>
        <v>-1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IFERROR(__xludf.DUMMYFUNCTION("""COMPUTED_VALUE"""),72.7)</f>
        <v>72.7</v>
      </c>
      <c r="C927" s="1">
        <f t="shared" si="1"/>
        <v>-1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IFERROR(__xludf.DUMMYFUNCTION("""COMPUTED_VALUE"""),73.58)</f>
        <v>73.58</v>
      </c>
      <c r="C928" s="1">
        <f t="shared" si="1"/>
        <v>-1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IFERROR(__xludf.DUMMYFUNCTION("""COMPUTED_VALUE"""),74.6)</f>
        <v>74.6</v>
      </c>
      <c r="C929" s="1">
        <f t="shared" si="1"/>
        <v>-1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IFERROR(__xludf.DUMMYFUNCTION("""COMPUTED_VALUE"""),75.04)</f>
        <v>75.04</v>
      </c>
      <c r="C930" s="1">
        <f t="shared" si="1"/>
        <v>-1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IFERROR(__xludf.DUMMYFUNCTION("""COMPUTED_VALUE"""),75.4)</f>
        <v>75.4</v>
      </c>
      <c r="C931" s="1">
        <f t="shared" si="1"/>
        <v>-1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IFERROR(__xludf.DUMMYFUNCTION("""COMPUTED_VALUE"""),75.11)</f>
        <v>75.11</v>
      </c>
      <c r="C932" s="1">
        <f t="shared" si="1"/>
        <v>-1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IFERROR(__xludf.DUMMYFUNCTION("""COMPUTED_VALUE"""),75.54)</f>
        <v>75.54</v>
      </c>
      <c r="C933" s="1">
        <f t="shared" si="1"/>
        <v>-1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IFERROR(__xludf.DUMMYFUNCTION("""COMPUTED_VALUE"""),75.8)</f>
        <v>75.8</v>
      </c>
      <c r="C934" s="1">
        <f t="shared" si="1"/>
        <v>-1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IFERROR(__xludf.DUMMYFUNCTION("""COMPUTED_VALUE"""),77.37)</f>
        <v>77.37</v>
      </c>
      <c r="C935" s="1">
        <f t="shared" si="1"/>
        <v>-1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IFERROR(__xludf.DUMMYFUNCTION("""COMPUTED_VALUE"""),78.51)</f>
        <v>78.51</v>
      </c>
      <c r="C936" s="1">
        <f t="shared" si="1"/>
        <v>-1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IFERROR(__xludf.DUMMYFUNCTION("""COMPUTED_VALUE"""),77.0)</f>
        <v>77</v>
      </c>
      <c r="C937" s="1">
        <f t="shared" si="1"/>
        <v>-1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IFERROR(__xludf.DUMMYFUNCTION("""COMPUTED_VALUE"""),75.91)</f>
        <v>75.91</v>
      </c>
      <c r="C938" s="1">
        <f t="shared" si="1"/>
        <v>-1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IFERROR(__xludf.DUMMYFUNCTION("""COMPUTED_VALUE"""),76.04)</f>
        <v>76.04</v>
      </c>
      <c r="C939" s="1">
        <f t="shared" si="1"/>
        <v>-1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IFERROR(__xludf.DUMMYFUNCTION("""COMPUTED_VALUE"""),75.52)</f>
        <v>75.52</v>
      </c>
      <c r="C940" s="1">
        <f t="shared" si="1"/>
        <v>-1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IFERROR(__xludf.DUMMYFUNCTION("""COMPUTED_VALUE"""),76.07)</f>
        <v>76.07</v>
      </c>
      <c r="C941" s="1">
        <f t="shared" si="1"/>
        <v>-1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IFERROR(__xludf.DUMMYFUNCTION("""COMPUTED_VALUE"""),75.96)</f>
        <v>75.96</v>
      </c>
      <c r="C942" s="1">
        <f t="shared" si="1"/>
        <v>-1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IFERROR(__xludf.DUMMYFUNCTION("""COMPUTED_VALUE"""),75.85)</f>
        <v>75.85</v>
      </c>
      <c r="C943" s="1">
        <f t="shared" si="1"/>
        <v>-1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IFERROR(__xludf.DUMMYFUNCTION("""COMPUTED_VALUE"""),76.26)</f>
        <v>76.26</v>
      </c>
      <c r="C944" s="1">
        <f t="shared" si="1"/>
        <v>-1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IFERROR(__xludf.DUMMYFUNCTION("""COMPUTED_VALUE"""),76.32)</f>
        <v>76.32</v>
      </c>
      <c r="C945" s="1">
        <f t="shared" si="1"/>
        <v>-1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IFERROR(__xludf.DUMMYFUNCTION("""COMPUTED_VALUE"""),75.88)</f>
        <v>75.88</v>
      </c>
      <c r="C946" s="1">
        <f t="shared" si="1"/>
        <v>-1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IFERROR(__xludf.DUMMYFUNCTION("""COMPUTED_VALUE"""),75.78)</f>
        <v>75.78</v>
      </c>
      <c r="C947" s="1">
        <f t="shared" si="1"/>
        <v>-1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IFERROR(__xludf.DUMMYFUNCTION("""COMPUTED_VALUE"""),75.13)</f>
        <v>75.13</v>
      </c>
      <c r="C948" s="1">
        <f t="shared" si="1"/>
        <v>-1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IFERROR(__xludf.DUMMYFUNCTION("""COMPUTED_VALUE"""),74.27)</f>
        <v>74.27</v>
      </c>
      <c r="C949" s="1">
        <f t="shared" si="1"/>
        <v>-1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IFERROR(__xludf.DUMMYFUNCTION("""COMPUTED_VALUE"""),74.14)</f>
        <v>74.14</v>
      </c>
      <c r="C950" s="1">
        <f t="shared" si="1"/>
        <v>-1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IFERROR(__xludf.DUMMYFUNCTION("""COMPUTED_VALUE"""),75.51)</f>
        <v>75.51</v>
      </c>
      <c r="C951" s="1">
        <f t="shared" si="1"/>
        <v>-1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IFERROR(__xludf.DUMMYFUNCTION("""COMPUTED_VALUE"""),76.32)</f>
        <v>76.32</v>
      </c>
      <c r="C952" s="1">
        <f t="shared" si="1"/>
        <v>-1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IFERROR(__xludf.DUMMYFUNCTION("""COMPUTED_VALUE"""),76.35)</f>
        <v>76.35</v>
      </c>
      <c r="C953" s="1">
        <f t="shared" si="1"/>
        <v>-1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IFERROR(__xludf.DUMMYFUNCTION("""COMPUTED_VALUE"""),75.18)</f>
        <v>75.18</v>
      </c>
      <c r="C954" s="1">
        <f t="shared" si="1"/>
        <v>-1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IFERROR(__xludf.DUMMYFUNCTION("""COMPUTED_VALUE"""),74.94)</f>
        <v>74.94</v>
      </c>
      <c r="C955" s="1">
        <f t="shared" si="1"/>
        <v>-1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IFERROR(__xludf.DUMMYFUNCTION("""COMPUTED_VALUE"""),75.74)</f>
        <v>75.74</v>
      </c>
      <c r="C956" s="1">
        <f t="shared" si="1"/>
        <v>-1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IFERROR(__xludf.DUMMYFUNCTION("""COMPUTED_VALUE"""),74.69)</f>
        <v>74.69</v>
      </c>
      <c r="C957" s="1">
        <f t="shared" si="1"/>
        <v>-1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IFERROR(__xludf.DUMMYFUNCTION("""COMPUTED_VALUE"""),74.62)</f>
        <v>74.62</v>
      </c>
      <c r="C958" s="1">
        <f t="shared" si="1"/>
        <v>-1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IFERROR(__xludf.DUMMYFUNCTION("""COMPUTED_VALUE"""),74.86)</f>
        <v>74.86</v>
      </c>
      <c r="C959" s="1">
        <f t="shared" si="1"/>
        <v>-1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IFERROR(__xludf.DUMMYFUNCTION("""COMPUTED_VALUE"""),75.08)</f>
        <v>75.08</v>
      </c>
      <c r="C960" s="1">
        <f t="shared" si="1"/>
        <v>-1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IFERROR(__xludf.DUMMYFUNCTION("""COMPUTED_VALUE"""),76.78)</f>
        <v>76.78</v>
      </c>
      <c r="C961" s="1">
        <f t="shared" si="1"/>
        <v>-1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IFERROR(__xludf.DUMMYFUNCTION("""COMPUTED_VALUE"""),76.25)</f>
        <v>76.25</v>
      </c>
      <c r="C962" s="1">
        <f t="shared" si="1"/>
        <v>-1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IFERROR(__xludf.DUMMYFUNCTION("""COMPUTED_VALUE"""),76.06)</f>
        <v>76.06</v>
      </c>
      <c r="C963" s="1">
        <f t="shared" si="1"/>
        <v>-1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IFERROR(__xludf.DUMMYFUNCTION("""COMPUTED_VALUE"""),77.5)</f>
        <v>77.5</v>
      </c>
      <c r="C964" s="1">
        <f t="shared" si="1"/>
        <v>-1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IFERROR(__xludf.DUMMYFUNCTION("""COMPUTED_VALUE"""),77.88)</f>
        <v>77.88</v>
      </c>
      <c r="C965" s="1">
        <f t="shared" si="1"/>
        <v>-1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IFERROR(__xludf.DUMMYFUNCTION("""COMPUTED_VALUE"""),77.89)</f>
        <v>77.89</v>
      </c>
      <c r="C966" s="1">
        <f t="shared" si="1"/>
        <v>-1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IFERROR(__xludf.DUMMYFUNCTION("""COMPUTED_VALUE"""),76.99)</f>
        <v>76.99</v>
      </c>
      <c r="C967" s="1">
        <f t="shared" si="1"/>
        <v>-1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IFERROR(__xludf.DUMMYFUNCTION("""COMPUTED_VALUE"""),77.0)</f>
        <v>77</v>
      </c>
      <c r="C968" s="1">
        <f t="shared" si="1"/>
        <v>-1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IFERROR(__xludf.DUMMYFUNCTION("""COMPUTED_VALUE"""),76.65)</f>
        <v>76.65</v>
      </c>
      <c r="C969" s="1">
        <f t="shared" si="1"/>
        <v>-1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IFERROR(__xludf.DUMMYFUNCTION("""COMPUTED_VALUE"""),76.42)</f>
        <v>76.42</v>
      </c>
      <c r="C970" s="1">
        <f t="shared" si="1"/>
        <v>-1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IFERROR(__xludf.DUMMYFUNCTION("""COMPUTED_VALUE"""),75.69)</f>
        <v>75.69</v>
      </c>
      <c r="C971" s="1">
        <f t="shared" si="1"/>
        <v>-1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IFERROR(__xludf.DUMMYFUNCTION("""COMPUTED_VALUE"""),75.48)</f>
        <v>75.48</v>
      </c>
      <c r="C972" s="1">
        <f t="shared" si="1"/>
        <v>-1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IFERROR(__xludf.DUMMYFUNCTION("""COMPUTED_VALUE"""),75.37)</f>
        <v>75.37</v>
      </c>
      <c r="C973" s="1">
        <f t="shared" si="1"/>
        <v>-1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IFERROR(__xludf.DUMMYFUNCTION("""COMPUTED_VALUE"""),76.18)</f>
        <v>76.18</v>
      </c>
      <c r="C974" s="1">
        <f t="shared" si="1"/>
        <v>-1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IFERROR(__xludf.DUMMYFUNCTION("""COMPUTED_VALUE"""),77.6)</f>
        <v>77.6</v>
      </c>
      <c r="C975" s="1">
        <f t="shared" si="1"/>
        <v>-1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IFERROR(__xludf.DUMMYFUNCTION("""COMPUTED_VALUE"""),78.94)</f>
        <v>78.94</v>
      </c>
      <c r="C976" s="1">
        <f t="shared" si="1"/>
        <v>-1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IFERROR(__xludf.DUMMYFUNCTION("""COMPUTED_VALUE"""),80.03)</f>
        <v>80.03</v>
      </c>
      <c r="C977" s="1">
        <f t="shared" si="1"/>
        <v>-1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IFERROR(__xludf.DUMMYFUNCTION("""COMPUTED_VALUE"""),79.67)</f>
        <v>79.67</v>
      </c>
      <c r="C978" s="1">
        <f t="shared" si="1"/>
        <v>-1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IFERROR(__xludf.DUMMYFUNCTION("""COMPUTED_VALUE"""),80.38)</f>
        <v>80.38</v>
      </c>
      <c r="C979" s="1">
        <f t="shared" si="1"/>
        <v>-1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IFERROR(__xludf.DUMMYFUNCTION("""COMPUTED_VALUE"""),79.75)</f>
        <v>79.75</v>
      </c>
      <c r="C980" s="1">
        <f t="shared" si="1"/>
        <v>-1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IFERROR(__xludf.DUMMYFUNCTION("""COMPUTED_VALUE"""),79.83)</f>
        <v>79.83</v>
      </c>
      <c r="C981" s="1">
        <f t="shared" si="1"/>
        <v>-1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IFERROR(__xludf.DUMMYFUNCTION("""COMPUTED_VALUE"""),79.18)</f>
        <v>79.18</v>
      </c>
      <c r="C982" s="1">
        <f t="shared" si="1"/>
        <v>-1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IFERROR(__xludf.DUMMYFUNCTION("""COMPUTED_VALUE"""),79.75)</f>
        <v>79.75</v>
      </c>
      <c r="C983" s="1">
        <f t="shared" si="1"/>
        <v>-1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IFERROR(__xludf.DUMMYFUNCTION("""COMPUTED_VALUE"""),80.35)</f>
        <v>80.35</v>
      </c>
      <c r="C984" s="1">
        <f t="shared" si="1"/>
        <v>-1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IFERROR(__xludf.DUMMYFUNCTION("""COMPUTED_VALUE"""),80.66)</f>
        <v>80.66</v>
      </c>
      <c r="C985" s="1">
        <f t="shared" si="1"/>
        <v>-1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IFERROR(__xludf.DUMMYFUNCTION("""COMPUTED_VALUE"""),80.67)</f>
        <v>80.67</v>
      </c>
      <c r="C986" s="1">
        <f t="shared" si="1"/>
        <v>-1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IFERROR(__xludf.DUMMYFUNCTION("""COMPUTED_VALUE"""),79.77)</f>
        <v>79.77</v>
      </c>
      <c r="C987" s="1">
        <f t="shared" si="1"/>
        <v>-1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IFERROR(__xludf.DUMMYFUNCTION("""COMPUTED_VALUE"""),78.71)</f>
        <v>78.71</v>
      </c>
      <c r="C988" s="1">
        <f t="shared" si="1"/>
        <v>-1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IFERROR(__xludf.DUMMYFUNCTION("""COMPUTED_VALUE"""),78.4)</f>
        <v>78.4</v>
      </c>
      <c r="C989" s="1">
        <f t="shared" si="1"/>
        <v>-1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IFERROR(__xludf.DUMMYFUNCTION("""COMPUTED_VALUE"""),78.54)</f>
        <v>78.54</v>
      </c>
      <c r="C990" s="1">
        <f t="shared" si="1"/>
        <v>-1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IFERROR(__xludf.DUMMYFUNCTION("""COMPUTED_VALUE"""),79.84)</f>
        <v>79.84</v>
      </c>
      <c r="C991" s="1">
        <f t="shared" si="1"/>
        <v>-1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IFERROR(__xludf.DUMMYFUNCTION("""COMPUTED_VALUE"""),79.6)</f>
        <v>79.6</v>
      </c>
      <c r="C992" s="1">
        <f t="shared" si="1"/>
        <v>-1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IFERROR(__xludf.DUMMYFUNCTION("""COMPUTED_VALUE"""),78.61)</f>
        <v>78.61</v>
      </c>
      <c r="C993" s="1">
        <f t="shared" si="1"/>
        <v>-1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IFERROR(__xludf.DUMMYFUNCTION("""COMPUTED_VALUE"""),79.0)</f>
        <v>79</v>
      </c>
      <c r="C994" s="1">
        <f t="shared" si="1"/>
        <v>-1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IFERROR(__xludf.DUMMYFUNCTION("""COMPUTED_VALUE"""),78.53)</f>
        <v>78.53</v>
      </c>
      <c r="C995" s="1">
        <f t="shared" si="1"/>
        <v>-1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IFERROR(__xludf.DUMMYFUNCTION("""COMPUTED_VALUE"""),79.01)</f>
        <v>79.01</v>
      </c>
      <c r="C996" s="1">
        <f t="shared" si="1"/>
        <v>-1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IFERROR(__xludf.DUMMYFUNCTION("""COMPUTED_VALUE"""),79.1)</f>
        <v>79.1</v>
      </c>
      <c r="C997" s="1">
        <f t="shared" si="1"/>
        <v>-1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IFERROR(__xludf.DUMMYFUNCTION("""COMPUTED_VALUE"""),78.62)</f>
        <v>78.62</v>
      </c>
      <c r="C998" s="1">
        <f t="shared" si="1"/>
        <v>-1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IFERROR(__xludf.DUMMYFUNCTION("""COMPUTED_VALUE"""),80.05)</f>
        <v>80.05</v>
      </c>
      <c r="C999" s="1">
        <f t="shared" si="1"/>
        <v>-1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IFERROR(__xludf.DUMMYFUNCTION("""COMPUTED_VALUE"""),79.95)</f>
        <v>79.95</v>
      </c>
      <c r="C1000" s="1">
        <f t="shared" si="1"/>
        <v>-1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IFERROR(__xludf.DUMMYFUNCTION("""COMPUTED_VALUE"""),80.04)</f>
        <v>80.04</v>
      </c>
      <c r="C1001" s="1">
        <f t="shared" si="1"/>
        <v>-1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IFERROR(__xludf.DUMMYFUNCTION("""COMPUTED_VALUE"""),80.56)</f>
        <v>80.56</v>
      </c>
      <c r="C1002" s="1">
        <f t="shared" si="1"/>
        <v>-1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IFERROR(__xludf.DUMMYFUNCTION("""COMPUTED_VALUE"""),80.64)</f>
        <v>80.64</v>
      </c>
      <c r="C1003" s="1">
        <f t="shared" si="1"/>
        <v>-1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IFERROR(__xludf.DUMMYFUNCTION("""COMPUTED_VALUE"""),81.55)</f>
        <v>81.55</v>
      </c>
      <c r="C1004" s="1">
        <f t="shared" si="1"/>
        <v>-1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IFERROR(__xludf.DUMMYFUNCTION("""COMPUTED_VALUE"""),81.64)</f>
        <v>81.64</v>
      </c>
      <c r="C1005" s="1">
        <f t="shared" si="1"/>
        <v>-1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IFERROR(__xludf.DUMMYFUNCTION("""COMPUTED_VALUE"""),81.94)</f>
        <v>81.94</v>
      </c>
      <c r="C1006" s="1">
        <f t="shared" si="1"/>
        <v>-1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IFERROR(__xludf.DUMMYFUNCTION("""COMPUTED_VALUE"""),82.34)</f>
        <v>82.34</v>
      </c>
      <c r="C1007" s="1">
        <f t="shared" si="1"/>
        <v>-1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IFERROR(__xludf.DUMMYFUNCTION("""COMPUTED_VALUE"""),82.02)</f>
        <v>82.02</v>
      </c>
      <c r="C1008" s="1">
        <f t="shared" si="1"/>
        <v>-1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IFERROR(__xludf.DUMMYFUNCTION("""COMPUTED_VALUE"""),81.89)</f>
        <v>81.89</v>
      </c>
      <c r="C1009" s="1">
        <f t="shared" si="1"/>
        <v>-1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IFERROR(__xludf.DUMMYFUNCTION("""COMPUTED_VALUE"""),81.1)</f>
        <v>81.1</v>
      </c>
      <c r="C1010" s="1">
        <f t="shared" si="1"/>
        <v>-1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IFERROR(__xludf.DUMMYFUNCTION("""COMPUTED_VALUE"""),81.5)</f>
        <v>81.5</v>
      </c>
      <c r="C1011" s="1">
        <f t="shared" si="1"/>
        <v>-1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IFERROR(__xludf.DUMMYFUNCTION("""COMPUTED_VALUE"""),81.93)</f>
        <v>81.93</v>
      </c>
      <c r="C1012" s="1">
        <f t="shared" si="1"/>
        <v>-1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IFERROR(__xludf.DUMMYFUNCTION("""COMPUTED_VALUE"""),81.57)</f>
        <v>81.57</v>
      </c>
      <c r="C1013" s="1">
        <f t="shared" si="1"/>
        <v>-1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IFERROR(__xludf.DUMMYFUNCTION("""COMPUTED_VALUE"""),82.01)</f>
        <v>82.01</v>
      </c>
      <c r="C1014" s="1">
        <f t="shared" si="1"/>
        <v>-1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IFERROR(__xludf.DUMMYFUNCTION("""COMPUTED_VALUE"""),80.97)</f>
        <v>80.97</v>
      </c>
      <c r="C1015" s="1">
        <f t="shared" si="1"/>
        <v>-1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IFERROR(__xludf.DUMMYFUNCTION("""COMPUTED_VALUE"""),81.01)</f>
        <v>81.01</v>
      </c>
      <c r="C1016" s="1">
        <f t="shared" si="1"/>
        <v>-1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IFERROR(__xludf.DUMMYFUNCTION("""COMPUTED_VALUE"""),81.07)</f>
        <v>81.07</v>
      </c>
      <c r="C1017" s="1">
        <f t="shared" si="1"/>
        <v>-1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IFERROR(__xludf.DUMMYFUNCTION("""COMPUTED_VALUE"""),81.26)</f>
        <v>81.26</v>
      </c>
      <c r="C1018" s="1">
        <f t="shared" si="1"/>
        <v>-1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IFERROR(__xludf.DUMMYFUNCTION("""COMPUTED_VALUE"""),81.0)</f>
        <v>81</v>
      </c>
      <c r="C1019" s="1">
        <f t="shared" si="1"/>
        <v>-1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IFERROR(__xludf.DUMMYFUNCTION("""COMPUTED_VALUE"""),80.46)</f>
        <v>80.46</v>
      </c>
      <c r="C1020" s="1">
        <f t="shared" si="1"/>
        <v>-1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IFERROR(__xludf.DUMMYFUNCTION("""COMPUTED_VALUE"""),80.2)</f>
        <v>80.2</v>
      </c>
      <c r="C1021" s="1">
        <f t="shared" si="1"/>
        <v>-1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IFERROR(__xludf.DUMMYFUNCTION("""COMPUTED_VALUE"""),80.24)</f>
        <v>80.24</v>
      </c>
      <c r="C1022" s="1">
        <f t="shared" si="1"/>
        <v>-1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IFERROR(__xludf.DUMMYFUNCTION("""COMPUTED_VALUE"""),79.16)</f>
        <v>79.16</v>
      </c>
      <c r="C1023" s="1">
        <f t="shared" si="1"/>
        <v>-1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IFERROR(__xludf.DUMMYFUNCTION("""COMPUTED_VALUE"""),78.94)</f>
        <v>78.94</v>
      </c>
      <c r="C1024" s="1">
        <f t="shared" si="1"/>
        <v>-1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IFERROR(__xludf.DUMMYFUNCTION("""COMPUTED_VALUE"""),78.54)</f>
        <v>78.54</v>
      </c>
      <c r="C1025" s="1">
        <f t="shared" si="1"/>
        <v>-1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IFERROR(__xludf.DUMMYFUNCTION("""COMPUTED_VALUE"""),76.68)</f>
        <v>76.68</v>
      </c>
      <c r="C1026" s="1">
        <f t="shared" si="1"/>
        <v>-1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IFERROR(__xludf.DUMMYFUNCTION("""COMPUTED_VALUE"""),76.93)</f>
        <v>76.93</v>
      </c>
      <c r="C1027" s="1">
        <f t="shared" si="1"/>
        <v>-1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IFERROR(__xludf.DUMMYFUNCTION("""COMPUTED_VALUE"""),76.85)</f>
        <v>76.85</v>
      </c>
      <c r="C1028" s="1">
        <f t="shared" si="1"/>
        <v>-1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IFERROR(__xludf.DUMMYFUNCTION("""COMPUTED_VALUE"""),75.09)</f>
        <v>75.09</v>
      </c>
      <c r="C1029" s="1">
        <f t="shared" si="1"/>
        <v>-1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IFERROR(__xludf.DUMMYFUNCTION("""COMPUTED_VALUE"""),74.97)</f>
        <v>74.97</v>
      </c>
      <c r="C1030" s="1">
        <f t="shared" si="1"/>
        <v>-1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IFERROR(__xludf.DUMMYFUNCTION("""COMPUTED_VALUE"""),75.26)</f>
        <v>75.26</v>
      </c>
      <c r="C1031" s="1">
        <f t="shared" si="1"/>
        <v>-1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IFERROR(__xludf.DUMMYFUNCTION("""COMPUTED_VALUE"""),76.16)</f>
        <v>76.16</v>
      </c>
      <c r="C1032" s="1">
        <f t="shared" si="1"/>
        <v>-1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IFERROR(__xludf.DUMMYFUNCTION("""COMPUTED_VALUE"""),76.45)</f>
        <v>76.45</v>
      </c>
      <c r="C1033" s="1">
        <f t="shared" si="1"/>
        <v>-1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IFERROR(__xludf.DUMMYFUNCTION("""COMPUTED_VALUE"""),76.41)</f>
        <v>76.41</v>
      </c>
      <c r="C1034" s="1">
        <f t="shared" si="1"/>
        <v>-1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IFERROR(__xludf.DUMMYFUNCTION("""COMPUTED_VALUE"""),76.7)</f>
        <v>76.7</v>
      </c>
      <c r="C1035" s="1">
        <f t="shared" si="1"/>
        <v>-1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IFERROR(__xludf.DUMMYFUNCTION("""COMPUTED_VALUE"""),77.28)</f>
        <v>77.28</v>
      </c>
      <c r="C1036" s="1">
        <f t="shared" si="1"/>
        <v>-1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IFERROR(__xludf.DUMMYFUNCTION("""COMPUTED_VALUE"""),77.59)</f>
        <v>77.59</v>
      </c>
      <c r="C1037" s="1">
        <f t="shared" si="1"/>
        <v>-1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IFERROR(__xludf.DUMMYFUNCTION("""COMPUTED_VALUE"""),77.93)</f>
        <v>77.93</v>
      </c>
      <c r="C1038" s="1">
        <f t="shared" si="1"/>
        <v>-1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IFERROR(__xludf.DUMMYFUNCTION("""COMPUTED_VALUE"""),77.57)</f>
        <v>77.57</v>
      </c>
      <c r="C1039" s="1">
        <f t="shared" si="1"/>
        <v>-1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IFERROR(__xludf.DUMMYFUNCTION("""COMPUTED_VALUE"""),76.45)</f>
        <v>76.45</v>
      </c>
      <c r="C1040" s="1">
        <f t="shared" si="1"/>
        <v>-1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IFERROR(__xludf.DUMMYFUNCTION("""COMPUTED_VALUE"""),77.48)</f>
        <v>77.48</v>
      </c>
      <c r="C1041" s="1">
        <f t="shared" si="1"/>
        <v>-1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IFERROR(__xludf.DUMMYFUNCTION("""COMPUTED_VALUE"""),77.74)</f>
        <v>77.74</v>
      </c>
      <c r="C1042" s="1">
        <f t="shared" si="1"/>
        <v>-1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IFERROR(__xludf.DUMMYFUNCTION("""COMPUTED_VALUE"""),77.87)</f>
        <v>77.87</v>
      </c>
      <c r="C1043" s="1">
        <f t="shared" si="1"/>
        <v>-1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IFERROR(__xludf.DUMMYFUNCTION("""COMPUTED_VALUE"""),80.98)</f>
        <v>80.98</v>
      </c>
      <c r="C1044" s="1">
        <f t="shared" si="1"/>
        <v>-1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IFERROR(__xludf.DUMMYFUNCTION("""COMPUTED_VALUE"""),81.7)</f>
        <v>81.7</v>
      </c>
      <c r="C1045" s="1">
        <f t="shared" si="1"/>
        <v>-1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IFERROR(__xludf.DUMMYFUNCTION("""COMPUTED_VALUE"""),81.97)</f>
        <v>81.97</v>
      </c>
      <c r="C1046" s="1">
        <f t="shared" si="1"/>
        <v>-1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IFERROR(__xludf.DUMMYFUNCTION("""COMPUTED_VALUE"""),82.03)</f>
        <v>82.03</v>
      </c>
      <c r="C1047" s="1">
        <f t="shared" si="1"/>
        <v>-1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IFERROR(__xludf.DUMMYFUNCTION("""COMPUTED_VALUE"""),82.0)</f>
        <v>82</v>
      </c>
      <c r="C1048" s="1">
        <f t="shared" si="1"/>
        <v>-1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IFERROR(__xludf.DUMMYFUNCTION("""COMPUTED_VALUE"""),82.87)</f>
        <v>82.87</v>
      </c>
      <c r="C1049" s="1">
        <f t="shared" si="1"/>
        <v>-1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IFERROR(__xludf.DUMMYFUNCTION("""COMPUTED_VALUE"""),82.91)</f>
        <v>82.91</v>
      </c>
      <c r="C1050" s="1">
        <f t="shared" si="1"/>
        <v>-1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IFERROR(__xludf.DUMMYFUNCTION("""COMPUTED_VALUE"""),82.41)</f>
        <v>82.41</v>
      </c>
      <c r="C1051" s="1">
        <f t="shared" si="1"/>
        <v>-1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IFERROR(__xludf.DUMMYFUNCTION("""COMPUTED_VALUE"""),82.55)</f>
        <v>82.55</v>
      </c>
      <c r="C1052" s="1">
        <f t="shared" si="1"/>
        <v>-1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IFERROR(__xludf.DUMMYFUNCTION("""COMPUTED_VALUE"""),82.18)</f>
        <v>82.18</v>
      </c>
      <c r="C1053" s="1">
        <f t="shared" si="1"/>
        <v>-1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IFERROR(__xludf.DUMMYFUNCTION("""COMPUTED_VALUE"""),81.29)</f>
        <v>81.29</v>
      </c>
      <c r="C1054" s="1">
        <f t="shared" si="1"/>
        <v>-1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IFERROR(__xludf.DUMMYFUNCTION("""COMPUTED_VALUE"""),80.56)</f>
        <v>80.56</v>
      </c>
      <c r="C1055" s="1">
        <f t="shared" si="1"/>
        <v>-1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IFERROR(__xludf.DUMMYFUNCTION("""COMPUTED_VALUE"""),78.8)</f>
        <v>78.8</v>
      </c>
      <c r="C1056" s="1">
        <f t="shared" si="1"/>
        <v>-1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IFERROR(__xludf.DUMMYFUNCTION("""COMPUTED_VALUE"""),79.38)</f>
        <v>79.38</v>
      </c>
      <c r="C1057" s="1">
        <f t="shared" si="1"/>
        <v>-1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IFERROR(__xludf.DUMMYFUNCTION("""COMPUTED_VALUE"""),79.58)</f>
        <v>79.58</v>
      </c>
      <c r="C1058" s="1">
        <f t="shared" si="1"/>
        <v>-1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IFERROR(__xludf.DUMMYFUNCTION("""COMPUTED_VALUE"""),79.82)</f>
        <v>79.82</v>
      </c>
      <c r="C1059" s="1">
        <f t="shared" si="1"/>
        <v>-1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IFERROR(__xludf.DUMMYFUNCTION("""COMPUTED_VALUE"""),79.75)</f>
        <v>79.75</v>
      </c>
      <c r="C1060" s="1">
        <f t="shared" si="1"/>
        <v>-1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IFERROR(__xludf.DUMMYFUNCTION("""COMPUTED_VALUE"""),80.09)</f>
        <v>80.09</v>
      </c>
      <c r="C1061" s="1">
        <f t="shared" si="1"/>
        <v>-1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IFERROR(__xludf.DUMMYFUNCTION("""COMPUTED_VALUE"""),80.42)</f>
        <v>80.42</v>
      </c>
      <c r="C1062" s="1">
        <f t="shared" si="1"/>
        <v>-1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IFERROR(__xludf.DUMMYFUNCTION("""COMPUTED_VALUE"""),79.66)</f>
        <v>79.66</v>
      </c>
      <c r="C1063" s="1">
        <f t="shared" si="1"/>
        <v>-1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IFERROR(__xludf.DUMMYFUNCTION("""COMPUTED_VALUE"""),79.47)</f>
        <v>79.47</v>
      </c>
      <c r="C1064" s="1">
        <f t="shared" si="1"/>
        <v>-1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IFERROR(__xludf.DUMMYFUNCTION("""COMPUTED_VALUE"""),78.87)</f>
        <v>78.87</v>
      </c>
      <c r="C1065" s="1">
        <f t="shared" si="1"/>
        <v>-1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IFERROR(__xludf.DUMMYFUNCTION("""COMPUTED_VALUE"""),78.68)</f>
        <v>78.68</v>
      </c>
      <c r="C1066" s="1">
        <f t="shared" si="1"/>
        <v>-1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IFERROR(__xludf.DUMMYFUNCTION("""COMPUTED_VALUE"""),78.72)</f>
        <v>78.72</v>
      </c>
      <c r="C1067" s="1">
        <f t="shared" si="1"/>
        <v>-1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IFERROR(__xludf.DUMMYFUNCTION("""COMPUTED_VALUE"""),79.13)</f>
        <v>79.13</v>
      </c>
      <c r="C1068" s="1">
        <f t="shared" si="1"/>
        <v>-1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IFERROR(__xludf.DUMMYFUNCTION("""COMPUTED_VALUE"""),79.38)</f>
        <v>79.38</v>
      </c>
      <c r="C1069" s="1">
        <f t="shared" si="1"/>
        <v>-1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IFERROR(__xludf.DUMMYFUNCTION("""COMPUTED_VALUE"""),79.95)</f>
        <v>79.95</v>
      </c>
      <c r="C1070" s="1">
        <f t="shared" si="1"/>
        <v>-1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IFERROR(__xludf.DUMMYFUNCTION("""COMPUTED_VALUE"""),79.4)</f>
        <v>79.4</v>
      </c>
      <c r="C1071" s="1">
        <f t="shared" si="1"/>
        <v>-1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IFERROR(__xludf.DUMMYFUNCTION("""COMPUTED_VALUE"""),78.72)</f>
        <v>78.72</v>
      </c>
      <c r="C1072" s="1">
        <f t="shared" si="1"/>
        <v>-1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IFERROR(__xludf.DUMMYFUNCTION("""COMPUTED_VALUE"""),77.13)</f>
        <v>77.13</v>
      </c>
      <c r="C1073" s="1">
        <f t="shared" si="1"/>
        <v>-1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IFERROR(__xludf.DUMMYFUNCTION("""COMPUTED_VALUE"""),77.11)</f>
        <v>77.11</v>
      </c>
      <c r="C1074" s="1">
        <f t="shared" si="1"/>
        <v>-1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IFERROR(__xludf.DUMMYFUNCTION("""COMPUTED_VALUE"""),77.76)</f>
        <v>77.76</v>
      </c>
      <c r="C1075" s="1">
        <f t="shared" si="1"/>
        <v>-1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IFERROR(__xludf.DUMMYFUNCTION("""COMPUTED_VALUE"""),76.78)</f>
        <v>76.78</v>
      </c>
      <c r="C1076" s="1">
        <f t="shared" si="1"/>
        <v>-1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IFERROR(__xludf.DUMMYFUNCTION("""COMPUTED_VALUE"""),75.7)</f>
        <v>75.7</v>
      </c>
      <c r="C1077" s="1">
        <f t="shared" si="1"/>
        <v>-1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IFERROR(__xludf.DUMMYFUNCTION("""COMPUTED_VALUE"""),75.97)</f>
        <v>75.97</v>
      </c>
      <c r="C1078" s="1">
        <f t="shared" si="1"/>
        <v>-1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IFERROR(__xludf.DUMMYFUNCTION("""COMPUTED_VALUE"""),75.89)</f>
        <v>75.89</v>
      </c>
      <c r="C1079" s="1">
        <f t="shared" si="1"/>
        <v>-1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IFERROR(__xludf.DUMMYFUNCTION("""COMPUTED_VALUE"""),76.58)</f>
        <v>76.58</v>
      </c>
      <c r="C1080" s="1">
        <f t="shared" si="1"/>
        <v>-1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IFERROR(__xludf.DUMMYFUNCTION("""COMPUTED_VALUE"""),77.09)</f>
        <v>77.09</v>
      </c>
      <c r="C1081" s="1">
        <f t="shared" si="1"/>
        <v>-1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IFERROR(__xludf.DUMMYFUNCTION("""COMPUTED_VALUE"""),77.96)</f>
        <v>77.96</v>
      </c>
      <c r="C1082" s="1">
        <f t="shared" si="1"/>
        <v>-1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IFERROR(__xludf.DUMMYFUNCTION("""COMPUTED_VALUE"""),79.67)</f>
        <v>79.67</v>
      </c>
      <c r="C1083" s="1">
        <f t="shared" si="1"/>
        <v>-1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IFERROR(__xludf.DUMMYFUNCTION("""COMPUTED_VALUE"""),78.52)</f>
        <v>78.52</v>
      </c>
      <c r="C1084" s="1">
        <f t="shared" si="1"/>
        <v>-1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IFERROR(__xludf.DUMMYFUNCTION("""COMPUTED_VALUE"""),79.77)</f>
        <v>79.77</v>
      </c>
      <c r="C1085" s="1">
        <f t="shared" si="1"/>
        <v>-1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IFERROR(__xludf.DUMMYFUNCTION("""COMPUTED_VALUE"""),79.38)</f>
        <v>79.38</v>
      </c>
      <c r="C1086" s="1">
        <f t="shared" si="1"/>
        <v>-1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IFERROR(__xludf.DUMMYFUNCTION("""COMPUTED_VALUE"""),80.17)</f>
        <v>80.17</v>
      </c>
      <c r="C1087" s="1">
        <f t="shared" si="1"/>
        <v>-1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IFERROR(__xludf.DUMMYFUNCTION("""COMPUTED_VALUE"""),79.52)</f>
        <v>79.52</v>
      </c>
      <c r="C1088" s="1">
        <f t="shared" si="1"/>
        <v>-1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IFERROR(__xludf.DUMMYFUNCTION("""COMPUTED_VALUE"""),79.51)</f>
        <v>79.51</v>
      </c>
      <c r="C1089" s="1">
        <f t="shared" si="1"/>
        <v>-1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IFERROR(__xludf.DUMMYFUNCTION("""COMPUTED_VALUE"""),79.33)</f>
        <v>79.33</v>
      </c>
      <c r="C1090" s="1">
        <f t="shared" si="1"/>
        <v>-1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IFERROR(__xludf.DUMMYFUNCTION("""COMPUTED_VALUE"""),79.4)</f>
        <v>79.4</v>
      </c>
      <c r="C1091" s="1">
        <f t="shared" si="1"/>
        <v>-1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IFERROR(__xludf.DUMMYFUNCTION("""COMPUTED_VALUE"""),78.69)</f>
        <v>78.69</v>
      </c>
      <c r="C1092" s="1">
        <f t="shared" si="1"/>
        <v>-1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IFERROR(__xludf.DUMMYFUNCTION("""COMPUTED_VALUE"""),77.42)</f>
        <v>77.42</v>
      </c>
      <c r="C1093" s="1">
        <f t="shared" si="1"/>
        <v>-1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IFERROR(__xludf.DUMMYFUNCTION("""COMPUTED_VALUE"""),77.08)</f>
        <v>77.08</v>
      </c>
      <c r="C1094" s="1">
        <f t="shared" si="1"/>
        <v>-1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IFERROR(__xludf.DUMMYFUNCTION("""COMPUTED_VALUE"""),77.05)</f>
        <v>77.05</v>
      </c>
      <c r="C1095" s="1">
        <f t="shared" si="1"/>
        <v>-1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IFERROR(__xludf.DUMMYFUNCTION("""COMPUTED_VALUE"""),77.71)</f>
        <v>77.71</v>
      </c>
      <c r="C1096" s="1">
        <f t="shared" si="1"/>
        <v>-1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IFERROR(__xludf.DUMMYFUNCTION("""COMPUTED_VALUE"""),78.27)</f>
        <v>78.27</v>
      </c>
      <c r="C1097" s="1">
        <f t="shared" si="1"/>
        <v>-1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IFERROR(__xludf.DUMMYFUNCTION("""COMPUTED_VALUE"""),77.27)</f>
        <v>77.27</v>
      </c>
      <c r="C1098" s="1">
        <f t="shared" si="1"/>
        <v>-1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IFERROR(__xludf.DUMMYFUNCTION("""COMPUTED_VALUE"""),76.31)</f>
        <v>76.31</v>
      </c>
      <c r="C1099" s="1">
        <f t="shared" si="1"/>
        <v>-1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IFERROR(__xludf.DUMMYFUNCTION("""COMPUTED_VALUE"""),76.24)</f>
        <v>76.24</v>
      </c>
      <c r="C1100" s="1">
        <f t="shared" si="1"/>
        <v>-1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IFERROR(__xludf.DUMMYFUNCTION("""COMPUTED_VALUE"""),77.36)</f>
        <v>77.36</v>
      </c>
      <c r="C1101" s="1">
        <f t="shared" si="1"/>
        <v>-1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IFERROR(__xludf.DUMMYFUNCTION("""COMPUTED_VALUE"""),76.5)</f>
        <v>76.5</v>
      </c>
      <c r="C1102" s="1">
        <f t="shared" si="1"/>
        <v>-1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IFERROR(__xludf.DUMMYFUNCTION("""COMPUTED_VALUE"""),77.96)</f>
        <v>77.96</v>
      </c>
      <c r="C1103" s="1">
        <f t="shared" si="1"/>
        <v>-1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IFERROR(__xludf.DUMMYFUNCTION("""COMPUTED_VALUE"""),78.08)</f>
        <v>78.08</v>
      </c>
      <c r="C1104" s="1">
        <f t="shared" si="1"/>
        <v>-1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IFERROR(__xludf.DUMMYFUNCTION("""COMPUTED_VALUE"""),78.78)</f>
        <v>78.78</v>
      </c>
      <c r="C1105" s="1">
        <f t="shared" si="1"/>
        <v>-1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IFERROR(__xludf.DUMMYFUNCTION("""COMPUTED_VALUE"""),79.18)</f>
        <v>79.18</v>
      </c>
      <c r="C1106" s="1">
        <f t="shared" si="1"/>
        <v>-1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IFERROR(__xludf.DUMMYFUNCTION("""COMPUTED_VALUE"""),79.69)</f>
        <v>79.69</v>
      </c>
      <c r="C1107" s="1">
        <f t="shared" si="1"/>
        <v>-1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IFERROR(__xludf.DUMMYFUNCTION("""COMPUTED_VALUE"""),79.68)</f>
        <v>79.68</v>
      </c>
      <c r="C1108" s="1">
        <f t="shared" si="1"/>
        <v>-1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IFERROR(__xludf.DUMMYFUNCTION("""COMPUTED_VALUE"""),79.9)</f>
        <v>79.9</v>
      </c>
      <c r="C1109" s="1">
        <f t="shared" si="1"/>
        <v>-1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IFERROR(__xludf.DUMMYFUNCTION("""COMPUTED_VALUE"""),80.23)</f>
        <v>80.23</v>
      </c>
      <c r="C1110" s="1">
        <f t="shared" si="1"/>
        <v>-1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IFERROR(__xludf.DUMMYFUNCTION("""COMPUTED_VALUE"""),80.84)</f>
        <v>80.84</v>
      </c>
      <c r="C1111" s="1">
        <f t="shared" si="1"/>
        <v>-1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IFERROR(__xludf.DUMMYFUNCTION("""COMPUTED_VALUE"""),80.67)</f>
        <v>80.67</v>
      </c>
      <c r="C1112" s="1">
        <f t="shared" si="1"/>
        <v>-1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IFERROR(__xludf.DUMMYFUNCTION("""COMPUTED_VALUE"""),80.54)</f>
        <v>80.54</v>
      </c>
      <c r="C1113" s="1">
        <f t="shared" si="1"/>
        <v>-1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IFERROR(__xludf.DUMMYFUNCTION("""COMPUTED_VALUE"""),80.38)</f>
        <v>80.38</v>
      </c>
      <c r="C1114" s="1">
        <f t="shared" si="1"/>
        <v>-1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IFERROR(__xludf.DUMMYFUNCTION("""COMPUTED_VALUE"""),80.64)</f>
        <v>80.64</v>
      </c>
      <c r="C1115" s="1">
        <f t="shared" si="1"/>
        <v>-1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IFERROR(__xludf.DUMMYFUNCTION("""COMPUTED_VALUE"""),80.61)</f>
        <v>80.61</v>
      </c>
      <c r="C1116" s="1">
        <f t="shared" si="1"/>
        <v>-1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IFERROR(__xludf.DUMMYFUNCTION("""COMPUTED_VALUE"""),80.74)</f>
        <v>80.74</v>
      </c>
      <c r="C1117" s="1">
        <f t="shared" si="1"/>
        <v>-1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IFERROR(__xludf.DUMMYFUNCTION("""COMPUTED_VALUE"""),79.81)</f>
        <v>79.81</v>
      </c>
      <c r="C1118" s="1">
        <f t="shared" si="1"/>
        <v>-1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IFERROR(__xludf.DUMMYFUNCTION("""COMPUTED_VALUE"""),78.43)</f>
        <v>78.43</v>
      </c>
      <c r="C1119" s="1">
        <f t="shared" si="1"/>
        <v>-1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IFERROR(__xludf.DUMMYFUNCTION("""COMPUTED_VALUE"""),78.07)</f>
        <v>78.07</v>
      </c>
      <c r="C1120" s="1">
        <f t="shared" si="1"/>
        <v>-1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IFERROR(__xludf.DUMMYFUNCTION("""COMPUTED_VALUE"""),78.9)</f>
        <v>78.9</v>
      </c>
      <c r="C1121" s="1">
        <f t="shared" si="1"/>
        <v>-1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IFERROR(__xludf.DUMMYFUNCTION("""COMPUTED_VALUE"""),80.02)</f>
        <v>80.02</v>
      </c>
      <c r="C1122" s="1">
        <f t="shared" si="1"/>
        <v>-1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IFERROR(__xludf.DUMMYFUNCTION("""COMPUTED_VALUE"""),80.71)</f>
        <v>80.71</v>
      </c>
      <c r="C1123" s="1">
        <f t="shared" si="1"/>
        <v>-1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IFERROR(__xludf.DUMMYFUNCTION("""COMPUTED_VALUE"""),80.44)</f>
        <v>80.44</v>
      </c>
      <c r="C1124" s="1">
        <f t="shared" si="1"/>
        <v>-1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IFERROR(__xludf.DUMMYFUNCTION("""COMPUTED_VALUE"""),80.17)</f>
        <v>80.17</v>
      </c>
      <c r="C1125" s="1">
        <f t="shared" si="1"/>
        <v>-1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IFERROR(__xludf.DUMMYFUNCTION("""COMPUTED_VALUE"""),80.64)</f>
        <v>80.64</v>
      </c>
      <c r="C1126" s="1">
        <f t="shared" si="1"/>
        <v>-1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IFERROR(__xludf.DUMMYFUNCTION("""COMPUTED_VALUE"""),80.43)</f>
        <v>80.43</v>
      </c>
      <c r="C1127" s="1">
        <f t="shared" si="1"/>
        <v>-1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IFERROR(__xludf.DUMMYFUNCTION("""COMPUTED_VALUE"""),80.53)</f>
        <v>80.53</v>
      </c>
      <c r="C1128" s="1">
        <f t="shared" si="1"/>
        <v>-1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IFERROR(__xludf.DUMMYFUNCTION("""COMPUTED_VALUE"""),80.75)</f>
        <v>80.75</v>
      </c>
      <c r="C1129" s="1">
        <f t="shared" si="1"/>
        <v>-1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IFERROR(__xludf.DUMMYFUNCTION("""COMPUTED_VALUE"""),81.13)</f>
        <v>81.13</v>
      </c>
      <c r="C1130" s="1">
        <f t="shared" si="1"/>
        <v>-1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IFERROR(__xludf.DUMMYFUNCTION("""COMPUTED_VALUE"""),80.96)</f>
        <v>80.96</v>
      </c>
      <c r="C1131" s="1">
        <f t="shared" si="1"/>
        <v>-1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IFERROR(__xludf.DUMMYFUNCTION("""COMPUTED_VALUE"""),81.82)</f>
        <v>81.82</v>
      </c>
      <c r="C1132" s="1">
        <f t="shared" si="1"/>
        <v>-1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IFERROR(__xludf.DUMMYFUNCTION("""COMPUTED_VALUE"""),81.98)</f>
        <v>81.98</v>
      </c>
      <c r="C1133" s="1">
        <f t="shared" si="1"/>
        <v>-1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IFERROR(__xludf.DUMMYFUNCTION("""COMPUTED_VALUE"""),82.05)</f>
        <v>82.05</v>
      </c>
      <c r="C1134" s="1">
        <f t="shared" si="1"/>
        <v>-1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IFERROR(__xludf.DUMMYFUNCTION("""COMPUTED_VALUE"""),81.42)</f>
        <v>81.42</v>
      </c>
      <c r="C1135" s="1">
        <f t="shared" si="1"/>
        <v>-1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IFERROR(__xludf.DUMMYFUNCTION("""COMPUTED_VALUE"""),80.76)</f>
        <v>80.76</v>
      </c>
      <c r="C1136" s="1">
        <f t="shared" si="1"/>
        <v>-1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IFERROR(__xludf.DUMMYFUNCTION("""COMPUTED_VALUE"""),80.73)</f>
        <v>80.73</v>
      </c>
      <c r="C1137" s="1">
        <f t="shared" si="1"/>
        <v>-1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IFERROR(__xludf.DUMMYFUNCTION("""COMPUTED_VALUE"""),79.4)</f>
        <v>79.4</v>
      </c>
      <c r="C1138" s="1">
        <f t="shared" si="1"/>
        <v>-1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IFERROR(__xludf.DUMMYFUNCTION("""COMPUTED_VALUE"""),79.61)</f>
        <v>79.61</v>
      </c>
      <c r="C1139" s="1">
        <f t="shared" si="1"/>
        <v>-1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IFERROR(__xludf.DUMMYFUNCTION("""COMPUTED_VALUE"""),79.46)</f>
        <v>79.46</v>
      </c>
      <c r="C1140" s="1">
        <f t="shared" si="1"/>
        <v>-1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IFERROR(__xludf.DUMMYFUNCTION("""COMPUTED_VALUE"""),79.86)</f>
        <v>79.86</v>
      </c>
      <c r="C1141" s="1">
        <f t="shared" si="1"/>
        <v>-1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IFERROR(__xludf.DUMMYFUNCTION("""COMPUTED_VALUE"""),79.66)</f>
        <v>79.66</v>
      </c>
      <c r="C1142" s="1">
        <f t="shared" si="1"/>
        <v>-1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IFERROR(__xludf.DUMMYFUNCTION("""COMPUTED_VALUE"""),79.55)</f>
        <v>79.55</v>
      </c>
      <c r="C1143" s="1">
        <f t="shared" si="1"/>
        <v>-1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IFERROR(__xludf.DUMMYFUNCTION("""COMPUTED_VALUE"""),80.08)</f>
        <v>80.08</v>
      </c>
      <c r="C1144" s="1">
        <f t="shared" si="1"/>
        <v>-1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IFERROR(__xludf.DUMMYFUNCTION("""COMPUTED_VALUE"""),79.71)</f>
        <v>79.71</v>
      </c>
      <c r="C1145" s="1">
        <f t="shared" si="1"/>
        <v>-1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IFERROR(__xludf.DUMMYFUNCTION("""COMPUTED_VALUE"""),80.54)</f>
        <v>80.54</v>
      </c>
      <c r="C1146" s="1">
        <f t="shared" si="1"/>
        <v>-1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IFERROR(__xludf.DUMMYFUNCTION("""COMPUTED_VALUE"""),81.02)</f>
        <v>81.02</v>
      </c>
      <c r="C1147" s="1">
        <f t="shared" si="1"/>
        <v>-1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IFERROR(__xludf.DUMMYFUNCTION("""COMPUTED_VALUE"""),81.2)</f>
        <v>81.2</v>
      </c>
      <c r="C1148" s="1">
        <f t="shared" si="1"/>
        <v>-1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IFERROR(__xludf.DUMMYFUNCTION("""COMPUTED_VALUE"""),81.03)</f>
        <v>81.03</v>
      </c>
      <c r="C1149" s="1">
        <f t="shared" si="1"/>
        <v>-1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IFERROR(__xludf.DUMMYFUNCTION("""COMPUTED_VALUE"""),81.07)</f>
        <v>81.07</v>
      </c>
      <c r="C1150" s="1">
        <f t="shared" si="1"/>
        <v>-1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IFERROR(__xludf.DUMMYFUNCTION("""COMPUTED_VALUE"""),80.98)</f>
        <v>80.98</v>
      </c>
      <c r="C1151" s="1">
        <f t="shared" si="1"/>
        <v>-1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IFERROR(__xludf.DUMMYFUNCTION("""COMPUTED_VALUE"""),81.76)</f>
        <v>81.76</v>
      </c>
      <c r="C1152" s="1">
        <f t="shared" si="1"/>
        <v>-1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IFERROR(__xludf.DUMMYFUNCTION("""COMPUTED_VALUE"""),80.85)</f>
        <v>80.85</v>
      </c>
      <c r="C1153" s="1">
        <f t="shared" si="1"/>
        <v>-1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IFERROR(__xludf.DUMMYFUNCTION("""COMPUTED_VALUE"""),79.75)</f>
        <v>79.75</v>
      </c>
      <c r="C1154" s="1">
        <f t="shared" si="1"/>
        <v>-1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IFERROR(__xludf.DUMMYFUNCTION("""COMPUTED_VALUE"""),80.03)</f>
        <v>80.03</v>
      </c>
      <c r="C1155" s="1">
        <f t="shared" si="1"/>
        <v>-1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IFERROR(__xludf.DUMMYFUNCTION("""COMPUTED_VALUE"""),80.03)</f>
        <v>80.03</v>
      </c>
      <c r="C1156" s="1">
        <f t="shared" si="1"/>
        <v>-1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IFERROR(__xludf.DUMMYFUNCTION("""COMPUTED_VALUE"""),80.52)</f>
        <v>80.52</v>
      </c>
      <c r="C1157" s="1">
        <f t="shared" si="1"/>
        <v>-1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IFERROR(__xludf.DUMMYFUNCTION("""COMPUTED_VALUE"""),80.47)</f>
        <v>80.47</v>
      </c>
      <c r="C1158" s="1">
        <f t="shared" si="1"/>
        <v>-1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IFERROR(__xludf.DUMMYFUNCTION("""COMPUTED_VALUE"""),82.43)</f>
        <v>82.43</v>
      </c>
      <c r="C1159" s="1">
        <f t="shared" si="1"/>
        <v>-1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IFERROR(__xludf.DUMMYFUNCTION("""COMPUTED_VALUE"""),82.88)</f>
        <v>82.88</v>
      </c>
      <c r="C1160" s="1">
        <f t="shared" si="1"/>
        <v>-1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IFERROR(__xludf.DUMMYFUNCTION("""COMPUTED_VALUE"""),82.92)</f>
        <v>82.92</v>
      </c>
      <c r="C1161" s="1">
        <f t="shared" si="1"/>
        <v>-1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IFERROR(__xludf.DUMMYFUNCTION("""COMPUTED_VALUE"""),83.12)</f>
        <v>83.12</v>
      </c>
      <c r="C1162" s="1">
        <f t="shared" si="1"/>
        <v>-1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IFERROR(__xludf.DUMMYFUNCTION("""COMPUTED_VALUE"""),83.86)</f>
        <v>83.86</v>
      </c>
      <c r="C1163" s="1">
        <f t="shared" si="1"/>
        <v>-1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IFERROR(__xludf.DUMMYFUNCTION("""COMPUTED_VALUE"""),83.69)</f>
        <v>83.69</v>
      </c>
      <c r="C1164" s="1">
        <f t="shared" si="1"/>
        <v>-1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IFERROR(__xludf.DUMMYFUNCTION("""COMPUTED_VALUE"""),83.59)</f>
        <v>83.59</v>
      </c>
      <c r="C1165" s="1">
        <f t="shared" si="1"/>
        <v>-1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IFERROR(__xludf.DUMMYFUNCTION("""COMPUTED_VALUE"""),88.23)</f>
        <v>88.23</v>
      </c>
      <c r="C1166" s="1">
        <f t="shared" si="1"/>
        <v>-1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IFERROR(__xludf.DUMMYFUNCTION("""COMPUTED_VALUE"""),90.75)</f>
        <v>90.75</v>
      </c>
      <c r="C1167" s="1">
        <f t="shared" si="1"/>
        <v>-1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IFERROR(__xludf.DUMMYFUNCTION("""COMPUTED_VALUE"""),91.15)</f>
        <v>91.15</v>
      </c>
      <c r="C1168" s="1">
        <f t="shared" si="1"/>
        <v>-1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IFERROR(__xludf.DUMMYFUNCTION("""COMPUTED_VALUE"""),91.03)</f>
        <v>91.03</v>
      </c>
      <c r="C1169" s="1">
        <f t="shared" si="1"/>
        <v>-1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IFERROR(__xludf.DUMMYFUNCTION("""COMPUTED_VALUE"""),91.2)</f>
        <v>91.2</v>
      </c>
      <c r="C1170" s="1">
        <f t="shared" si="1"/>
        <v>-1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IFERROR(__xludf.DUMMYFUNCTION("""COMPUTED_VALUE"""),91.63)</f>
        <v>91.63</v>
      </c>
      <c r="C1171" s="1">
        <f t="shared" si="1"/>
        <v>-1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IFERROR(__xludf.DUMMYFUNCTION("""COMPUTED_VALUE"""),91.87)</f>
        <v>91.87</v>
      </c>
      <c r="C1172" s="1">
        <f t="shared" si="1"/>
        <v>-1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IFERROR(__xludf.DUMMYFUNCTION("""COMPUTED_VALUE"""),92.51)</f>
        <v>92.51</v>
      </c>
      <c r="C1173" s="1">
        <f t="shared" si="1"/>
        <v>-1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IFERROR(__xludf.DUMMYFUNCTION("""COMPUTED_VALUE"""),93.5)</f>
        <v>93.5</v>
      </c>
      <c r="C1174" s="1">
        <f t="shared" si="1"/>
        <v>-1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IFERROR(__xludf.DUMMYFUNCTION("""COMPUTED_VALUE"""),91.15)</f>
        <v>91.15</v>
      </c>
      <c r="C1175" s="1">
        <f t="shared" si="1"/>
        <v>-1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IFERROR(__xludf.DUMMYFUNCTION("""COMPUTED_VALUE"""),89.0)</f>
        <v>89</v>
      </c>
      <c r="C1176" s="1">
        <f t="shared" si="1"/>
        <v>-1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IFERROR(__xludf.DUMMYFUNCTION("""COMPUTED_VALUE"""),89.93)</f>
        <v>89.93</v>
      </c>
      <c r="C1177" s="1">
        <f t="shared" si="1"/>
        <v>-1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IFERROR(__xludf.DUMMYFUNCTION("""COMPUTED_VALUE"""),91.61)</f>
        <v>91.61</v>
      </c>
      <c r="C1178" s="1">
        <f t="shared" si="1"/>
        <v>-1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IFERROR(__xludf.DUMMYFUNCTION("""COMPUTED_VALUE"""),90.82)</f>
        <v>90.82</v>
      </c>
      <c r="C1179" s="1">
        <f t="shared" si="1"/>
        <v>-1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IFERROR(__xludf.DUMMYFUNCTION("""COMPUTED_VALUE"""),88.93)</f>
        <v>88.93</v>
      </c>
      <c r="C1180" s="1">
        <f t="shared" si="1"/>
        <v>-1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IFERROR(__xludf.DUMMYFUNCTION("""COMPUTED_VALUE"""),89.25)</f>
        <v>89.25</v>
      </c>
      <c r="C1181" s="1">
        <f t="shared" si="1"/>
        <v>-1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IFERROR(__xludf.DUMMYFUNCTION("""COMPUTED_VALUE"""),89.22)</f>
        <v>89.22</v>
      </c>
      <c r="C1182" s="1">
        <f t="shared" si="1"/>
        <v>-1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IFERROR(__xludf.DUMMYFUNCTION("""COMPUTED_VALUE"""),88.84)</f>
        <v>88.84</v>
      </c>
      <c r="C1183" s="1">
        <f t="shared" si="1"/>
        <v>-1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IFERROR(__xludf.DUMMYFUNCTION("""COMPUTED_VALUE"""),89.38)</f>
        <v>89.38</v>
      </c>
      <c r="C1184" s="1">
        <f t="shared" si="1"/>
        <v>-1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IFERROR(__xludf.DUMMYFUNCTION("""COMPUTED_VALUE"""),90.27)</f>
        <v>90.27</v>
      </c>
      <c r="C1185" s="1">
        <f t="shared" si="1"/>
        <v>-1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IFERROR(__xludf.DUMMYFUNCTION("""COMPUTED_VALUE"""),91.22)</f>
        <v>91.22</v>
      </c>
      <c r="C1186" s="1">
        <f t="shared" si="1"/>
        <v>-1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IFERROR(__xludf.DUMMYFUNCTION("""COMPUTED_VALUE"""),92.09)</f>
        <v>92.09</v>
      </c>
      <c r="C1187" s="1">
        <f t="shared" si="1"/>
        <v>-1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IFERROR(__xludf.DUMMYFUNCTION("""COMPUTED_VALUE"""),92.34)</f>
        <v>92.34</v>
      </c>
      <c r="C1188" s="1">
        <f t="shared" si="1"/>
        <v>-1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IFERROR(__xludf.DUMMYFUNCTION("""COMPUTED_VALUE"""),91.89)</f>
        <v>91.89</v>
      </c>
      <c r="C1189" s="1">
        <f t="shared" si="1"/>
        <v>-1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IFERROR(__xludf.DUMMYFUNCTION("""COMPUTED_VALUE"""),91.49)</f>
        <v>91.49</v>
      </c>
      <c r="C1190" s="1">
        <f t="shared" si="1"/>
        <v>-1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IFERROR(__xludf.DUMMYFUNCTION("""COMPUTED_VALUE"""),93.02)</f>
        <v>93.02</v>
      </c>
      <c r="C1191" s="1">
        <f t="shared" si="1"/>
        <v>-1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IFERROR(__xludf.DUMMYFUNCTION("""COMPUTED_VALUE"""),91.9)</f>
        <v>91.9</v>
      </c>
      <c r="C1192" s="1">
        <f t="shared" si="1"/>
        <v>-1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IFERROR(__xludf.DUMMYFUNCTION("""COMPUTED_VALUE"""),92.84)</f>
        <v>92.84</v>
      </c>
      <c r="C1193" s="1">
        <f t="shared" si="1"/>
        <v>-1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IFERROR(__xludf.DUMMYFUNCTION("""COMPUTED_VALUE"""),92.88)</f>
        <v>92.88</v>
      </c>
      <c r="C1194" s="1">
        <f t="shared" si="1"/>
        <v>-1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IFERROR(__xludf.DUMMYFUNCTION("""COMPUTED_VALUE"""),91.74)</f>
        <v>91.74</v>
      </c>
      <c r="C1195" s="1">
        <f t="shared" si="1"/>
        <v>-1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IFERROR(__xludf.DUMMYFUNCTION("""COMPUTED_VALUE"""),91.02)</f>
        <v>91.02</v>
      </c>
      <c r="C1196" s="1">
        <f t="shared" si="1"/>
        <v>-1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IFERROR(__xludf.DUMMYFUNCTION("""COMPUTED_VALUE"""),92.24)</f>
        <v>92.24</v>
      </c>
      <c r="C1197" s="1">
        <f t="shared" si="1"/>
        <v>-1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IFERROR(__xludf.DUMMYFUNCTION("""COMPUTED_VALUE"""),93.54)</f>
        <v>93.54</v>
      </c>
      <c r="C1198" s="1">
        <f t="shared" si="1"/>
        <v>-1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IFERROR(__xludf.DUMMYFUNCTION("""COMPUTED_VALUE"""),93.26)</f>
        <v>93.26</v>
      </c>
      <c r="C1199" s="1">
        <f t="shared" si="1"/>
        <v>-1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IFERROR(__xludf.DUMMYFUNCTION("""COMPUTED_VALUE"""),92.47)</f>
        <v>92.47</v>
      </c>
      <c r="C1200" s="1">
        <f t="shared" si="1"/>
        <v>-1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IFERROR(__xludf.DUMMYFUNCTION("""COMPUTED_VALUE"""),94.09)</f>
        <v>94.09</v>
      </c>
      <c r="C1201" s="1">
        <f t="shared" si="1"/>
        <v>-1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IFERROR(__xludf.DUMMYFUNCTION("""COMPUTED_VALUE"""),93.07)</f>
        <v>93.07</v>
      </c>
      <c r="C1202" s="1">
        <f t="shared" si="1"/>
        <v>-1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IFERROR(__xludf.DUMMYFUNCTION("""COMPUTED_VALUE"""),92.55)</f>
        <v>92.55</v>
      </c>
      <c r="C1203" s="1">
        <f t="shared" si="1"/>
        <v>-1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IFERROR(__xludf.DUMMYFUNCTION("""COMPUTED_VALUE"""),90.6)</f>
        <v>90.6</v>
      </c>
      <c r="C1204" s="1">
        <f t="shared" si="1"/>
        <v>-1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IFERROR(__xludf.DUMMYFUNCTION("""COMPUTED_VALUE"""),90.1)</f>
        <v>90.1</v>
      </c>
      <c r="C1205" s="1">
        <f t="shared" si="1"/>
        <v>-1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IFERROR(__xludf.DUMMYFUNCTION("""COMPUTED_VALUE"""),87.85)</f>
        <v>87.85</v>
      </c>
      <c r="C1206" s="1">
        <f t="shared" si="1"/>
        <v>-1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IFERROR(__xludf.DUMMYFUNCTION("""COMPUTED_VALUE"""),88.88)</f>
        <v>88.88</v>
      </c>
      <c r="C1207" s="1">
        <f t="shared" si="1"/>
        <v>-1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IFERROR(__xludf.DUMMYFUNCTION("""COMPUTED_VALUE"""),90.24)</f>
        <v>90.24</v>
      </c>
      <c r="C1208" s="1">
        <f t="shared" si="1"/>
        <v>-1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IFERROR(__xludf.DUMMYFUNCTION("""COMPUTED_VALUE"""),91.85)</f>
        <v>91.85</v>
      </c>
      <c r="C1209" s="1">
        <f t="shared" si="1"/>
        <v>-1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IFERROR(__xludf.DUMMYFUNCTION("""COMPUTED_VALUE"""),94.2)</f>
        <v>94.2</v>
      </c>
      <c r="C1210" s="1">
        <f t="shared" si="1"/>
        <v>-1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IFERROR(__xludf.DUMMYFUNCTION("""COMPUTED_VALUE"""),93.34)</f>
        <v>93.34</v>
      </c>
      <c r="C1211" s="1">
        <f t="shared" si="1"/>
        <v>-1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IFERROR(__xludf.DUMMYFUNCTION("""COMPUTED_VALUE"""),94.8)</f>
        <v>94.8</v>
      </c>
      <c r="C1212" s="1">
        <f t="shared" si="1"/>
        <v>-1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IFERROR(__xludf.DUMMYFUNCTION("""COMPUTED_VALUE"""),94.99)</f>
        <v>94.99</v>
      </c>
      <c r="C1213" s="1">
        <f t="shared" si="1"/>
        <v>-1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IFERROR(__xludf.DUMMYFUNCTION("""COMPUTED_VALUE"""),95.47)</f>
        <v>95.47</v>
      </c>
      <c r="C1214" s="1">
        <f t="shared" si="1"/>
        <v>-1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IFERROR(__xludf.DUMMYFUNCTION("""COMPUTED_VALUE"""),96.59)</f>
        <v>96.59</v>
      </c>
      <c r="C1215" s="1">
        <f t="shared" si="1"/>
        <v>-1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IFERROR(__xludf.DUMMYFUNCTION("""COMPUTED_VALUE"""),96.42)</f>
        <v>96.42</v>
      </c>
      <c r="C1216" s="1">
        <f t="shared" si="1"/>
        <v>-1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IFERROR(__xludf.DUMMYFUNCTION("""COMPUTED_VALUE"""),97.52)</f>
        <v>97.52</v>
      </c>
      <c r="C1217" s="1">
        <f t="shared" si="1"/>
        <v>-1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IFERROR(__xludf.DUMMYFUNCTION("""COMPUTED_VALUE"""),97.52)</f>
        <v>97.52</v>
      </c>
      <c r="C1218" s="1">
        <f t="shared" si="1"/>
        <v>-1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IFERROR(__xludf.DUMMYFUNCTION("""COMPUTED_VALUE"""),96.09)</f>
        <v>96.09</v>
      </c>
      <c r="C1219" s="1">
        <f t="shared" si="1"/>
        <v>-1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IFERROR(__xludf.DUMMYFUNCTION("""COMPUTED_VALUE"""),95.96)</f>
        <v>95.96</v>
      </c>
      <c r="C1220" s="1">
        <f t="shared" si="1"/>
        <v>-1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IFERROR(__xludf.DUMMYFUNCTION("""COMPUTED_VALUE"""),95.78)</f>
        <v>95.78</v>
      </c>
      <c r="C1221" s="1">
        <f t="shared" si="1"/>
        <v>-1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IFERROR(__xludf.DUMMYFUNCTION("""COMPUTED_VALUE"""),97.29)</f>
        <v>97.29</v>
      </c>
      <c r="C1222" s="1">
        <f t="shared" si="1"/>
        <v>-1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IFERROR(__xludf.DUMMYFUNCTION("""COMPUTED_VALUE"""),97.65)</f>
        <v>97.65</v>
      </c>
      <c r="C1223" s="1">
        <f t="shared" si="1"/>
        <v>-1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IFERROR(__xludf.DUMMYFUNCTION("""COMPUTED_VALUE"""),98.16)</f>
        <v>98.16</v>
      </c>
      <c r="C1224" s="1">
        <f t="shared" si="1"/>
        <v>-1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IFERROR(__xludf.DUMMYFUNCTION("""COMPUTED_VALUE"""),98.14)</f>
        <v>98.14</v>
      </c>
      <c r="C1225" s="1">
        <f t="shared" si="1"/>
        <v>-1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IFERROR(__xludf.DUMMYFUNCTION("""COMPUTED_VALUE"""),98.49)</f>
        <v>98.49</v>
      </c>
      <c r="C1226" s="1">
        <f t="shared" si="1"/>
        <v>-1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IFERROR(__xludf.DUMMYFUNCTION("""COMPUTED_VALUE"""),99.0)</f>
        <v>99</v>
      </c>
      <c r="C1227" s="1">
        <f t="shared" si="1"/>
        <v>-1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IFERROR(__xludf.DUMMYFUNCTION("""COMPUTED_VALUE"""),98.24)</f>
        <v>98.24</v>
      </c>
      <c r="C1228" s="1">
        <f t="shared" si="1"/>
        <v>-1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IFERROR(__xludf.DUMMYFUNCTION("""COMPUTED_VALUE"""),98.03)</f>
        <v>98.03</v>
      </c>
      <c r="C1229" s="1">
        <f t="shared" si="1"/>
        <v>-1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IFERROR(__xludf.DUMMYFUNCTION("""COMPUTED_VALUE"""),95.98)</f>
        <v>95.98</v>
      </c>
      <c r="C1230" s="1">
        <f t="shared" si="1"/>
        <v>-1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IFERROR(__xludf.DUMMYFUNCTION("""COMPUTED_VALUE"""),96.7)</f>
        <v>96.7</v>
      </c>
      <c r="C1231" s="1">
        <f t="shared" si="1"/>
        <v>-1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IFERROR(__xludf.DUMMYFUNCTION("""COMPUTED_VALUE"""),97.57)</f>
        <v>97.57</v>
      </c>
      <c r="C1232" s="1">
        <f t="shared" si="1"/>
        <v>-1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IFERROR(__xludf.DUMMYFUNCTION("""COMPUTED_VALUE"""),98.28)</f>
        <v>98.28</v>
      </c>
      <c r="C1233" s="1">
        <f t="shared" si="1"/>
        <v>-1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IFERROR(__xludf.DUMMYFUNCTION("""COMPUTED_VALUE"""),98.4)</f>
        <v>98.4</v>
      </c>
      <c r="C1234" s="1">
        <f t="shared" si="1"/>
        <v>-1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IFERROR(__xludf.DUMMYFUNCTION("""COMPUTED_VALUE"""),97.01)</f>
        <v>97.01</v>
      </c>
      <c r="C1235" s="1">
        <f t="shared" si="1"/>
        <v>-1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IFERROR(__xludf.DUMMYFUNCTION("""COMPUTED_VALUE"""),97.7)</f>
        <v>97.7</v>
      </c>
      <c r="C1236" s="1">
        <f t="shared" si="1"/>
        <v>-1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IFERROR(__xludf.DUMMYFUNCTION("""COMPUTED_VALUE"""),99.4)</f>
        <v>99.4</v>
      </c>
      <c r="C1237" s="1">
        <f t="shared" si="1"/>
        <v>-1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IFERROR(__xludf.DUMMYFUNCTION("""COMPUTED_VALUE"""),98.88)</f>
        <v>98.88</v>
      </c>
      <c r="C1238" s="1">
        <f t="shared" si="1"/>
        <v>-1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IFERROR(__xludf.DUMMYFUNCTION("""COMPUTED_VALUE"""),98.16)</f>
        <v>98.16</v>
      </c>
      <c r="C1239" s="1">
        <f t="shared" si="1"/>
        <v>-1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IFERROR(__xludf.DUMMYFUNCTION("""COMPUTED_VALUE"""),98.59)</f>
        <v>98.59</v>
      </c>
      <c r="C1240" s="1">
        <f t="shared" si="1"/>
        <v>-1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IFERROR(__xludf.DUMMYFUNCTION("""COMPUTED_VALUE"""),98.95)</f>
        <v>98.95</v>
      </c>
      <c r="C1241" s="1">
        <f t="shared" si="1"/>
        <v>-1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IFERROR(__xludf.DUMMYFUNCTION("""COMPUTED_VALUE"""),99.64)</f>
        <v>99.64</v>
      </c>
      <c r="C1242" s="1">
        <f t="shared" si="1"/>
        <v>-1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IFERROR(__xludf.DUMMYFUNCTION("""COMPUTED_VALUE"""),100.43)</f>
        <v>100.43</v>
      </c>
      <c r="C1243" s="1">
        <f t="shared" si="1"/>
        <v>-1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IFERROR(__xludf.DUMMYFUNCTION("""COMPUTED_VALUE"""),99.64)</f>
        <v>99.64</v>
      </c>
      <c r="C1244" s="1">
        <f t="shared" si="1"/>
        <v>-1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IFERROR(__xludf.DUMMYFUNCTION("""COMPUTED_VALUE"""),98.94)</f>
        <v>98.94</v>
      </c>
      <c r="C1245" s="1">
        <f t="shared" si="1"/>
        <v>-1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IFERROR(__xludf.DUMMYFUNCTION("""COMPUTED_VALUE"""),100.27)</f>
        <v>100.27</v>
      </c>
      <c r="C1246" s="1">
        <f t="shared" si="1"/>
        <v>-1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IFERROR(__xludf.DUMMYFUNCTION("""COMPUTED_VALUE"""),99.78)</f>
        <v>99.78</v>
      </c>
      <c r="C1247" s="1">
        <f t="shared" si="1"/>
        <v>-1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IFERROR(__xludf.DUMMYFUNCTION("""COMPUTED_VALUE"""),100.05)</f>
        <v>100.05</v>
      </c>
      <c r="C1248" s="1">
        <f t="shared" si="1"/>
        <v>-1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IFERROR(__xludf.DUMMYFUNCTION("""COMPUTED_VALUE"""),97.06)</f>
        <v>97.06</v>
      </c>
      <c r="C1249" s="1">
        <f t="shared" si="1"/>
        <v>-1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IFERROR(__xludf.DUMMYFUNCTION("""COMPUTED_VALUE"""),98.94)</f>
        <v>98.94</v>
      </c>
      <c r="C1250" s="1">
        <f t="shared" si="1"/>
        <v>-1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IFERROR(__xludf.DUMMYFUNCTION("""COMPUTED_VALUE"""),100.67)</f>
        <v>100.67</v>
      </c>
      <c r="C1251" s="1">
        <f t="shared" si="1"/>
        <v>-1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IFERROR(__xludf.DUMMYFUNCTION("""COMPUTED_VALUE"""),101.93)</f>
        <v>101.93</v>
      </c>
      <c r="C1252" s="1">
        <f t="shared" si="1"/>
        <v>-1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IFERROR(__xludf.DUMMYFUNCTION("""COMPUTED_VALUE"""),103.5)</f>
        <v>103.5</v>
      </c>
      <c r="C1253" s="1">
        <f t="shared" si="1"/>
        <v>-1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IFERROR(__xludf.DUMMYFUNCTION("""COMPUTED_VALUE"""),103.76)</f>
        <v>103.76</v>
      </c>
      <c r="C1254" s="1">
        <f t="shared" si="1"/>
        <v>-1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IFERROR(__xludf.DUMMYFUNCTION("""COMPUTED_VALUE"""),103.56)</f>
        <v>103.56</v>
      </c>
      <c r="C1255" s="1">
        <f t="shared" si="1"/>
        <v>-1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IFERROR(__xludf.DUMMYFUNCTION("""COMPUTED_VALUE"""),103.75)</f>
        <v>103.75</v>
      </c>
      <c r="C1256" s="1">
        <f t="shared" si="1"/>
        <v>-1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IFERROR(__xludf.DUMMYFUNCTION("""COMPUTED_VALUE"""),104.53)</f>
        <v>104.53</v>
      </c>
      <c r="C1257" s="1">
        <f t="shared" si="1"/>
        <v>-1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IFERROR(__xludf.DUMMYFUNCTION("""COMPUTED_VALUE"""),104.27)</f>
        <v>104.27</v>
      </c>
      <c r="C1258" s="1">
        <f t="shared" si="1"/>
        <v>-1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IFERROR(__xludf.DUMMYFUNCTION("""COMPUTED_VALUE"""),104.97)</f>
        <v>104.97</v>
      </c>
      <c r="C1259" s="1">
        <f t="shared" si="1"/>
        <v>-1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IFERROR(__xludf.DUMMYFUNCTION("""COMPUTED_VALUE"""),103.43)</f>
        <v>103.43</v>
      </c>
      <c r="C1260" s="1">
        <f t="shared" si="1"/>
        <v>-1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IFERROR(__xludf.DUMMYFUNCTION("""COMPUTED_VALUE"""),101.26)</f>
        <v>101.26</v>
      </c>
      <c r="C1261" s="1">
        <f t="shared" si="1"/>
        <v>-1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IFERROR(__xludf.DUMMYFUNCTION("""COMPUTED_VALUE"""),100.95)</f>
        <v>100.95</v>
      </c>
      <c r="C1262" s="1">
        <f t="shared" si="1"/>
        <v>-1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IFERROR(__xludf.DUMMYFUNCTION("""COMPUTED_VALUE"""),104.41)</f>
        <v>104.41</v>
      </c>
      <c r="C1263" s="1">
        <f t="shared" si="1"/>
        <v>-1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IFERROR(__xludf.DUMMYFUNCTION("""COMPUTED_VALUE"""),106.72)</f>
        <v>106.72</v>
      </c>
      <c r="C1264" s="1">
        <f t="shared" si="1"/>
        <v>-1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IFERROR(__xludf.DUMMYFUNCTION("""COMPUTED_VALUE"""),104.89)</f>
        <v>104.89</v>
      </c>
      <c r="C1265" s="1">
        <f t="shared" si="1"/>
        <v>-1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IFERROR(__xludf.DUMMYFUNCTION("""COMPUTED_VALUE"""),104.42)</f>
        <v>104.42</v>
      </c>
      <c r="C1266" s="1">
        <f t="shared" si="1"/>
        <v>-1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IFERROR(__xludf.DUMMYFUNCTION("""COMPUTED_VALUE"""),103.73)</f>
        <v>103.73</v>
      </c>
      <c r="C1267" s="1">
        <f t="shared" si="1"/>
        <v>-1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IFERROR(__xludf.DUMMYFUNCTION("""COMPUTED_VALUE"""),102.64)</f>
        <v>102.64</v>
      </c>
      <c r="C1268" s="1">
        <f t="shared" si="1"/>
        <v>-1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IFERROR(__xludf.DUMMYFUNCTION("""COMPUTED_VALUE"""),101.01)</f>
        <v>101.01</v>
      </c>
      <c r="C1269" s="1">
        <f t="shared" si="1"/>
        <v>-1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IFERROR(__xludf.DUMMYFUNCTION("""COMPUTED_VALUE"""),104.12)</f>
        <v>104.12</v>
      </c>
      <c r="C1270" s="1">
        <f t="shared" si="1"/>
        <v>-1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IFERROR(__xludf.DUMMYFUNCTION("""COMPUTED_VALUE"""),103.25)</f>
        <v>103.25</v>
      </c>
      <c r="C1271" s="1">
        <f t="shared" si="1"/>
        <v>-1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IFERROR(__xludf.DUMMYFUNCTION("""COMPUTED_VALUE"""),103.53)</f>
        <v>103.53</v>
      </c>
      <c r="C1272" s="1">
        <f t="shared" si="1"/>
        <v>-1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IFERROR(__xludf.DUMMYFUNCTION("""COMPUTED_VALUE"""),106.07)</f>
        <v>106.07</v>
      </c>
      <c r="C1273" s="1">
        <f t="shared" si="1"/>
        <v>-1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IFERROR(__xludf.DUMMYFUNCTION("""COMPUTED_VALUE"""),105.37)</f>
        <v>105.37</v>
      </c>
      <c r="C1274" s="1">
        <f t="shared" si="1"/>
        <v>-1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IFERROR(__xludf.DUMMYFUNCTION("""COMPUTED_VALUE"""),106.36)</f>
        <v>106.36</v>
      </c>
      <c r="C1275" s="1">
        <f t="shared" si="1"/>
        <v>-1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IFERROR(__xludf.DUMMYFUNCTION("""COMPUTED_VALUE"""),105.16)</f>
        <v>105.16</v>
      </c>
      <c r="C1276" s="1">
        <f t="shared" si="1"/>
        <v>-1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IFERROR(__xludf.DUMMYFUNCTION("""COMPUTED_VALUE"""),104.74)</f>
        <v>104.74</v>
      </c>
      <c r="C1277" s="1">
        <f t="shared" si="1"/>
        <v>-1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IFERROR(__xludf.DUMMYFUNCTION("""COMPUTED_VALUE"""),107.62)</f>
        <v>107.62</v>
      </c>
      <c r="C1278" s="1">
        <f t="shared" si="1"/>
        <v>-1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IFERROR(__xludf.DUMMYFUNCTION("""COMPUTED_VALUE"""),104.42)</f>
        <v>104.42</v>
      </c>
      <c r="C1279" s="1">
        <f t="shared" si="1"/>
        <v>-1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IFERROR(__xludf.DUMMYFUNCTION("""COMPUTED_VALUE"""),104.43)</f>
        <v>104.43</v>
      </c>
      <c r="C1280" s="1">
        <f t="shared" si="1"/>
        <v>-1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IFERROR(__xludf.DUMMYFUNCTION("""COMPUTED_VALUE"""),107.24)</f>
        <v>107.24</v>
      </c>
      <c r="C1281" s="1">
        <f t="shared" si="1"/>
        <v>-1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IFERROR(__xludf.DUMMYFUNCTION("""COMPUTED_VALUE"""),108.41)</f>
        <v>108.41</v>
      </c>
      <c r="C1282" s="1">
        <f t="shared" si="1"/>
        <v>-1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IFERROR(__xludf.DUMMYFUNCTION("""COMPUTED_VALUE"""),108.99)</f>
        <v>108.99</v>
      </c>
      <c r="C1283" s="1">
        <f t="shared" si="1"/>
        <v>-1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IFERROR(__xludf.DUMMYFUNCTION("""COMPUTED_VALUE"""),109.04)</f>
        <v>109.04</v>
      </c>
      <c r="C1284" s="1">
        <f t="shared" si="1"/>
        <v>-1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IFERROR(__xludf.DUMMYFUNCTION("""COMPUTED_VALUE"""),108.34)</f>
        <v>108.34</v>
      </c>
      <c r="C1285" s="1">
        <f t="shared" si="1"/>
        <v>-1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IFERROR(__xludf.DUMMYFUNCTION("""COMPUTED_VALUE"""),110.67)</f>
        <v>110.67</v>
      </c>
      <c r="C1286" s="1">
        <f t="shared" si="1"/>
        <v>-1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IFERROR(__xludf.DUMMYFUNCTION("""COMPUTED_VALUE"""),110.31)</f>
        <v>110.31</v>
      </c>
      <c r="C1287" s="1">
        <f t="shared" si="1"/>
        <v>-1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IFERROR(__xludf.DUMMYFUNCTION("""COMPUTED_VALUE"""),112.16)</f>
        <v>112.16</v>
      </c>
      <c r="C1288" s="1">
        <f t="shared" si="1"/>
        <v>-1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IFERROR(__xludf.DUMMYFUNCTION("""COMPUTED_VALUE"""),111.89)</f>
        <v>111.89</v>
      </c>
      <c r="C1289" s="1">
        <f t="shared" si="1"/>
        <v>-1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IFERROR(__xludf.DUMMYFUNCTION("""COMPUTED_VALUE"""),112.0)</f>
        <v>112</v>
      </c>
      <c r="C1290" s="1">
        <f t="shared" si="1"/>
        <v>-1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IFERROR(__xludf.DUMMYFUNCTION("""COMPUTED_VALUE"""),111.99)</f>
        <v>111.99</v>
      </c>
      <c r="C1291" s="1">
        <f t="shared" si="1"/>
        <v>-1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IFERROR(__xludf.DUMMYFUNCTION("""COMPUTED_VALUE"""),110.94)</f>
        <v>110.94</v>
      </c>
      <c r="C1292" s="1">
        <f t="shared" si="1"/>
        <v>-1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IFERROR(__xludf.DUMMYFUNCTION("""COMPUTED_VALUE"""),112.24)</f>
        <v>112.24</v>
      </c>
      <c r="C1293" s="1">
        <f t="shared" si="1"/>
        <v>-1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IFERROR(__xludf.DUMMYFUNCTION("""COMPUTED_VALUE"""),112.28)</f>
        <v>112.28</v>
      </c>
      <c r="C1294" s="1">
        <f t="shared" si="1"/>
        <v>-1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IFERROR(__xludf.DUMMYFUNCTION("""COMPUTED_VALUE"""),116.75)</f>
        <v>116.75</v>
      </c>
      <c r="C1295" s="1">
        <f t="shared" si="1"/>
        <v>-1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IFERROR(__xludf.DUMMYFUNCTION("""COMPUTED_VALUE"""),116.31)</f>
        <v>116.31</v>
      </c>
      <c r="C1296" s="1">
        <f t="shared" si="1"/>
        <v>-1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IFERROR(__xludf.DUMMYFUNCTION("""COMPUTED_VALUE"""),115.38)</f>
        <v>115.38</v>
      </c>
      <c r="C1297" s="1">
        <f t="shared" si="1"/>
        <v>-1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IFERROR(__xludf.DUMMYFUNCTION("""COMPUTED_VALUE"""),114.75)</f>
        <v>114.75</v>
      </c>
      <c r="C1298" s="1">
        <f t="shared" si="1"/>
        <v>-1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IFERROR(__xludf.DUMMYFUNCTION("""COMPUTED_VALUE"""),116.12)</f>
        <v>116.12</v>
      </c>
      <c r="C1299" s="1">
        <f t="shared" si="1"/>
        <v>-1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IFERROR(__xludf.DUMMYFUNCTION("""COMPUTED_VALUE"""),116.07)</f>
        <v>116.07</v>
      </c>
      <c r="C1300" s="1">
        <f t="shared" si="1"/>
        <v>-1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IFERROR(__xludf.DUMMYFUNCTION("""COMPUTED_VALUE"""),114.76)</f>
        <v>114.76</v>
      </c>
      <c r="C1301" s="1">
        <f t="shared" si="1"/>
        <v>-1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IFERROR(__xludf.DUMMYFUNCTION("""COMPUTED_VALUE"""),115.91)</f>
        <v>115.91</v>
      </c>
      <c r="C1302" s="1">
        <f t="shared" si="1"/>
        <v>-1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IFERROR(__xludf.DUMMYFUNCTION("""COMPUTED_VALUE"""),114.45)</f>
        <v>114.45</v>
      </c>
      <c r="C1303" s="1">
        <f t="shared" si="1"/>
        <v>-1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IFERROR(__xludf.DUMMYFUNCTION("""COMPUTED_VALUE"""),115.25)</f>
        <v>115.25</v>
      </c>
      <c r="C1304" s="1">
        <f t="shared" si="1"/>
        <v>-1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IFERROR(__xludf.DUMMYFUNCTION("""COMPUTED_VALUE"""),112.56)</f>
        <v>112.56</v>
      </c>
      <c r="C1305" s="1">
        <f t="shared" si="1"/>
        <v>-1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IFERROR(__xludf.DUMMYFUNCTION("""COMPUTED_VALUE"""),113.07)</f>
        <v>113.07</v>
      </c>
      <c r="C1306" s="1">
        <f t="shared" si="1"/>
        <v>-1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IFERROR(__xludf.DUMMYFUNCTION("""COMPUTED_VALUE"""),116.1)</f>
        <v>116.1</v>
      </c>
      <c r="C1307" s="1">
        <f t="shared" si="1"/>
        <v>-1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IFERROR(__xludf.DUMMYFUNCTION("""COMPUTED_VALUE"""),114.82)</f>
        <v>114.82</v>
      </c>
      <c r="C1308" s="1">
        <f t="shared" si="1"/>
        <v>-1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IFERROR(__xludf.DUMMYFUNCTION("""COMPUTED_VALUE"""),116.5)</f>
        <v>116.5</v>
      </c>
      <c r="C1309" s="1">
        <f t="shared" si="1"/>
        <v>-1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IFERROR(__xludf.DUMMYFUNCTION("""COMPUTED_VALUE"""),115.58)</f>
        <v>115.58</v>
      </c>
      <c r="C1310" s="1">
        <f t="shared" si="1"/>
        <v>-1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IFERROR(__xludf.DUMMYFUNCTION("""COMPUTED_VALUE"""),116.08)</f>
        <v>116.08</v>
      </c>
      <c r="C1311" s="1">
        <f t="shared" si="1"/>
        <v>-1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IFERROR(__xludf.DUMMYFUNCTION("""COMPUTED_VALUE"""),115.16)</f>
        <v>115.16</v>
      </c>
      <c r="C1312" s="1">
        <f t="shared" si="1"/>
        <v>-1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IFERROR(__xludf.DUMMYFUNCTION("""COMPUTED_VALUE"""),117.49)</f>
        <v>117.49</v>
      </c>
      <c r="C1313" s="1">
        <f t="shared" si="1"/>
        <v>-1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IFERROR(__xludf.DUMMYFUNCTION("""COMPUTED_VALUE"""),116.07)</f>
        <v>116.07</v>
      </c>
      <c r="C1314" s="1">
        <f t="shared" si="1"/>
        <v>-1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IFERROR(__xludf.DUMMYFUNCTION("""COMPUTED_VALUE"""),116.15)</f>
        <v>116.15</v>
      </c>
      <c r="C1315" s="1">
        <f t="shared" si="1"/>
        <v>-1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IFERROR(__xludf.DUMMYFUNCTION("""COMPUTED_VALUE"""),113.68)</f>
        <v>113.68</v>
      </c>
      <c r="C1316" s="1">
        <f t="shared" si="1"/>
        <v>-1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IFERROR(__xludf.DUMMYFUNCTION("""COMPUTED_VALUE"""),112.37)</f>
        <v>112.37</v>
      </c>
      <c r="C1317" s="1">
        <f t="shared" si="1"/>
        <v>-1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IFERROR(__xludf.DUMMYFUNCTION("""COMPUTED_VALUE"""),113.86)</f>
        <v>113.86</v>
      </c>
      <c r="C1318" s="1">
        <f t="shared" si="1"/>
        <v>-1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IFERROR(__xludf.DUMMYFUNCTION("""COMPUTED_VALUE"""),114.63)</f>
        <v>114.63</v>
      </c>
      <c r="C1319" s="1">
        <f t="shared" si="1"/>
        <v>-1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IFERROR(__xludf.DUMMYFUNCTION("""COMPUTED_VALUE"""),113.61)</f>
        <v>113.61</v>
      </c>
      <c r="C1320" s="1">
        <f t="shared" si="1"/>
        <v>-1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IFERROR(__xludf.DUMMYFUNCTION("""COMPUTED_VALUE"""),113.13)</f>
        <v>113.13</v>
      </c>
      <c r="C1321" s="1">
        <f t="shared" si="1"/>
        <v>-1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IFERROR(__xludf.DUMMYFUNCTION("""COMPUTED_VALUE"""),114.54)</f>
        <v>114.54</v>
      </c>
      <c r="C1322" s="1">
        <f t="shared" si="1"/>
        <v>-1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IFERROR(__xludf.DUMMYFUNCTION("""COMPUTED_VALUE"""),114.95)</f>
        <v>114.95</v>
      </c>
      <c r="C1323" s="1">
        <f t="shared" si="1"/>
        <v>-1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IFERROR(__xludf.DUMMYFUNCTION("""COMPUTED_VALUE"""),114.3)</f>
        <v>114.3</v>
      </c>
      <c r="C1324" s="1">
        <f t="shared" si="1"/>
        <v>-1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IFERROR(__xludf.DUMMYFUNCTION("""COMPUTED_VALUE"""),115.59)</f>
        <v>115.59</v>
      </c>
      <c r="C1325" s="1">
        <f t="shared" si="1"/>
        <v>-1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IFERROR(__xludf.DUMMYFUNCTION("""COMPUTED_VALUE"""),114.57)</f>
        <v>114.57</v>
      </c>
      <c r="C1326" s="1">
        <f t="shared" si="1"/>
        <v>-1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IFERROR(__xludf.DUMMYFUNCTION("""COMPUTED_VALUE"""),115.24)</f>
        <v>115.24</v>
      </c>
      <c r="C1327" s="1">
        <f t="shared" si="1"/>
        <v>-1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IFERROR(__xludf.DUMMYFUNCTION("""COMPUTED_VALUE"""),114.44)</f>
        <v>114.44</v>
      </c>
      <c r="C1328" s="1">
        <f t="shared" si="1"/>
        <v>-1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IFERROR(__xludf.DUMMYFUNCTION("""COMPUTED_VALUE"""),114.05)</f>
        <v>114.05</v>
      </c>
      <c r="C1329" s="1">
        <f t="shared" si="1"/>
        <v>-1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IFERROR(__xludf.DUMMYFUNCTION("""COMPUTED_VALUE"""),113.45)</f>
        <v>113.45</v>
      </c>
      <c r="C1330" s="1">
        <f t="shared" si="1"/>
        <v>-1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IFERROR(__xludf.DUMMYFUNCTION("""COMPUTED_VALUE"""),113.37)</f>
        <v>113.37</v>
      </c>
      <c r="C1331" s="1">
        <f t="shared" si="1"/>
        <v>-1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IFERROR(__xludf.DUMMYFUNCTION("""COMPUTED_VALUE"""),112.1)</f>
        <v>112.1</v>
      </c>
      <c r="C1332" s="1">
        <f t="shared" si="1"/>
        <v>-1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IFERROR(__xludf.DUMMYFUNCTION("""COMPUTED_VALUE"""),112.86)</f>
        <v>112.86</v>
      </c>
      <c r="C1333" s="1">
        <f t="shared" si="1"/>
        <v>-1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IFERROR(__xludf.DUMMYFUNCTION("""COMPUTED_VALUE"""),113.17)</f>
        <v>113.17</v>
      </c>
      <c r="C1334" s="1">
        <f t="shared" si="1"/>
        <v>-1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IFERROR(__xludf.DUMMYFUNCTION("""COMPUTED_VALUE"""),112.99)</f>
        <v>112.99</v>
      </c>
      <c r="C1335" s="1">
        <f t="shared" si="1"/>
        <v>-1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IFERROR(__xludf.DUMMYFUNCTION("""COMPUTED_VALUE"""),113.96)</f>
        <v>113.96</v>
      </c>
      <c r="C1336" s="1">
        <f t="shared" si="1"/>
        <v>-1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IFERROR(__xludf.DUMMYFUNCTION("""COMPUTED_VALUE"""),113.7)</f>
        <v>113.7</v>
      </c>
      <c r="C1337" s="1">
        <f t="shared" si="1"/>
        <v>-1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IFERROR(__xludf.DUMMYFUNCTION("""COMPUTED_VALUE"""),111.39)</f>
        <v>111.39</v>
      </c>
      <c r="C1338" s="1">
        <f t="shared" si="1"/>
        <v>-1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IFERROR(__xludf.DUMMYFUNCTION("""COMPUTED_VALUE"""),110.58)</f>
        <v>110.58</v>
      </c>
      <c r="C1339" s="1">
        <f t="shared" si="1"/>
        <v>-1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IFERROR(__xludf.DUMMYFUNCTION("""COMPUTED_VALUE"""),108.71)</f>
        <v>108.71</v>
      </c>
      <c r="C1340" s="1">
        <f t="shared" si="1"/>
        <v>-1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IFERROR(__xludf.DUMMYFUNCTION("""COMPUTED_VALUE"""),106.98)</f>
        <v>106.98</v>
      </c>
      <c r="C1341" s="1">
        <f t="shared" si="1"/>
        <v>-1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IFERROR(__xludf.DUMMYFUNCTION("""COMPUTED_VALUE"""),109.55)</f>
        <v>109.55</v>
      </c>
      <c r="C1342" s="1">
        <f t="shared" si="1"/>
        <v>-1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IFERROR(__xludf.DUMMYFUNCTION("""COMPUTED_VALUE"""),110.06)</f>
        <v>110.06</v>
      </c>
      <c r="C1343" s="1">
        <f t="shared" si="1"/>
        <v>-1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IFERROR(__xludf.DUMMYFUNCTION("""COMPUTED_VALUE"""),108.06)</f>
        <v>108.06</v>
      </c>
      <c r="C1344" s="1">
        <f t="shared" si="1"/>
        <v>-1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IFERROR(__xludf.DUMMYFUNCTION("""COMPUTED_VALUE"""),108.31)</f>
        <v>108.31</v>
      </c>
      <c r="C1345" s="1">
        <f t="shared" si="1"/>
        <v>-1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IFERROR(__xludf.DUMMYFUNCTION("""COMPUTED_VALUE"""),110.04)</f>
        <v>110.04</v>
      </c>
      <c r="C1346" s="1">
        <f t="shared" si="1"/>
        <v>-1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IFERROR(__xludf.DUMMYFUNCTION("""COMPUTED_VALUE"""),112.47)</f>
        <v>112.47</v>
      </c>
      <c r="C1347" s="1">
        <f t="shared" si="1"/>
        <v>-1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IFERROR(__xludf.DUMMYFUNCTION("""COMPUTED_VALUE"""),111.9)</f>
        <v>111.9</v>
      </c>
      <c r="C1348" s="1">
        <f t="shared" si="1"/>
        <v>-1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IFERROR(__xludf.DUMMYFUNCTION("""COMPUTED_VALUE"""),112.52)</f>
        <v>112.52</v>
      </c>
      <c r="C1349" s="1">
        <f t="shared" si="1"/>
        <v>-1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IFERROR(__xludf.DUMMYFUNCTION("""COMPUTED_VALUE"""),111.19)</f>
        <v>111.19</v>
      </c>
      <c r="C1350" s="1">
        <f t="shared" si="1"/>
        <v>-1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IFERROR(__xludf.DUMMYFUNCTION("""COMPUTED_VALUE"""),111.94)</f>
        <v>111.94</v>
      </c>
      <c r="C1351" s="1">
        <f t="shared" si="1"/>
        <v>-1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IFERROR(__xludf.DUMMYFUNCTION("""COMPUTED_VALUE"""),113.35)</f>
        <v>113.35</v>
      </c>
      <c r="C1352" s="1">
        <f t="shared" si="1"/>
        <v>-1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IFERROR(__xludf.DUMMYFUNCTION("""COMPUTED_VALUE"""),114.33)</f>
        <v>114.33</v>
      </c>
      <c r="C1353" s="1">
        <f t="shared" si="1"/>
        <v>-1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IFERROR(__xludf.DUMMYFUNCTION("""COMPUTED_VALUE"""),112.34)</f>
        <v>112.34</v>
      </c>
      <c r="C1354" s="1">
        <f t="shared" si="1"/>
        <v>-1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IFERROR(__xludf.DUMMYFUNCTION("""COMPUTED_VALUE"""),112.1)</f>
        <v>112.1</v>
      </c>
      <c r="C1355" s="1">
        <f t="shared" si="1"/>
        <v>-1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IFERROR(__xludf.DUMMYFUNCTION("""COMPUTED_VALUE"""),112.01)</f>
        <v>112.01</v>
      </c>
      <c r="C1356" s="1">
        <f t="shared" si="1"/>
        <v>-1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IFERROR(__xludf.DUMMYFUNCTION("""COMPUTED_VALUE"""),112.16)</f>
        <v>112.16</v>
      </c>
      <c r="C1357" s="1">
        <f t="shared" si="1"/>
        <v>-1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IFERROR(__xludf.DUMMYFUNCTION("""COMPUTED_VALUE"""),110.93)</f>
        <v>110.93</v>
      </c>
      <c r="C1358" s="1">
        <f t="shared" si="1"/>
        <v>-1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IFERROR(__xludf.DUMMYFUNCTION("""COMPUTED_VALUE"""),112.16)</f>
        <v>112.16</v>
      </c>
      <c r="C1359" s="1">
        <f t="shared" si="1"/>
        <v>-1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IFERROR(__xludf.DUMMYFUNCTION("""COMPUTED_VALUE"""),112.19)</f>
        <v>112.19</v>
      </c>
      <c r="C1360" s="1">
        <f t="shared" si="1"/>
        <v>-1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IFERROR(__xludf.DUMMYFUNCTION("""COMPUTED_VALUE"""),111.42)</f>
        <v>111.42</v>
      </c>
      <c r="C1361" s="1">
        <f t="shared" si="1"/>
        <v>-1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IFERROR(__xludf.DUMMYFUNCTION("""COMPUTED_VALUE"""),111.67)</f>
        <v>111.67</v>
      </c>
      <c r="C1362" s="1">
        <f t="shared" si="1"/>
        <v>-1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IFERROR(__xludf.DUMMYFUNCTION("""COMPUTED_VALUE"""),111.59)</f>
        <v>111.59</v>
      </c>
      <c r="C1363" s="1">
        <f t="shared" si="1"/>
        <v>-1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IFERROR(__xludf.DUMMYFUNCTION("""COMPUTED_VALUE"""),113.16)</f>
        <v>113.16</v>
      </c>
      <c r="C1364" s="1">
        <f t="shared" si="1"/>
        <v>-1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IFERROR(__xludf.DUMMYFUNCTION("""COMPUTED_VALUE"""),111.46)</f>
        <v>111.46</v>
      </c>
      <c r="C1365" s="1">
        <f t="shared" si="1"/>
        <v>-1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IFERROR(__xludf.DUMMYFUNCTION("""COMPUTED_VALUE"""),110.37)</f>
        <v>110.37</v>
      </c>
      <c r="C1366" s="1">
        <f t="shared" si="1"/>
        <v>-1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IFERROR(__xludf.DUMMYFUNCTION("""COMPUTED_VALUE"""),109.93)</f>
        <v>109.93</v>
      </c>
      <c r="C1367" s="1">
        <f t="shared" si="1"/>
        <v>-1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IFERROR(__xludf.DUMMYFUNCTION("""COMPUTED_VALUE"""),109.53)</f>
        <v>109.53</v>
      </c>
      <c r="C1368" s="1">
        <f t="shared" si="1"/>
        <v>-1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IFERROR(__xludf.DUMMYFUNCTION("""COMPUTED_VALUE"""),110.98)</f>
        <v>110.98</v>
      </c>
      <c r="C1369" s="1">
        <f t="shared" si="1"/>
        <v>-1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IFERROR(__xludf.DUMMYFUNCTION("""COMPUTED_VALUE"""),111.29)</f>
        <v>111.29</v>
      </c>
      <c r="C1370" s="1">
        <f t="shared" si="1"/>
        <v>-1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IFERROR(__xludf.DUMMYFUNCTION("""COMPUTED_VALUE"""),110.6)</f>
        <v>110.6</v>
      </c>
      <c r="C1371" s="1">
        <f t="shared" si="1"/>
        <v>-1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IFERROR(__xludf.DUMMYFUNCTION("""COMPUTED_VALUE"""),110.01)</f>
        <v>110.01</v>
      </c>
      <c r="C1372" s="1">
        <f t="shared" si="1"/>
        <v>-1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IFERROR(__xludf.DUMMYFUNCTION("""COMPUTED_VALUE"""),110.23)</f>
        <v>110.23</v>
      </c>
      <c r="C1373" s="1">
        <f t="shared" si="1"/>
        <v>-1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IFERROR(__xludf.DUMMYFUNCTION("""COMPUTED_VALUE"""),110.47)</f>
        <v>110.47</v>
      </c>
      <c r="C1374" s="1">
        <f t="shared" si="1"/>
        <v>-1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IFERROR(__xludf.DUMMYFUNCTION("""COMPUTED_VALUE"""),111.85)</f>
        <v>111.85</v>
      </c>
      <c r="C1375" s="1">
        <f t="shared" si="1"/>
        <v>-1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IFERROR(__xludf.DUMMYFUNCTION("""COMPUTED_VALUE"""),112.43)</f>
        <v>112.43</v>
      </c>
      <c r="C1376" s="1">
        <f t="shared" si="1"/>
        <v>-1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IFERROR(__xludf.DUMMYFUNCTION("""COMPUTED_VALUE"""),113.07)</f>
        <v>113.07</v>
      </c>
      <c r="C1377" s="1">
        <f t="shared" si="1"/>
        <v>-1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IFERROR(__xludf.DUMMYFUNCTION("""COMPUTED_VALUE"""),113.18)</f>
        <v>113.18</v>
      </c>
      <c r="C1378" s="1">
        <f t="shared" si="1"/>
        <v>-1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IFERROR(__xludf.DUMMYFUNCTION("""COMPUTED_VALUE"""),112.35)</f>
        <v>112.35</v>
      </c>
      <c r="C1379" s="1">
        <f t="shared" si="1"/>
        <v>-1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IFERROR(__xludf.DUMMYFUNCTION("""COMPUTED_VALUE"""),112.24)</f>
        <v>112.24</v>
      </c>
      <c r="C1380" s="1">
        <f t="shared" si="1"/>
        <v>-1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IFERROR(__xludf.DUMMYFUNCTION("""COMPUTED_VALUE"""),112.6)</f>
        <v>112.6</v>
      </c>
      <c r="C1381" s="1">
        <f t="shared" si="1"/>
        <v>-1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IFERROR(__xludf.DUMMYFUNCTION("""COMPUTED_VALUE"""),110.54)</f>
        <v>110.54</v>
      </c>
      <c r="C1382" s="1">
        <f t="shared" si="1"/>
        <v>-1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IFERROR(__xludf.DUMMYFUNCTION("""COMPUTED_VALUE"""),111.13)</f>
        <v>111.13</v>
      </c>
      <c r="C1383" s="1">
        <f t="shared" si="1"/>
        <v>-1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IFERROR(__xludf.DUMMYFUNCTION("""COMPUTED_VALUE"""),112.07)</f>
        <v>112.07</v>
      </c>
      <c r="C1384" s="1">
        <f t="shared" si="1"/>
        <v>-1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IFERROR(__xludf.DUMMYFUNCTION("""COMPUTED_VALUE"""),111.49)</f>
        <v>111.49</v>
      </c>
      <c r="C1385" s="1">
        <f t="shared" si="1"/>
        <v>-1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IFERROR(__xludf.DUMMYFUNCTION("""COMPUTED_VALUE"""),111.32)</f>
        <v>111.32</v>
      </c>
      <c r="C1386" s="1">
        <f t="shared" si="1"/>
        <v>-1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IFERROR(__xludf.DUMMYFUNCTION("""COMPUTED_VALUE"""),112.4)</f>
        <v>112.4</v>
      </c>
      <c r="C1387" s="1">
        <f t="shared" si="1"/>
        <v>-1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IFERROR(__xludf.DUMMYFUNCTION("""COMPUTED_VALUE"""),111.0)</f>
        <v>111</v>
      </c>
      <c r="C1388" s="1">
        <f t="shared" si="1"/>
        <v>-1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IFERROR(__xludf.DUMMYFUNCTION("""COMPUTED_VALUE"""),111.38)</f>
        <v>111.38</v>
      </c>
      <c r="C1389" s="1">
        <f t="shared" si="1"/>
        <v>-1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IFERROR(__xludf.DUMMYFUNCTION("""COMPUTED_VALUE"""),113.1)</f>
        <v>113.1</v>
      </c>
      <c r="C1390" s="1">
        <f t="shared" si="1"/>
        <v>-1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IFERROR(__xludf.DUMMYFUNCTION("""COMPUTED_VALUE"""),114.9)</f>
        <v>114.9</v>
      </c>
      <c r="C1391" s="1">
        <f t="shared" si="1"/>
        <v>-1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IFERROR(__xludf.DUMMYFUNCTION("""COMPUTED_VALUE"""),115.36)</f>
        <v>115.36</v>
      </c>
      <c r="C1392" s="1">
        <f t="shared" si="1"/>
        <v>-1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IFERROR(__xludf.DUMMYFUNCTION("""COMPUTED_VALUE"""),115.58)</f>
        <v>115.58</v>
      </c>
      <c r="C1393" s="1">
        <f t="shared" si="1"/>
        <v>-1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IFERROR(__xludf.DUMMYFUNCTION("""COMPUTED_VALUE"""),114.73)</f>
        <v>114.73</v>
      </c>
      <c r="C1394" s="1">
        <f t="shared" si="1"/>
        <v>-1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IFERROR(__xludf.DUMMYFUNCTION("""COMPUTED_VALUE"""),114.47)</f>
        <v>114.47</v>
      </c>
      <c r="C1395" s="1">
        <f t="shared" si="1"/>
        <v>-1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IFERROR(__xludf.DUMMYFUNCTION("""COMPUTED_VALUE"""),113.41)</f>
        <v>113.41</v>
      </c>
      <c r="C1396" s="1">
        <f t="shared" si="1"/>
        <v>-1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IFERROR(__xludf.DUMMYFUNCTION("""COMPUTED_VALUE"""),113.86)</f>
        <v>113.86</v>
      </c>
      <c r="C1397" s="1">
        <f t="shared" si="1"/>
        <v>-1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IFERROR(__xludf.DUMMYFUNCTION("""COMPUTED_VALUE"""),114.9)</f>
        <v>114.9</v>
      </c>
      <c r="C1398" s="1">
        <f t="shared" si="1"/>
        <v>-1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IFERROR(__xludf.DUMMYFUNCTION("""COMPUTED_VALUE"""),114.59)</f>
        <v>114.59</v>
      </c>
      <c r="C1399" s="1">
        <f t="shared" si="1"/>
        <v>-1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IFERROR(__xludf.DUMMYFUNCTION("""COMPUTED_VALUE"""),113.59)</f>
        <v>113.59</v>
      </c>
      <c r="C1400" s="1">
        <f t="shared" si="1"/>
        <v>-1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IFERROR(__xludf.DUMMYFUNCTION("""COMPUTED_VALUE"""),113.07)</f>
        <v>113.07</v>
      </c>
      <c r="C1401" s="1">
        <f t="shared" si="1"/>
        <v>-1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IFERROR(__xludf.DUMMYFUNCTION("""COMPUTED_VALUE"""),114.84)</f>
        <v>114.84</v>
      </c>
      <c r="C1402" s="1">
        <f t="shared" si="1"/>
        <v>-1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IFERROR(__xludf.DUMMYFUNCTION("""COMPUTED_VALUE"""),116.37)</f>
        <v>116.37</v>
      </c>
      <c r="C1403" s="1">
        <f t="shared" si="1"/>
        <v>-1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IFERROR(__xludf.DUMMYFUNCTION("""COMPUTED_VALUE"""),116.46)</f>
        <v>116.46</v>
      </c>
      <c r="C1404" s="1">
        <f t="shared" si="1"/>
        <v>-1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IFERROR(__xludf.DUMMYFUNCTION("""COMPUTED_VALUE"""),117.03)</f>
        <v>117.03</v>
      </c>
      <c r="C1405" s="1">
        <f t="shared" si="1"/>
        <v>-1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IFERROR(__xludf.DUMMYFUNCTION("""COMPUTED_VALUE"""),116.89)</f>
        <v>116.89</v>
      </c>
      <c r="C1406" s="1">
        <f t="shared" si="1"/>
        <v>-1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IFERROR(__xludf.DUMMYFUNCTION("""COMPUTED_VALUE"""),117.53)</f>
        <v>117.53</v>
      </c>
      <c r="C1407" s="1">
        <f t="shared" si="1"/>
        <v>-1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IFERROR(__xludf.DUMMYFUNCTION("""COMPUTED_VALUE"""),118.0)</f>
        <v>118</v>
      </c>
      <c r="C1408" s="1">
        <f t="shared" si="1"/>
        <v>-1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IFERROR(__xludf.DUMMYFUNCTION("""COMPUTED_VALUE"""),116.56)</f>
        <v>116.56</v>
      </c>
      <c r="C1409" s="1">
        <f t="shared" si="1"/>
        <v>-1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IFERROR(__xludf.DUMMYFUNCTION("""COMPUTED_VALUE"""),116.93)</f>
        <v>116.93</v>
      </c>
      <c r="C1410" s="1">
        <f t="shared" si="1"/>
        <v>-1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IFERROR(__xludf.DUMMYFUNCTION("""COMPUTED_VALUE"""),117.6)</f>
        <v>117.6</v>
      </c>
      <c r="C1411" s="1">
        <f t="shared" si="1"/>
        <v>-1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IFERROR(__xludf.DUMMYFUNCTION("""COMPUTED_VALUE"""),117.69)</f>
        <v>117.69</v>
      </c>
      <c r="C1412" s="1">
        <f t="shared" si="1"/>
        <v>-1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IFERROR(__xludf.DUMMYFUNCTION("""COMPUTED_VALUE"""),117.69)</f>
        <v>117.69</v>
      </c>
      <c r="C1413" s="1">
        <f t="shared" si="1"/>
        <v>-1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IFERROR(__xludf.DUMMYFUNCTION("""COMPUTED_VALUE"""),119.02)</f>
        <v>119.02</v>
      </c>
      <c r="C1414" s="1">
        <f t="shared" si="1"/>
        <v>-1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IFERROR(__xludf.DUMMYFUNCTION("""COMPUTED_VALUE"""),119.75)</f>
        <v>119.75</v>
      </c>
      <c r="C1415" s="1">
        <f t="shared" si="1"/>
        <v>-1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IFERROR(__xludf.DUMMYFUNCTION("""COMPUTED_VALUE"""),119.7)</f>
        <v>119.7</v>
      </c>
      <c r="C1416" s="1">
        <f t="shared" si="1"/>
        <v>-1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IFERROR(__xludf.DUMMYFUNCTION("""COMPUTED_VALUE"""),122.8)</f>
        <v>122.8</v>
      </c>
      <c r="C1417" s="1">
        <f t="shared" si="1"/>
        <v>-1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IFERROR(__xludf.DUMMYFUNCTION("""COMPUTED_VALUE"""),122.76)</f>
        <v>122.76</v>
      </c>
      <c r="C1418" s="1">
        <f t="shared" si="1"/>
        <v>-1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IFERROR(__xludf.DUMMYFUNCTION("""COMPUTED_VALUE"""),120.54)</f>
        <v>120.54</v>
      </c>
      <c r="C1419" s="1">
        <f t="shared" si="1"/>
        <v>-1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IFERROR(__xludf.DUMMYFUNCTION("""COMPUTED_VALUE"""),116.16)</f>
        <v>116.16</v>
      </c>
      <c r="C1420" s="1">
        <f t="shared" si="1"/>
        <v>-1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IFERROR(__xludf.DUMMYFUNCTION("""COMPUTED_VALUE"""),112.54)</f>
        <v>112.54</v>
      </c>
      <c r="C1421" s="1">
        <f t="shared" si="1"/>
        <v>-1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IFERROR(__xludf.DUMMYFUNCTION("""COMPUTED_VALUE"""),110.97)</f>
        <v>110.97</v>
      </c>
      <c r="C1422" s="1">
        <f t="shared" si="1"/>
        <v>-1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IFERROR(__xludf.DUMMYFUNCTION("""COMPUTED_VALUE"""),115.93)</f>
        <v>115.93</v>
      </c>
      <c r="C1423" s="1">
        <f t="shared" si="1"/>
        <v>-1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IFERROR(__xludf.DUMMYFUNCTION("""COMPUTED_VALUE"""),117.66)</f>
        <v>117.66</v>
      </c>
      <c r="C1424" s="1">
        <f t="shared" si="1"/>
        <v>-1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IFERROR(__xludf.DUMMYFUNCTION("""COMPUTED_VALUE"""),117.52)</f>
        <v>117.52</v>
      </c>
      <c r="C1425" s="1">
        <f t="shared" si="1"/>
        <v>-1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IFERROR(__xludf.DUMMYFUNCTION("""COMPUTED_VALUE"""),116.46)</f>
        <v>116.46</v>
      </c>
      <c r="C1426" s="1">
        <f t="shared" si="1"/>
        <v>-1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IFERROR(__xludf.DUMMYFUNCTION("""COMPUTED_VALUE"""),113.07)</f>
        <v>113.07</v>
      </c>
      <c r="C1427" s="1">
        <f t="shared" si="1"/>
        <v>-1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IFERROR(__xludf.DUMMYFUNCTION("""COMPUTED_VALUE"""),116.48)</f>
        <v>116.48</v>
      </c>
      <c r="C1428" s="1">
        <f t="shared" si="1"/>
        <v>-1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IFERROR(__xludf.DUMMYFUNCTION("""COMPUTED_VALUE"""),116.6)</f>
        <v>116.6</v>
      </c>
      <c r="C1429" s="1">
        <f t="shared" si="1"/>
        <v>-1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IFERROR(__xludf.DUMMYFUNCTION("""COMPUTED_VALUE"""),114.42)</f>
        <v>114.42</v>
      </c>
      <c r="C1430" s="1">
        <f t="shared" si="1"/>
        <v>-1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IFERROR(__xludf.DUMMYFUNCTION("""COMPUTED_VALUE"""),116.43)</f>
        <v>116.43</v>
      </c>
      <c r="C1431" s="1">
        <f t="shared" si="1"/>
        <v>-1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IFERROR(__xludf.DUMMYFUNCTION("""COMPUTED_VALUE"""),113.97)</f>
        <v>113.97</v>
      </c>
      <c r="C1432" s="1">
        <f t="shared" si="1"/>
        <v>-1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IFERROR(__xludf.DUMMYFUNCTION("""COMPUTED_VALUE"""),114.49)</f>
        <v>114.49</v>
      </c>
      <c r="C1433" s="1">
        <f t="shared" si="1"/>
        <v>-1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IFERROR(__xludf.DUMMYFUNCTION("""COMPUTED_VALUE"""),115.44)</f>
        <v>115.44</v>
      </c>
      <c r="C1434" s="1">
        <f t="shared" si="1"/>
        <v>-1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IFERROR(__xludf.DUMMYFUNCTION("""COMPUTED_VALUE"""),114.73)</f>
        <v>114.73</v>
      </c>
      <c r="C1435" s="1">
        <f t="shared" si="1"/>
        <v>-1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IFERROR(__xludf.DUMMYFUNCTION("""COMPUTED_VALUE"""),116.18)</f>
        <v>116.18</v>
      </c>
      <c r="C1436" s="1">
        <f t="shared" si="1"/>
        <v>-1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IFERROR(__xludf.DUMMYFUNCTION("""COMPUTED_VALUE"""),117.82)</f>
        <v>117.82</v>
      </c>
      <c r="C1437" s="1">
        <f t="shared" si="1"/>
        <v>-1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IFERROR(__xludf.DUMMYFUNCTION("""COMPUTED_VALUE"""),117.91)</f>
        <v>117.91</v>
      </c>
      <c r="C1438" s="1">
        <f t="shared" si="1"/>
        <v>-1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IFERROR(__xludf.DUMMYFUNCTION("""COMPUTED_VALUE"""),115.12)</f>
        <v>115.12</v>
      </c>
      <c r="C1439" s="1">
        <f t="shared" si="1"/>
        <v>-1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IFERROR(__xludf.DUMMYFUNCTION("""COMPUTED_VALUE"""),116.58)</f>
        <v>116.58</v>
      </c>
      <c r="C1440" s="1">
        <f t="shared" si="1"/>
        <v>-1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IFERROR(__xludf.DUMMYFUNCTION("""COMPUTED_VALUE"""),115.8)</f>
        <v>115.8</v>
      </c>
      <c r="C1441" s="1">
        <f t="shared" si="1"/>
        <v>-1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IFERROR(__xludf.DUMMYFUNCTION("""COMPUTED_VALUE"""),116.17)</f>
        <v>116.17</v>
      </c>
      <c r="C1442" s="1">
        <f t="shared" si="1"/>
        <v>-1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IFERROR(__xludf.DUMMYFUNCTION("""COMPUTED_VALUE"""),116.34)</f>
        <v>116.34</v>
      </c>
      <c r="C1443" s="1">
        <f t="shared" si="1"/>
        <v>-1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IFERROR(__xludf.DUMMYFUNCTION("""COMPUTED_VALUE"""),116.74)</f>
        <v>116.74</v>
      </c>
      <c r="C1444" s="1">
        <f t="shared" si="1"/>
        <v>-1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IFERROR(__xludf.DUMMYFUNCTION("""COMPUTED_VALUE"""),114.1)</f>
        <v>114.1</v>
      </c>
      <c r="C1445" s="1">
        <f t="shared" si="1"/>
        <v>-1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IFERROR(__xludf.DUMMYFUNCTION("""COMPUTED_VALUE"""),112.91)</f>
        <v>112.91</v>
      </c>
      <c r="C1446" s="1">
        <f t="shared" si="1"/>
        <v>-1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IFERROR(__xludf.DUMMYFUNCTION("""COMPUTED_VALUE"""),115.49)</f>
        <v>115.49</v>
      </c>
      <c r="C1447" s="1">
        <f t="shared" si="1"/>
        <v>-1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IFERROR(__xludf.DUMMYFUNCTION("""COMPUTED_VALUE"""),117.03)</f>
        <v>117.03</v>
      </c>
      <c r="C1448" s="1">
        <f t="shared" si="1"/>
        <v>-1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IFERROR(__xludf.DUMMYFUNCTION("""COMPUTED_VALUE"""),117.81)</f>
        <v>117.81</v>
      </c>
      <c r="C1449" s="1">
        <f t="shared" si="1"/>
        <v>-1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IFERROR(__xludf.DUMMYFUNCTION("""COMPUTED_VALUE"""),119.2)</f>
        <v>119.2</v>
      </c>
      <c r="C1450" s="1">
        <f t="shared" si="1"/>
        <v>-1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IFERROR(__xludf.DUMMYFUNCTION("""COMPUTED_VALUE"""),118.68)</f>
        <v>118.68</v>
      </c>
      <c r="C1451" s="1">
        <f t="shared" si="1"/>
        <v>-1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IFERROR(__xludf.DUMMYFUNCTION("""COMPUTED_VALUE"""),119.65)</f>
        <v>119.65</v>
      </c>
      <c r="C1452" s="1">
        <f t="shared" si="1"/>
        <v>-1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IFERROR(__xludf.DUMMYFUNCTION("""COMPUTED_VALUE"""),121.06)</f>
        <v>121.06</v>
      </c>
      <c r="C1453" s="1">
        <f t="shared" si="1"/>
        <v>-1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IFERROR(__xludf.DUMMYFUNCTION("""COMPUTED_VALUE"""),121.33)</f>
        <v>121.33</v>
      </c>
      <c r="C1454" s="1">
        <f t="shared" si="1"/>
        <v>-1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IFERROR(__xludf.DUMMYFUNCTION("""COMPUTED_VALUE"""),121.9)</f>
        <v>121.9</v>
      </c>
      <c r="C1455" s="1">
        <f t="shared" si="1"/>
        <v>-1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IFERROR(__xludf.DUMMYFUNCTION("""COMPUTED_VALUE"""),121.61)</f>
        <v>121.61</v>
      </c>
      <c r="C1456" s="1">
        <f t="shared" si="1"/>
        <v>-1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IFERROR(__xludf.DUMMYFUNCTION("""COMPUTED_VALUE"""),120.27)</f>
        <v>120.27</v>
      </c>
      <c r="C1457" s="1">
        <f t="shared" si="1"/>
        <v>-1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IFERROR(__xludf.DUMMYFUNCTION("""COMPUTED_VALUE"""),121.81)</f>
        <v>121.81</v>
      </c>
      <c r="C1458" s="1">
        <f t="shared" si="1"/>
        <v>-1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IFERROR(__xludf.DUMMYFUNCTION("""COMPUTED_VALUE"""),122.74)</f>
        <v>122.74</v>
      </c>
      <c r="C1459" s="1">
        <f t="shared" si="1"/>
        <v>-1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IFERROR(__xludf.DUMMYFUNCTION("""COMPUTED_VALUE"""),123.1)</f>
        <v>123.1</v>
      </c>
      <c r="C1460" s="1">
        <f t="shared" si="1"/>
        <v>-1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IFERROR(__xludf.DUMMYFUNCTION("""COMPUTED_VALUE"""),122.85)</f>
        <v>122.85</v>
      </c>
      <c r="C1461" s="1">
        <f t="shared" si="1"/>
        <v>-1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IFERROR(__xludf.DUMMYFUNCTION("""COMPUTED_VALUE"""),123.3)</f>
        <v>123.3</v>
      </c>
      <c r="C1462" s="1">
        <f t="shared" si="1"/>
        <v>-1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IFERROR(__xludf.DUMMYFUNCTION("""COMPUTED_VALUE"""),124.36)</f>
        <v>124.36</v>
      </c>
      <c r="C1463" s="1">
        <f t="shared" si="1"/>
        <v>-1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IFERROR(__xludf.DUMMYFUNCTION("""COMPUTED_VALUE"""),124.61)</f>
        <v>124.61</v>
      </c>
      <c r="C1464" s="1">
        <f t="shared" si="1"/>
        <v>-1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IFERROR(__xludf.DUMMYFUNCTION("""COMPUTED_VALUE"""),125.01)</f>
        <v>125.01</v>
      </c>
      <c r="C1465" s="1">
        <f t="shared" si="1"/>
        <v>-1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IFERROR(__xludf.DUMMYFUNCTION("""COMPUTED_VALUE"""),124.47)</f>
        <v>124.47</v>
      </c>
      <c r="C1466" s="1">
        <f t="shared" si="1"/>
        <v>-1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IFERROR(__xludf.DUMMYFUNCTION("""COMPUTED_VALUE"""),123.82)</f>
        <v>123.82</v>
      </c>
      <c r="C1467" s="1">
        <f t="shared" si="1"/>
        <v>-1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IFERROR(__xludf.DUMMYFUNCTION("""COMPUTED_VALUE"""),123.63)</f>
        <v>123.63</v>
      </c>
      <c r="C1468" s="1">
        <f t="shared" si="1"/>
        <v>-1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IFERROR(__xludf.DUMMYFUNCTION("""COMPUTED_VALUE"""),123.64)</f>
        <v>123.64</v>
      </c>
      <c r="C1469" s="1">
        <f t="shared" si="1"/>
        <v>-1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IFERROR(__xludf.DUMMYFUNCTION("""COMPUTED_VALUE"""),124.41)</f>
        <v>124.41</v>
      </c>
      <c r="C1470" s="1">
        <f t="shared" si="1"/>
        <v>-1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IFERROR(__xludf.DUMMYFUNCTION("""COMPUTED_VALUE"""),125.66)</f>
        <v>125.66</v>
      </c>
      <c r="C1471" s="1">
        <f t="shared" si="1"/>
        <v>-1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IFERROR(__xludf.DUMMYFUNCTION("""COMPUTED_VALUE"""),125.38)</f>
        <v>125.38</v>
      </c>
      <c r="C1472" s="1">
        <f t="shared" si="1"/>
        <v>-1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IFERROR(__xludf.DUMMYFUNCTION("""COMPUTED_VALUE"""),125.72)</f>
        <v>125.72</v>
      </c>
      <c r="C1473" s="1">
        <f t="shared" si="1"/>
        <v>-1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IFERROR(__xludf.DUMMYFUNCTION("""COMPUTED_VALUE"""),125.98)</f>
        <v>125.98</v>
      </c>
      <c r="C1474" s="1">
        <f t="shared" si="1"/>
        <v>-1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IFERROR(__xludf.DUMMYFUNCTION("""COMPUTED_VALUE"""),124.5)</f>
        <v>124.5</v>
      </c>
      <c r="C1475" s="1">
        <f t="shared" si="1"/>
        <v>-1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IFERROR(__xludf.DUMMYFUNCTION("""COMPUTED_VALUE"""),125.26)</f>
        <v>125.26</v>
      </c>
      <c r="C1476" s="1">
        <f t="shared" si="1"/>
        <v>-1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IFERROR(__xludf.DUMMYFUNCTION("""COMPUTED_VALUE"""),124.71)</f>
        <v>124.71</v>
      </c>
      <c r="C1477" s="1">
        <f t="shared" si="1"/>
        <v>-1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IFERROR(__xludf.DUMMYFUNCTION("""COMPUTED_VALUE"""),123.81)</f>
        <v>123.81</v>
      </c>
      <c r="C1478" s="1">
        <f t="shared" si="1"/>
        <v>-1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IFERROR(__xludf.DUMMYFUNCTION("""COMPUTED_VALUE"""),120.0)</f>
        <v>120</v>
      </c>
      <c r="C1479" s="1">
        <f t="shared" si="1"/>
        <v>-1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IFERROR(__xludf.DUMMYFUNCTION("""COMPUTED_VALUE"""),120.84)</f>
        <v>120.84</v>
      </c>
      <c r="C1480" s="1">
        <f t="shared" si="1"/>
        <v>-1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IFERROR(__xludf.DUMMYFUNCTION("""COMPUTED_VALUE"""),126.18)</f>
        <v>126.18</v>
      </c>
      <c r="C1481" s="1">
        <f t="shared" si="1"/>
        <v>-1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IFERROR(__xludf.DUMMYFUNCTION("""COMPUTED_VALUE"""),126.54)</f>
        <v>126.54</v>
      </c>
      <c r="C1482" s="1">
        <f t="shared" si="1"/>
        <v>-1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IFERROR(__xludf.DUMMYFUNCTION("""COMPUTED_VALUE"""),126.86)</f>
        <v>126.86</v>
      </c>
      <c r="C1483" s="1">
        <f t="shared" si="1"/>
        <v>-1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IFERROR(__xludf.DUMMYFUNCTION("""COMPUTED_VALUE"""),130.21)</f>
        <v>130.21</v>
      </c>
      <c r="C1484" s="1">
        <f t="shared" si="1"/>
        <v>-1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IFERROR(__xludf.DUMMYFUNCTION("""COMPUTED_VALUE"""),132.5)</f>
        <v>132.5</v>
      </c>
      <c r="C1485" s="1">
        <f t="shared" si="1"/>
        <v>-1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IFERROR(__xludf.DUMMYFUNCTION("""COMPUTED_VALUE"""),133.6)</f>
        <v>133.6</v>
      </c>
      <c r="C1486" s="1">
        <f t="shared" si="1"/>
        <v>-1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IFERROR(__xludf.DUMMYFUNCTION("""COMPUTED_VALUE"""),134.65)</f>
        <v>134.65</v>
      </c>
      <c r="C1487" s="1">
        <f t="shared" si="1"/>
        <v>-1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IFERROR(__xludf.DUMMYFUNCTION("""COMPUTED_VALUE"""),134.74)</f>
        <v>134.74</v>
      </c>
      <c r="C1488" s="1">
        <f t="shared" si="1"/>
        <v>-1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IFERROR(__xludf.DUMMYFUNCTION("""COMPUTED_VALUE"""),133.88)</f>
        <v>133.88</v>
      </c>
      <c r="C1489" s="1">
        <f t="shared" si="1"/>
        <v>-1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IFERROR(__xludf.DUMMYFUNCTION("""COMPUTED_VALUE"""),134.43)</f>
        <v>134.43</v>
      </c>
      <c r="C1490" s="1">
        <f t="shared" si="1"/>
        <v>-1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IFERROR(__xludf.DUMMYFUNCTION("""COMPUTED_VALUE"""),133.81)</f>
        <v>133.81</v>
      </c>
      <c r="C1491" s="1">
        <f t="shared" si="1"/>
        <v>-1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IFERROR(__xludf.DUMMYFUNCTION("""COMPUTED_VALUE"""),130.93)</f>
        <v>130.93</v>
      </c>
      <c r="C1492" s="1">
        <f t="shared" si="1"/>
        <v>-1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IFERROR(__xludf.DUMMYFUNCTION("""COMPUTED_VALUE"""),134.53)</f>
        <v>134.53</v>
      </c>
      <c r="C1493" s="1">
        <f t="shared" si="1"/>
        <v>-1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IFERROR(__xludf.DUMMYFUNCTION("""COMPUTED_VALUE"""),133.93)</f>
        <v>133.93</v>
      </c>
      <c r="C1494" s="1">
        <f t="shared" si="1"/>
        <v>-1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IFERROR(__xludf.DUMMYFUNCTION("""COMPUTED_VALUE"""),133.84)</f>
        <v>133.84</v>
      </c>
      <c r="C1495" s="1">
        <f t="shared" si="1"/>
        <v>-1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IFERROR(__xludf.DUMMYFUNCTION("""COMPUTED_VALUE"""),131.9)</f>
        <v>131.9</v>
      </c>
      <c r="C1496" s="1">
        <f t="shared" si="1"/>
        <v>-1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IFERROR(__xludf.DUMMYFUNCTION("""COMPUTED_VALUE"""),132.54)</f>
        <v>132.54</v>
      </c>
      <c r="C1497" s="1">
        <f t="shared" si="1"/>
        <v>-1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IFERROR(__xludf.DUMMYFUNCTION("""COMPUTED_VALUE"""),130.44)</f>
        <v>130.44</v>
      </c>
      <c r="C1498" s="1">
        <f t="shared" si="1"/>
        <v>-1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IFERROR(__xludf.DUMMYFUNCTION("""COMPUTED_VALUE"""),132.01)</f>
        <v>132.01</v>
      </c>
      <c r="C1499" s="1">
        <f t="shared" si="1"/>
        <v>-1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IFERROR(__xludf.DUMMYFUNCTION("""COMPUTED_VALUE"""),131.29)</f>
        <v>131.29</v>
      </c>
      <c r="C1500" s="1">
        <f t="shared" si="1"/>
        <v>-1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IFERROR(__xludf.DUMMYFUNCTION("""COMPUTED_VALUE"""),132.9)</f>
        <v>132.9</v>
      </c>
      <c r="C1501" s="1">
        <f t="shared" si="1"/>
        <v>-1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IFERROR(__xludf.DUMMYFUNCTION("""COMPUTED_VALUE"""),131.35)</f>
        <v>131.35</v>
      </c>
      <c r="C1502" s="1">
        <f t="shared" si="1"/>
        <v>-1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IFERROR(__xludf.DUMMYFUNCTION("""COMPUTED_VALUE"""),130.29)</f>
        <v>130.29</v>
      </c>
      <c r="C1503" s="1">
        <f t="shared" si="1"/>
        <v>-1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IFERROR(__xludf.DUMMYFUNCTION("""COMPUTED_VALUE"""),131.31)</f>
        <v>131.31</v>
      </c>
      <c r="C1504" s="1">
        <f t="shared" si="1"/>
        <v>-1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IFERROR(__xludf.DUMMYFUNCTION("""COMPUTED_VALUE"""),131.88)</f>
        <v>131.88</v>
      </c>
      <c r="C1505" s="1">
        <f t="shared" si="1"/>
        <v>-1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IFERROR(__xludf.DUMMYFUNCTION("""COMPUTED_VALUE"""),133.11)</f>
        <v>133.11</v>
      </c>
      <c r="C1506" s="1">
        <f t="shared" si="1"/>
        <v>-1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IFERROR(__xludf.DUMMYFUNCTION("""COMPUTED_VALUE"""),132.9)</f>
        <v>132.9</v>
      </c>
      <c r="C1507" s="1">
        <f t="shared" si="1"/>
        <v>-1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IFERROR(__xludf.DUMMYFUNCTION("""COMPUTED_VALUE"""),132.68)</f>
        <v>132.68</v>
      </c>
      <c r="C1508" s="1">
        <f t="shared" si="1"/>
        <v>-1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IFERROR(__xludf.DUMMYFUNCTION("""COMPUTED_VALUE"""),133.7)</f>
        <v>133.7</v>
      </c>
      <c r="C1509" s="1">
        <f t="shared" si="1"/>
        <v>-1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IFERROR(__xludf.DUMMYFUNCTION("""COMPUTED_VALUE"""),133.35)</f>
        <v>133.35</v>
      </c>
      <c r="C1510" s="1">
        <f t="shared" si="1"/>
        <v>-1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IFERROR(__xludf.DUMMYFUNCTION("""COMPUTED_VALUE"""),132.25)</f>
        <v>132.25</v>
      </c>
      <c r="C1511" s="1">
        <f t="shared" si="1"/>
        <v>-1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IFERROR(__xludf.DUMMYFUNCTION("""COMPUTED_VALUE"""),131.07)</f>
        <v>131.07</v>
      </c>
      <c r="C1512" s="1">
        <f t="shared" si="1"/>
        <v>-1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IFERROR(__xludf.DUMMYFUNCTION("""COMPUTED_VALUE"""),130.43)</f>
        <v>130.43</v>
      </c>
      <c r="C1513" s="1">
        <f t="shared" si="1"/>
        <v>-1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IFERROR(__xludf.DUMMYFUNCTION("""COMPUTED_VALUE"""),129.08)</f>
        <v>129.08</v>
      </c>
      <c r="C1514" s="1">
        <f t="shared" si="1"/>
        <v>-1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IFERROR(__xludf.DUMMYFUNCTION("""COMPUTED_VALUE"""),125.4)</f>
        <v>125.4</v>
      </c>
      <c r="C1515" s="1">
        <f t="shared" si="1"/>
        <v>-1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IFERROR(__xludf.DUMMYFUNCTION("""COMPUTED_VALUE"""),123.9)</f>
        <v>123.9</v>
      </c>
      <c r="C1516" s="1">
        <f t="shared" si="1"/>
        <v>-1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IFERROR(__xludf.DUMMYFUNCTION("""COMPUTED_VALUE"""),125.78)</f>
        <v>125.78</v>
      </c>
      <c r="C1517" s="1">
        <f t="shared" si="1"/>
        <v>-1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IFERROR(__xludf.DUMMYFUNCTION("""COMPUTED_VALUE"""),127.49)</f>
        <v>127.49</v>
      </c>
      <c r="C1518" s="1">
        <f t="shared" si="1"/>
        <v>-1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IFERROR(__xludf.DUMMYFUNCTION("""COMPUTED_VALUE"""),121.4)</f>
        <v>121.4</v>
      </c>
      <c r="C1519" s="1">
        <f t="shared" si="1"/>
        <v>-1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IFERROR(__xludf.DUMMYFUNCTION("""COMPUTED_VALUE"""),119.62)</f>
        <v>119.62</v>
      </c>
      <c r="C1520" s="1">
        <f t="shared" si="1"/>
        <v>-1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IFERROR(__xludf.DUMMYFUNCTION("""COMPUTED_VALUE"""),119.23)</f>
        <v>119.23</v>
      </c>
      <c r="C1521" s="1">
        <f t="shared" si="1"/>
        <v>-1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IFERROR(__xludf.DUMMYFUNCTION("""COMPUTED_VALUE"""),119.76)</f>
        <v>119.76</v>
      </c>
      <c r="C1522" s="1">
        <f t="shared" si="1"/>
        <v>-1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IFERROR(__xludf.DUMMYFUNCTION("""COMPUTED_VALUE"""),116.46)</f>
        <v>116.46</v>
      </c>
      <c r="C1523" s="1">
        <f t="shared" si="1"/>
        <v>-1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IFERROR(__xludf.DUMMYFUNCTION("""COMPUTED_VALUE"""),120.22)</f>
        <v>120.22</v>
      </c>
      <c r="C1524" s="1">
        <f t="shared" si="1"/>
        <v>-1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IFERROR(__xludf.DUMMYFUNCTION("""COMPUTED_VALUE"""),122.76)</f>
        <v>122.76</v>
      </c>
      <c r="C1525" s="1">
        <f t="shared" si="1"/>
        <v>-1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IFERROR(__xludf.DUMMYFUNCTION("""COMPUTED_VALUE"""),121.71)</f>
        <v>121.71</v>
      </c>
      <c r="C1526" s="1">
        <f t="shared" si="1"/>
        <v>-1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IFERROR(__xludf.DUMMYFUNCTION("""COMPUTED_VALUE"""),122.2)</f>
        <v>122.2</v>
      </c>
      <c r="C1527" s="1">
        <f t="shared" si="1"/>
        <v>-1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IFERROR(__xludf.DUMMYFUNCTION("""COMPUTED_VALUE"""),121.57)</f>
        <v>121.57</v>
      </c>
      <c r="C1528" s="1">
        <f t="shared" si="1"/>
        <v>-1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IFERROR(__xludf.DUMMYFUNCTION("""COMPUTED_VALUE"""),122.28)</f>
        <v>122.28</v>
      </c>
      <c r="C1529" s="1">
        <f t="shared" si="1"/>
        <v>-1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IFERROR(__xludf.DUMMYFUNCTION("""COMPUTED_VALUE"""),125.76)</f>
        <v>125.76</v>
      </c>
      <c r="C1530" s="1">
        <f t="shared" si="1"/>
        <v>-1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IFERROR(__xludf.DUMMYFUNCTION("""COMPUTED_VALUE"""),126.51)</f>
        <v>126.51</v>
      </c>
      <c r="C1531" s="1">
        <f t="shared" si="1"/>
        <v>-1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IFERROR(__xludf.DUMMYFUNCTION("""COMPUTED_VALUE"""),125.27)</f>
        <v>125.27</v>
      </c>
      <c r="C1532" s="1">
        <f t="shared" si="1"/>
        <v>-1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IFERROR(__xludf.DUMMYFUNCTION("""COMPUTED_VALUE"""),123.79)</f>
        <v>123.79</v>
      </c>
      <c r="C1533" s="1">
        <f t="shared" si="1"/>
        <v>-1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IFERROR(__xludf.DUMMYFUNCTION("""COMPUTED_VALUE"""),121.11)</f>
        <v>121.11</v>
      </c>
      <c r="C1534" s="1">
        <f t="shared" si="1"/>
        <v>-1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IFERROR(__xludf.DUMMYFUNCTION("""COMPUTED_VALUE"""),116.43)</f>
        <v>116.43</v>
      </c>
      <c r="C1535" s="1">
        <f t="shared" si="1"/>
        <v>-1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IFERROR(__xludf.DUMMYFUNCTION("""COMPUTED_VALUE"""),111.85)</f>
        <v>111.85</v>
      </c>
      <c r="C1536" s="1">
        <f t="shared" si="1"/>
        <v>-1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IFERROR(__xludf.DUMMYFUNCTION("""COMPUTED_VALUE"""),113.86)</f>
        <v>113.86</v>
      </c>
      <c r="C1537" s="1">
        <f t="shared" si="1"/>
        <v>-1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IFERROR(__xludf.DUMMYFUNCTION("""COMPUTED_VALUE"""),114.33)</f>
        <v>114.33</v>
      </c>
      <c r="C1538" s="1">
        <f t="shared" si="1"/>
        <v>-1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IFERROR(__xludf.DUMMYFUNCTION("""COMPUTED_VALUE"""),113.27)</f>
        <v>113.27</v>
      </c>
      <c r="C1539" s="1">
        <f t="shared" si="1"/>
        <v>-1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IFERROR(__xludf.DUMMYFUNCTION("""COMPUTED_VALUE"""),116.32)</f>
        <v>116.32</v>
      </c>
      <c r="C1540" s="1">
        <f t="shared" si="1"/>
        <v>-1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IFERROR(__xludf.DUMMYFUNCTION("""COMPUTED_VALUE"""),119.43)</f>
        <v>119.43</v>
      </c>
      <c r="C1541" s="1">
        <f t="shared" si="1"/>
        <v>-1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IFERROR(__xludf.DUMMYFUNCTION("""COMPUTED_VALUE"""),121.21)</f>
        <v>121.21</v>
      </c>
      <c r="C1542" s="1">
        <f t="shared" si="1"/>
        <v>-1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IFERROR(__xludf.DUMMYFUNCTION("""COMPUTED_VALUE"""),119.97)</f>
        <v>119.97</v>
      </c>
      <c r="C1543" s="1">
        <f t="shared" si="1"/>
        <v>-1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IFERROR(__xludf.DUMMYFUNCTION("""COMPUTED_VALUE"""),121.69)</f>
        <v>121.69</v>
      </c>
      <c r="C1544" s="1">
        <f t="shared" si="1"/>
        <v>-1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IFERROR(__xludf.DUMMYFUNCTION("""COMPUTED_VALUE"""),122.85)</f>
        <v>122.85</v>
      </c>
      <c r="C1545" s="1">
        <f t="shared" si="1"/>
        <v>-1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IFERROR(__xludf.DUMMYFUNCTION("""COMPUTED_VALUE"""),124.53)</f>
        <v>124.53</v>
      </c>
      <c r="C1546" s="1">
        <f t="shared" si="1"/>
        <v>-1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IFERROR(__xludf.DUMMYFUNCTION("""COMPUTED_VALUE"""),125.61)</f>
        <v>125.61</v>
      </c>
      <c r="C1547" s="1">
        <f t="shared" si="1"/>
        <v>-1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IFERROR(__xludf.DUMMYFUNCTION("""COMPUTED_VALUE"""),126.86)</f>
        <v>126.86</v>
      </c>
      <c r="C1548" s="1">
        <f t="shared" si="1"/>
        <v>-1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IFERROR(__xludf.DUMMYFUNCTION("""COMPUTED_VALUE"""),126.26)</f>
        <v>126.26</v>
      </c>
      <c r="C1549" s="1">
        <f t="shared" si="1"/>
        <v>-1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IFERROR(__xludf.DUMMYFUNCTION("""COMPUTED_VALUE"""),124.12)</f>
        <v>124.12</v>
      </c>
      <c r="C1550" s="1">
        <f t="shared" si="1"/>
        <v>-1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IFERROR(__xludf.DUMMYFUNCTION("""COMPUTED_VALUE"""),125.7)</f>
        <v>125.7</v>
      </c>
      <c r="C1551" s="1">
        <f t="shared" si="1"/>
        <v>-1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IFERROR(__xludf.DUMMYFUNCTION("""COMPUTED_VALUE"""),125.59)</f>
        <v>125.59</v>
      </c>
      <c r="C1552" s="1">
        <f t="shared" si="1"/>
        <v>-1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IFERROR(__xludf.DUMMYFUNCTION("""COMPUTED_VALUE"""),126.8)</f>
        <v>126.8</v>
      </c>
      <c r="C1553" s="1">
        <f t="shared" si="1"/>
        <v>-1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IFERROR(__xludf.DUMMYFUNCTION("""COMPUTED_VALUE"""),125.56)</f>
        <v>125.56</v>
      </c>
      <c r="C1554" s="1">
        <f t="shared" si="1"/>
        <v>-1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IFERROR(__xludf.DUMMYFUNCTION("""COMPUTED_VALUE"""),126.17)</f>
        <v>126.17</v>
      </c>
      <c r="C1555" s="1">
        <f t="shared" si="1"/>
        <v>-1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IFERROR(__xludf.DUMMYFUNCTION("""COMPUTED_VALUE"""),126.72)</f>
        <v>126.72</v>
      </c>
      <c r="C1556" s="1">
        <f t="shared" si="1"/>
        <v>-1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IFERROR(__xludf.DUMMYFUNCTION("""COMPUTED_VALUE"""),126.03)</f>
        <v>126.03</v>
      </c>
      <c r="C1557" s="1">
        <f t="shared" si="1"/>
        <v>-1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IFERROR(__xludf.DUMMYFUNCTION("""COMPUTED_VALUE"""),125.89)</f>
        <v>125.89</v>
      </c>
      <c r="C1558" s="1">
        <f t="shared" si="1"/>
        <v>-1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IFERROR(__xludf.DUMMYFUNCTION("""COMPUTED_VALUE"""),128.46)</f>
        <v>128.46</v>
      </c>
      <c r="C1559" s="1">
        <f t="shared" si="1"/>
        <v>-1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IFERROR(__xludf.DUMMYFUNCTION("""COMPUTED_VALUE"""),128.84)</f>
        <v>128.84</v>
      </c>
      <c r="C1560" s="1">
        <f t="shared" si="1"/>
        <v>-1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IFERROR(__xludf.DUMMYFUNCTION("""COMPUTED_VALUE"""),129.71)</f>
        <v>129.71</v>
      </c>
      <c r="C1561" s="1">
        <f t="shared" si="1"/>
        <v>-1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IFERROR(__xludf.DUMMYFUNCTION("""COMPUTED_VALUE"""),130.45)</f>
        <v>130.45</v>
      </c>
      <c r="C1562" s="1">
        <f t="shared" si="1"/>
        <v>-1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IFERROR(__xludf.DUMMYFUNCTION("""COMPUTED_VALUE"""),130.88)</f>
        <v>130.88</v>
      </c>
      <c r="C1563" s="1">
        <f t="shared" si="1"/>
        <v>-1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IFERROR(__xludf.DUMMYFUNCTION("""COMPUTED_VALUE"""),131.35)</f>
        <v>131.35</v>
      </c>
      <c r="C1564" s="1">
        <f t="shared" si="1"/>
        <v>-1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IFERROR(__xludf.DUMMYFUNCTION("""COMPUTED_VALUE"""),131.01)</f>
        <v>131.01</v>
      </c>
      <c r="C1565" s="1">
        <f t="shared" si="1"/>
        <v>-1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IFERROR(__xludf.DUMMYFUNCTION("""COMPUTED_VALUE"""),130.59)</f>
        <v>130.59</v>
      </c>
      <c r="C1566" s="1">
        <f t="shared" si="1"/>
        <v>-1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IFERROR(__xludf.DUMMYFUNCTION("""COMPUTED_VALUE"""),130.22)</f>
        <v>130.22</v>
      </c>
      <c r="C1567" s="1">
        <f t="shared" si="1"/>
        <v>-1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IFERROR(__xludf.DUMMYFUNCTION("""COMPUTED_VALUE"""),130.46)</f>
        <v>130.46</v>
      </c>
      <c r="C1568" s="1">
        <f t="shared" si="1"/>
        <v>-1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IFERROR(__xludf.DUMMYFUNCTION("""COMPUTED_VALUE"""),131.08)</f>
        <v>131.08</v>
      </c>
      <c r="C1569" s="1">
        <f t="shared" si="1"/>
        <v>-1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IFERROR(__xludf.DUMMYFUNCTION("""COMPUTED_VALUE"""),132.47)</f>
        <v>132.47</v>
      </c>
      <c r="C1570" s="1">
        <f t="shared" si="1"/>
        <v>-1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IFERROR(__xludf.DUMMYFUNCTION("""COMPUTED_VALUE"""),133.42)</f>
        <v>133.42</v>
      </c>
      <c r="C1571" s="1">
        <f t="shared" si="1"/>
        <v>-1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IFERROR(__xludf.DUMMYFUNCTION("""COMPUTED_VALUE"""),133.43)</f>
        <v>133.43</v>
      </c>
      <c r="C1572" s="1">
        <f t="shared" si="1"/>
        <v>-1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IFERROR(__xludf.DUMMYFUNCTION("""COMPUTED_VALUE"""),134.85)</f>
        <v>134.85</v>
      </c>
      <c r="C1573" s="1">
        <f t="shared" si="1"/>
        <v>-1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IFERROR(__xludf.DUMMYFUNCTION("""COMPUTED_VALUE"""),134.85)</f>
        <v>134.85</v>
      </c>
      <c r="C1574" s="1">
        <f t="shared" si="1"/>
        <v>-1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IFERROR(__xludf.DUMMYFUNCTION("""COMPUTED_VALUE"""),134.58)</f>
        <v>134.58</v>
      </c>
      <c r="C1575" s="1">
        <f t="shared" si="1"/>
        <v>-1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IFERROR(__xludf.DUMMYFUNCTION("""COMPUTED_VALUE"""),135.44)</f>
        <v>135.44</v>
      </c>
      <c r="C1576" s="1">
        <f t="shared" si="1"/>
        <v>-1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IFERROR(__xludf.DUMMYFUNCTION("""COMPUTED_VALUE"""),133.87)</f>
        <v>133.87</v>
      </c>
      <c r="C1577" s="1">
        <f t="shared" si="1"/>
        <v>-1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IFERROR(__xludf.DUMMYFUNCTION("""COMPUTED_VALUE"""),133.62)</f>
        <v>133.62</v>
      </c>
      <c r="C1578" s="1">
        <f t="shared" si="1"/>
        <v>-1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IFERROR(__xludf.DUMMYFUNCTION("""COMPUTED_VALUE"""),133.01)</f>
        <v>133.01</v>
      </c>
      <c r="C1579" s="1">
        <f t="shared" si="1"/>
        <v>-1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IFERROR(__xludf.DUMMYFUNCTION("""COMPUTED_VALUE"""),134.38)</f>
        <v>134.38</v>
      </c>
      <c r="C1580" s="1">
        <f t="shared" si="1"/>
        <v>-1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IFERROR(__xludf.DUMMYFUNCTION("""COMPUTED_VALUE"""),133.84)</f>
        <v>133.84</v>
      </c>
      <c r="C1581" s="1">
        <f t="shared" si="1"/>
        <v>-1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IFERROR(__xludf.DUMMYFUNCTION("""COMPUTED_VALUE"""),134.37)</f>
        <v>134.37</v>
      </c>
      <c r="C1582" s="1">
        <f t="shared" si="1"/>
        <v>-1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IFERROR(__xludf.DUMMYFUNCTION("""COMPUTED_VALUE"""),135.01)</f>
        <v>135.01</v>
      </c>
      <c r="C1583" s="1">
        <f t="shared" si="1"/>
        <v>-1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IFERROR(__xludf.DUMMYFUNCTION("""COMPUTED_VALUE"""),136.8)</f>
        <v>136.8</v>
      </c>
      <c r="C1584" s="1">
        <f t="shared" si="1"/>
        <v>-1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IFERROR(__xludf.DUMMYFUNCTION("""COMPUTED_VALUE"""),135.44)</f>
        <v>135.44</v>
      </c>
      <c r="C1585" s="1">
        <f t="shared" si="1"/>
        <v>-1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IFERROR(__xludf.DUMMYFUNCTION("""COMPUTED_VALUE"""),135.19)</f>
        <v>135.19</v>
      </c>
      <c r="C1586" s="1">
        <f t="shared" si="1"/>
        <v>-1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IFERROR(__xludf.DUMMYFUNCTION("""COMPUTED_VALUE"""),134.6)</f>
        <v>134.6</v>
      </c>
      <c r="C1587" s="1">
        <f t="shared" si="1"/>
        <v>-1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IFERROR(__xludf.DUMMYFUNCTION("""COMPUTED_VALUE"""),135.66)</f>
        <v>135.66</v>
      </c>
      <c r="C1588" s="1">
        <f t="shared" si="1"/>
        <v>-1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IFERROR(__xludf.DUMMYFUNCTION("""COMPUTED_VALUE"""),135.65)</f>
        <v>135.65</v>
      </c>
      <c r="C1589" s="1">
        <f t="shared" si="1"/>
        <v>-1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IFERROR(__xludf.DUMMYFUNCTION("""COMPUTED_VALUE"""),135.34)</f>
        <v>135.34</v>
      </c>
      <c r="C1590" s="1">
        <f t="shared" si="1"/>
        <v>-1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IFERROR(__xludf.DUMMYFUNCTION("""COMPUTED_VALUE"""),135.75)</f>
        <v>135.75</v>
      </c>
      <c r="C1591" s="1">
        <f t="shared" si="1"/>
        <v>-1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IFERROR(__xludf.DUMMYFUNCTION("""COMPUTED_VALUE"""),132.73)</f>
        <v>132.73</v>
      </c>
      <c r="C1592" s="1">
        <f t="shared" si="1"/>
        <v>-1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IFERROR(__xludf.DUMMYFUNCTION("""COMPUTED_VALUE"""),133.89)</f>
        <v>133.89</v>
      </c>
      <c r="C1593" s="1">
        <f t="shared" si="1"/>
        <v>-1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IFERROR(__xludf.DUMMYFUNCTION("""COMPUTED_VALUE"""),136.05)</f>
        <v>136.05</v>
      </c>
      <c r="C1594" s="1">
        <f t="shared" si="1"/>
        <v>-1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IFERROR(__xludf.DUMMYFUNCTION("""COMPUTED_VALUE"""),134.54)</f>
        <v>134.54</v>
      </c>
      <c r="C1595" s="1">
        <f t="shared" si="1"/>
        <v>-1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IFERROR(__xludf.DUMMYFUNCTION("""COMPUTED_VALUE"""),135.16)</f>
        <v>135.16</v>
      </c>
      <c r="C1596" s="1">
        <f t="shared" si="1"/>
        <v>-1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IFERROR(__xludf.DUMMYFUNCTION("""COMPUTED_VALUE"""),134.67)</f>
        <v>134.67</v>
      </c>
      <c r="C1597" s="1">
        <f t="shared" si="1"/>
        <v>-1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IFERROR(__xludf.DUMMYFUNCTION("""COMPUTED_VALUE"""),135.7)</f>
        <v>135.7</v>
      </c>
      <c r="C1598" s="1">
        <f t="shared" si="1"/>
        <v>-1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IFERROR(__xludf.DUMMYFUNCTION("""COMPUTED_VALUE"""),136.24)</f>
        <v>136.24</v>
      </c>
      <c r="C1599" s="1">
        <f t="shared" si="1"/>
        <v>-1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IFERROR(__xludf.DUMMYFUNCTION("""COMPUTED_VALUE"""),137.51)</f>
        <v>137.51</v>
      </c>
      <c r="C1600" s="1">
        <f t="shared" si="1"/>
        <v>-1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IFERROR(__xludf.DUMMYFUNCTION("""COMPUTED_VALUE"""),134.3)</f>
        <v>134.3</v>
      </c>
      <c r="C1601" s="1">
        <f t="shared" si="1"/>
        <v>-1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IFERROR(__xludf.DUMMYFUNCTION("""COMPUTED_VALUE"""),134.19)</f>
        <v>134.19</v>
      </c>
      <c r="C1602" s="1">
        <f t="shared" si="1"/>
        <v>-1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IFERROR(__xludf.DUMMYFUNCTION("""COMPUTED_VALUE"""),133.13)</f>
        <v>133.13</v>
      </c>
      <c r="C1603" s="1">
        <f t="shared" si="1"/>
        <v>-1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IFERROR(__xludf.DUMMYFUNCTION("""COMPUTED_VALUE"""),135.34)</f>
        <v>135.34</v>
      </c>
      <c r="C1604" s="1">
        <f t="shared" si="1"/>
        <v>-1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IFERROR(__xludf.DUMMYFUNCTION("""COMPUTED_VALUE"""),132.0)</f>
        <v>132</v>
      </c>
      <c r="C1605" s="1">
        <f t="shared" si="1"/>
        <v>-1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IFERROR(__xludf.DUMMYFUNCTION("""COMPUTED_VALUE"""),131.77)</f>
        <v>131.77</v>
      </c>
      <c r="C1606" s="1">
        <f t="shared" si="1"/>
        <v>-1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IFERROR(__xludf.DUMMYFUNCTION("""COMPUTED_VALUE"""),131.73)</f>
        <v>131.73</v>
      </c>
      <c r="C1607" s="1">
        <f t="shared" si="1"/>
        <v>-1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IFERROR(__xludf.DUMMYFUNCTION("""COMPUTED_VALUE"""),131.85)</f>
        <v>131.85</v>
      </c>
      <c r="C1608" s="1">
        <f t="shared" si="1"/>
        <v>-1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IFERROR(__xludf.DUMMYFUNCTION("""COMPUTED_VALUE"""),131.42)</f>
        <v>131.42</v>
      </c>
      <c r="C1609" s="1">
        <f t="shared" si="1"/>
        <v>-1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IFERROR(__xludf.DUMMYFUNCTION("""COMPUTED_VALUE"""),133.36)</f>
        <v>133.36</v>
      </c>
      <c r="C1610" s="1">
        <f t="shared" si="1"/>
        <v>-1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IFERROR(__xludf.DUMMYFUNCTION("""COMPUTED_VALUE"""),133.2)</f>
        <v>133.2</v>
      </c>
      <c r="C1611" s="1">
        <f t="shared" si="1"/>
        <v>-1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IFERROR(__xludf.DUMMYFUNCTION("""COMPUTED_VALUE"""),134.05)</f>
        <v>134.05</v>
      </c>
      <c r="C1612" s="1">
        <f t="shared" si="1"/>
        <v>-1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IFERROR(__xludf.DUMMYFUNCTION("""COMPUTED_VALUE"""),133.94)</f>
        <v>133.94</v>
      </c>
      <c r="C1613" s="1">
        <f t="shared" si="1"/>
        <v>-1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IFERROR(__xludf.DUMMYFUNCTION("""COMPUTED_VALUE"""),132.12)</f>
        <v>132.12</v>
      </c>
      <c r="C1614" s="1">
        <f t="shared" si="1"/>
        <v>-1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IFERROR(__xludf.DUMMYFUNCTION("""COMPUTED_VALUE"""),131.83)</f>
        <v>131.83</v>
      </c>
      <c r="C1615" s="1">
        <f t="shared" si="1"/>
        <v>-1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IFERROR(__xludf.DUMMYFUNCTION("""COMPUTED_VALUE"""),132.41)</f>
        <v>132.41</v>
      </c>
      <c r="C1616" s="1">
        <f t="shared" si="1"/>
        <v>-1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IFERROR(__xludf.DUMMYFUNCTION("""COMPUTED_VALUE"""),131.74)</f>
        <v>131.74</v>
      </c>
      <c r="C1617" s="1">
        <f t="shared" si="1"/>
        <v>-1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IFERROR(__xludf.DUMMYFUNCTION("""COMPUTED_VALUE"""),129.19)</f>
        <v>129.19</v>
      </c>
      <c r="C1618" s="1">
        <f t="shared" si="1"/>
        <v>-1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IFERROR(__xludf.DUMMYFUNCTION("""COMPUTED_VALUE"""),129.92)</f>
        <v>129.92</v>
      </c>
      <c r="C1619" s="1">
        <f t="shared" si="1"/>
        <v>-1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IFERROR(__xludf.DUMMYFUNCTION("""COMPUTED_VALUE"""),129.59)</f>
        <v>129.59</v>
      </c>
      <c r="C1620" s="1">
        <f t="shared" si="1"/>
        <v>-1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IFERROR(__xludf.DUMMYFUNCTION("""COMPUTED_VALUE"""),129.3)</f>
        <v>129.3</v>
      </c>
      <c r="C1621" s="1">
        <f t="shared" si="1"/>
        <v>-1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IFERROR(__xludf.DUMMYFUNCTION("""COMPUTED_VALUE"""),128.83)</f>
        <v>128.83</v>
      </c>
      <c r="C1622" s="1">
        <f t="shared" si="1"/>
        <v>-1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IFERROR(__xludf.DUMMYFUNCTION("""COMPUTED_VALUE"""),127.83)</f>
        <v>127.83</v>
      </c>
      <c r="C1623" s="1">
        <f t="shared" si="1"/>
        <v>-1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IFERROR(__xludf.DUMMYFUNCTION("""COMPUTED_VALUE"""),125.24)</f>
        <v>125.24</v>
      </c>
      <c r="C1624" s="1">
        <f t="shared" si="1"/>
        <v>-1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IFERROR(__xludf.DUMMYFUNCTION("""COMPUTED_VALUE"""),126.53)</f>
        <v>126.53</v>
      </c>
      <c r="C1625" s="1">
        <f t="shared" si="1"/>
        <v>-1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IFERROR(__xludf.DUMMYFUNCTION("""COMPUTED_VALUE"""),127.36)</f>
        <v>127.36</v>
      </c>
      <c r="C1626" s="1">
        <f t="shared" si="1"/>
        <v>-1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IFERROR(__xludf.DUMMYFUNCTION("""COMPUTED_VALUE"""),127.14)</f>
        <v>127.14</v>
      </c>
      <c r="C1627" s="1">
        <f t="shared" si="1"/>
        <v>-1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IFERROR(__xludf.DUMMYFUNCTION("""COMPUTED_VALUE"""),127.62)</f>
        <v>127.62</v>
      </c>
      <c r="C1628" s="1">
        <f t="shared" si="1"/>
        <v>-1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IFERROR(__xludf.DUMMYFUNCTION("""COMPUTED_VALUE"""),127.74)</f>
        <v>127.74</v>
      </c>
      <c r="C1629" s="1">
        <f t="shared" si="1"/>
        <v>-1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IFERROR(__xludf.DUMMYFUNCTION("""COMPUTED_VALUE"""),127.6)</f>
        <v>127.6</v>
      </c>
      <c r="C1630" s="1">
        <f t="shared" si="1"/>
        <v>-1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IFERROR(__xludf.DUMMYFUNCTION("""COMPUTED_VALUE"""),128.29)</f>
        <v>128.29</v>
      </c>
      <c r="C1631" s="1">
        <f t="shared" si="1"/>
        <v>-1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IFERROR(__xludf.DUMMYFUNCTION("""COMPUTED_VALUE"""),126.4)</f>
        <v>126.4</v>
      </c>
      <c r="C1632" s="1">
        <f t="shared" si="1"/>
        <v>-1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IFERROR(__xludf.DUMMYFUNCTION("""COMPUTED_VALUE"""),124.67)</f>
        <v>124.67</v>
      </c>
      <c r="C1633" s="1">
        <f t="shared" si="1"/>
        <v>-1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IFERROR(__xludf.DUMMYFUNCTION("""COMPUTED_VALUE"""),127.53)</f>
        <v>127.53</v>
      </c>
      <c r="C1634" s="1">
        <f t="shared" si="1"/>
        <v>-1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IFERROR(__xludf.DUMMYFUNCTION("""COMPUTED_VALUE"""),127.37)</f>
        <v>127.37</v>
      </c>
      <c r="C1635" s="1">
        <f t="shared" si="1"/>
        <v>-1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IFERROR(__xludf.DUMMYFUNCTION("""COMPUTED_VALUE"""),127.69)</f>
        <v>127.69</v>
      </c>
      <c r="C1636" s="1">
        <f t="shared" si="1"/>
        <v>-1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IFERROR(__xludf.DUMMYFUNCTION("""COMPUTED_VALUE"""),129.62)</f>
        <v>129.62</v>
      </c>
      <c r="C1637" s="1">
        <f t="shared" si="1"/>
        <v>-1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IFERROR(__xludf.DUMMYFUNCTION("""COMPUTED_VALUE"""),129.35)</f>
        <v>129.35</v>
      </c>
      <c r="C1638" s="1">
        <f t="shared" si="1"/>
        <v>-1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IFERROR(__xludf.DUMMYFUNCTION("""COMPUTED_VALUE"""),131.57)</f>
        <v>131.57</v>
      </c>
      <c r="C1639" s="1">
        <f t="shared" si="1"/>
        <v>-1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IFERROR(__xludf.DUMMYFUNCTION("""COMPUTED_VALUE"""),131.16)</f>
        <v>131.16</v>
      </c>
      <c r="C1640" s="1">
        <f t="shared" si="1"/>
        <v>-1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IFERROR(__xludf.DUMMYFUNCTION("""COMPUTED_VALUE"""),134.34)</f>
        <v>134.34</v>
      </c>
      <c r="C1641" s="1">
        <f t="shared" si="1"/>
        <v>-1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IFERROR(__xludf.DUMMYFUNCTION("""COMPUTED_VALUE"""),135.15)</f>
        <v>135.15</v>
      </c>
      <c r="C1642" s="1">
        <f t="shared" si="1"/>
        <v>-1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IFERROR(__xludf.DUMMYFUNCTION("""COMPUTED_VALUE"""),134.84)</f>
        <v>134.84</v>
      </c>
      <c r="C1643" s="1">
        <f t="shared" si="1"/>
        <v>-1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IFERROR(__xludf.DUMMYFUNCTION("""COMPUTED_VALUE"""),133.56)</f>
        <v>133.56</v>
      </c>
      <c r="C1644" s="1">
        <f t="shared" si="1"/>
        <v>-1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IFERROR(__xludf.DUMMYFUNCTION("""COMPUTED_VALUE"""),134.54)</f>
        <v>134.54</v>
      </c>
      <c r="C1645" s="1">
        <f t="shared" si="1"/>
        <v>-1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IFERROR(__xludf.DUMMYFUNCTION("""COMPUTED_VALUE"""),134.78)</f>
        <v>134.78</v>
      </c>
      <c r="C1646" s="1">
        <f t="shared" si="1"/>
        <v>-1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IFERROR(__xludf.DUMMYFUNCTION("""COMPUTED_VALUE"""),136.34)</f>
        <v>136.34</v>
      </c>
      <c r="C1647" s="1">
        <f t="shared" si="1"/>
        <v>-1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IFERROR(__xludf.DUMMYFUNCTION("""COMPUTED_VALUE"""),136.98)</f>
        <v>136.98</v>
      </c>
      <c r="C1648" s="1">
        <f t="shared" si="1"/>
        <v>-1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IFERROR(__xludf.DUMMYFUNCTION("""COMPUTED_VALUE"""),137.41)</f>
        <v>137.41</v>
      </c>
      <c r="C1649" s="1">
        <f t="shared" si="1"/>
        <v>-1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IFERROR(__xludf.DUMMYFUNCTION("""COMPUTED_VALUE"""),136.07)</f>
        <v>136.07</v>
      </c>
      <c r="C1650" s="1">
        <f t="shared" si="1"/>
        <v>-1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IFERROR(__xludf.DUMMYFUNCTION("""COMPUTED_VALUE"""),136.52)</f>
        <v>136.52</v>
      </c>
      <c r="C1651" s="1">
        <f t="shared" si="1"/>
        <v>-1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IFERROR(__xludf.DUMMYFUNCTION("""COMPUTED_VALUE"""),136.5)</f>
        <v>136.5</v>
      </c>
      <c r="C1652" s="1">
        <f t="shared" si="1"/>
        <v>-1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IFERROR(__xludf.DUMMYFUNCTION("""COMPUTED_VALUE"""),136.75)</f>
        <v>136.75</v>
      </c>
      <c r="C1653" s="1">
        <f t="shared" si="1"/>
        <v>-1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IFERROR(__xludf.DUMMYFUNCTION("""COMPUTED_VALUE"""),136.31)</f>
        <v>136.31</v>
      </c>
      <c r="C1654" s="1">
        <f t="shared" si="1"/>
        <v>-1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IFERROR(__xludf.DUMMYFUNCTION("""COMPUTED_VALUE"""),137.96)</f>
        <v>137.96</v>
      </c>
      <c r="C1655" s="1">
        <f t="shared" si="1"/>
        <v>-1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IFERROR(__xludf.DUMMYFUNCTION("""COMPUTED_VALUE"""),138.24)</f>
        <v>138.24</v>
      </c>
      <c r="C1656" s="1">
        <f t="shared" si="1"/>
        <v>-1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IFERROR(__xludf.DUMMYFUNCTION("""COMPUTED_VALUE"""),138.77)</f>
        <v>138.77</v>
      </c>
      <c r="C1657" s="1">
        <f t="shared" si="1"/>
        <v>-1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IFERROR(__xludf.DUMMYFUNCTION("""COMPUTED_VALUE"""),137.22)</f>
        <v>137.22</v>
      </c>
      <c r="C1658" s="1">
        <f t="shared" si="1"/>
        <v>-1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IFERROR(__xludf.DUMMYFUNCTION("""COMPUTED_VALUE"""),137.06)</f>
        <v>137.06</v>
      </c>
      <c r="C1659" s="1">
        <f t="shared" si="1"/>
        <v>-1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IFERROR(__xludf.DUMMYFUNCTION("""COMPUTED_VALUE"""),136.05)</f>
        <v>136.05</v>
      </c>
      <c r="C1660" s="1">
        <f t="shared" si="1"/>
        <v>-1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IFERROR(__xludf.DUMMYFUNCTION("""COMPUTED_VALUE"""),136.91)</f>
        <v>136.91</v>
      </c>
      <c r="C1661" s="1">
        <f t="shared" si="1"/>
        <v>-1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IFERROR(__xludf.DUMMYFUNCTION("""COMPUTED_VALUE"""),136.21)</f>
        <v>136.21</v>
      </c>
      <c r="C1662" s="1">
        <f t="shared" si="1"/>
        <v>-1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IFERROR(__xludf.DUMMYFUNCTION("""COMPUTED_VALUE"""),136.11)</f>
        <v>136.11</v>
      </c>
      <c r="C1663" s="1">
        <f t="shared" si="1"/>
        <v>-1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IFERROR(__xludf.DUMMYFUNCTION("""COMPUTED_VALUE"""),135.6)</f>
        <v>135.6</v>
      </c>
      <c r="C1664" s="1">
        <f t="shared" si="1"/>
        <v>-1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IFERROR(__xludf.DUMMYFUNCTION("""COMPUTED_VALUE"""),137.04)</f>
        <v>137.04</v>
      </c>
      <c r="C1665" s="1">
        <f t="shared" si="1"/>
        <v>-1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IFERROR(__xludf.DUMMYFUNCTION("""COMPUTED_VALUE"""),136.57)</f>
        <v>136.57</v>
      </c>
      <c r="C1666" s="1">
        <f t="shared" si="1"/>
        <v>-1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IFERROR(__xludf.DUMMYFUNCTION("""COMPUTED_VALUE"""),137.06)</f>
        <v>137.06</v>
      </c>
      <c r="C1667" s="1">
        <f t="shared" si="1"/>
        <v>-1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IFERROR(__xludf.DUMMYFUNCTION("""COMPUTED_VALUE"""),136.23)</f>
        <v>136.23</v>
      </c>
      <c r="C1668" s="1">
        <f t="shared" si="1"/>
        <v>-1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IFERROR(__xludf.DUMMYFUNCTION("""COMPUTED_VALUE"""),136.15)</f>
        <v>136.15</v>
      </c>
      <c r="C1669" s="1">
        <f t="shared" si="1"/>
        <v>-1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IFERROR(__xludf.DUMMYFUNCTION("""COMPUTED_VALUE"""),134.8)</f>
        <v>134.8</v>
      </c>
      <c r="C1670" s="1">
        <f t="shared" si="1"/>
        <v>-1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IFERROR(__xludf.DUMMYFUNCTION("""COMPUTED_VALUE"""),135.46)</f>
        <v>135.46</v>
      </c>
      <c r="C1671" s="1">
        <f t="shared" si="1"/>
        <v>-1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IFERROR(__xludf.DUMMYFUNCTION("""COMPUTED_VALUE"""),135.34)</f>
        <v>135.34</v>
      </c>
      <c r="C1672" s="1">
        <f t="shared" si="1"/>
        <v>-1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IFERROR(__xludf.DUMMYFUNCTION("""COMPUTED_VALUE"""),136.22)</f>
        <v>136.22</v>
      </c>
      <c r="C1673" s="1">
        <f t="shared" si="1"/>
        <v>-1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IFERROR(__xludf.DUMMYFUNCTION("""COMPUTED_VALUE"""),135.06)</f>
        <v>135.06</v>
      </c>
      <c r="C1674" s="1">
        <f t="shared" si="1"/>
        <v>-1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IFERROR(__xludf.DUMMYFUNCTION("""COMPUTED_VALUE"""),135.43)</f>
        <v>135.43</v>
      </c>
      <c r="C1675" s="1">
        <f t="shared" si="1"/>
        <v>-1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IFERROR(__xludf.DUMMYFUNCTION("""COMPUTED_VALUE"""),134.36)</f>
        <v>134.36</v>
      </c>
      <c r="C1676" s="1">
        <f t="shared" si="1"/>
        <v>-1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IFERROR(__xludf.DUMMYFUNCTION("""COMPUTED_VALUE"""),135.24)</f>
        <v>135.24</v>
      </c>
      <c r="C1677" s="1">
        <f t="shared" si="1"/>
        <v>-1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IFERROR(__xludf.DUMMYFUNCTION("""COMPUTED_VALUE"""),134.1)</f>
        <v>134.1</v>
      </c>
      <c r="C1678" s="1">
        <f t="shared" si="1"/>
        <v>-1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IFERROR(__xludf.DUMMYFUNCTION("""COMPUTED_VALUE"""),134.12)</f>
        <v>134.12</v>
      </c>
      <c r="C1679" s="1">
        <f t="shared" si="1"/>
        <v>-1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IFERROR(__xludf.DUMMYFUNCTION("""COMPUTED_VALUE"""),134.23)</f>
        <v>134.23</v>
      </c>
      <c r="C1680" s="1">
        <f t="shared" si="1"/>
        <v>-1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IFERROR(__xludf.DUMMYFUNCTION("""COMPUTED_VALUE"""),135.15)</f>
        <v>135.15</v>
      </c>
      <c r="C1681" s="1">
        <f t="shared" si="1"/>
        <v>-1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IFERROR(__xludf.DUMMYFUNCTION("""COMPUTED_VALUE"""),134.1)</f>
        <v>134.1</v>
      </c>
      <c r="C1682" s="1">
        <f t="shared" si="1"/>
        <v>-1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IFERROR(__xludf.DUMMYFUNCTION("""COMPUTED_VALUE"""),132.79)</f>
        <v>132.79</v>
      </c>
      <c r="C1683" s="1">
        <f t="shared" si="1"/>
        <v>-1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IFERROR(__xludf.DUMMYFUNCTION("""COMPUTED_VALUE"""),131.26)</f>
        <v>131.26</v>
      </c>
      <c r="C1684" s="1">
        <f t="shared" si="1"/>
        <v>-1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IFERROR(__xludf.DUMMYFUNCTION("""COMPUTED_VALUE"""),127.74)</f>
        <v>127.74</v>
      </c>
      <c r="C1685" s="1">
        <f t="shared" si="1"/>
        <v>-1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IFERROR(__xludf.DUMMYFUNCTION("""COMPUTED_VALUE"""),128.59)</f>
        <v>128.59</v>
      </c>
      <c r="C1686" s="1">
        <f t="shared" si="1"/>
        <v>-1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IFERROR(__xludf.DUMMYFUNCTION("""COMPUTED_VALUE"""),125.72)</f>
        <v>125.72</v>
      </c>
      <c r="C1687" s="1">
        <f t="shared" si="1"/>
        <v>-1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IFERROR(__xludf.DUMMYFUNCTION("""COMPUTED_VALUE"""),126.26)</f>
        <v>126.26</v>
      </c>
      <c r="C1688" s="1">
        <f t="shared" si="1"/>
        <v>-1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IFERROR(__xludf.DUMMYFUNCTION("""COMPUTED_VALUE"""),126.96)</f>
        <v>126.96</v>
      </c>
      <c r="C1689" s="1">
        <f t="shared" si="1"/>
        <v>-1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IFERROR(__xludf.DUMMYFUNCTION("""COMPUTED_VALUE"""),126.11)</f>
        <v>126.11</v>
      </c>
      <c r="C1690" s="1">
        <f t="shared" si="1"/>
        <v>-1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IFERROR(__xludf.DUMMYFUNCTION("""COMPUTED_VALUE"""),126.29)</f>
        <v>126.29</v>
      </c>
      <c r="C1691" s="1">
        <f t="shared" si="1"/>
        <v>-1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IFERROR(__xludf.DUMMYFUNCTION("""COMPUTED_VALUE"""),126.83)</f>
        <v>126.83</v>
      </c>
      <c r="C1692" s="1">
        <f t="shared" si="1"/>
        <v>-1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IFERROR(__xludf.DUMMYFUNCTION("""COMPUTED_VALUE"""),128.11)</f>
        <v>128.11</v>
      </c>
      <c r="C1693" s="1">
        <f t="shared" si="1"/>
        <v>-1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IFERROR(__xludf.DUMMYFUNCTION("""COMPUTED_VALUE"""),128.75)</f>
        <v>128.75</v>
      </c>
      <c r="C1694" s="1">
        <f t="shared" si="1"/>
        <v>-1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IFERROR(__xludf.DUMMYFUNCTION("""COMPUTED_VALUE"""),127.79)</f>
        <v>127.79</v>
      </c>
      <c r="C1695" s="1">
        <f t="shared" si="1"/>
        <v>-1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IFERROR(__xludf.DUMMYFUNCTION("""COMPUTED_VALUE"""),125.45)</f>
        <v>125.45</v>
      </c>
      <c r="C1696" s="1">
        <f t="shared" si="1"/>
        <v>-1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IFERROR(__xludf.DUMMYFUNCTION("""COMPUTED_VALUE"""),126.82)</f>
        <v>126.82</v>
      </c>
      <c r="C1697" s="1">
        <f t="shared" si="1"/>
        <v>-1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IFERROR(__xludf.DUMMYFUNCTION("""COMPUTED_VALUE"""),128.27)</f>
        <v>128.27</v>
      </c>
      <c r="C1698" s="1">
        <f t="shared" si="1"/>
        <v>-1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IFERROR(__xludf.DUMMYFUNCTION("""COMPUTED_VALUE"""),127.93)</f>
        <v>127.93</v>
      </c>
      <c r="C1699" s="1">
        <f t="shared" si="1"/>
        <v>-1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IFERROR(__xludf.DUMMYFUNCTION("""COMPUTED_VALUE"""),128.68)</f>
        <v>128.68</v>
      </c>
      <c r="C1700" s="1">
        <f t="shared" si="1"/>
        <v>-1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IFERROR(__xludf.DUMMYFUNCTION("""COMPUTED_VALUE"""),128.5)</f>
        <v>128.5</v>
      </c>
      <c r="C1701" s="1">
        <f t="shared" si="1"/>
        <v>-1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IFERROR(__xludf.DUMMYFUNCTION("""COMPUTED_VALUE"""),128.2)</f>
        <v>128.2</v>
      </c>
      <c r="C1702" s="1">
        <f t="shared" si="1"/>
        <v>-1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IFERROR(__xludf.DUMMYFUNCTION("""COMPUTED_VALUE"""),127.58)</f>
        <v>127.58</v>
      </c>
      <c r="C1703" s="1">
        <f t="shared" si="1"/>
        <v>-1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IFERROR(__xludf.DUMMYFUNCTION("""COMPUTED_VALUE"""),130.19)</f>
        <v>130.19</v>
      </c>
      <c r="C1704" s="1">
        <f t="shared" si="1"/>
        <v>-1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IFERROR(__xludf.DUMMYFUNCTION("""COMPUTED_VALUE"""),128.31)</f>
        <v>128.31</v>
      </c>
      <c r="C1705" s="1">
        <f t="shared" si="1"/>
        <v>-1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IFERROR(__xludf.DUMMYFUNCTION("""COMPUTED_VALUE"""),127.25)</f>
        <v>127.25</v>
      </c>
      <c r="C1706" s="1">
        <f t="shared" si="1"/>
        <v>-1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IFERROR(__xludf.DUMMYFUNCTION("""COMPUTED_VALUE"""),125.85)</f>
        <v>125.85</v>
      </c>
      <c r="C1707" s="1">
        <f t="shared" si="1"/>
        <v>-1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IFERROR(__xludf.DUMMYFUNCTION("""COMPUTED_VALUE"""),126.69)</f>
        <v>126.69</v>
      </c>
      <c r="C1708" s="1">
        <f t="shared" si="1"/>
        <v>-1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IFERROR(__xludf.DUMMYFUNCTION("""COMPUTED_VALUE"""),126.29)</f>
        <v>126.29</v>
      </c>
      <c r="C1709" s="1">
        <f t="shared" si="1"/>
        <v>-1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IFERROR(__xludf.DUMMYFUNCTION("""COMPUTED_VALUE"""),126.42)</f>
        <v>126.42</v>
      </c>
      <c r="C1710" s="1">
        <f t="shared" si="1"/>
        <v>-1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IFERROR(__xludf.DUMMYFUNCTION("""COMPUTED_VALUE"""),125.14)</f>
        <v>125.14</v>
      </c>
      <c r="C1711" s="1">
        <f t="shared" si="1"/>
        <v>-1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IFERROR(__xludf.DUMMYFUNCTION("""COMPUTED_VALUE"""),125.74)</f>
        <v>125.74</v>
      </c>
      <c r="C1712" s="1">
        <f t="shared" si="1"/>
        <v>-1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IFERROR(__xludf.DUMMYFUNCTION("""COMPUTED_VALUE"""),125.89)</f>
        <v>125.89</v>
      </c>
      <c r="C1713" s="1">
        <f t="shared" si="1"/>
        <v>-1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IFERROR(__xludf.DUMMYFUNCTION("""COMPUTED_VALUE"""),126.25)</f>
        <v>126.25</v>
      </c>
      <c r="C1714" s="1">
        <f t="shared" si="1"/>
        <v>-1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IFERROR(__xludf.DUMMYFUNCTION("""COMPUTED_VALUE"""),126.6)</f>
        <v>126.6</v>
      </c>
      <c r="C1715" s="1">
        <f t="shared" si="1"/>
        <v>-1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IFERROR(__xludf.DUMMYFUNCTION("""COMPUTED_VALUE"""),127.78)</f>
        <v>127.78</v>
      </c>
      <c r="C1716" s="1">
        <f t="shared" si="1"/>
        <v>-1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IFERROR(__xludf.DUMMYFUNCTION("""COMPUTED_VALUE"""),123.34)</f>
        <v>123.34</v>
      </c>
      <c r="C1717" s="1">
        <f t="shared" si="1"/>
        <v>-1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IFERROR(__xludf.DUMMYFUNCTION("""COMPUTED_VALUE"""),122.71)</f>
        <v>122.71</v>
      </c>
      <c r="C1718" s="1">
        <f t="shared" si="1"/>
        <v>-1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IFERROR(__xludf.DUMMYFUNCTION("""COMPUTED_VALUE"""),122.26)</f>
        <v>122.26</v>
      </c>
      <c r="C1719" s="1">
        <f t="shared" si="1"/>
        <v>-1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IFERROR(__xludf.DUMMYFUNCTION("""COMPUTED_VALUE"""),123.58)</f>
        <v>123.58</v>
      </c>
      <c r="C1720" s="1">
        <f t="shared" si="1"/>
        <v>-1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IFERROR(__xludf.DUMMYFUNCTION("""COMPUTED_VALUE"""),122.01)</f>
        <v>122.01</v>
      </c>
      <c r="C1721" s="1">
        <f t="shared" si="1"/>
        <v>-1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IFERROR(__xludf.DUMMYFUNCTION("""COMPUTED_VALUE"""),119.89)</f>
        <v>119.89</v>
      </c>
      <c r="C1722" s="1">
        <f t="shared" si="1"/>
        <v>-1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IFERROR(__xludf.DUMMYFUNCTION("""COMPUTED_VALUE"""),120.29)</f>
        <v>120.29</v>
      </c>
      <c r="C1723" s="1">
        <f t="shared" si="1"/>
        <v>-1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IFERROR(__xludf.DUMMYFUNCTION("""COMPUTED_VALUE"""),120.18)</f>
        <v>120.18</v>
      </c>
      <c r="C1724" s="1">
        <f t="shared" si="1"/>
        <v>-1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IFERROR(__xludf.DUMMYFUNCTION("""COMPUTED_VALUE"""),120.91)</f>
        <v>120.91</v>
      </c>
      <c r="C1725" s="1">
        <f t="shared" si="1"/>
        <v>-1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IFERROR(__xludf.DUMMYFUNCTION("""COMPUTED_VALUE"""),123.75)</f>
        <v>123.75</v>
      </c>
      <c r="C1726" s="1">
        <f t="shared" si="1"/>
        <v>-1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IFERROR(__xludf.DUMMYFUNCTION("""COMPUTED_VALUE"""),124.25)</f>
        <v>124.25</v>
      </c>
      <c r="C1727" s="1">
        <f t="shared" si="1"/>
        <v>-1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IFERROR(__xludf.DUMMYFUNCTION("""COMPUTED_VALUE"""),126.02)</f>
        <v>126.02</v>
      </c>
      <c r="C1728" s="1">
        <f t="shared" si="1"/>
        <v>-1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IFERROR(__xludf.DUMMYFUNCTION("""COMPUTED_VALUE"""),129.03)</f>
        <v>129.03</v>
      </c>
      <c r="C1729" s="1">
        <f t="shared" si="1"/>
        <v>-1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IFERROR(__xludf.DUMMYFUNCTION("""COMPUTED_VALUE"""),129.85)</f>
        <v>129.85</v>
      </c>
      <c r="C1730" s="1">
        <f t="shared" si="1"/>
        <v>-1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IFERROR(__xludf.DUMMYFUNCTION("""COMPUTED_VALUE"""),127.67)</f>
        <v>127.67</v>
      </c>
      <c r="C1731" s="1">
        <f t="shared" si="1"/>
        <v>-1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IFERROR(__xludf.DUMMYFUNCTION("""COMPUTED_VALUE"""),124.4)</f>
        <v>124.4</v>
      </c>
      <c r="C1732" s="1">
        <f t="shared" si="1"/>
        <v>-1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IFERROR(__xludf.DUMMYFUNCTION("""COMPUTED_VALUE"""),125.33)</f>
        <v>125.33</v>
      </c>
      <c r="C1733" s="1">
        <f t="shared" si="1"/>
        <v>-1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IFERROR(__xludf.DUMMYFUNCTION("""COMPUTED_VALUE"""),128.93)</f>
        <v>128.93</v>
      </c>
      <c r="C1734" s="1">
        <f t="shared" si="1"/>
        <v>-1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IFERROR(__xludf.DUMMYFUNCTION("""COMPUTED_VALUE"""),128.33)</f>
        <v>128.33</v>
      </c>
      <c r="C1735" s="1">
        <f t="shared" si="1"/>
        <v>-1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IFERROR(__xludf.DUMMYFUNCTION("""COMPUTED_VALUE"""),128.22)</f>
        <v>128.22</v>
      </c>
      <c r="C1736" s="1">
        <f t="shared" si="1"/>
        <v>-1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IFERROR(__xludf.DUMMYFUNCTION("""COMPUTED_VALUE"""),130.98)</f>
        <v>130.98</v>
      </c>
      <c r="C1737" s="1">
        <f t="shared" si="1"/>
        <v>-1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IFERROR(__xludf.DUMMYFUNCTION("""COMPUTED_VALUE"""),131.21)</f>
        <v>131.21</v>
      </c>
      <c r="C1738" s="1">
        <f t="shared" si="1"/>
        <v>-1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IFERROR(__xludf.DUMMYFUNCTION("""COMPUTED_VALUE"""),131.57)</f>
        <v>131.57</v>
      </c>
      <c r="C1739" s="1">
        <f t="shared" si="1"/>
        <v>-1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IFERROR(__xludf.DUMMYFUNCTION("""COMPUTED_VALUE"""),130.64)</f>
        <v>130.64</v>
      </c>
      <c r="C1740" s="1">
        <f t="shared" si="1"/>
        <v>-1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IFERROR(__xludf.DUMMYFUNCTION("""COMPUTED_VALUE"""),129.62)</f>
        <v>129.62</v>
      </c>
      <c r="C1741" s="1">
        <f t="shared" si="1"/>
        <v>-1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IFERROR(__xludf.DUMMYFUNCTION("""COMPUTED_VALUE"""),129.4)</f>
        <v>129.4</v>
      </c>
      <c r="C1742" s="1">
        <f t="shared" si="1"/>
        <v>-1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IFERROR(__xludf.DUMMYFUNCTION("""COMPUTED_VALUE"""),129.47)</f>
        <v>129.47</v>
      </c>
      <c r="C1743" s="1">
        <f t="shared" si="1"/>
        <v>-1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IFERROR(__xludf.DUMMYFUNCTION("""COMPUTED_VALUE"""),129.87)</f>
        <v>129.87</v>
      </c>
      <c r="C1744" s="1">
        <f t="shared" si="1"/>
        <v>-1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IFERROR(__xludf.DUMMYFUNCTION("""COMPUTED_VALUE"""),129.68)</f>
        <v>129.68</v>
      </c>
      <c r="C1745" s="1">
        <f t="shared" si="1"/>
        <v>-1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IFERROR(__xludf.DUMMYFUNCTION("""COMPUTED_VALUE"""),128.74)</f>
        <v>128.74</v>
      </c>
      <c r="C1746" s="1">
        <f t="shared" si="1"/>
        <v>-1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IFERROR(__xludf.DUMMYFUNCTION("""COMPUTED_VALUE"""),132.46)</f>
        <v>132.46</v>
      </c>
      <c r="C1747" s="1">
        <f t="shared" si="1"/>
        <v>-1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IFERROR(__xludf.DUMMYFUNCTION("""COMPUTED_VALUE"""),132.53)</f>
        <v>132.53</v>
      </c>
      <c r="C1748" s="1">
        <f t="shared" si="1"/>
        <v>-1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IFERROR(__xludf.DUMMYFUNCTION("""COMPUTED_VALUE"""),133.39)</f>
        <v>133.39</v>
      </c>
      <c r="C1749" s="1">
        <f t="shared" si="1"/>
        <v>-1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IFERROR(__xludf.DUMMYFUNCTION("""COMPUTED_VALUE"""),134.58)</f>
        <v>134.58</v>
      </c>
      <c r="C1750" s="1">
        <f t="shared" si="1"/>
        <v>-1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tr">
        <f>IFERROR(__xludf.DUMMYFUNCTION("GOOGLEFINANCE(""AXP"",""price"",""2010-01-01"",""2016-12-13"",""DAILY"")"),"Date")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IFERROR(__xludf.DUMMYFUNCTION("""COMPUTED_VALUE"""),40.92)</f>
        <v>40.92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IFERROR(__xludf.DUMMYFUNCTION("""COMPUTED_VALUE"""),40.83)</f>
        <v>40.83</v>
      </c>
      <c r="C3" s="1">
        <f t="shared" ref="C3:C1750" si="1">(B3-B2)-1</f>
        <v>-1.09</v>
      </c>
    </row>
    <row r="4">
      <c r="A4" s="3">
        <f>IFERROR(__xludf.DUMMYFUNCTION("""COMPUTED_VALUE"""),40184.666666666664)</f>
        <v>40184.66667</v>
      </c>
      <c r="B4" s="1">
        <f>IFERROR(__xludf.DUMMYFUNCTION("""COMPUTED_VALUE"""),41.49)</f>
        <v>41.49</v>
      </c>
      <c r="C4" s="1">
        <f t="shared" si="1"/>
        <v>-0.34</v>
      </c>
    </row>
    <row r="5">
      <c r="A5" s="3">
        <f>IFERROR(__xludf.DUMMYFUNCTION("""COMPUTED_VALUE"""),40185.666666666664)</f>
        <v>40185.66667</v>
      </c>
      <c r="B5" s="1">
        <f>IFERROR(__xludf.DUMMYFUNCTION("""COMPUTED_VALUE"""),41.98)</f>
        <v>41.98</v>
      </c>
      <c r="C5" s="1">
        <f t="shared" si="1"/>
        <v>-0.51</v>
      </c>
    </row>
    <row r="6">
      <c r="A6" s="3">
        <f>IFERROR(__xludf.DUMMYFUNCTION("""COMPUTED_VALUE"""),40186.666666666664)</f>
        <v>40186.66667</v>
      </c>
      <c r="B6" s="1">
        <f>IFERROR(__xludf.DUMMYFUNCTION("""COMPUTED_VALUE"""),41.95)</f>
        <v>41.95</v>
      </c>
      <c r="C6" s="1">
        <f t="shared" si="1"/>
        <v>-1.03</v>
      </c>
    </row>
    <row r="7">
      <c r="A7" s="3">
        <f>IFERROR(__xludf.DUMMYFUNCTION("""COMPUTED_VALUE"""),40189.666666666664)</f>
        <v>40189.66667</v>
      </c>
      <c r="B7" s="1">
        <f>IFERROR(__xludf.DUMMYFUNCTION("""COMPUTED_VALUE"""),41.47)</f>
        <v>41.47</v>
      </c>
      <c r="C7" s="1">
        <f t="shared" si="1"/>
        <v>-1.48</v>
      </c>
    </row>
    <row r="8">
      <c r="A8" s="3">
        <f>IFERROR(__xludf.DUMMYFUNCTION("""COMPUTED_VALUE"""),40190.666666666664)</f>
        <v>40190.66667</v>
      </c>
      <c r="B8" s="1">
        <f>IFERROR(__xludf.DUMMYFUNCTION("""COMPUTED_VALUE"""),42.02)</f>
        <v>42.02</v>
      </c>
      <c r="C8" s="1">
        <f t="shared" si="1"/>
        <v>-0.45</v>
      </c>
    </row>
    <row r="9">
      <c r="A9" s="3">
        <f>IFERROR(__xludf.DUMMYFUNCTION("""COMPUTED_VALUE"""),40191.666666666664)</f>
        <v>40191.66667</v>
      </c>
      <c r="B9" s="1">
        <f>IFERROR(__xludf.DUMMYFUNCTION("""COMPUTED_VALUE"""),42.15)</f>
        <v>42.15</v>
      </c>
      <c r="C9" s="1">
        <f t="shared" si="1"/>
        <v>-0.87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IFERROR(__xludf.DUMMYFUNCTION("""COMPUTED_VALUE"""),42.68)</f>
        <v>42.68</v>
      </c>
      <c r="C10" s="1">
        <f t="shared" si="1"/>
        <v>-0.47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IFERROR(__xludf.DUMMYFUNCTION("""COMPUTED_VALUE"""),42.39)</f>
        <v>42.39</v>
      </c>
      <c r="C11" s="1">
        <f t="shared" si="1"/>
        <v>-1.29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IFERROR(__xludf.DUMMYFUNCTION("""COMPUTED_VALUE"""),42.96)</f>
        <v>42.96</v>
      </c>
      <c r="C12" s="1">
        <f t="shared" si="1"/>
        <v>-0.43</v>
      </c>
      <c r="E12" s="2" t="s">
        <v>2</v>
      </c>
      <c r="F12" s="1">
        <f>AVERAGE(C3:C1750)</f>
        <v>-0.9813157895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IFERROR(__xludf.DUMMYFUNCTION("""COMPUTED_VALUE"""),42.98)</f>
        <v>42.98</v>
      </c>
      <c r="C13" s="1">
        <f t="shared" si="1"/>
        <v>-0.98</v>
      </c>
      <c r="E13" s="2" t="s">
        <v>3</v>
      </c>
      <c r="F13" s="1">
        <f>STDEV(C3:C1750)</f>
        <v>0.9135788503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IFERROR(__xludf.DUMMYFUNCTION("""COMPUTED_VALUE"""),42.16)</f>
        <v>42.16</v>
      </c>
      <c r="C14" s="1">
        <f t="shared" si="1"/>
        <v>-1.82</v>
      </c>
      <c r="F14" s="2" t="s">
        <v>38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IFERROR(__xludf.DUMMYFUNCTION("""COMPUTED_VALUE"""),38.59)</f>
        <v>38.59</v>
      </c>
      <c r="C15" s="1">
        <f t="shared" si="1"/>
        <v>-4.57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IFERROR(__xludf.DUMMYFUNCTION("""COMPUTED_VALUE"""),37.79)</f>
        <v>37.79</v>
      </c>
      <c r="C16" s="1">
        <f t="shared" si="1"/>
        <v>-1.8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IFERROR(__xludf.DUMMYFUNCTION("""COMPUTED_VALUE"""),38.1)</f>
        <v>38.1</v>
      </c>
      <c r="C17" s="1">
        <f t="shared" si="1"/>
        <v>-0.69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IFERROR(__xludf.DUMMYFUNCTION("""COMPUTED_VALUE"""),38.67)</f>
        <v>38.67</v>
      </c>
      <c r="C18" s="1">
        <f t="shared" si="1"/>
        <v>-0.43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IFERROR(__xludf.DUMMYFUNCTION("""COMPUTED_VALUE"""),37.43)</f>
        <v>37.43</v>
      </c>
      <c r="C19" s="1">
        <f t="shared" si="1"/>
        <v>-2.24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IFERROR(__xludf.DUMMYFUNCTION("""COMPUTED_VALUE"""),37.66)</f>
        <v>37.66</v>
      </c>
      <c r="C20" s="1">
        <f t="shared" si="1"/>
        <v>-0.77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IFERROR(__xludf.DUMMYFUNCTION("""COMPUTED_VALUE"""),38.21)</f>
        <v>38.21</v>
      </c>
      <c r="C21" s="1">
        <f t="shared" si="1"/>
        <v>-0.45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IFERROR(__xludf.DUMMYFUNCTION("""COMPUTED_VALUE"""),39.02)</f>
        <v>39.02</v>
      </c>
      <c r="C22" s="1">
        <f t="shared" si="1"/>
        <v>-0.19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IFERROR(__xludf.DUMMYFUNCTION("""COMPUTED_VALUE"""),38.33)</f>
        <v>38.33</v>
      </c>
      <c r="C23" s="1">
        <f t="shared" si="1"/>
        <v>-1.69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IFERROR(__xludf.DUMMYFUNCTION("""COMPUTED_VALUE"""),37.53)</f>
        <v>37.53</v>
      </c>
      <c r="C24" s="1">
        <f t="shared" si="1"/>
        <v>-1.8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IFERROR(__xludf.DUMMYFUNCTION("""COMPUTED_VALUE"""),37.85)</f>
        <v>37.85</v>
      </c>
      <c r="C25" s="1">
        <f t="shared" si="1"/>
        <v>-0.68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IFERROR(__xludf.DUMMYFUNCTION("""COMPUTED_VALUE"""),36.79)</f>
        <v>36.79</v>
      </c>
      <c r="C26" s="1">
        <f t="shared" si="1"/>
        <v>-2.06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IFERROR(__xludf.DUMMYFUNCTION("""COMPUTED_VALUE"""),37.54)</f>
        <v>37.54</v>
      </c>
      <c r="C27" s="1">
        <f t="shared" si="1"/>
        <v>-0.25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IFERROR(__xludf.DUMMYFUNCTION("""COMPUTED_VALUE"""),37.75)</f>
        <v>37.75</v>
      </c>
      <c r="C28" s="1">
        <f t="shared" si="1"/>
        <v>-0.79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IFERROR(__xludf.DUMMYFUNCTION("""COMPUTED_VALUE"""),38.29)</f>
        <v>38.29</v>
      </c>
      <c r="C29" s="1">
        <f t="shared" si="1"/>
        <v>-0.46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IFERROR(__xludf.DUMMYFUNCTION("""COMPUTED_VALUE"""),38.42)</f>
        <v>38.42</v>
      </c>
      <c r="C30" s="1">
        <f t="shared" si="1"/>
        <v>-0.87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IFERROR(__xludf.DUMMYFUNCTION("""COMPUTED_VALUE"""),39.62)</f>
        <v>39.62</v>
      </c>
      <c r="C31" s="1">
        <f t="shared" si="1"/>
        <v>0.2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IFERROR(__xludf.DUMMYFUNCTION("""COMPUTED_VALUE"""),39.05)</f>
        <v>39.05</v>
      </c>
      <c r="C32" s="1">
        <f t="shared" si="1"/>
        <v>-1.57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IFERROR(__xludf.DUMMYFUNCTION("""COMPUTED_VALUE"""),39.15)</f>
        <v>39.15</v>
      </c>
      <c r="C33" s="1">
        <f t="shared" si="1"/>
        <v>-0.9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IFERROR(__xludf.DUMMYFUNCTION("""COMPUTED_VALUE"""),39.06)</f>
        <v>39.06</v>
      </c>
      <c r="C34" s="1">
        <f t="shared" si="1"/>
        <v>-1.09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IFERROR(__xludf.DUMMYFUNCTION("""COMPUTED_VALUE"""),38.93)</f>
        <v>38.93</v>
      </c>
      <c r="C35" s="1">
        <f t="shared" si="1"/>
        <v>-1.13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IFERROR(__xludf.DUMMYFUNCTION("""COMPUTED_VALUE"""),37.93)</f>
        <v>37.93</v>
      </c>
      <c r="C36" s="1">
        <f t="shared" si="1"/>
        <v>-2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IFERROR(__xludf.DUMMYFUNCTION("""COMPUTED_VALUE"""),38.41)</f>
        <v>38.41</v>
      </c>
      <c r="C37" s="1">
        <f t="shared" si="1"/>
        <v>-0.52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IFERROR(__xludf.DUMMYFUNCTION("""COMPUTED_VALUE"""),38.04)</f>
        <v>38.04</v>
      </c>
      <c r="C38" s="1">
        <f t="shared" si="1"/>
        <v>-1.37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IFERROR(__xludf.DUMMYFUNCTION("""COMPUTED_VALUE"""),38.19)</f>
        <v>38.19</v>
      </c>
      <c r="C39" s="1">
        <f t="shared" si="1"/>
        <v>-0.85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IFERROR(__xludf.DUMMYFUNCTION("""COMPUTED_VALUE"""),38.13)</f>
        <v>38.13</v>
      </c>
      <c r="C40" s="1">
        <f t="shared" si="1"/>
        <v>-1.06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IFERROR(__xludf.DUMMYFUNCTION("""COMPUTED_VALUE"""),38.39)</f>
        <v>38.39</v>
      </c>
      <c r="C41" s="1">
        <f t="shared" si="1"/>
        <v>-0.74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IFERROR(__xludf.DUMMYFUNCTION("""COMPUTED_VALUE"""),38.28)</f>
        <v>38.28</v>
      </c>
      <c r="C42" s="1">
        <f t="shared" si="1"/>
        <v>-1.11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IFERROR(__xludf.DUMMYFUNCTION("""COMPUTED_VALUE"""),38.89)</f>
        <v>38.89</v>
      </c>
      <c r="C43" s="1">
        <f t="shared" si="1"/>
        <v>-0.39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IFERROR(__xludf.DUMMYFUNCTION("""COMPUTED_VALUE"""),40.2)</f>
        <v>40.2</v>
      </c>
      <c r="C44" s="1">
        <f t="shared" si="1"/>
        <v>0.31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IFERROR(__xludf.DUMMYFUNCTION("""COMPUTED_VALUE"""),39.71)</f>
        <v>39.71</v>
      </c>
      <c r="C45" s="1">
        <f t="shared" si="1"/>
        <v>-1.49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IFERROR(__xludf.DUMMYFUNCTION("""COMPUTED_VALUE"""),39.7)</f>
        <v>39.7</v>
      </c>
      <c r="C46" s="1">
        <f t="shared" si="1"/>
        <v>-1.01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IFERROR(__xludf.DUMMYFUNCTION("""COMPUTED_VALUE"""),39.72)</f>
        <v>39.72</v>
      </c>
      <c r="C47" s="1">
        <f t="shared" si="1"/>
        <v>-0.98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IFERROR(__xludf.DUMMYFUNCTION("""COMPUTED_VALUE"""),40.11)</f>
        <v>40.11</v>
      </c>
      <c r="C48" s="1">
        <f t="shared" si="1"/>
        <v>-0.61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IFERROR(__xludf.DUMMYFUNCTION("""COMPUTED_VALUE"""),40.76)</f>
        <v>40.76</v>
      </c>
      <c r="C49" s="1">
        <f t="shared" si="1"/>
        <v>-0.35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IFERROR(__xludf.DUMMYFUNCTION("""COMPUTED_VALUE"""),40.7)</f>
        <v>40.7</v>
      </c>
      <c r="C50" s="1">
        <f t="shared" si="1"/>
        <v>-1.06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IFERROR(__xludf.DUMMYFUNCTION("""COMPUTED_VALUE"""),40.92)</f>
        <v>40.92</v>
      </c>
      <c r="C51" s="1">
        <f t="shared" si="1"/>
        <v>-0.78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IFERROR(__xludf.DUMMYFUNCTION("""COMPUTED_VALUE"""),41.01)</f>
        <v>41.01</v>
      </c>
      <c r="C52" s="1">
        <f t="shared" si="1"/>
        <v>-0.91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IFERROR(__xludf.DUMMYFUNCTION("""COMPUTED_VALUE"""),41.0)</f>
        <v>41</v>
      </c>
      <c r="C53" s="1">
        <f t="shared" si="1"/>
        <v>-1.01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IFERROR(__xludf.DUMMYFUNCTION("""COMPUTED_VALUE"""),40.33)</f>
        <v>40.33</v>
      </c>
      <c r="C54" s="1">
        <f t="shared" si="1"/>
        <v>-1.67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IFERROR(__xludf.DUMMYFUNCTION("""COMPUTED_VALUE"""),41.08)</f>
        <v>41.08</v>
      </c>
      <c r="C55" s="1">
        <f t="shared" si="1"/>
        <v>-0.25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IFERROR(__xludf.DUMMYFUNCTION("""COMPUTED_VALUE"""),41.24)</f>
        <v>41.24</v>
      </c>
      <c r="C56" s="1">
        <f t="shared" si="1"/>
        <v>-0.84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IFERROR(__xludf.DUMMYFUNCTION("""COMPUTED_VALUE"""),41.01)</f>
        <v>41.01</v>
      </c>
      <c r="C57" s="1">
        <f t="shared" si="1"/>
        <v>-1.23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IFERROR(__xludf.DUMMYFUNCTION("""COMPUTED_VALUE"""),41.42)</f>
        <v>41.42</v>
      </c>
      <c r="C58" s="1">
        <f t="shared" si="1"/>
        <v>-0.59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IFERROR(__xludf.DUMMYFUNCTION("""COMPUTED_VALUE"""),41.12)</f>
        <v>41.12</v>
      </c>
      <c r="C59" s="1">
        <f t="shared" si="1"/>
        <v>-1.3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IFERROR(__xludf.DUMMYFUNCTION("""COMPUTED_VALUE"""),41.48)</f>
        <v>41.48</v>
      </c>
      <c r="C60" s="1">
        <f t="shared" si="1"/>
        <v>-0.64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IFERROR(__xludf.DUMMYFUNCTION("""COMPUTED_VALUE"""),41.29)</f>
        <v>41.29</v>
      </c>
      <c r="C61" s="1">
        <f t="shared" si="1"/>
        <v>-1.19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IFERROR(__xludf.DUMMYFUNCTION("""COMPUTED_VALUE"""),41.26)</f>
        <v>41.26</v>
      </c>
      <c r="C62" s="1">
        <f t="shared" si="1"/>
        <v>-1.03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IFERROR(__xludf.DUMMYFUNCTION("""COMPUTED_VALUE"""),41.7)</f>
        <v>41.7</v>
      </c>
      <c r="C63" s="1">
        <f t="shared" si="1"/>
        <v>-0.56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IFERROR(__xludf.DUMMYFUNCTION("""COMPUTED_VALUE"""),42.67)</f>
        <v>42.67</v>
      </c>
      <c r="C64" s="1">
        <f t="shared" si="1"/>
        <v>-0.03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IFERROR(__xludf.DUMMYFUNCTION("""COMPUTED_VALUE"""),43.12)</f>
        <v>43.12</v>
      </c>
      <c r="C65" s="1">
        <f t="shared" si="1"/>
        <v>-0.55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IFERROR(__xludf.DUMMYFUNCTION("""COMPUTED_VALUE"""),42.37)</f>
        <v>42.37</v>
      </c>
      <c r="C66" s="1">
        <f t="shared" si="1"/>
        <v>-1.75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IFERROR(__xludf.DUMMYFUNCTION("""COMPUTED_VALUE"""),43.69)</f>
        <v>43.69</v>
      </c>
      <c r="C67" s="1">
        <f t="shared" si="1"/>
        <v>0.32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IFERROR(__xludf.DUMMYFUNCTION("""COMPUTED_VALUE"""),43.88)</f>
        <v>43.88</v>
      </c>
      <c r="C68" s="1">
        <f t="shared" si="1"/>
        <v>-0.81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IFERROR(__xludf.DUMMYFUNCTION("""COMPUTED_VALUE"""),44.54)</f>
        <v>44.54</v>
      </c>
      <c r="C69" s="1">
        <f t="shared" si="1"/>
        <v>-0.34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IFERROR(__xludf.DUMMYFUNCTION("""COMPUTED_VALUE"""),44.99)</f>
        <v>44.99</v>
      </c>
      <c r="C70" s="1">
        <f t="shared" si="1"/>
        <v>-0.55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IFERROR(__xludf.DUMMYFUNCTION("""COMPUTED_VALUE"""),46.46)</f>
        <v>46.46</v>
      </c>
      <c r="C71" s="1">
        <f t="shared" si="1"/>
        <v>0.47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IFERROR(__xludf.DUMMYFUNCTION("""COMPUTED_VALUE"""),46.67)</f>
        <v>46.67</v>
      </c>
      <c r="C72" s="1">
        <f t="shared" si="1"/>
        <v>-0.79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IFERROR(__xludf.DUMMYFUNCTION("""COMPUTED_VALUE"""),45.1)</f>
        <v>45.1</v>
      </c>
      <c r="C73" s="1">
        <f t="shared" si="1"/>
        <v>-2.57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IFERROR(__xludf.DUMMYFUNCTION("""COMPUTED_VALUE"""),45.76)</f>
        <v>45.76</v>
      </c>
      <c r="C74" s="1">
        <f t="shared" si="1"/>
        <v>-0.34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IFERROR(__xludf.DUMMYFUNCTION("""COMPUTED_VALUE"""),46.2)</f>
        <v>46.2</v>
      </c>
      <c r="C75" s="1">
        <f t="shared" si="1"/>
        <v>-0.56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IFERROR(__xludf.DUMMYFUNCTION("""COMPUTED_VALUE"""),45.99)</f>
        <v>45.99</v>
      </c>
      <c r="C76" s="1">
        <f t="shared" si="1"/>
        <v>-1.21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IFERROR(__xludf.DUMMYFUNCTION("""COMPUTED_VALUE"""),46.77)</f>
        <v>46.77</v>
      </c>
      <c r="C77" s="1">
        <f t="shared" si="1"/>
        <v>-0.22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IFERROR(__xludf.DUMMYFUNCTION("""COMPUTED_VALUE"""),48.05)</f>
        <v>48.05</v>
      </c>
      <c r="C78" s="1">
        <f t="shared" si="1"/>
        <v>0.28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IFERROR(__xludf.DUMMYFUNCTION("""COMPUTED_VALUE"""),47.14)</f>
        <v>47.14</v>
      </c>
      <c r="C79" s="1">
        <f t="shared" si="1"/>
        <v>-1.91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IFERROR(__xludf.DUMMYFUNCTION("""COMPUTED_VALUE"""),45.79)</f>
        <v>45.79</v>
      </c>
      <c r="C80" s="1">
        <f t="shared" si="1"/>
        <v>-2.35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IFERROR(__xludf.DUMMYFUNCTION("""COMPUTED_VALUE"""),46.08)</f>
        <v>46.08</v>
      </c>
      <c r="C81" s="1">
        <f t="shared" si="1"/>
        <v>-0.71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IFERROR(__xludf.DUMMYFUNCTION("""COMPUTED_VALUE"""),47.6)</f>
        <v>47.6</v>
      </c>
      <c r="C82" s="1">
        <f t="shared" si="1"/>
        <v>0.52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IFERROR(__xludf.DUMMYFUNCTION("""COMPUTED_VALUE"""),46.12)</f>
        <v>46.12</v>
      </c>
      <c r="C83" s="1">
        <f t="shared" si="1"/>
        <v>-2.48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IFERROR(__xludf.DUMMYFUNCTION("""COMPUTED_VALUE"""),47.2)</f>
        <v>47.2</v>
      </c>
      <c r="C84" s="1">
        <f t="shared" si="1"/>
        <v>0.08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IFERROR(__xludf.DUMMYFUNCTION("""COMPUTED_VALUE"""),45.86)</f>
        <v>45.86</v>
      </c>
      <c r="C85" s="1">
        <f t="shared" si="1"/>
        <v>-2.34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IFERROR(__xludf.DUMMYFUNCTION("""COMPUTED_VALUE"""),44.43)</f>
        <v>44.43</v>
      </c>
      <c r="C86" s="1">
        <f t="shared" si="1"/>
        <v>-2.43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IFERROR(__xludf.DUMMYFUNCTION("""COMPUTED_VALUE"""),42.5)</f>
        <v>42.5</v>
      </c>
      <c r="C87" s="1">
        <f t="shared" si="1"/>
        <v>-2.93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IFERROR(__xludf.DUMMYFUNCTION("""COMPUTED_VALUE"""),40.6)</f>
        <v>40.6</v>
      </c>
      <c r="C88" s="1">
        <f t="shared" si="1"/>
        <v>-2.9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IFERROR(__xludf.DUMMYFUNCTION("""COMPUTED_VALUE"""),43.09)</f>
        <v>43.09</v>
      </c>
      <c r="C89" s="1">
        <f t="shared" si="1"/>
        <v>1.49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IFERROR(__xludf.DUMMYFUNCTION("""COMPUTED_VALUE"""),43.33)</f>
        <v>43.33</v>
      </c>
      <c r="C90" s="1">
        <f t="shared" si="1"/>
        <v>-0.76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IFERROR(__xludf.DUMMYFUNCTION("""COMPUTED_VALUE"""),44.1)</f>
        <v>44.1</v>
      </c>
      <c r="C91" s="1">
        <f t="shared" si="1"/>
        <v>-0.23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IFERROR(__xludf.DUMMYFUNCTION("""COMPUTED_VALUE"""),42.81)</f>
        <v>42.81</v>
      </c>
      <c r="C92" s="1">
        <f t="shared" si="1"/>
        <v>-2.29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IFERROR(__xludf.DUMMYFUNCTION("""COMPUTED_VALUE"""),40.64)</f>
        <v>40.64</v>
      </c>
      <c r="C93" s="1">
        <f t="shared" si="1"/>
        <v>-3.17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IFERROR(__xludf.DUMMYFUNCTION("""COMPUTED_VALUE"""),41.22)</f>
        <v>41.22</v>
      </c>
      <c r="C94" s="1">
        <f t="shared" si="1"/>
        <v>-0.42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IFERROR(__xludf.DUMMYFUNCTION("""COMPUTED_VALUE"""),39.84)</f>
        <v>39.84</v>
      </c>
      <c r="C95" s="1">
        <f t="shared" si="1"/>
        <v>-2.38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IFERROR(__xludf.DUMMYFUNCTION("""COMPUTED_VALUE"""),40.17)</f>
        <v>40.17</v>
      </c>
      <c r="C96" s="1">
        <f t="shared" si="1"/>
        <v>-0.67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IFERROR(__xludf.DUMMYFUNCTION("""COMPUTED_VALUE"""),38.62)</f>
        <v>38.62</v>
      </c>
      <c r="C97" s="1">
        <f t="shared" si="1"/>
        <v>-2.55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IFERROR(__xludf.DUMMYFUNCTION("""COMPUTED_VALUE"""),39.82)</f>
        <v>39.82</v>
      </c>
      <c r="C98" s="1">
        <f t="shared" si="1"/>
        <v>0.2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IFERROR(__xludf.DUMMYFUNCTION("""COMPUTED_VALUE"""),39.04)</f>
        <v>39.04</v>
      </c>
      <c r="C99" s="1">
        <f t="shared" si="1"/>
        <v>-1.78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IFERROR(__xludf.DUMMYFUNCTION("""COMPUTED_VALUE"""),39.0)</f>
        <v>39</v>
      </c>
      <c r="C100" s="1">
        <f t="shared" si="1"/>
        <v>-1.04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IFERROR(__xludf.DUMMYFUNCTION("""COMPUTED_VALUE"""),38.17)</f>
        <v>38.17</v>
      </c>
      <c r="C101" s="1">
        <f t="shared" si="1"/>
        <v>-1.83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IFERROR(__xludf.DUMMYFUNCTION("""COMPUTED_VALUE"""),40.33)</f>
        <v>40.33</v>
      </c>
      <c r="C102" s="1">
        <f t="shared" si="1"/>
        <v>1.16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IFERROR(__xludf.DUMMYFUNCTION("""COMPUTED_VALUE"""),39.87)</f>
        <v>39.87</v>
      </c>
      <c r="C103" s="1">
        <f t="shared" si="1"/>
        <v>-1.46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IFERROR(__xludf.DUMMYFUNCTION("""COMPUTED_VALUE"""),39.19)</f>
        <v>39.19</v>
      </c>
      <c r="C104" s="1">
        <f t="shared" si="1"/>
        <v>-1.68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IFERROR(__xludf.DUMMYFUNCTION("""COMPUTED_VALUE"""),40.97)</f>
        <v>40.97</v>
      </c>
      <c r="C105" s="1">
        <f t="shared" si="1"/>
        <v>0.78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IFERROR(__xludf.DUMMYFUNCTION("""COMPUTED_VALUE"""),40.54)</f>
        <v>40.54</v>
      </c>
      <c r="C106" s="1">
        <f t="shared" si="1"/>
        <v>-1.43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IFERROR(__xludf.DUMMYFUNCTION("""COMPUTED_VALUE"""),38.41)</f>
        <v>38.41</v>
      </c>
      <c r="C107" s="1">
        <f t="shared" si="1"/>
        <v>-3.13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IFERROR(__xludf.DUMMYFUNCTION("""COMPUTED_VALUE"""),37.71)</f>
        <v>37.71</v>
      </c>
      <c r="C108" s="1">
        <f t="shared" si="1"/>
        <v>-1.7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IFERROR(__xludf.DUMMYFUNCTION("""COMPUTED_VALUE"""),38.43)</f>
        <v>38.43</v>
      </c>
      <c r="C109" s="1">
        <f t="shared" si="1"/>
        <v>-0.28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IFERROR(__xludf.DUMMYFUNCTION("""COMPUTED_VALUE"""),38.11)</f>
        <v>38.11</v>
      </c>
      <c r="C110" s="1">
        <f t="shared" si="1"/>
        <v>-1.32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IFERROR(__xludf.DUMMYFUNCTION("""COMPUTED_VALUE"""),40.03)</f>
        <v>40.03</v>
      </c>
      <c r="C111" s="1">
        <f t="shared" si="1"/>
        <v>0.92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IFERROR(__xludf.DUMMYFUNCTION("""COMPUTED_VALUE"""),40.13)</f>
        <v>40.13</v>
      </c>
      <c r="C112" s="1">
        <f t="shared" si="1"/>
        <v>-0.9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IFERROR(__xludf.DUMMYFUNCTION("""COMPUTED_VALUE"""),39.89)</f>
        <v>39.89</v>
      </c>
      <c r="C113" s="1">
        <f t="shared" si="1"/>
        <v>-1.24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IFERROR(__xludf.DUMMYFUNCTION("""COMPUTED_VALUE"""),41.59)</f>
        <v>41.59</v>
      </c>
      <c r="C114" s="1">
        <f t="shared" si="1"/>
        <v>0.7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IFERROR(__xludf.DUMMYFUNCTION("""COMPUTED_VALUE"""),42.34)</f>
        <v>42.34</v>
      </c>
      <c r="C115" s="1">
        <f t="shared" si="1"/>
        <v>-0.25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IFERROR(__xludf.DUMMYFUNCTION("""COMPUTED_VALUE"""),42.06)</f>
        <v>42.06</v>
      </c>
      <c r="C116" s="1">
        <f t="shared" si="1"/>
        <v>-1.28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IFERROR(__xludf.DUMMYFUNCTION("""COMPUTED_VALUE"""),42.03)</f>
        <v>42.03</v>
      </c>
      <c r="C117" s="1">
        <f t="shared" si="1"/>
        <v>-1.03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IFERROR(__xludf.DUMMYFUNCTION("""COMPUTED_VALUE"""),42.6)</f>
        <v>42.6</v>
      </c>
      <c r="C118" s="1">
        <f t="shared" si="1"/>
        <v>-0.43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IFERROR(__xludf.DUMMYFUNCTION("""COMPUTED_VALUE"""),41.94)</f>
        <v>41.94</v>
      </c>
      <c r="C119" s="1">
        <f t="shared" si="1"/>
        <v>-1.66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IFERROR(__xludf.DUMMYFUNCTION("""COMPUTED_VALUE"""),42.17)</f>
        <v>42.17</v>
      </c>
      <c r="C120" s="1">
        <f t="shared" si="1"/>
        <v>-0.77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IFERROR(__xludf.DUMMYFUNCTION("""COMPUTED_VALUE"""),41.06)</f>
        <v>41.06</v>
      </c>
      <c r="C121" s="1">
        <f t="shared" si="1"/>
        <v>-2.11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IFERROR(__xludf.DUMMYFUNCTION("""COMPUTED_VALUE"""),42.67)</f>
        <v>42.67</v>
      </c>
      <c r="C122" s="1">
        <f t="shared" si="1"/>
        <v>0.61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IFERROR(__xludf.DUMMYFUNCTION("""COMPUTED_VALUE"""),42.11)</f>
        <v>42.11</v>
      </c>
      <c r="C123" s="1">
        <f t="shared" si="1"/>
        <v>-1.56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IFERROR(__xludf.DUMMYFUNCTION("""COMPUTED_VALUE"""),40.09)</f>
        <v>40.09</v>
      </c>
      <c r="C124" s="1">
        <f t="shared" si="1"/>
        <v>-3.02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IFERROR(__xludf.DUMMYFUNCTION("""COMPUTED_VALUE"""),39.7)</f>
        <v>39.7</v>
      </c>
      <c r="C125" s="1">
        <f t="shared" si="1"/>
        <v>-1.39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IFERROR(__xludf.DUMMYFUNCTION("""COMPUTED_VALUE"""),39.48)</f>
        <v>39.48</v>
      </c>
      <c r="C126" s="1">
        <f t="shared" si="1"/>
        <v>-1.22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IFERROR(__xludf.DUMMYFUNCTION("""COMPUTED_VALUE"""),39.42)</f>
        <v>39.42</v>
      </c>
      <c r="C127" s="1">
        <f t="shared" si="1"/>
        <v>-1.06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IFERROR(__xludf.DUMMYFUNCTION("""COMPUTED_VALUE"""),39.21)</f>
        <v>39.21</v>
      </c>
      <c r="C128" s="1">
        <f t="shared" si="1"/>
        <v>-1.21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IFERROR(__xludf.DUMMYFUNCTION("""COMPUTED_VALUE"""),41.15)</f>
        <v>41.15</v>
      </c>
      <c r="C129" s="1">
        <f t="shared" si="1"/>
        <v>0.94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IFERROR(__xludf.DUMMYFUNCTION("""COMPUTED_VALUE"""),42.12)</f>
        <v>42.12</v>
      </c>
      <c r="C130" s="1">
        <f t="shared" si="1"/>
        <v>-0.03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IFERROR(__xludf.DUMMYFUNCTION("""COMPUTED_VALUE"""),42.58)</f>
        <v>42.58</v>
      </c>
      <c r="C131" s="1">
        <f t="shared" si="1"/>
        <v>-0.54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IFERROR(__xludf.DUMMYFUNCTION("""COMPUTED_VALUE"""),42.83)</f>
        <v>42.83</v>
      </c>
      <c r="C132" s="1">
        <f t="shared" si="1"/>
        <v>-0.75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IFERROR(__xludf.DUMMYFUNCTION("""COMPUTED_VALUE"""),44.17)</f>
        <v>44.17</v>
      </c>
      <c r="C133" s="1">
        <f t="shared" si="1"/>
        <v>0.34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IFERROR(__xludf.DUMMYFUNCTION("""COMPUTED_VALUE"""),43.7)</f>
        <v>43.7</v>
      </c>
      <c r="C134" s="1">
        <f t="shared" si="1"/>
        <v>-1.47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IFERROR(__xludf.DUMMYFUNCTION("""COMPUTED_VALUE"""),43.43)</f>
        <v>43.43</v>
      </c>
      <c r="C135" s="1">
        <f t="shared" si="1"/>
        <v>-1.27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IFERROR(__xludf.DUMMYFUNCTION("""COMPUTED_VALUE"""),41.38)</f>
        <v>41.38</v>
      </c>
      <c r="C136" s="1">
        <f t="shared" si="1"/>
        <v>-3.05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IFERROR(__xludf.DUMMYFUNCTION("""COMPUTED_VALUE"""),41.58)</f>
        <v>41.58</v>
      </c>
      <c r="C137" s="1">
        <f t="shared" si="1"/>
        <v>-0.8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IFERROR(__xludf.DUMMYFUNCTION("""COMPUTED_VALUE"""),42.06)</f>
        <v>42.06</v>
      </c>
      <c r="C138" s="1">
        <f t="shared" si="1"/>
        <v>-0.52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IFERROR(__xludf.DUMMYFUNCTION("""COMPUTED_VALUE"""),41.15)</f>
        <v>41.15</v>
      </c>
      <c r="C139" s="1">
        <f t="shared" si="1"/>
        <v>-1.91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IFERROR(__xludf.DUMMYFUNCTION("""COMPUTED_VALUE"""),43.19)</f>
        <v>43.19</v>
      </c>
      <c r="C140" s="1">
        <f t="shared" si="1"/>
        <v>1.04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IFERROR(__xludf.DUMMYFUNCTION("""COMPUTED_VALUE"""),44.79)</f>
        <v>44.79</v>
      </c>
      <c r="C141" s="1">
        <f t="shared" si="1"/>
        <v>0.6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IFERROR(__xludf.DUMMYFUNCTION("""COMPUTED_VALUE"""),45.43)</f>
        <v>45.43</v>
      </c>
      <c r="C142" s="1">
        <f t="shared" si="1"/>
        <v>-0.36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IFERROR(__xludf.DUMMYFUNCTION("""COMPUTED_VALUE"""),44.55)</f>
        <v>44.55</v>
      </c>
      <c r="C143" s="1">
        <f t="shared" si="1"/>
        <v>-1.88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IFERROR(__xludf.DUMMYFUNCTION("""COMPUTED_VALUE"""),44.58)</f>
        <v>44.58</v>
      </c>
      <c r="C144" s="1">
        <f t="shared" si="1"/>
        <v>-0.97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IFERROR(__xludf.DUMMYFUNCTION("""COMPUTED_VALUE"""),44.56)</f>
        <v>44.56</v>
      </c>
      <c r="C145" s="1">
        <f t="shared" si="1"/>
        <v>-1.02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IFERROR(__xludf.DUMMYFUNCTION("""COMPUTED_VALUE"""),44.64)</f>
        <v>44.64</v>
      </c>
      <c r="C146" s="1">
        <f t="shared" si="1"/>
        <v>-0.92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IFERROR(__xludf.DUMMYFUNCTION("""COMPUTED_VALUE"""),44.99)</f>
        <v>44.99</v>
      </c>
      <c r="C147" s="1">
        <f t="shared" si="1"/>
        <v>-0.65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IFERROR(__xludf.DUMMYFUNCTION("""COMPUTED_VALUE"""),44.6)</f>
        <v>44.6</v>
      </c>
      <c r="C148" s="1">
        <f t="shared" si="1"/>
        <v>-1.39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IFERROR(__xludf.DUMMYFUNCTION("""COMPUTED_VALUE"""),44.11)</f>
        <v>44.11</v>
      </c>
      <c r="C149" s="1">
        <f t="shared" si="1"/>
        <v>-1.49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IFERROR(__xludf.DUMMYFUNCTION("""COMPUTED_VALUE"""),43.22)</f>
        <v>43.22</v>
      </c>
      <c r="C150" s="1">
        <f t="shared" si="1"/>
        <v>-1.89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IFERROR(__xludf.DUMMYFUNCTION("""COMPUTED_VALUE"""),43.5)</f>
        <v>43.5</v>
      </c>
      <c r="C151" s="1">
        <f t="shared" si="1"/>
        <v>-0.72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IFERROR(__xludf.DUMMYFUNCTION("""COMPUTED_VALUE"""),43.75)</f>
        <v>43.75</v>
      </c>
      <c r="C152" s="1">
        <f t="shared" si="1"/>
        <v>-0.75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IFERROR(__xludf.DUMMYFUNCTION("""COMPUTED_VALUE"""),44.09)</f>
        <v>44.09</v>
      </c>
      <c r="C153" s="1">
        <f t="shared" si="1"/>
        <v>-0.66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IFERROR(__xludf.DUMMYFUNCTION("""COMPUTED_VALUE"""),42.96)</f>
        <v>42.96</v>
      </c>
      <c r="C154" s="1">
        <f t="shared" si="1"/>
        <v>-2.13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IFERROR(__xludf.DUMMYFUNCTION("""COMPUTED_VALUE"""),42.15)</f>
        <v>42.15</v>
      </c>
      <c r="C155" s="1">
        <f t="shared" si="1"/>
        <v>-1.81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IFERROR(__xludf.DUMMYFUNCTION("""COMPUTED_VALUE"""),41.73)</f>
        <v>41.73</v>
      </c>
      <c r="C156" s="1">
        <f t="shared" si="1"/>
        <v>-1.42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IFERROR(__xludf.DUMMYFUNCTION("""COMPUTED_VALUE"""),41.54)</f>
        <v>41.54</v>
      </c>
      <c r="C157" s="1">
        <f t="shared" si="1"/>
        <v>-1.19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IFERROR(__xludf.DUMMYFUNCTION("""COMPUTED_VALUE"""),41.74)</f>
        <v>41.74</v>
      </c>
      <c r="C158" s="1">
        <f t="shared" si="1"/>
        <v>-0.8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IFERROR(__xludf.DUMMYFUNCTION("""COMPUTED_VALUE"""),41.69)</f>
        <v>41.69</v>
      </c>
      <c r="C159" s="1">
        <f t="shared" si="1"/>
        <v>-1.05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IFERROR(__xludf.DUMMYFUNCTION("""COMPUTED_VALUE"""),40.96)</f>
        <v>40.96</v>
      </c>
      <c r="C160" s="1">
        <f t="shared" si="1"/>
        <v>-1.73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IFERROR(__xludf.DUMMYFUNCTION("""COMPUTED_VALUE"""),40.76)</f>
        <v>40.76</v>
      </c>
      <c r="C161" s="1">
        <f t="shared" si="1"/>
        <v>-1.2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IFERROR(__xludf.DUMMYFUNCTION("""COMPUTED_VALUE"""),40.2)</f>
        <v>40.2</v>
      </c>
      <c r="C162" s="1">
        <f t="shared" si="1"/>
        <v>-1.56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IFERROR(__xludf.DUMMYFUNCTION("""COMPUTED_VALUE"""),39.57)</f>
        <v>39.57</v>
      </c>
      <c r="C163" s="1">
        <f t="shared" si="1"/>
        <v>-1.63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IFERROR(__xludf.DUMMYFUNCTION("""COMPUTED_VALUE"""),39.8)</f>
        <v>39.8</v>
      </c>
      <c r="C164" s="1">
        <f t="shared" si="1"/>
        <v>-0.77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IFERROR(__xludf.DUMMYFUNCTION("""COMPUTED_VALUE"""),39.73)</f>
        <v>39.73</v>
      </c>
      <c r="C165" s="1">
        <f t="shared" si="1"/>
        <v>-1.07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IFERROR(__xludf.DUMMYFUNCTION("""COMPUTED_VALUE"""),40.91)</f>
        <v>40.91</v>
      </c>
      <c r="C166" s="1">
        <f t="shared" si="1"/>
        <v>0.18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IFERROR(__xludf.DUMMYFUNCTION("""COMPUTED_VALUE"""),39.89)</f>
        <v>39.89</v>
      </c>
      <c r="C167" s="1">
        <f t="shared" si="1"/>
        <v>-2.02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IFERROR(__xludf.DUMMYFUNCTION("""COMPUTED_VALUE"""),39.87)</f>
        <v>39.87</v>
      </c>
      <c r="C168" s="1">
        <f t="shared" si="1"/>
        <v>-1.02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IFERROR(__xludf.DUMMYFUNCTION("""COMPUTED_VALUE"""),41.07)</f>
        <v>41.07</v>
      </c>
      <c r="C169" s="1">
        <f t="shared" si="1"/>
        <v>0.2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IFERROR(__xludf.DUMMYFUNCTION("""COMPUTED_VALUE"""),40.88)</f>
        <v>40.88</v>
      </c>
      <c r="C170" s="1">
        <f t="shared" si="1"/>
        <v>-1.19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IFERROR(__xludf.DUMMYFUNCTION("""COMPUTED_VALUE"""),41.8)</f>
        <v>41.8</v>
      </c>
      <c r="C171" s="1">
        <f t="shared" si="1"/>
        <v>-0.08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IFERROR(__xludf.DUMMYFUNCTION("""COMPUTED_VALUE"""),40.09)</f>
        <v>40.09</v>
      </c>
      <c r="C172" s="1">
        <f t="shared" si="1"/>
        <v>-2.71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IFERROR(__xludf.DUMMYFUNCTION("""COMPUTED_VALUE"""),40.07)</f>
        <v>40.07</v>
      </c>
      <c r="C173" s="1">
        <f t="shared" si="1"/>
        <v>-1.02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IFERROR(__xludf.DUMMYFUNCTION("""COMPUTED_VALUE"""),40.69)</f>
        <v>40.69</v>
      </c>
      <c r="C174" s="1">
        <f t="shared" si="1"/>
        <v>-0.38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IFERROR(__xludf.DUMMYFUNCTION("""COMPUTED_VALUE"""),40.19)</f>
        <v>40.19</v>
      </c>
      <c r="C175" s="1">
        <f t="shared" si="1"/>
        <v>-1.5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IFERROR(__xludf.DUMMYFUNCTION("""COMPUTED_VALUE"""),41.22)</f>
        <v>41.22</v>
      </c>
      <c r="C176" s="1">
        <f t="shared" si="1"/>
        <v>0.03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IFERROR(__xludf.DUMMYFUNCTION("""COMPUTED_VALUE"""),40.38)</f>
        <v>40.38</v>
      </c>
      <c r="C177" s="1">
        <f t="shared" si="1"/>
        <v>-1.84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IFERROR(__xludf.DUMMYFUNCTION("""COMPUTED_VALUE"""),40.85)</f>
        <v>40.85</v>
      </c>
      <c r="C178" s="1">
        <f t="shared" si="1"/>
        <v>-0.53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IFERROR(__xludf.DUMMYFUNCTION("""COMPUTED_VALUE"""),40.96)</f>
        <v>40.96</v>
      </c>
      <c r="C179" s="1">
        <f t="shared" si="1"/>
        <v>-0.89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IFERROR(__xludf.DUMMYFUNCTION("""COMPUTED_VALUE"""),41.37)</f>
        <v>41.37</v>
      </c>
      <c r="C180" s="1">
        <f t="shared" si="1"/>
        <v>-0.59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IFERROR(__xludf.DUMMYFUNCTION("""COMPUTED_VALUE"""),43.12)</f>
        <v>43.12</v>
      </c>
      <c r="C181" s="1">
        <f t="shared" si="1"/>
        <v>0.75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IFERROR(__xludf.DUMMYFUNCTION("""COMPUTED_VALUE"""),42.78)</f>
        <v>42.78</v>
      </c>
      <c r="C182" s="1">
        <f t="shared" si="1"/>
        <v>-1.34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IFERROR(__xludf.DUMMYFUNCTION("""COMPUTED_VALUE"""),42.79)</f>
        <v>42.79</v>
      </c>
      <c r="C183" s="1">
        <f t="shared" si="1"/>
        <v>-0.99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IFERROR(__xludf.DUMMYFUNCTION("""COMPUTED_VALUE"""),42.36)</f>
        <v>42.36</v>
      </c>
      <c r="C184" s="1">
        <f t="shared" si="1"/>
        <v>-1.43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IFERROR(__xludf.DUMMYFUNCTION("""COMPUTED_VALUE"""),43.13)</f>
        <v>43.13</v>
      </c>
      <c r="C185" s="1">
        <f t="shared" si="1"/>
        <v>-0.23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IFERROR(__xludf.DUMMYFUNCTION("""COMPUTED_VALUE"""),43.44)</f>
        <v>43.44</v>
      </c>
      <c r="C186" s="1">
        <f t="shared" si="1"/>
        <v>-0.69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IFERROR(__xludf.DUMMYFUNCTION("""COMPUTED_VALUE"""),43.69)</f>
        <v>43.69</v>
      </c>
      <c r="C187" s="1">
        <f t="shared" si="1"/>
        <v>-0.75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IFERROR(__xludf.DUMMYFUNCTION("""COMPUTED_VALUE"""),43.01)</f>
        <v>43.01</v>
      </c>
      <c r="C188" s="1">
        <f t="shared" si="1"/>
        <v>-1.68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IFERROR(__xludf.DUMMYFUNCTION("""COMPUTED_VALUE"""),42.03)</f>
        <v>42.03</v>
      </c>
      <c r="C189" s="1">
        <f t="shared" si="1"/>
        <v>-1.98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IFERROR(__xludf.DUMMYFUNCTION("""COMPUTED_VALUE"""),41.78)</f>
        <v>41.78</v>
      </c>
      <c r="C190" s="1">
        <f t="shared" si="1"/>
        <v>-1.25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IFERROR(__xludf.DUMMYFUNCTION("""COMPUTED_VALUE"""),39.05)</f>
        <v>39.05</v>
      </c>
      <c r="C191" s="1">
        <f t="shared" si="1"/>
        <v>-3.73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IFERROR(__xludf.DUMMYFUNCTION("""COMPUTED_VALUE"""),38.28)</f>
        <v>38.28</v>
      </c>
      <c r="C192" s="1">
        <f t="shared" si="1"/>
        <v>-1.77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IFERROR(__xludf.DUMMYFUNCTION("""COMPUTED_VALUE"""),38.06)</f>
        <v>38.06</v>
      </c>
      <c r="C193" s="1">
        <f t="shared" si="1"/>
        <v>-1.22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IFERROR(__xludf.DUMMYFUNCTION("""COMPUTED_VALUE"""),37.82)</f>
        <v>37.82</v>
      </c>
      <c r="C194" s="1">
        <f t="shared" si="1"/>
        <v>-1.24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IFERROR(__xludf.DUMMYFUNCTION("""COMPUTED_VALUE"""),37.99)</f>
        <v>37.99</v>
      </c>
      <c r="C195" s="1">
        <f t="shared" si="1"/>
        <v>-0.83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IFERROR(__xludf.DUMMYFUNCTION("""COMPUTED_VALUE"""),37.94)</f>
        <v>37.94</v>
      </c>
      <c r="C196" s="1">
        <f t="shared" si="1"/>
        <v>-1.05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IFERROR(__xludf.DUMMYFUNCTION("""COMPUTED_VALUE"""),38.54)</f>
        <v>38.54</v>
      </c>
      <c r="C197" s="1">
        <f t="shared" si="1"/>
        <v>-0.4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IFERROR(__xludf.DUMMYFUNCTION("""COMPUTED_VALUE"""),39.26)</f>
        <v>39.26</v>
      </c>
      <c r="C198" s="1">
        <f t="shared" si="1"/>
        <v>-0.28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IFERROR(__xludf.DUMMYFUNCTION("""COMPUTED_VALUE"""),39.44)</f>
        <v>39.44</v>
      </c>
      <c r="C199" s="1">
        <f t="shared" si="1"/>
        <v>-0.82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IFERROR(__xludf.DUMMYFUNCTION("""COMPUTED_VALUE"""),39.09)</f>
        <v>39.09</v>
      </c>
      <c r="C200" s="1">
        <f t="shared" si="1"/>
        <v>-1.35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IFERROR(__xludf.DUMMYFUNCTION("""COMPUTED_VALUE"""),39.55)</f>
        <v>39.55</v>
      </c>
      <c r="C201" s="1">
        <f t="shared" si="1"/>
        <v>-0.54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IFERROR(__xludf.DUMMYFUNCTION("""COMPUTED_VALUE"""),39.31)</f>
        <v>39.31</v>
      </c>
      <c r="C202" s="1">
        <f t="shared" si="1"/>
        <v>-1.24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IFERROR(__xludf.DUMMYFUNCTION("""COMPUTED_VALUE"""),39.73)</f>
        <v>39.73</v>
      </c>
      <c r="C203" s="1">
        <f t="shared" si="1"/>
        <v>-0.58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IFERROR(__xludf.DUMMYFUNCTION("""COMPUTED_VALUE"""),40.27)</f>
        <v>40.27</v>
      </c>
      <c r="C204" s="1">
        <f t="shared" si="1"/>
        <v>-0.46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IFERROR(__xludf.DUMMYFUNCTION("""COMPUTED_VALUE"""),39.03)</f>
        <v>39.03</v>
      </c>
      <c r="C205" s="1">
        <f t="shared" si="1"/>
        <v>-2.24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IFERROR(__xludf.DUMMYFUNCTION("""COMPUTED_VALUE"""),39.3)</f>
        <v>39.3</v>
      </c>
      <c r="C206" s="1">
        <f t="shared" si="1"/>
        <v>-0.73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IFERROR(__xludf.DUMMYFUNCTION("""COMPUTED_VALUE"""),40.1)</f>
        <v>40.1</v>
      </c>
      <c r="C207" s="1">
        <f t="shared" si="1"/>
        <v>-0.2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IFERROR(__xludf.DUMMYFUNCTION("""COMPUTED_VALUE"""),40.68)</f>
        <v>40.68</v>
      </c>
      <c r="C208" s="1">
        <f t="shared" si="1"/>
        <v>-0.42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IFERROR(__xludf.DUMMYFUNCTION("""COMPUTED_VALUE"""),41.22)</f>
        <v>41.22</v>
      </c>
      <c r="C209" s="1">
        <f t="shared" si="1"/>
        <v>-0.46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IFERROR(__xludf.DUMMYFUNCTION("""COMPUTED_VALUE"""),41.46)</f>
        <v>41.46</v>
      </c>
      <c r="C210" s="1">
        <f t="shared" si="1"/>
        <v>-0.76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IFERROR(__xludf.DUMMYFUNCTION("""COMPUTED_VALUE"""),41.56)</f>
        <v>41.56</v>
      </c>
      <c r="C211" s="1">
        <f t="shared" si="1"/>
        <v>-0.9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IFERROR(__xludf.DUMMYFUNCTION("""COMPUTED_VALUE"""),42.39)</f>
        <v>42.39</v>
      </c>
      <c r="C212" s="1">
        <f t="shared" si="1"/>
        <v>-0.17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IFERROR(__xludf.DUMMYFUNCTION("""COMPUTED_VALUE"""),42.07)</f>
        <v>42.07</v>
      </c>
      <c r="C213" s="1">
        <f t="shared" si="1"/>
        <v>-1.32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IFERROR(__xludf.DUMMYFUNCTION("""COMPUTED_VALUE"""),43.73)</f>
        <v>43.73</v>
      </c>
      <c r="C214" s="1">
        <f t="shared" si="1"/>
        <v>0.66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IFERROR(__xludf.DUMMYFUNCTION("""COMPUTED_VALUE"""),44.07)</f>
        <v>44.07</v>
      </c>
      <c r="C215" s="1">
        <f t="shared" si="1"/>
        <v>-0.66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IFERROR(__xludf.DUMMYFUNCTION("""COMPUTED_VALUE"""),43.9)</f>
        <v>43.9</v>
      </c>
      <c r="C216" s="1">
        <f t="shared" si="1"/>
        <v>-1.17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IFERROR(__xludf.DUMMYFUNCTION("""COMPUTED_VALUE"""),43.36)</f>
        <v>43.36</v>
      </c>
      <c r="C217" s="1">
        <f t="shared" si="1"/>
        <v>-1.54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IFERROR(__xludf.DUMMYFUNCTION("""COMPUTED_VALUE"""),43.56)</f>
        <v>43.56</v>
      </c>
      <c r="C218" s="1">
        <f t="shared" si="1"/>
        <v>-0.8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IFERROR(__xludf.DUMMYFUNCTION("""COMPUTED_VALUE"""),43.35)</f>
        <v>43.35</v>
      </c>
      <c r="C219" s="1">
        <f t="shared" si="1"/>
        <v>-1.21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IFERROR(__xludf.DUMMYFUNCTION("""COMPUTED_VALUE"""),42.7)</f>
        <v>42.7</v>
      </c>
      <c r="C220" s="1">
        <f t="shared" si="1"/>
        <v>-1.65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IFERROR(__xludf.DUMMYFUNCTION("""COMPUTED_VALUE"""),42.7)</f>
        <v>42.7</v>
      </c>
      <c r="C221" s="1">
        <f t="shared" si="1"/>
        <v>-1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IFERROR(__xludf.DUMMYFUNCTION("""COMPUTED_VALUE"""),41.93)</f>
        <v>41.93</v>
      </c>
      <c r="C222" s="1">
        <f t="shared" si="1"/>
        <v>-1.77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IFERROR(__xludf.DUMMYFUNCTION("""COMPUTED_VALUE"""),41.41)</f>
        <v>41.41</v>
      </c>
      <c r="C223" s="1">
        <f t="shared" si="1"/>
        <v>-1.52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IFERROR(__xludf.DUMMYFUNCTION("""COMPUTED_VALUE"""),42.25)</f>
        <v>42.25</v>
      </c>
      <c r="C224" s="1">
        <f t="shared" si="1"/>
        <v>-0.16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IFERROR(__xludf.DUMMYFUNCTION("""COMPUTED_VALUE"""),42.75)</f>
        <v>42.75</v>
      </c>
      <c r="C225" s="1">
        <f t="shared" si="1"/>
        <v>-0.5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IFERROR(__xludf.DUMMYFUNCTION("""COMPUTED_VALUE"""),42.22)</f>
        <v>42.22</v>
      </c>
      <c r="C226" s="1">
        <f t="shared" si="1"/>
        <v>-1.53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IFERROR(__xludf.DUMMYFUNCTION("""COMPUTED_VALUE"""),41.95)</f>
        <v>41.95</v>
      </c>
      <c r="C227" s="1">
        <f t="shared" si="1"/>
        <v>-1.27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IFERROR(__xludf.DUMMYFUNCTION("""COMPUTED_VALUE"""),43.0)</f>
        <v>43</v>
      </c>
      <c r="C228" s="1">
        <f t="shared" si="1"/>
        <v>0.05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IFERROR(__xludf.DUMMYFUNCTION("""COMPUTED_VALUE"""),42.27)</f>
        <v>42.27</v>
      </c>
      <c r="C229" s="1">
        <f t="shared" si="1"/>
        <v>-1.73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IFERROR(__xludf.DUMMYFUNCTION("""COMPUTED_VALUE"""),43.33)</f>
        <v>43.33</v>
      </c>
      <c r="C230" s="1">
        <f t="shared" si="1"/>
        <v>0.06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IFERROR(__xludf.DUMMYFUNCTION("""COMPUTED_VALUE"""),43.22)</f>
        <v>43.22</v>
      </c>
      <c r="C231" s="1">
        <f t="shared" si="1"/>
        <v>-1.11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IFERROR(__xludf.DUMMYFUNCTION("""COMPUTED_VALUE"""),44.3)</f>
        <v>44.3</v>
      </c>
      <c r="C232" s="1">
        <f t="shared" si="1"/>
        <v>0.08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IFERROR(__xludf.DUMMYFUNCTION("""COMPUTED_VALUE"""),44.98)</f>
        <v>44.98</v>
      </c>
      <c r="C233" s="1">
        <f t="shared" si="1"/>
        <v>-0.32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IFERROR(__xludf.DUMMYFUNCTION("""COMPUTED_VALUE"""),44.88)</f>
        <v>44.88</v>
      </c>
      <c r="C234" s="1">
        <f t="shared" si="1"/>
        <v>-1.1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IFERROR(__xludf.DUMMYFUNCTION("""COMPUTED_VALUE"""),45.0)</f>
        <v>45</v>
      </c>
      <c r="C235" s="1">
        <f t="shared" si="1"/>
        <v>-0.88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IFERROR(__xludf.DUMMYFUNCTION("""COMPUTED_VALUE"""),44.78)</f>
        <v>44.78</v>
      </c>
      <c r="C236" s="1">
        <f t="shared" si="1"/>
        <v>-1.22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IFERROR(__xludf.DUMMYFUNCTION("""COMPUTED_VALUE"""),45.63)</f>
        <v>45.63</v>
      </c>
      <c r="C237" s="1">
        <f t="shared" si="1"/>
        <v>-0.15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IFERROR(__xludf.DUMMYFUNCTION("""COMPUTED_VALUE"""),45.81)</f>
        <v>45.81</v>
      </c>
      <c r="C238" s="1">
        <f t="shared" si="1"/>
        <v>-0.82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IFERROR(__xludf.DUMMYFUNCTION("""COMPUTED_VALUE"""),46.26)</f>
        <v>46.26</v>
      </c>
      <c r="C239" s="1">
        <f t="shared" si="1"/>
        <v>-0.55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IFERROR(__xludf.DUMMYFUNCTION("""COMPUTED_VALUE"""),46.37)</f>
        <v>46.37</v>
      </c>
      <c r="C240" s="1">
        <f t="shared" si="1"/>
        <v>-0.89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IFERROR(__xludf.DUMMYFUNCTION("""COMPUTED_VALUE"""),46.2)</f>
        <v>46.2</v>
      </c>
      <c r="C241" s="1">
        <f t="shared" si="1"/>
        <v>-1.17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IFERROR(__xludf.DUMMYFUNCTION("""COMPUTED_VALUE"""),46.12)</f>
        <v>46.12</v>
      </c>
      <c r="C242" s="1">
        <f t="shared" si="1"/>
        <v>-1.08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IFERROR(__xludf.DUMMYFUNCTION("""COMPUTED_VALUE"""),44.57)</f>
        <v>44.57</v>
      </c>
      <c r="C243" s="1">
        <f t="shared" si="1"/>
        <v>-2.55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IFERROR(__xludf.DUMMYFUNCTION("""COMPUTED_VALUE"""),44.01)</f>
        <v>44.01</v>
      </c>
      <c r="C244" s="1">
        <f t="shared" si="1"/>
        <v>-1.56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IFERROR(__xludf.DUMMYFUNCTION("""COMPUTED_VALUE"""),42.5)</f>
        <v>42.5</v>
      </c>
      <c r="C245" s="1">
        <f t="shared" si="1"/>
        <v>-2.51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IFERROR(__xludf.DUMMYFUNCTION("""COMPUTED_VALUE"""),43.23)</f>
        <v>43.23</v>
      </c>
      <c r="C246" s="1">
        <f t="shared" si="1"/>
        <v>-0.27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IFERROR(__xludf.DUMMYFUNCTION("""COMPUTED_VALUE"""),42.81)</f>
        <v>42.81</v>
      </c>
      <c r="C247" s="1">
        <f t="shared" si="1"/>
        <v>-1.42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IFERROR(__xludf.DUMMYFUNCTION("""COMPUTED_VALUE"""),42.77)</f>
        <v>42.77</v>
      </c>
      <c r="C248" s="1">
        <f t="shared" si="1"/>
        <v>-1.04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IFERROR(__xludf.DUMMYFUNCTION("""COMPUTED_VALUE"""),43.05)</f>
        <v>43.05</v>
      </c>
      <c r="C249" s="1">
        <f t="shared" si="1"/>
        <v>-0.72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IFERROR(__xludf.DUMMYFUNCTION("""COMPUTED_VALUE"""),42.79)</f>
        <v>42.79</v>
      </c>
      <c r="C250" s="1">
        <f t="shared" si="1"/>
        <v>-1.26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IFERROR(__xludf.DUMMYFUNCTION("""COMPUTED_VALUE"""),42.86)</f>
        <v>42.86</v>
      </c>
      <c r="C251" s="1">
        <f t="shared" si="1"/>
        <v>-0.93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IFERROR(__xludf.DUMMYFUNCTION("""COMPUTED_VALUE"""),42.51)</f>
        <v>42.51</v>
      </c>
      <c r="C252" s="1">
        <f t="shared" si="1"/>
        <v>-1.35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IFERROR(__xludf.DUMMYFUNCTION("""COMPUTED_VALUE"""),42.92)</f>
        <v>42.92</v>
      </c>
      <c r="C253" s="1">
        <f t="shared" si="1"/>
        <v>-0.59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IFERROR(__xludf.DUMMYFUNCTION("""COMPUTED_VALUE"""),43.4)</f>
        <v>43.4</v>
      </c>
      <c r="C254" s="1">
        <f t="shared" si="1"/>
        <v>-0.52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IFERROR(__xludf.DUMMYFUNCTION("""COMPUTED_VALUE"""),43.95)</f>
        <v>43.95</v>
      </c>
      <c r="C255" s="1">
        <f t="shared" si="1"/>
        <v>-0.45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IFERROR(__xludf.DUMMYFUNCTION("""COMPUTED_VALUE"""),45.04)</f>
        <v>45.04</v>
      </c>
      <c r="C256" s="1">
        <f t="shared" si="1"/>
        <v>0.09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IFERROR(__xludf.DUMMYFUNCTION("""COMPUTED_VALUE"""),44.73)</f>
        <v>44.73</v>
      </c>
      <c r="C257" s="1">
        <f t="shared" si="1"/>
        <v>-1.31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IFERROR(__xludf.DUMMYFUNCTION("""COMPUTED_VALUE"""),44.36)</f>
        <v>44.36</v>
      </c>
      <c r="C258" s="1">
        <f t="shared" si="1"/>
        <v>-1.37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IFERROR(__xludf.DUMMYFUNCTION("""COMPUTED_VALUE"""),44.46)</f>
        <v>44.46</v>
      </c>
      <c r="C259" s="1">
        <f t="shared" si="1"/>
        <v>-0.9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IFERROR(__xludf.DUMMYFUNCTION("""COMPUTED_VALUE"""),45.04)</f>
        <v>45.04</v>
      </c>
      <c r="C260" s="1">
        <f t="shared" si="1"/>
        <v>-0.42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IFERROR(__xludf.DUMMYFUNCTION("""COMPUTED_VALUE"""),45.0)</f>
        <v>45</v>
      </c>
      <c r="C261" s="1">
        <f t="shared" si="1"/>
        <v>-1.04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IFERROR(__xludf.DUMMYFUNCTION("""COMPUTED_VALUE"""),45.06)</f>
        <v>45.06</v>
      </c>
      <c r="C262" s="1">
        <f t="shared" si="1"/>
        <v>-0.94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IFERROR(__xludf.DUMMYFUNCTION("""COMPUTED_VALUE"""),46.25)</f>
        <v>46.25</v>
      </c>
      <c r="C263" s="1">
        <f t="shared" si="1"/>
        <v>0.19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IFERROR(__xludf.DUMMYFUNCTION("""COMPUTED_VALUE"""),46.37)</f>
        <v>46.37</v>
      </c>
      <c r="C264" s="1">
        <f t="shared" si="1"/>
        <v>-0.88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IFERROR(__xludf.DUMMYFUNCTION("""COMPUTED_VALUE"""),45.24)</f>
        <v>45.24</v>
      </c>
      <c r="C265" s="1">
        <f t="shared" si="1"/>
        <v>-2.13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IFERROR(__xludf.DUMMYFUNCTION("""COMPUTED_VALUE"""),45.27)</f>
        <v>45.27</v>
      </c>
      <c r="C266" s="1">
        <f t="shared" si="1"/>
        <v>-0.97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IFERROR(__xludf.DUMMYFUNCTION("""COMPUTED_VALUE"""),46.0)</f>
        <v>46</v>
      </c>
      <c r="C267" s="1">
        <f t="shared" si="1"/>
        <v>-0.27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IFERROR(__xludf.DUMMYFUNCTION("""COMPUTED_VALUE"""),45.79)</f>
        <v>45.79</v>
      </c>
      <c r="C268" s="1">
        <f t="shared" si="1"/>
        <v>-1.21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IFERROR(__xludf.DUMMYFUNCTION("""COMPUTED_VALUE"""),44.8)</f>
        <v>44.8</v>
      </c>
      <c r="C269" s="1">
        <f t="shared" si="1"/>
        <v>-1.99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IFERROR(__xludf.DUMMYFUNCTION("""COMPUTED_VALUE"""),44.46)</f>
        <v>44.46</v>
      </c>
      <c r="C270" s="1">
        <f t="shared" si="1"/>
        <v>-1.34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IFERROR(__xludf.DUMMYFUNCTION("""COMPUTED_VALUE"""),44.54)</f>
        <v>44.54</v>
      </c>
      <c r="C271" s="1">
        <f t="shared" si="1"/>
        <v>-0.92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IFERROR(__xludf.DUMMYFUNCTION("""COMPUTED_VALUE"""),43.86)</f>
        <v>43.86</v>
      </c>
      <c r="C272" s="1">
        <f t="shared" si="1"/>
        <v>-1.68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IFERROR(__xludf.DUMMYFUNCTION("""COMPUTED_VALUE"""),43.38)</f>
        <v>43.38</v>
      </c>
      <c r="C273" s="1">
        <f t="shared" si="1"/>
        <v>-1.48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IFERROR(__xludf.DUMMYFUNCTION("""COMPUTED_VALUE"""),43.6)</f>
        <v>43.6</v>
      </c>
      <c r="C274" s="1">
        <f t="shared" si="1"/>
        <v>-0.78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IFERROR(__xludf.DUMMYFUNCTION("""COMPUTED_VALUE"""),43.72)</f>
        <v>43.72</v>
      </c>
      <c r="C275" s="1">
        <f t="shared" si="1"/>
        <v>-0.88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IFERROR(__xludf.DUMMYFUNCTION("""COMPUTED_VALUE"""),43.53)</f>
        <v>43.53</v>
      </c>
      <c r="C276" s="1">
        <f t="shared" si="1"/>
        <v>-1.19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IFERROR(__xludf.DUMMYFUNCTION("""COMPUTED_VALUE"""),43.82)</f>
        <v>43.82</v>
      </c>
      <c r="C277" s="1">
        <f t="shared" si="1"/>
        <v>-0.71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IFERROR(__xludf.DUMMYFUNCTION("""COMPUTED_VALUE"""),44.82)</f>
        <v>44.82</v>
      </c>
      <c r="C278" s="1">
        <f t="shared" si="1"/>
        <v>0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IFERROR(__xludf.DUMMYFUNCTION("""COMPUTED_VALUE"""),45.88)</f>
        <v>45.88</v>
      </c>
      <c r="C279" s="1">
        <f t="shared" si="1"/>
        <v>0.06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IFERROR(__xludf.DUMMYFUNCTION("""COMPUTED_VALUE"""),45.72)</f>
        <v>45.72</v>
      </c>
      <c r="C280" s="1">
        <f t="shared" si="1"/>
        <v>-1.16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IFERROR(__xludf.DUMMYFUNCTION("""COMPUTED_VALUE"""),46.57)</f>
        <v>46.57</v>
      </c>
      <c r="C281" s="1">
        <f t="shared" si="1"/>
        <v>-0.15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IFERROR(__xludf.DUMMYFUNCTION("""COMPUTED_VALUE"""),46.75)</f>
        <v>46.75</v>
      </c>
      <c r="C282" s="1">
        <f t="shared" si="1"/>
        <v>-0.82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IFERROR(__xludf.DUMMYFUNCTION("""COMPUTED_VALUE"""),46.52)</f>
        <v>46.52</v>
      </c>
      <c r="C283" s="1">
        <f t="shared" si="1"/>
        <v>-1.23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IFERROR(__xludf.DUMMYFUNCTION("""COMPUTED_VALUE"""),46.19)</f>
        <v>46.19</v>
      </c>
      <c r="C284" s="1">
        <f t="shared" si="1"/>
        <v>-1.33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IFERROR(__xludf.DUMMYFUNCTION("""COMPUTED_VALUE"""),46.86)</f>
        <v>46.86</v>
      </c>
      <c r="C285" s="1">
        <f t="shared" si="1"/>
        <v>-0.33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IFERROR(__xludf.DUMMYFUNCTION("""COMPUTED_VALUE"""),45.78)</f>
        <v>45.78</v>
      </c>
      <c r="C286" s="1">
        <f t="shared" si="1"/>
        <v>-2.08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IFERROR(__xludf.DUMMYFUNCTION("""COMPUTED_VALUE"""),45.53)</f>
        <v>45.53</v>
      </c>
      <c r="C287" s="1">
        <f t="shared" si="1"/>
        <v>-1.25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IFERROR(__xludf.DUMMYFUNCTION("""COMPUTED_VALUE"""),44.29)</f>
        <v>44.29</v>
      </c>
      <c r="C288" s="1">
        <f t="shared" si="1"/>
        <v>-2.24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IFERROR(__xludf.DUMMYFUNCTION("""COMPUTED_VALUE"""),43.44)</f>
        <v>43.44</v>
      </c>
      <c r="C289" s="1">
        <f t="shared" si="1"/>
        <v>-1.85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IFERROR(__xludf.DUMMYFUNCTION("""COMPUTED_VALUE"""),43.56)</f>
        <v>43.56</v>
      </c>
      <c r="C290" s="1">
        <f t="shared" si="1"/>
        <v>-0.88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IFERROR(__xludf.DUMMYFUNCTION("""COMPUTED_VALUE"""),43.53)</f>
        <v>43.53</v>
      </c>
      <c r="C291" s="1">
        <f t="shared" si="1"/>
        <v>-1.03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IFERROR(__xludf.DUMMYFUNCTION("""COMPUTED_VALUE"""),43.57)</f>
        <v>43.57</v>
      </c>
      <c r="C292" s="1">
        <f t="shared" si="1"/>
        <v>-0.96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IFERROR(__xludf.DUMMYFUNCTION("""COMPUTED_VALUE"""),43.15)</f>
        <v>43.15</v>
      </c>
      <c r="C293" s="1">
        <f t="shared" si="1"/>
        <v>-1.42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IFERROR(__xludf.DUMMYFUNCTION("""COMPUTED_VALUE"""),43.02)</f>
        <v>43.02</v>
      </c>
      <c r="C294" s="1">
        <f t="shared" si="1"/>
        <v>-1.13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IFERROR(__xludf.DUMMYFUNCTION("""COMPUTED_VALUE"""),44.3)</f>
        <v>44.3</v>
      </c>
      <c r="C295" s="1">
        <f t="shared" si="1"/>
        <v>0.28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IFERROR(__xludf.DUMMYFUNCTION("""COMPUTED_VALUE"""),43.72)</f>
        <v>43.72</v>
      </c>
      <c r="C296" s="1">
        <f t="shared" si="1"/>
        <v>-1.58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IFERROR(__xludf.DUMMYFUNCTION("""COMPUTED_VALUE"""),43.71)</f>
        <v>43.71</v>
      </c>
      <c r="C297" s="1">
        <f t="shared" si="1"/>
        <v>-1.01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IFERROR(__xludf.DUMMYFUNCTION("""COMPUTED_VALUE"""),45.24)</f>
        <v>45.24</v>
      </c>
      <c r="C298" s="1">
        <f t="shared" si="1"/>
        <v>0.53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IFERROR(__xludf.DUMMYFUNCTION("""COMPUTED_VALUE"""),45.05)</f>
        <v>45.05</v>
      </c>
      <c r="C299" s="1">
        <f t="shared" si="1"/>
        <v>-1.19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IFERROR(__xludf.DUMMYFUNCTION("""COMPUTED_VALUE"""),44.02)</f>
        <v>44.02</v>
      </c>
      <c r="C300" s="1">
        <f t="shared" si="1"/>
        <v>-2.03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IFERROR(__xludf.DUMMYFUNCTION("""COMPUTED_VALUE"""),44.28)</f>
        <v>44.28</v>
      </c>
      <c r="C301" s="1">
        <f t="shared" si="1"/>
        <v>-0.74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IFERROR(__xludf.DUMMYFUNCTION("""COMPUTED_VALUE"""),43.91)</f>
        <v>43.91</v>
      </c>
      <c r="C302" s="1">
        <f t="shared" si="1"/>
        <v>-1.37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IFERROR(__xludf.DUMMYFUNCTION("""COMPUTED_VALUE"""),43.64)</f>
        <v>43.64</v>
      </c>
      <c r="C303" s="1">
        <f t="shared" si="1"/>
        <v>-1.27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IFERROR(__xludf.DUMMYFUNCTION("""COMPUTED_VALUE"""),42.36)</f>
        <v>42.36</v>
      </c>
      <c r="C304" s="1">
        <f t="shared" si="1"/>
        <v>-2.28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IFERROR(__xludf.DUMMYFUNCTION("""COMPUTED_VALUE"""),43.42)</f>
        <v>43.42</v>
      </c>
      <c r="C305" s="1">
        <f t="shared" si="1"/>
        <v>0.06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IFERROR(__xludf.DUMMYFUNCTION("""COMPUTED_VALUE"""),44.17)</f>
        <v>44.17</v>
      </c>
      <c r="C306" s="1">
        <f t="shared" si="1"/>
        <v>-0.25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IFERROR(__xludf.DUMMYFUNCTION("""COMPUTED_VALUE"""),44.32)</f>
        <v>44.32</v>
      </c>
      <c r="C307" s="1">
        <f t="shared" si="1"/>
        <v>-0.85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IFERROR(__xludf.DUMMYFUNCTION("""COMPUTED_VALUE"""),44.75)</f>
        <v>44.75</v>
      </c>
      <c r="C308" s="1">
        <f t="shared" si="1"/>
        <v>-0.57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IFERROR(__xludf.DUMMYFUNCTION("""COMPUTED_VALUE"""),45.02)</f>
        <v>45.02</v>
      </c>
      <c r="C309" s="1">
        <f t="shared" si="1"/>
        <v>-0.73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IFERROR(__xludf.DUMMYFUNCTION("""COMPUTED_VALUE"""),45.59)</f>
        <v>45.59</v>
      </c>
      <c r="C310" s="1">
        <f t="shared" si="1"/>
        <v>-0.43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IFERROR(__xludf.DUMMYFUNCTION("""COMPUTED_VALUE"""),45.59)</f>
        <v>45.59</v>
      </c>
      <c r="C311" s="1">
        <f t="shared" si="1"/>
        <v>-1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IFERROR(__xludf.DUMMYFUNCTION("""COMPUTED_VALUE"""),45.72)</f>
        <v>45.72</v>
      </c>
      <c r="C312" s="1">
        <f t="shared" si="1"/>
        <v>-0.87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IFERROR(__xludf.DUMMYFUNCTION("""COMPUTED_VALUE"""),45.65)</f>
        <v>45.65</v>
      </c>
      <c r="C313" s="1">
        <f t="shared" si="1"/>
        <v>-1.07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IFERROR(__xludf.DUMMYFUNCTION("""COMPUTED_VALUE"""),45.91)</f>
        <v>45.91</v>
      </c>
      <c r="C314" s="1">
        <f t="shared" si="1"/>
        <v>-0.74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IFERROR(__xludf.DUMMYFUNCTION("""COMPUTED_VALUE"""),45.2)</f>
        <v>45.2</v>
      </c>
      <c r="C315" s="1">
        <f t="shared" si="1"/>
        <v>-1.71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IFERROR(__xludf.DUMMYFUNCTION("""COMPUTED_VALUE"""),45.36)</f>
        <v>45.36</v>
      </c>
      <c r="C316" s="1">
        <f t="shared" si="1"/>
        <v>-0.84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IFERROR(__xludf.DUMMYFUNCTION("""COMPUTED_VALUE"""),45.42)</f>
        <v>45.42</v>
      </c>
      <c r="C317" s="1">
        <f t="shared" si="1"/>
        <v>-0.94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IFERROR(__xludf.DUMMYFUNCTION("""COMPUTED_VALUE"""),45.42)</f>
        <v>45.42</v>
      </c>
      <c r="C318" s="1">
        <f t="shared" si="1"/>
        <v>-1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IFERROR(__xludf.DUMMYFUNCTION("""COMPUTED_VALUE"""),46.28)</f>
        <v>46.28</v>
      </c>
      <c r="C319" s="1">
        <f t="shared" si="1"/>
        <v>-0.14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IFERROR(__xludf.DUMMYFUNCTION("""COMPUTED_VALUE"""),46.16)</f>
        <v>46.16</v>
      </c>
      <c r="C320" s="1">
        <f t="shared" si="1"/>
        <v>-1.12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IFERROR(__xludf.DUMMYFUNCTION("""COMPUTED_VALUE"""),46.28)</f>
        <v>46.28</v>
      </c>
      <c r="C321" s="1">
        <f t="shared" si="1"/>
        <v>-0.88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IFERROR(__xludf.DUMMYFUNCTION("""COMPUTED_VALUE"""),46.38)</f>
        <v>46.38</v>
      </c>
      <c r="C322" s="1">
        <f t="shared" si="1"/>
        <v>-0.9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IFERROR(__xludf.DUMMYFUNCTION("""COMPUTED_VALUE"""),46.02)</f>
        <v>46.02</v>
      </c>
      <c r="C323" s="1">
        <f t="shared" si="1"/>
        <v>-1.36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IFERROR(__xludf.DUMMYFUNCTION("""COMPUTED_VALUE"""),46.1)</f>
        <v>46.1</v>
      </c>
      <c r="C324" s="1">
        <f t="shared" si="1"/>
        <v>-0.92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IFERROR(__xludf.DUMMYFUNCTION("""COMPUTED_VALUE"""),45.88)</f>
        <v>45.88</v>
      </c>
      <c r="C325" s="1">
        <f t="shared" si="1"/>
        <v>-1.22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IFERROR(__xludf.DUMMYFUNCTION("""COMPUTED_VALUE"""),46.25)</f>
        <v>46.25</v>
      </c>
      <c r="C326" s="1">
        <f t="shared" si="1"/>
        <v>-0.63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IFERROR(__xludf.DUMMYFUNCTION("""COMPUTED_VALUE"""),46.06)</f>
        <v>46.06</v>
      </c>
      <c r="C327" s="1">
        <f t="shared" si="1"/>
        <v>-1.19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IFERROR(__xludf.DUMMYFUNCTION("""COMPUTED_VALUE"""),46.64)</f>
        <v>46.64</v>
      </c>
      <c r="C328" s="1">
        <f t="shared" si="1"/>
        <v>-0.42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IFERROR(__xludf.DUMMYFUNCTION("""COMPUTED_VALUE"""),47.0)</f>
        <v>47</v>
      </c>
      <c r="C329" s="1">
        <f t="shared" si="1"/>
        <v>-0.64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IFERROR(__xludf.DUMMYFUNCTION("""COMPUTED_VALUE"""),47.11)</f>
        <v>47.11</v>
      </c>
      <c r="C330" s="1">
        <f t="shared" si="1"/>
        <v>-0.89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IFERROR(__xludf.DUMMYFUNCTION("""COMPUTED_VALUE"""),47.05)</f>
        <v>47.05</v>
      </c>
      <c r="C331" s="1">
        <f t="shared" si="1"/>
        <v>-1.06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IFERROR(__xludf.DUMMYFUNCTION("""COMPUTED_VALUE"""),47.1)</f>
        <v>47.1</v>
      </c>
      <c r="C332" s="1">
        <f t="shared" si="1"/>
        <v>-0.95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IFERROR(__xludf.DUMMYFUNCTION("""COMPUTED_VALUE"""),47.62)</f>
        <v>47.62</v>
      </c>
      <c r="C333" s="1">
        <f t="shared" si="1"/>
        <v>-0.48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IFERROR(__xludf.DUMMYFUNCTION("""COMPUTED_VALUE"""),48.52)</f>
        <v>48.52</v>
      </c>
      <c r="C334" s="1">
        <f t="shared" si="1"/>
        <v>-0.1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IFERROR(__xludf.DUMMYFUNCTION("""COMPUTED_VALUE"""),49.08)</f>
        <v>49.08</v>
      </c>
      <c r="C335" s="1">
        <f t="shared" si="1"/>
        <v>-0.44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IFERROR(__xludf.DUMMYFUNCTION("""COMPUTED_VALUE"""),49.65)</f>
        <v>49.65</v>
      </c>
      <c r="C336" s="1">
        <f t="shared" si="1"/>
        <v>-0.43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IFERROR(__xludf.DUMMYFUNCTION("""COMPUTED_VALUE"""),49.9)</f>
        <v>49.9</v>
      </c>
      <c r="C337" s="1">
        <f t="shared" si="1"/>
        <v>-0.75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IFERROR(__xludf.DUMMYFUNCTION("""COMPUTED_VALUE"""),49.7)</f>
        <v>49.7</v>
      </c>
      <c r="C338" s="1">
        <f t="shared" si="1"/>
        <v>-1.2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IFERROR(__xludf.DUMMYFUNCTION("""COMPUTED_VALUE"""),49.52)</f>
        <v>49.52</v>
      </c>
      <c r="C339" s="1">
        <f t="shared" si="1"/>
        <v>-1.18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IFERROR(__xludf.DUMMYFUNCTION("""COMPUTED_VALUE"""),50.2)</f>
        <v>50.2</v>
      </c>
      <c r="C340" s="1">
        <f t="shared" si="1"/>
        <v>-0.32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IFERROR(__xludf.DUMMYFUNCTION("""COMPUTED_VALUE"""),50.19)</f>
        <v>50.19</v>
      </c>
      <c r="C341" s="1">
        <f t="shared" si="1"/>
        <v>-1.01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IFERROR(__xludf.DUMMYFUNCTION("""COMPUTED_VALUE"""),50.17)</f>
        <v>50.17</v>
      </c>
      <c r="C342" s="1">
        <f t="shared" si="1"/>
        <v>-1.02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IFERROR(__xludf.DUMMYFUNCTION("""COMPUTED_VALUE"""),49.83)</f>
        <v>49.83</v>
      </c>
      <c r="C343" s="1">
        <f t="shared" si="1"/>
        <v>-1.34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IFERROR(__xludf.DUMMYFUNCTION("""COMPUTED_VALUE"""),49.54)</f>
        <v>49.54</v>
      </c>
      <c r="C344" s="1">
        <f t="shared" si="1"/>
        <v>-1.29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IFERROR(__xludf.DUMMYFUNCTION("""COMPUTED_VALUE"""),49.49)</f>
        <v>49.49</v>
      </c>
      <c r="C345" s="1">
        <f t="shared" si="1"/>
        <v>-1.05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IFERROR(__xludf.DUMMYFUNCTION("""COMPUTED_VALUE"""),50.07)</f>
        <v>50.07</v>
      </c>
      <c r="C346" s="1">
        <f t="shared" si="1"/>
        <v>-0.42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IFERROR(__xludf.DUMMYFUNCTION("""COMPUTED_VALUE"""),50.76)</f>
        <v>50.76</v>
      </c>
      <c r="C347" s="1">
        <f t="shared" si="1"/>
        <v>-0.31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IFERROR(__xludf.DUMMYFUNCTION("""COMPUTED_VALUE"""),51.06)</f>
        <v>51.06</v>
      </c>
      <c r="C348" s="1">
        <f t="shared" si="1"/>
        <v>-0.7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IFERROR(__xludf.DUMMYFUNCTION("""COMPUTED_VALUE"""),51.82)</f>
        <v>51.82</v>
      </c>
      <c r="C349" s="1">
        <f t="shared" si="1"/>
        <v>-0.24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IFERROR(__xludf.DUMMYFUNCTION("""COMPUTED_VALUE"""),51.19)</f>
        <v>51.19</v>
      </c>
      <c r="C350" s="1">
        <f t="shared" si="1"/>
        <v>-1.63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IFERROR(__xludf.DUMMYFUNCTION("""COMPUTED_VALUE"""),51.12)</f>
        <v>51.12</v>
      </c>
      <c r="C351" s="1">
        <f t="shared" si="1"/>
        <v>-1.07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IFERROR(__xludf.DUMMYFUNCTION("""COMPUTED_VALUE"""),50.56)</f>
        <v>50.56</v>
      </c>
      <c r="C352" s="1">
        <f t="shared" si="1"/>
        <v>-1.56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IFERROR(__xludf.DUMMYFUNCTION("""COMPUTED_VALUE"""),50.41)</f>
        <v>50.41</v>
      </c>
      <c r="C353" s="1">
        <f t="shared" si="1"/>
        <v>-1.15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IFERROR(__xludf.DUMMYFUNCTION("""COMPUTED_VALUE"""),50.68)</f>
        <v>50.68</v>
      </c>
      <c r="C354" s="1">
        <f t="shared" si="1"/>
        <v>-0.73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IFERROR(__xludf.DUMMYFUNCTION("""COMPUTED_VALUE"""),51.13)</f>
        <v>51.13</v>
      </c>
      <c r="C355" s="1">
        <f t="shared" si="1"/>
        <v>-0.55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IFERROR(__xludf.DUMMYFUNCTION("""COMPUTED_VALUE"""),51.6)</f>
        <v>51.6</v>
      </c>
      <c r="C356" s="1">
        <f t="shared" si="1"/>
        <v>-0.53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IFERROR(__xludf.DUMMYFUNCTION("""COMPUTED_VALUE"""),49.91)</f>
        <v>49.91</v>
      </c>
      <c r="C357" s="1">
        <f t="shared" si="1"/>
        <v>-2.69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IFERROR(__xludf.DUMMYFUNCTION("""COMPUTED_VALUE"""),50.09)</f>
        <v>50.09</v>
      </c>
      <c r="C358" s="1">
        <f t="shared" si="1"/>
        <v>-0.82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IFERROR(__xludf.DUMMYFUNCTION("""COMPUTED_VALUE"""),49.28)</f>
        <v>49.28</v>
      </c>
      <c r="C359" s="1">
        <f t="shared" si="1"/>
        <v>-1.81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IFERROR(__xludf.DUMMYFUNCTION("""COMPUTED_VALUE"""),48.78)</f>
        <v>48.78</v>
      </c>
      <c r="C360" s="1">
        <f t="shared" si="1"/>
        <v>-1.5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IFERROR(__xludf.DUMMYFUNCTION("""COMPUTED_VALUE"""),48.89)</f>
        <v>48.89</v>
      </c>
      <c r="C361" s="1">
        <f t="shared" si="1"/>
        <v>-0.89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IFERROR(__xludf.DUMMYFUNCTION("""COMPUTED_VALUE"""),48.1)</f>
        <v>48.1</v>
      </c>
      <c r="C362" s="1">
        <f t="shared" si="1"/>
        <v>-1.79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IFERROR(__xludf.DUMMYFUNCTION("""COMPUTED_VALUE"""),48.33)</f>
        <v>48.33</v>
      </c>
      <c r="C363" s="1">
        <f t="shared" si="1"/>
        <v>-0.77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IFERROR(__xludf.DUMMYFUNCTION("""COMPUTED_VALUE"""),47.74)</f>
        <v>47.74</v>
      </c>
      <c r="C364" s="1">
        <f t="shared" si="1"/>
        <v>-1.59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IFERROR(__xludf.DUMMYFUNCTION("""COMPUTED_VALUE"""),48.24)</f>
        <v>48.24</v>
      </c>
      <c r="C365" s="1">
        <f t="shared" si="1"/>
        <v>-0.5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IFERROR(__xludf.DUMMYFUNCTION("""COMPUTED_VALUE"""),48.15)</f>
        <v>48.15</v>
      </c>
      <c r="C366" s="1">
        <f t="shared" si="1"/>
        <v>-1.09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IFERROR(__xludf.DUMMYFUNCTION("""COMPUTED_VALUE"""),47.28)</f>
        <v>47.28</v>
      </c>
      <c r="C367" s="1">
        <f t="shared" si="1"/>
        <v>-1.87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IFERROR(__xludf.DUMMYFUNCTION("""COMPUTED_VALUE"""),48.41)</f>
        <v>48.41</v>
      </c>
      <c r="C368" s="1">
        <f t="shared" si="1"/>
        <v>0.13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IFERROR(__xludf.DUMMYFUNCTION("""COMPUTED_VALUE"""),48.5)</f>
        <v>48.5</v>
      </c>
      <c r="C369" s="1">
        <f t="shared" si="1"/>
        <v>-0.91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IFERROR(__xludf.DUMMYFUNCTION("""COMPUTED_VALUE"""),48.88)</f>
        <v>48.88</v>
      </c>
      <c r="C370" s="1">
        <f t="shared" si="1"/>
        <v>-0.62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IFERROR(__xludf.DUMMYFUNCTION("""COMPUTED_VALUE"""),49.55)</f>
        <v>49.55</v>
      </c>
      <c r="C371" s="1">
        <f t="shared" si="1"/>
        <v>-0.33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IFERROR(__xludf.DUMMYFUNCTION("""COMPUTED_VALUE"""),49.85)</f>
        <v>49.85</v>
      </c>
      <c r="C372" s="1">
        <f t="shared" si="1"/>
        <v>-0.7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IFERROR(__xludf.DUMMYFUNCTION("""COMPUTED_VALUE"""),49.21)</f>
        <v>49.21</v>
      </c>
      <c r="C373" s="1">
        <f t="shared" si="1"/>
        <v>-1.64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IFERROR(__xludf.DUMMYFUNCTION("""COMPUTED_VALUE"""),48.34)</f>
        <v>48.34</v>
      </c>
      <c r="C374" s="1">
        <f t="shared" si="1"/>
        <v>-1.87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IFERROR(__xludf.DUMMYFUNCTION("""COMPUTED_VALUE"""),49.54)</f>
        <v>49.54</v>
      </c>
      <c r="C375" s="1">
        <f t="shared" si="1"/>
        <v>0.2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IFERROR(__xludf.DUMMYFUNCTION("""COMPUTED_VALUE"""),49.82)</f>
        <v>49.82</v>
      </c>
      <c r="C376" s="1">
        <f t="shared" si="1"/>
        <v>-0.72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IFERROR(__xludf.DUMMYFUNCTION("""COMPUTED_VALUE"""),50.92)</f>
        <v>50.92</v>
      </c>
      <c r="C377" s="1">
        <f t="shared" si="1"/>
        <v>0.1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IFERROR(__xludf.DUMMYFUNCTION("""COMPUTED_VALUE"""),51.7)</f>
        <v>51.7</v>
      </c>
      <c r="C378" s="1">
        <f t="shared" si="1"/>
        <v>-0.22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IFERROR(__xludf.DUMMYFUNCTION("""COMPUTED_VALUE"""),52.34)</f>
        <v>52.34</v>
      </c>
      <c r="C379" s="1">
        <f t="shared" si="1"/>
        <v>-0.36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IFERROR(__xludf.DUMMYFUNCTION("""COMPUTED_VALUE"""),52.33)</f>
        <v>52.33</v>
      </c>
      <c r="C380" s="1">
        <f t="shared" si="1"/>
        <v>-1.01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IFERROR(__xludf.DUMMYFUNCTION("""COMPUTED_VALUE"""),52.76)</f>
        <v>52.76</v>
      </c>
      <c r="C381" s="1">
        <f t="shared" si="1"/>
        <v>-0.57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IFERROR(__xludf.DUMMYFUNCTION("""COMPUTED_VALUE"""),53.59)</f>
        <v>53.59</v>
      </c>
      <c r="C382" s="1">
        <f t="shared" si="1"/>
        <v>-0.17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IFERROR(__xludf.DUMMYFUNCTION("""COMPUTED_VALUE"""),53.07)</f>
        <v>53.07</v>
      </c>
      <c r="C383" s="1">
        <f t="shared" si="1"/>
        <v>-1.52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IFERROR(__xludf.DUMMYFUNCTION("""COMPUTED_VALUE"""),52.27)</f>
        <v>52.27</v>
      </c>
      <c r="C384" s="1">
        <f t="shared" si="1"/>
        <v>-1.8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IFERROR(__xludf.DUMMYFUNCTION("""COMPUTED_VALUE"""),52.4)</f>
        <v>52.4</v>
      </c>
      <c r="C385" s="1">
        <f t="shared" si="1"/>
        <v>-0.87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IFERROR(__xludf.DUMMYFUNCTION("""COMPUTED_VALUE"""),51.95)</f>
        <v>51.95</v>
      </c>
      <c r="C386" s="1">
        <f t="shared" si="1"/>
        <v>-1.45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IFERROR(__xludf.DUMMYFUNCTION("""COMPUTED_VALUE"""),51.38)</f>
        <v>51.38</v>
      </c>
      <c r="C387" s="1">
        <f t="shared" si="1"/>
        <v>-1.57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IFERROR(__xludf.DUMMYFUNCTION("""COMPUTED_VALUE"""),51.81)</f>
        <v>51.81</v>
      </c>
      <c r="C388" s="1">
        <f t="shared" si="1"/>
        <v>-0.57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IFERROR(__xludf.DUMMYFUNCTION("""COMPUTED_VALUE"""),51.33)</f>
        <v>51.33</v>
      </c>
      <c r="C389" s="1">
        <f t="shared" si="1"/>
        <v>-1.48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IFERROR(__xludf.DUMMYFUNCTION("""COMPUTED_VALUE"""),51.81)</f>
        <v>51.81</v>
      </c>
      <c r="C390" s="1">
        <f t="shared" si="1"/>
        <v>-0.52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IFERROR(__xludf.DUMMYFUNCTION("""COMPUTED_VALUE"""),52.09)</f>
        <v>52.09</v>
      </c>
      <c r="C391" s="1">
        <f t="shared" si="1"/>
        <v>-0.72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IFERROR(__xludf.DUMMYFUNCTION("""COMPUTED_VALUE"""),52.58)</f>
        <v>52.58</v>
      </c>
      <c r="C392" s="1">
        <f t="shared" si="1"/>
        <v>-0.51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IFERROR(__xludf.DUMMYFUNCTION("""COMPUTED_VALUE"""),52.24)</f>
        <v>52.24</v>
      </c>
      <c r="C393" s="1">
        <f t="shared" si="1"/>
        <v>-1.34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IFERROR(__xludf.DUMMYFUNCTION("""COMPUTED_VALUE"""),51.81)</f>
        <v>51.81</v>
      </c>
      <c r="C394" s="1">
        <f t="shared" si="1"/>
        <v>-1.43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IFERROR(__xludf.DUMMYFUNCTION("""COMPUTED_VALUE"""),51.57)</f>
        <v>51.57</v>
      </c>
      <c r="C395" s="1">
        <f t="shared" si="1"/>
        <v>-1.24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IFERROR(__xludf.DUMMYFUNCTION("""COMPUTED_VALUE"""),50.48)</f>
        <v>50.48</v>
      </c>
      <c r="C396" s="1">
        <f t="shared" si="1"/>
        <v>-2.09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IFERROR(__xludf.DUMMYFUNCTION("""COMPUTED_VALUE"""),50.55)</f>
        <v>50.55</v>
      </c>
      <c r="C397" s="1">
        <f t="shared" si="1"/>
        <v>-0.93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IFERROR(__xludf.DUMMYFUNCTION("""COMPUTED_VALUE"""),50.04)</f>
        <v>50.04</v>
      </c>
      <c r="C398" s="1">
        <f t="shared" si="1"/>
        <v>-1.51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IFERROR(__xludf.DUMMYFUNCTION("""COMPUTED_VALUE"""),50.02)</f>
        <v>50.02</v>
      </c>
      <c r="C399" s="1">
        <f t="shared" si="1"/>
        <v>-1.02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IFERROR(__xludf.DUMMYFUNCTION("""COMPUTED_VALUE"""),48.52)</f>
        <v>48.52</v>
      </c>
      <c r="C400" s="1">
        <f t="shared" si="1"/>
        <v>-2.5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IFERROR(__xludf.DUMMYFUNCTION("""COMPUTED_VALUE"""),48.86)</f>
        <v>48.86</v>
      </c>
      <c r="C401" s="1">
        <f t="shared" si="1"/>
        <v>-0.66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IFERROR(__xludf.DUMMYFUNCTION("""COMPUTED_VALUE"""),46.84)</f>
        <v>46.84</v>
      </c>
      <c r="C402" s="1">
        <f t="shared" si="1"/>
        <v>-3.02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IFERROR(__xludf.DUMMYFUNCTION("""COMPUTED_VALUE"""),47.21)</f>
        <v>47.21</v>
      </c>
      <c r="C403" s="1">
        <f t="shared" si="1"/>
        <v>-0.63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IFERROR(__xludf.DUMMYFUNCTION("""COMPUTED_VALUE"""),43.04)</f>
        <v>43.04</v>
      </c>
      <c r="C404" s="1">
        <f t="shared" si="1"/>
        <v>-5.17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IFERROR(__xludf.DUMMYFUNCTION("""COMPUTED_VALUE"""),46.1)</f>
        <v>46.1</v>
      </c>
      <c r="C405" s="1">
        <f t="shared" si="1"/>
        <v>2.06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IFERROR(__xludf.DUMMYFUNCTION("""COMPUTED_VALUE"""),42.8)</f>
        <v>42.8</v>
      </c>
      <c r="C406" s="1">
        <f t="shared" si="1"/>
        <v>-4.3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IFERROR(__xludf.DUMMYFUNCTION("""COMPUTED_VALUE"""),45.07)</f>
        <v>45.07</v>
      </c>
      <c r="C407" s="1">
        <f t="shared" si="1"/>
        <v>1.27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IFERROR(__xludf.DUMMYFUNCTION("""COMPUTED_VALUE"""),44.89)</f>
        <v>44.89</v>
      </c>
      <c r="C408" s="1">
        <f t="shared" si="1"/>
        <v>-1.18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IFERROR(__xludf.DUMMYFUNCTION("""COMPUTED_VALUE"""),45.82)</f>
        <v>45.82</v>
      </c>
      <c r="C409" s="1">
        <f t="shared" si="1"/>
        <v>-0.07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IFERROR(__xludf.DUMMYFUNCTION("""COMPUTED_VALUE"""),44.89)</f>
        <v>44.89</v>
      </c>
      <c r="C410" s="1">
        <f t="shared" si="1"/>
        <v>-1.93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IFERROR(__xludf.DUMMYFUNCTION("""COMPUTED_VALUE"""),45.86)</f>
        <v>45.86</v>
      </c>
      <c r="C411" s="1">
        <f t="shared" si="1"/>
        <v>-0.03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IFERROR(__xludf.DUMMYFUNCTION("""COMPUTED_VALUE"""),44.28)</f>
        <v>44.28</v>
      </c>
      <c r="C412" s="1">
        <f t="shared" si="1"/>
        <v>-2.58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IFERROR(__xludf.DUMMYFUNCTION("""COMPUTED_VALUE"""),44.47)</f>
        <v>44.47</v>
      </c>
      <c r="C413" s="1">
        <f t="shared" si="1"/>
        <v>-0.81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IFERROR(__xludf.DUMMYFUNCTION("""COMPUTED_VALUE"""),44.6)</f>
        <v>44.6</v>
      </c>
      <c r="C414" s="1">
        <f t="shared" si="1"/>
        <v>-0.87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IFERROR(__xludf.DUMMYFUNCTION("""COMPUTED_VALUE"""),46.42)</f>
        <v>46.42</v>
      </c>
      <c r="C415" s="1">
        <f t="shared" si="1"/>
        <v>0.82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IFERROR(__xludf.DUMMYFUNCTION("""COMPUTED_VALUE"""),48.08)</f>
        <v>48.08</v>
      </c>
      <c r="C416" s="1">
        <f t="shared" si="1"/>
        <v>0.66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IFERROR(__xludf.DUMMYFUNCTION("""COMPUTED_VALUE"""),48.09)</f>
        <v>48.09</v>
      </c>
      <c r="C417" s="1">
        <f t="shared" si="1"/>
        <v>-0.99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IFERROR(__xludf.DUMMYFUNCTION("""COMPUTED_VALUE"""),48.48)</f>
        <v>48.48</v>
      </c>
      <c r="C418" s="1">
        <f t="shared" si="1"/>
        <v>-0.61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IFERROR(__xludf.DUMMYFUNCTION("""COMPUTED_VALUE"""),48.55)</f>
        <v>48.55</v>
      </c>
      <c r="C419" s="1">
        <f t="shared" si="1"/>
        <v>-0.93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IFERROR(__xludf.DUMMYFUNCTION("""COMPUTED_VALUE"""),48.66)</f>
        <v>48.66</v>
      </c>
      <c r="C420" s="1">
        <f t="shared" si="1"/>
        <v>-0.89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IFERROR(__xludf.DUMMYFUNCTION("""COMPUTED_VALUE"""),49.71)</f>
        <v>49.71</v>
      </c>
      <c r="C421" s="1">
        <f t="shared" si="1"/>
        <v>0.05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IFERROR(__xludf.DUMMYFUNCTION("""COMPUTED_VALUE"""),49.5)</f>
        <v>49.5</v>
      </c>
      <c r="C422" s="1">
        <f t="shared" si="1"/>
        <v>-1.21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IFERROR(__xludf.DUMMYFUNCTION("""COMPUTED_VALUE"""),48.51)</f>
        <v>48.51</v>
      </c>
      <c r="C423" s="1">
        <f t="shared" si="1"/>
        <v>-1.99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IFERROR(__xludf.DUMMYFUNCTION("""COMPUTED_VALUE"""),48.06)</f>
        <v>48.06</v>
      </c>
      <c r="C424" s="1">
        <f t="shared" si="1"/>
        <v>-1.45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IFERROR(__xludf.DUMMYFUNCTION("""COMPUTED_VALUE"""),49.98)</f>
        <v>49.98</v>
      </c>
      <c r="C425" s="1">
        <f t="shared" si="1"/>
        <v>0.92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IFERROR(__xludf.DUMMYFUNCTION("""COMPUTED_VALUE"""),49.53)</f>
        <v>49.53</v>
      </c>
      <c r="C426" s="1">
        <f t="shared" si="1"/>
        <v>-1.45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IFERROR(__xludf.DUMMYFUNCTION("""COMPUTED_VALUE"""),47.28)</f>
        <v>47.28</v>
      </c>
      <c r="C427" s="1">
        <f t="shared" si="1"/>
        <v>-3.25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IFERROR(__xludf.DUMMYFUNCTION("""COMPUTED_VALUE"""),47.46)</f>
        <v>47.46</v>
      </c>
      <c r="C428" s="1">
        <f t="shared" si="1"/>
        <v>-0.82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IFERROR(__xludf.DUMMYFUNCTION("""COMPUTED_VALUE"""),47.9)</f>
        <v>47.9</v>
      </c>
      <c r="C429" s="1">
        <f t="shared" si="1"/>
        <v>-0.56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IFERROR(__xludf.DUMMYFUNCTION("""COMPUTED_VALUE"""),48.99)</f>
        <v>48.99</v>
      </c>
      <c r="C430" s="1">
        <f t="shared" si="1"/>
        <v>0.09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IFERROR(__xludf.DUMMYFUNCTION("""COMPUTED_VALUE"""),49.36)</f>
        <v>49.36</v>
      </c>
      <c r="C431" s="1">
        <f t="shared" si="1"/>
        <v>-0.63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IFERROR(__xludf.DUMMYFUNCTION("""COMPUTED_VALUE"""),50.12)</f>
        <v>50.12</v>
      </c>
      <c r="C432" s="1">
        <f t="shared" si="1"/>
        <v>-0.24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IFERROR(__xludf.DUMMYFUNCTION("""COMPUTED_VALUE"""),48.68)</f>
        <v>48.68</v>
      </c>
      <c r="C433" s="1">
        <f t="shared" si="1"/>
        <v>-2.44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IFERROR(__xludf.DUMMYFUNCTION("""COMPUTED_VALUE"""),49.27)</f>
        <v>49.27</v>
      </c>
      <c r="C434" s="1">
        <f t="shared" si="1"/>
        <v>-0.41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IFERROR(__xludf.DUMMYFUNCTION("""COMPUTED_VALUE"""),48.23)</f>
        <v>48.23</v>
      </c>
      <c r="C435" s="1">
        <f t="shared" si="1"/>
        <v>-2.04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IFERROR(__xludf.DUMMYFUNCTION("""COMPUTED_VALUE"""),46.63)</f>
        <v>46.63</v>
      </c>
      <c r="C436" s="1">
        <f t="shared" si="1"/>
        <v>-2.6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IFERROR(__xludf.DUMMYFUNCTION("""COMPUTED_VALUE"""),46.45)</f>
        <v>46.45</v>
      </c>
      <c r="C437" s="1">
        <f t="shared" si="1"/>
        <v>-1.18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IFERROR(__xludf.DUMMYFUNCTION("""COMPUTED_VALUE"""),47.56)</f>
        <v>47.56</v>
      </c>
      <c r="C438" s="1">
        <f t="shared" si="1"/>
        <v>0.11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IFERROR(__xludf.DUMMYFUNCTION("""COMPUTED_VALUE"""),47.08)</f>
        <v>47.08</v>
      </c>
      <c r="C439" s="1">
        <f t="shared" si="1"/>
        <v>-1.48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IFERROR(__xludf.DUMMYFUNCTION("""COMPUTED_VALUE"""),46.47)</f>
        <v>46.47</v>
      </c>
      <c r="C440" s="1">
        <f t="shared" si="1"/>
        <v>-1.61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IFERROR(__xludf.DUMMYFUNCTION("""COMPUTED_VALUE"""),46.72)</f>
        <v>46.72</v>
      </c>
      <c r="C441" s="1">
        <f t="shared" si="1"/>
        <v>-0.75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IFERROR(__xludf.DUMMYFUNCTION("""COMPUTED_VALUE"""),44.9)</f>
        <v>44.9</v>
      </c>
      <c r="C442" s="1">
        <f t="shared" si="1"/>
        <v>-2.82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IFERROR(__xludf.DUMMYFUNCTION("""COMPUTED_VALUE"""),43.48)</f>
        <v>43.48</v>
      </c>
      <c r="C443" s="1">
        <f t="shared" si="1"/>
        <v>-2.42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IFERROR(__xludf.DUMMYFUNCTION("""COMPUTED_VALUE"""),43.43)</f>
        <v>43.43</v>
      </c>
      <c r="C444" s="1">
        <f t="shared" si="1"/>
        <v>-1.05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IFERROR(__xludf.DUMMYFUNCTION("""COMPUTED_VALUE"""),43.41)</f>
        <v>43.41</v>
      </c>
      <c r="C445" s="1">
        <f t="shared" si="1"/>
        <v>-1.02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IFERROR(__xludf.DUMMYFUNCTION("""COMPUTED_VALUE"""),44.43)</f>
        <v>44.43</v>
      </c>
      <c r="C446" s="1">
        <f t="shared" si="1"/>
        <v>0.02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IFERROR(__xludf.DUMMYFUNCTION("""COMPUTED_VALUE"""),43.43)</f>
        <v>43.43</v>
      </c>
      <c r="C447" s="1">
        <f t="shared" si="1"/>
        <v>-2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IFERROR(__xludf.DUMMYFUNCTION("""COMPUTED_VALUE"""),45.45)</f>
        <v>45.45</v>
      </c>
      <c r="C448" s="1">
        <f t="shared" si="1"/>
        <v>1.02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IFERROR(__xludf.DUMMYFUNCTION("""COMPUTED_VALUE"""),45.76)</f>
        <v>45.76</v>
      </c>
      <c r="C449" s="1">
        <f t="shared" si="1"/>
        <v>-0.69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IFERROR(__xludf.DUMMYFUNCTION("""COMPUTED_VALUE"""),47.03)</f>
        <v>47.03</v>
      </c>
      <c r="C450" s="1">
        <f t="shared" si="1"/>
        <v>0.27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IFERROR(__xludf.DUMMYFUNCTION("""COMPUTED_VALUE"""),46.33)</f>
        <v>46.33</v>
      </c>
      <c r="C451" s="1">
        <f t="shared" si="1"/>
        <v>-1.7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IFERROR(__xludf.DUMMYFUNCTION("""COMPUTED_VALUE"""),46.1)</f>
        <v>46.1</v>
      </c>
      <c r="C452" s="1">
        <f t="shared" si="1"/>
        <v>-1.23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IFERROR(__xludf.DUMMYFUNCTION("""COMPUTED_VALUE"""),45.12)</f>
        <v>45.12</v>
      </c>
      <c r="C453" s="1">
        <f t="shared" si="1"/>
        <v>-1.98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IFERROR(__xludf.DUMMYFUNCTION("""COMPUTED_VALUE"""),46.68)</f>
        <v>46.68</v>
      </c>
      <c r="C454" s="1">
        <f t="shared" si="1"/>
        <v>0.56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IFERROR(__xludf.DUMMYFUNCTION("""COMPUTED_VALUE"""),46.13)</f>
        <v>46.13</v>
      </c>
      <c r="C455" s="1">
        <f t="shared" si="1"/>
        <v>-1.55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IFERROR(__xludf.DUMMYFUNCTION("""COMPUTED_VALUE"""),46.19)</f>
        <v>46.19</v>
      </c>
      <c r="C456" s="1">
        <f t="shared" si="1"/>
        <v>-0.94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IFERROR(__xludf.DUMMYFUNCTION("""COMPUTED_VALUE"""),48.46)</f>
        <v>48.46</v>
      </c>
      <c r="C457" s="1">
        <f t="shared" si="1"/>
        <v>1.27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IFERROR(__xludf.DUMMYFUNCTION("""COMPUTED_VALUE"""),49.92)</f>
        <v>49.92</v>
      </c>
      <c r="C458" s="1">
        <f t="shared" si="1"/>
        <v>0.46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IFERROR(__xludf.DUMMYFUNCTION("""COMPUTED_VALUE"""),49.42)</f>
        <v>49.42</v>
      </c>
      <c r="C459" s="1">
        <f t="shared" si="1"/>
        <v>-1.5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IFERROR(__xludf.DUMMYFUNCTION("""COMPUTED_VALUE"""),50.45)</f>
        <v>50.45</v>
      </c>
      <c r="C460" s="1">
        <f t="shared" si="1"/>
        <v>0.03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IFERROR(__xludf.DUMMYFUNCTION("""COMPUTED_VALUE"""),51.81)</f>
        <v>51.81</v>
      </c>
      <c r="C461" s="1">
        <f t="shared" si="1"/>
        <v>0.36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IFERROR(__xludf.DUMMYFUNCTION("""COMPUTED_VALUE"""),52.1)</f>
        <v>52.1</v>
      </c>
      <c r="C462" s="1">
        <f t="shared" si="1"/>
        <v>-0.71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IFERROR(__xludf.DUMMYFUNCTION("""COMPUTED_VALUE"""),50.62)</f>
        <v>50.62</v>
      </c>
      <c r="C463" s="1">
        <f t="shared" si="1"/>
        <v>-2.48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IFERROR(__xludf.DUMMYFUNCTION("""COMPUTED_VALUE"""),48.99)</f>
        <v>48.99</v>
      </c>
      <c r="C464" s="1">
        <f t="shared" si="1"/>
        <v>-2.63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IFERROR(__xludf.DUMMYFUNCTION("""COMPUTED_VALUE"""),50.32)</f>
        <v>50.32</v>
      </c>
      <c r="C465" s="1">
        <f t="shared" si="1"/>
        <v>0.33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IFERROR(__xludf.DUMMYFUNCTION("""COMPUTED_VALUE"""),51.68)</f>
        <v>51.68</v>
      </c>
      <c r="C466" s="1">
        <f t="shared" si="1"/>
        <v>0.36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IFERROR(__xludf.DUMMYFUNCTION("""COMPUTED_VALUE"""),51.18)</f>
        <v>51.18</v>
      </c>
      <c r="C467" s="1">
        <f t="shared" si="1"/>
        <v>-1.5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IFERROR(__xludf.DUMMYFUNCTION("""COMPUTED_VALUE"""),51.25)</f>
        <v>51.25</v>
      </c>
      <c r="C468" s="1">
        <f t="shared" si="1"/>
        <v>-0.93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IFERROR(__xludf.DUMMYFUNCTION("""COMPUTED_VALUE"""),51.34)</f>
        <v>51.34</v>
      </c>
      <c r="C469" s="1">
        <f t="shared" si="1"/>
        <v>-0.91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IFERROR(__xludf.DUMMYFUNCTION("""COMPUTED_VALUE"""),49.21)</f>
        <v>49.21</v>
      </c>
      <c r="C470" s="1">
        <f t="shared" si="1"/>
        <v>-3.13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IFERROR(__xludf.DUMMYFUNCTION("""COMPUTED_VALUE"""),49.09)</f>
        <v>49.09</v>
      </c>
      <c r="C471" s="1">
        <f t="shared" si="1"/>
        <v>-1.12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IFERROR(__xludf.DUMMYFUNCTION("""COMPUTED_VALUE"""),50.37)</f>
        <v>50.37</v>
      </c>
      <c r="C472" s="1">
        <f t="shared" si="1"/>
        <v>0.28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IFERROR(__xludf.DUMMYFUNCTION("""COMPUTED_VALUE"""),49.45)</f>
        <v>49.45</v>
      </c>
      <c r="C473" s="1">
        <f t="shared" si="1"/>
        <v>-1.92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IFERROR(__xludf.DUMMYFUNCTION("""COMPUTED_VALUE"""),49.95)</f>
        <v>49.95</v>
      </c>
      <c r="C474" s="1">
        <f t="shared" si="1"/>
        <v>-0.5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IFERROR(__xludf.DUMMYFUNCTION("""COMPUTED_VALUE"""),48.12)</f>
        <v>48.12</v>
      </c>
      <c r="C475" s="1">
        <f t="shared" si="1"/>
        <v>-2.83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IFERROR(__xludf.DUMMYFUNCTION("""COMPUTED_VALUE"""),46.7)</f>
        <v>46.7</v>
      </c>
      <c r="C476" s="1">
        <f t="shared" si="1"/>
        <v>-2.42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IFERROR(__xludf.DUMMYFUNCTION("""COMPUTED_VALUE"""),46.88)</f>
        <v>46.88</v>
      </c>
      <c r="C477" s="1">
        <f t="shared" si="1"/>
        <v>-0.82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IFERROR(__xludf.DUMMYFUNCTION("""COMPUTED_VALUE"""),46.06)</f>
        <v>46.06</v>
      </c>
      <c r="C478" s="1">
        <f t="shared" si="1"/>
        <v>-1.82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IFERROR(__xludf.DUMMYFUNCTION("""COMPUTED_VALUE"""),46.0)</f>
        <v>46</v>
      </c>
      <c r="C479" s="1">
        <f t="shared" si="1"/>
        <v>-1.06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IFERROR(__xludf.DUMMYFUNCTION("""COMPUTED_VALUE"""),45.1)</f>
        <v>45.1</v>
      </c>
      <c r="C480" s="1">
        <f t="shared" si="1"/>
        <v>-1.9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IFERROR(__xludf.DUMMYFUNCTION("""COMPUTED_VALUE"""),45.0)</f>
        <v>45</v>
      </c>
      <c r="C481" s="1">
        <f t="shared" si="1"/>
        <v>-1.1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IFERROR(__xludf.DUMMYFUNCTION("""COMPUTED_VALUE"""),46.01)</f>
        <v>46.01</v>
      </c>
      <c r="C482" s="1">
        <f t="shared" si="1"/>
        <v>0.01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IFERROR(__xludf.DUMMYFUNCTION("""COMPUTED_VALUE"""),45.55)</f>
        <v>45.55</v>
      </c>
      <c r="C483" s="1">
        <f t="shared" si="1"/>
        <v>-1.46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IFERROR(__xludf.DUMMYFUNCTION("""COMPUTED_VALUE"""),48.04)</f>
        <v>48.04</v>
      </c>
      <c r="C484" s="1">
        <f t="shared" si="1"/>
        <v>1.49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IFERROR(__xludf.DUMMYFUNCTION("""COMPUTED_VALUE"""),47.79)</f>
        <v>47.79</v>
      </c>
      <c r="C485" s="1">
        <f t="shared" si="1"/>
        <v>-1.25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IFERROR(__xludf.DUMMYFUNCTION("""COMPUTED_VALUE"""),48.23)</f>
        <v>48.23</v>
      </c>
      <c r="C486" s="1">
        <f t="shared" si="1"/>
        <v>-0.56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IFERROR(__xludf.DUMMYFUNCTION("""COMPUTED_VALUE"""),48.78)</f>
        <v>48.78</v>
      </c>
      <c r="C487" s="1">
        <f t="shared" si="1"/>
        <v>-0.45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IFERROR(__xludf.DUMMYFUNCTION("""COMPUTED_VALUE"""),48.56)</f>
        <v>48.56</v>
      </c>
      <c r="C488" s="1">
        <f t="shared" si="1"/>
        <v>-1.22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IFERROR(__xludf.DUMMYFUNCTION("""COMPUTED_VALUE"""),49.16)</f>
        <v>49.16</v>
      </c>
      <c r="C489" s="1">
        <f t="shared" si="1"/>
        <v>-0.4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IFERROR(__xludf.DUMMYFUNCTION("""COMPUTED_VALUE"""),47.81)</f>
        <v>47.81</v>
      </c>
      <c r="C490" s="1">
        <f t="shared" si="1"/>
        <v>-2.35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IFERROR(__xludf.DUMMYFUNCTION("""COMPUTED_VALUE"""),48.8)</f>
        <v>48.8</v>
      </c>
      <c r="C491" s="1">
        <f t="shared" si="1"/>
        <v>-0.01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IFERROR(__xludf.DUMMYFUNCTION("""COMPUTED_VALUE"""),47.89)</f>
        <v>47.89</v>
      </c>
      <c r="C492" s="1">
        <f t="shared" si="1"/>
        <v>-1.91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IFERROR(__xludf.DUMMYFUNCTION("""COMPUTED_VALUE"""),47.39)</f>
        <v>47.39</v>
      </c>
      <c r="C493" s="1">
        <f t="shared" si="1"/>
        <v>-1.5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IFERROR(__xludf.DUMMYFUNCTION("""COMPUTED_VALUE"""),47.08)</f>
        <v>47.08</v>
      </c>
      <c r="C494" s="1">
        <f t="shared" si="1"/>
        <v>-1.31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IFERROR(__xludf.DUMMYFUNCTION("""COMPUTED_VALUE"""),46.42)</f>
        <v>46.42</v>
      </c>
      <c r="C495" s="1">
        <f t="shared" si="1"/>
        <v>-1.66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IFERROR(__xludf.DUMMYFUNCTION("""COMPUTED_VALUE"""),46.88)</f>
        <v>46.88</v>
      </c>
      <c r="C496" s="1">
        <f t="shared" si="1"/>
        <v>-0.54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IFERROR(__xludf.DUMMYFUNCTION("""COMPUTED_VALUE"""),46.04)</f>
        <v>46.04</v>
      </c>
      <c r="C497" s="1">
        <f t="shared" si="1"/>
        <v>-1.84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IFERROR(__xludf.DUMMYFUNCTION("""COMPUTED_VALUE"""),47.92)</f>
        <v>47.92</v>
      </c>
      <c r="C498" s="1">
        <f t="shared" si="1"/>
        <v>0.88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IFERROR(__xludf.DUMMYFUNCTION("""COMPUTED_VALUE"""),47.49)</f>
        <v>47.49</v>
      </c>
      <c r="C499" s="1">
        <f t="shared" si="1"/>
        <v>-1.43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IFERROR(__xludf.DUMMYFUNCTION("""COMPUTED_VALUE"""),47.63)</f>
        <v>47.63</v>
      </c>
      <c r="C500" s="1">
        <f t="shared" si="1"/>
        <v>-0.86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IFERROR(__xludf.DUMMYFUNCTION("""COMPUTED_VALUE"""),47.95)</f>
        <v>47.95</v>
      </c>
      <c r="C501" s="1">
        <f t="shared" si="1"/>
        <v>-0.68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IFERROR(__xludf.DUMMYFUNCTION("""COMPUTED_VALUE"""),47.66)</f>
        <v>47.66</v>
      </c>
      <c r="C502" s="1">
        <f t="shared" si="1"/>
        <v>-1.29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IFERROR(__xludf.DUMMYFUNCTION("""COMPUTED_VALUE"""),46.97)</f>
        <v>46.97</v>
      </c>
      <c r="C503" s="1">
        <f t="shared" si="1"/>
        <v>-1.69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IFERROR(__xludf.DUMMYFUNCTION("""COMPUTED_VALUE"""),47.52)</f>
        <v>47.52</v>
      </c>
      <c r="C504" s="1">
        <f t="shared" si="1"/>
        <v>-0.45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IFERROR(__xludf.DUMMYFUNCTION("""COMPUTED_VALUE"""),47.17)</f>
        <v>47.17</v>
      </c>
      <c r="C505" s="1">
        <f t="shared" si="1"/>
        <v>-1.35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IFERROR(__xludf.DUMMYFUNCTION("""COMPUTED_VALUE"""),48.39)</f>
        <v>48.39</v>
      </c>
      <c r="C506" s="1">
        <f t="shared" si="1"/>
        <v>0.22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IFERROR(__xludf.DUMMYFUNCTION("""COMPUTED_VALUE"""),48.24)</f>
        <v>48.24</v>
      </c>
      <c r="C507" s="1">
        <f t="shared" si="1"/>
        <v>-1.15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IFERROR(__xludf.DUMMYFUNCTION("""COMPUTED_VALUE"""),48.8)</f>
        <v>48.8</v>
      </c>
      <c r="C508" s="1">
        <f t="shared" si="1"/>
        <v>-0.44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IFERROR(__xludf.DUMMYFUNCTION("""COMPUTED_VALUE"""),48.27)</f>
        <v>48.27</v>
      </c>
      <c r="C509" s="1">
        <f t="shared" si="1"/>
        <v>-1.53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IFERROR(__xludf.DUMMYFUNCTION("""COMPUTED_VALUE"""),48.39)</f>
        <v>48.39</v>
      </c>
      <c r="C510" s="1">
        <f t="shared" si="1"/>
        <v>-0.88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IFERROR(__xludf.DUMMYFUNCTION("""COMPUTED_VALUE"""),48.67)</f>
        <v>48.67</v>
      </c>
      <c r="C511" s="1">
        <f t="shared" si="1"/>
        <v>-0.72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IFERROR(__xludf.DUMMYFUNCTION("""COMPUTED_VALUE"""),48.95)</f>
        <v>48.95</v>
      </c>
      <c r="C512" s="1">
        <f t="shared" si="1"/>
        <v>-0.72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IFERROR(__xludf.DUMMYFUNCTION("""COMPUTED_VALUE"""),49.65)</f>
        <v>49.65</v>
      </c>
      <c r="C513" s="1">
        <f t="shared" si="1"/>
        <v>-0.3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IFERROR(__xludf.DUMMYFUNCTION("""COMPUTED_VALUE"""),49.76)</f>
        <v>49.76</v>
      </c>
      <c r="C514" s="1">
        <f t="shared" si="1"/>
        <v>-0.89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IFERROR(__xludf.DUMMYFUNCTION("""COMPUTED_VALUE"""),50.22)</f>
        <v>50.22</v>
      </c>
      <c r="C515" s="1">
        <f t="shared" si="1"/>
        <v>-0.54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IFERROR(__xludf.DUMMYFUNCTION("""COMPUTED_VALUE"""),50.56)</f>
        <v>50.56</v>
      </c>
      <c r="C516" s="1">
        <f t="shared" si="1"/>
        <v>-0.66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IFERROR(__xludf.DUMMYFUNCTION("""COMPUTED_VALUE"""),50.95)</f>
        <v>50.95</v>
      </c>
      <c r="C517" s="1">
        <f t="shared" si="1"/>
        <v>-0.61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IFERROR(__xludf.DUMMYFUNCTION("""COMPUTED_VALUE"""),50.04)</f>
        <v>50.04</v>
      </c>
      <c r="C518" s="1">
        <f t="shared" si="1"/>
        <v>-1.91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IFERROR(__xludf.DUMMYFUNCTION("""COMPUTED_VALUE"""),49.44)</f>
        <v>49.44</v>
      </c>
      <c r="C519" s="1">
        <f t="shared" si="1"/>
        <v>-1.6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IFERROR(__xludf.DUMMYFUNCTION("""COMPUTED_VALUE"""),49.23)</f>
        <v>49.23</v>
      </c>
      <c r="C520" s="1">
        <f t="shared" si="1"/>
        <v>-1.21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IFERROR(__xludf.DUMMYFUNCTION("""COMPUTED_VALUE"""),50.17)</f>
        <v>50.17</v>
      </c>
      <c r="C521" s="1">
        <f t="shared" si="1"/>
        <v>-0.06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IFERROR(__xludf.DUMMYFUNCTION("""COMPUTED_VALUE"""),49.98)</f>
        <v>49.98</v>
      </c>
      <c r="C522" s="1">
        <f t="shared" si="1"/>
        <v>-1.19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IFERROR(__xludf.DUMMYFUNCTION("""COMPUTED_VALUE"""),49.85)</f>
        <v>49.85</v>
      </c>
      <c r="C523" s="1">
        <f t="shared" si="1"/>
        <v>-1.13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IFERROR(__xludf.DUMMYFUNCTION("""COMPUTED_VALUE"""),49.12)</f>
        <v>49.12</v>
      </c>
      <c r="C524" s="1">
        <f t="shared" si="1"/>
        <v>-1.73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IFERROR(__xludf.DUMMYFUNCTION("""COMPUTED_VALUE"""),50.14)</f>
        <v>50.14</v>
      </c>
      <c r="C525" s="1">
        <f t="shared" si="1"/>
        <v>0.02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IFERROR(__xludf.DUMMYFUNCTION("""COMPUTED_VALUE"""),50.62)</f>
        <v>50.62</v>
      </c>
      <c r="C526" s="1">
        <f t="shared" si="1"/>
        <v>-0.52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IFERROR(__xludf.DUMMYFUNCTION("""COMPUTED_VALUE"""),51.16)</f>
        <v>51.16</v>
      </c>
      <c r="C527" s="1">
        <f t="shared" si="1"/>
        <v>-0.46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IFERROR(__xludf.DUMMYFUNCTION("""COMPUTED_VALUE"""),52.25)</f>
        <v>52.25</v>
      </c>
      <c r="C528" s="1">
        <f t="shared" si="1"/>
        <v>0.09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IFERROR(__xludf.DUMMYFUNCTION("""COMPUTED_VALUE"""),51.81)</f>
        <v>51.81</v>
      </c>
      <c r="C529" s="1">
        <f t="shared" si="1"/>
        <v>-1.44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IFERROR(__xludf.DUMMYFUNCTION("""COMPUTED_VALUE"""),52.13)</f>
        <v>52.13</v>
      </c>
      <c r="C530" s="1">
        <f t="shared" si="1"/>
        <v>-0.68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IFERROR(__xludf.DUMMYFUNCTION("""COMPUTED_VALUE"""),51.64)</f>
        <v>51.64</v>
      </c>
      <c r="C531" s="1">
        <f t="shared" si="1"/>
        <v>-1.49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IFERROR(__xludf.DUMMYFUNCTION("""COMPUTED_VALUE"""),52.31)</f>
        <v>52.31</v>
      </c>
      <c r="C532" s="1">
        <f t="shared" si="1"/>
        <v>-0.33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IFERROR(__xludf.DUMMYFUNCTION("""COMPUTED_VALUE"""),51.81)</f>
        <v>51.81</v>
      </c>
      <c r="C533" s="1">
        <f t="shared" si="1"/>
        <v>-1.5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IFERROR(__xludf.DUMMYFUNCTION("""COMPUTED_VALUE"""),52.07)</f>
        <v>52.07</v>
      </c>
      <c r="C534" s="1">
        <f t="shared" si="1"/>
        <v>-0.74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IFERROR(__xludf.DUMMYFUNCTION("""COMPUTED_VALUE"""),51.96)</f>
        <v>51.96</v>
      </c>
      <c r="C535" s="1">
        <f t="shared" si="1"/>
        <v>-1.11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IFERROR(__xludf.DUMMYFUNCTION("""COMPUTED_VALUE"""),51.52)</f>
        <v>51.52</v>
      </c>
      <c r="C536" s="1">
        <f t="shared" si="1"/>
        <v>-1.44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IFERROR(__xludf.DUMMYFUNCTION("""COMPUTED_VALUE"""),52.87)</f>
        <v>52.87</v>
      </c>
      <c r="C537" s="1">
        <f t="shared" si="1"/>
        <v>0.35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IFERROR(__xludf.DUMMYFUNCTION("""COMPUTED_VALUE"""),52.86)</f>
        <v>52.86</v>
      </c>
      <c r="C538" s="1">
        <f t="shared" si="1"/>
        <v>-1.01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IFERROR(__xludf.DUMMYFUNCTION("""COMPUTED_VALUE"""),52.85)</f>
        <v>52.85</v>
      </c>
      <c r="C539" s="1">
        <f t="shared" si="1"/>
        <v>-1.01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IFERROR(__xludf.DUMMYFUNCTION("""COMPUTED_VALUE"""),52.79)</f>
        <v>52.79</v>
      </c>
      <c r="C540" s="1">
        <f t="shared" si="1"/>
        <v>-1.06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IFERROR(__xludf.DUMMYFUNCTION("""COMPUTED_VALUE"""),52.67)</f>
        <v>52.67</v>
      </c>
      <c r="C541" s="1">
        <f t="shared" si="1"/>
        <v>-1.12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IFERROR(__xludf.DUMMYFUNCTION("""COMPUTED_VALUE"""),53.33)</f>
        <v>53.33</v>
      </c>
      <c r="C542" s="1">
        <f t="shared" si="1"/>
        <v>-0.34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IFERROR(__xludf.DUMMYFUNCTION("""COMPUTED_VALUE"""),54.18)</f>
        <v>54.18</v>
      </c>
      <c r="C543" s="1">
        <f t="shared" si="1"/>
        <v>-0.15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IFERROR(__xludf.DUMMYFUNCTION("""COMPUTED_VALUE"""),53.76)</f>
        <v>53.76</v>
      </c>
      <c r="C544" s="1">
        <f t="shared" si="1"/>
        <v>-1.42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IFERROR(__xludf.DUMMYFUNCTION("""COMPUTED_VALUE"""),52.89)</f>
        <v>52.89</v>
      </c>
      <c r="C545" s="1">
        <f t="shared" si="1"/>
        <v>-1.87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IFERROR(__xludf.DUMMYFUNCTION("""COMPUTED_VALUE"""),53.57)</f>
        <v>53.57</v>
      </c>
      <c r="C546" s="1">
        <f t="shared" si="1"/>
        <v>-0.32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IFERROR(__xludf.DUMMYFUNCTION("""COMPUTED_VALUE"""),52.99)</f>
        <v>52.99</v>
      </c>
      <c r="C547" s="1">
        <f t="shared" si="1"/>
        <v>-1.58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IFERROR(__xludf.DUMMYFUNCTION("""COMPUTED_VALUE"""),52.97)</f>
        <v>52.97</v>
      </c>
      <c r="C548" s="1">
        <f t="shared" si="1"/>
        <v>-1.02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IFERROR(__xludf.DUMMYFUNCTION("""COMPUTED_VALUE"""),51.74)</f>
        <v>51.74</v>
      </c>
      <c r="C549" s="1">
        <f t="shared" si="1"/>
        <v>-2.23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IFERROR(__xludf.DUMMYFUNCTION("""COMPUTED_VALUE"""),52.27)</f>
        <v>52.27</v>
      </c>
      <c r="C550" s="1">
        <f t="shared" si="1"/>
        <v>-0.47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IFERROR(__xludf.DUMMYFUNCTION("""COMPUTED_VALUE"""),52.95)</f>
        <v>52.95</v>
      </c>
      <c r="C551" s="1">
        <f t="shared" si="1"/>
        <v>-0.32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IFERROR(__xludf.DUMMYFUNCTION("""COMPUTED_VALUE"""),53.2)</f>
        <v>53.2</v>
      </c>
      <c r="C552" s="1">
        <f t="shared" si="1"/>
        <v>-0.75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IFERROR(__xludf.DUMMYFUNCTION("""COMPUTED_VALUE"""),52.77)</f>
        <v>52.77</v>
      </c>
      <c r="C553" s="1">
        <f t="shared" si="1"/>
        <v>-1.43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IFERROR(__xludf.DUMMYFUNCTION("""COMPUTED_VALUE"""),54.25)</f>
        <v>54.25</v>
      </c>
      <c r="C554" s="1">
        <f t="shared" si="1"/>
        <v>0.48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IFERROR(__xludf.DUMMYFUNCTION("""COMPUTED_VALUE"""),56.15)</f>
        <v>56.15</v>
      </c>
      <c r="C555" s="1">
        <f t="shared" si="1"/>
        <v>0.9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IFERROR(__xludf.DUMMYFUNCTION("""COMPUTED_VALUE"""),56.72)</f>
        <v>56.72</v>
      </c>
      <c r="C556" s="1">
        <f t="shared" si="1"/>
        <v>-0.43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IFERROR(__xludf.DUMMYFUNCTION("""COMPUTED_VALUE"""),56.55)</f>
        <v>56.55</v>
      </c>
      <c r="C557" s="1">
        <f t="shared" si="1"/>
        <v>-1.17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IFERROR(__xludf.DUMMYFUNCTION("""COMPUTED_VALUE"""),57.27)</f>
        <v>57.27</v>
      </c>
      <c r="C558" s="1">
        <f t="shared" si="1"/>
        <v>-0.28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IFERROR(__xludf.DUMMYFUNCTION("""COMPUTED_VALUE"""),56.91)</f>
        <v>56.91</v>
      </c>
      <c r="C559" s="1">
        <f t="shared" si="1"/>
        <v>-1.36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IFERROR(__xludf.DUMMYFUNCTION("""COMPUTED_VALUE"""),57.05)</f>
        <v>57.05</v>
      </c>
      <c r="C560" s="1">
        <f t="shared" si="1"/>
        <v>-0.86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IFERROR(__xludf.DUMMYFUNCTION("""COMPUTED_VALUE"""),57.29)</f>
        <v>57.29</v>
      </c>
      <c r="C561" s="1">
        <f t="shared" si="1"/>
        <v>-0.76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IFERROR(__xludf.DUMMYFUNCTION("""COMPUTED_VALUE"""),57.25)</f>
        <v>57.25</v>
      </c>
      <c r="C562" s="1">
        <f t="shared" si="1"/>
        <v>-1.04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IFERROR(__xludf.DUMMYFUNCTION("""COMPUTED_VALUE"""),58.66)</f>
        <v>58.66</v>
      </c>
      <c r="C563" s="1">
        <f t="shared" si="1"/>
        <v>0.41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IFERROR(__xludf.DUMMYFUNCTION("""COMPUTED_VALUE"""),58.22)</f>
        <v>58.22</v>
      </c>
      <c r="C564" s="1">
        <f t="shared" si="1"/>
        <v>-1.44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IFERROR(__xludf.DUMMYFUNCTION("""COMPUTED_VALUE"""),59.06)</f>
        <v>59.06</v>
      </c>
      <c r="C565" s="1">
        <f t="shared" si="1"/>
        <v>-0.16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IFERROR(__xludf.DUMMYFUNCTION("""COMPUTED_VALUE"""),57.89)</f>
        <v>57.89</v>
      </c>
      <c r="C566" s="1">
        <f t="shared" si="1"/>
        <v>-2.17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IFERROR(__xludf.DUMMYFUNCTION("""COMPUTED_VALUE"""),57.86)</f>
        <v>57.86</v>
      </c>
      <c r="C567" s="1">
        <f t="shared" si="1"/>
        <v>-1.03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IFERROR(__xludf.DUMMYFUNCTION("""COMPUTED_VALUE"""),58.01)</f>
        <v>58.01</v>
      </c>
      <c r="C568" s="1">
        <f t="shared" si="1"/>
        <v>-0.85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IFERROR(__xludf.DUMMYFUNCTION("""COMPUTED_VALUE"""),58.39)</f>
        <v>58.39</v>
      </c>
      <c r="C569" s="1">
        <f t="shared" si="1"/>
        <v>-0.62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IFERROR(__xludf.DUMMYFUNCTION("""COMPUTED_VALUE"""),57.37)</f>
        <v>57.37</v>
      </c>
      <c r="C570" s="1">
        <f t="shared" si="1"/>
        <v>-2.02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IFERROR(__xludf.DUMMYFUNCTION("""COMPUTED_VALUE"""),58.1)</f>
        <v>58.1</v>
      </c>
      <c r="C571" s="1">
        <f t="shared" si="1"/>
        <v>-0.27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IFERROR(__xludf.DUMMYFUNCTION("""COMPUTED_VALUE"""),57.16)</f>
        <v>57.16</v>
      </c>
      <c r="C572" s="1">
        <f t="shared" si="1"/>
        <v>-1.94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IFERROR(__xludf.DUMMYFUNCTION("""COMPUTED_VALUE"""),56.18)</f>
        <v>56.18</v>
      </c>
      <c r="C573" s="1">
        <f t="shared" si="1"/>
        <v>-1.98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IFERROR(__xludf.DUMMYFUNCTION("""COMPUTED_VALUE"""),56.95)</f>
        <v>56.95</v>
      </c>
      <c r="C574" s="1">
        <f t="shared" si="1"/>
        <v>-0.23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IFERROR(__xludf.DUMMYFUNCTION("""COMPUTED_VALUE"""),58.04)</f>
        <v>58.04</v>
      </c>
      <c r="C575" s="1">
        <f t="shared" si="1"/>
        <v>0.09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IFERROR(__xludf.DUMMYFUNCTION("""COMPUTED_VALUE"""),57.28)</f>
        <v>57.28</v>
      </c>
      <c r="C576" s="1">
        <f t="shared" si="1"/>
        <v>-1.76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IFERROR(__xludf.DUMMYFUNCTION("""COMPUTED_VALUE"""),57.83)</f>
        <v>57.83</v>
      </c>
      <c r="C577" s="1">
        <f t="shared" si="1"/>
        <v>-0.45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IFERROR(__xludf.DUMMYFUNCTION("""COMPUTED_VALUE"""),58.18)</f>
        <v>58.18</v>
      </c>
      <c r="C578" s="1">
        <f t="shared" si="1"/>
        <v>-0.65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IFERROR(__xludf.DUMMYFUNCTION("""COMPUTED_VALUE"""),58.04)</f>
        <v>58.04</v>
      </c>
      <c r="C579" s="1">
        <f t="shared" si="1"/>
        <v>-1.14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IFERROR(__xludf.DUMMYFUNCTION("""COMPUTED_VALUE"""),57.57)</f>
        <v>57.57</v>
      </c>
      <c r="C580" s="1">
        <f t="shared" si="1"/>
        <v>-1.47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IFERROR(__xludf.DUMMYFUNCTION("""COMPUTED_VALUE"""),57.45)</f>
        <v>57.45</v>
      </c>
      <c r="C581" s="1">
        <f t="shared" si="1"/>
        <v>-1.12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IFERROR(__xludf.DUMMYFUNCTION("""COMPUTED_VALUE"""),57.32)</f>
        <v>57.32</v>
      </c>
      <c r="C582" s="1">
        <f t="shared" si="1"/>
        <v>-1.13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IFERROR(__xludf.DUMMYFUNCTION("""COMPUTED_VALUE"""),57.63)</f>
        <v>57.63</v>
      </c>
      <c r="C583" s="1">
        <f t="shared" si="1"/>
        <v>-0.69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IFERROR(__xludf.DUMMYFUNCTION("""COMPUTED_VALUE"""),58.91)</f>
        <v>58.91</v>
      </c>
      <c r="C584" s="1">
        <f t="shared" si="1"/>
        <v>0.28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IFERROR(__xludf.DUMMYFUNCTION("""COMPUTED_VALUE"""),59.59)</f>
        <v>59.59</v>
      </c>
      <c r="C585" s="1">
        <f t="shared" si="1"/>
        <v>-0.32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IFERROR(__xludf.DUMMYFUNCTION("""COMPUTED_VALUE"""),60.17)</f>
        <v>60.17</v>
      </c>
      <c r="C586" s="1">
        <f t="shared" si="1"/>
        <v>-0.42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IFERROR(__xludf.DUMMYFUNCTION("""COMPUTED_VALUE"""),60.21)</f>
        <v>60.21</v>
      </c>
      <c r="C587" s="1">
        <f t="shared" si="1"/>
        <v>-0.96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IFERROR(__xludf.DUMMYFUNCTION("""COMPUTED_VALUE"""),60.97)</f>
        <v>60.97</v>
      </c>
      <c r="C588" s="1">
        <f t="shared" si="1"/>
        <v>-0.24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IFERROR(__xludf.DUMMYFUNCTION("""COMPUTED_VALUE"""),61.05)</f>
        <v>61.05</v>
      </c>
      <c r="C589" s="1">
        <f t="shared" si="1"/>
        <v>-0.92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IFERROR(__xludf.DUMMYFUNCTION("""COMPUTED_VALUE"""),60.86)</f>
        <v>60.86</v>
      </c>
      <c r="C590" s="1">
        <f t="shared" si="1"/>
        <v>-1.19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IFERROR(__xludf.DUMMYFUNCTION("""COMPUTED_VALUE"""),60.1)</f>
        <v>60.1</v>
      </c>
      <c r="C591" s="1">
        <f t="shared" si="1"/>
        <v>-1.76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IFERROR(__xludf.DUMMYFUNCTION("""COMPUTED_VALUE"""),60.1)</f>
        <v>60.1</v>
      </c>
      <c r="C592" s="1">
        <f t="shared" si="1"/>
        <v>-1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IFERROR(__xludf.DUMMYFUNCTION("""COMPUTED_VALUE"""),59.89)</f>
        <v>59.89</v>
      </c>
      <c r="C593" s="1">
        <f t="shared" si="1"/>
        <v>-1.21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IFERROR(__xludf.DUMMYFUNCTION("""COMPUTED_VALUE"""),59.46)</f>
        <v>59.46</v>
      </c>
      <c r="C594" s="1">
        <f t="shared" si="1"/>
        <v>-1.43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IFERROR(__xludf.DUMMYFUNCTION("""COMPUTED_VALUE"""),59.42)</f>
        <v>59.42</v>
      </c>
      <c r="C595" s="1">
        <f t="shared" si="1"/>
        <v>-1.04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IFERROR(__xludf.DUMMYFUNCTION("""COMPUTED_VALUE"""),59.64)</f>
        <v>59.64</v>
      </c>
      <c r="C596" s="1">
        <f t="shared" si="1"/>
        <v>-0.78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IFERROR(__xludf.DUMMYFUNCTION("""COMPUTED_VALUE"""),58.42)</f>
        <v>58.42</v>
      </c>
      <c r="C597" s="1">
        <f t="shared" si="1"/>
        <v>-2.22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IFERROR(__xludf.DUMMYFUNCTION("""COMPUTED_VALUE"""),57.94)</f>
        <v>57.94</v>
      </c>
      <c r="C598" s="1">
        <f t="shared" si="1"/>
        <v>-1.48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IFERROR(__xludf.DUMMYFUNCTION("""COMPUTED_VALUE"""),57.39)</f>
        <v>57.39</v>
      </c>
      <c r="C599" s="1">
        <f t="shared" si="1"/>
        <v>-1.55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IFERROR(__xludf.DUMMYFUNCTION("""COMPUTED_VALUE"""),55.65)</f>
        <v>55.65</v>
      </c>
      <c r="C600" s="1">
        <f t="shared" si="1"/>
        <v>-2.74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IFERROR(__xludf.DUMMYFUNCTION("""COMPUTED_VALUE"""),55.4)</f>
        <v>55.4</v>
      </c>
      <c r="C601" s="1">
        <f t="shared" si="1"/>
        <v>-1.25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IFERROR(__xludf.DUMMYFUNCTION("""COMPUTED_VALUE"""),56.33)</f>
        <v>56.33</v>
      </c>
      <c r="C602" s="1">
        <f t="shared" si="1"/>
        <v>-0.07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IFERROR(__xludf.DUMMYFUNCTION("""COMPUTED_VALUE"""),56.35)</f>
        <v>56.35</v>
      </c>
      <c r="C603" s="1">
        <f t="shared" si="1"/>
        <v>-0.98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IFERROR(__xludf.DUMMYFUNCTION("""COMPUTED_VALUE"""),55.97)</f>
        <v>55.97</v>
      </c>
      <c r="C604" s="1">
        <f t="shared" si="1"/>
        <v>-1.38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IFERROR(__xludf.DUMMYFUNCTION("""COMPUTED_VALUE"""),56.34)</f>
        <v>56.34</v>
      </c>
      <c r="C605" s="1">
        <f t="shared" si="1"/>
        <v>-0.63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IFERROR(__xludf.DUMMYFUNCTION("""COMPUTED_VALUE"""),55.81)</f>
        <v>55.81</v>
      </c>
      <c r="C606" s="1">
        <f t="shared" si="1"/>
        <v>-1.53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IFERROR(__xludf.DUMMYFUNCTION("""COMPUTED_VALUE"""),56.56)</f>
        <v>56.56</v>
      </c>
      <c r="C607" s="1">
        <f t="shared" si="1"/>
        <v>-0.25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IFERROR(__xludf.DUMMYFUNCTION("""COMPUTED_VALUE"""),55.46)</f>
        <v>55.46</v>
      </c>
      <c r="C608" s="1">
        <f t="shared" si="1"/>
        <v>-2.1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IFERROR(__xludf.DUMMYFUNCTION("""COMPUTED_VALUE"""),55.83)</f>
        <v>55.83</v>
      </c>
      <c r="C609" s="1">
        <f t="shared" si="1"/>
        <v>-0.63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IFERROR(__xludf.DUMMYFUNCTION("""COMPUTED_VALUE"""),53.43)</f>
        <v>53.43</v>
      </c>
      <c r="C610" s="1">
        <f t="shared" si="1"/>
        <v>-3.4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IFERROR(__xludf.DUMMYFUNCTION("""COMPUTED_VALUE"""),53.51)</f>
        <v>53.51</v>
      </c>
      <c r="C611" s="1">
        <f t="shared" si="1"/>
        <v>-0.92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IFERROR(__xludf.DUMMYFUNCTION("""COMPUTED_VALUE"""),53.98)</f>
        <v>53.98</v>
      </c>
      <c r="C612" s="1">
        <f t="shared" si="1"/>
        <v>-0.53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IFERROR(__xludf.DUMMYFUNCTION("""COMPUTED_VALUE"""),55.38)</f>
        <v>55.38</v>
      </c>
      <c r="C613" s="1">
        <f t="shared" si="1"/>
        <v>0.4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IFERROR(__xludf.DUMMYFUNCTION("""COMPUTED_VALUE"""),55.24)</f>
        <v>55.24</v>
      </c>
      <c r="C614" s="1">
        <f t="shared" si="1"/>
        <v>-1.14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IFERROR(__xludf.DUMMYFUNCTION("""COMPUTED_VALUE"""),55.86)</f>
        <v>55.86</v>
      </c>
      <c r="C615" s="1">
        <f t="shared" si="1"/>
        <v>-0.38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IFERROR(__xludf.DUMMYFUNCTION("""COMPUTED_VALUE"""),55.1)</f>
        <v>55.1</v>
      </c>
      <c r="C616" s="1">
        <f t="shared" si="1"/>
        <v>-1.76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IFERROR(__xludf.DUMMYFUNCTION("""COMPUTED_VALUE"""),56.48)</f>
        <v>56.48</v>
      </c>
      <c r="C617" s="1">
        <f t="shared" si="1"/>
        <v>0.38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IFERROR(__xludf.DUMMYFUNCTION("""COMPUTED_VALUE"""),55.1)</f>
        <v>55.1</v>
      </c>
      <c r="C618" s="1">
        <f t="shared" si="1"/>
        <v>-2.38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IFERROR(__xludf.DUMMYFUNCTION("""COMPUTED_VALUE"""),55.05)</f>
        <v>55.05</v>
      </c>
      <c r="C619" s="1">
        <f t="shared" si="1"/>
        <v>-1.05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IFERROR(__xludf.DUMMYFUNCTION("""COMPUTED_VALUE"""),56.28)</f>
        <v>56.28</v>
      </c>
      <c r="C620" s="1">
        <f t="shared" si="1"/>
        <v>0.23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IFERROR(__xludf.DUMMYFUNCTION("""COMPUTED_VALUE"""),55.85)</f>
        <v>55.85</v>
      </c>
      <c r="C621" s="1">
        <f t="shared" si="1"/>
        <v>-1.43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IFERROR(__xludf.DUMMYFUNCTION("""COMPUTED_VALUE"""),56.94)</f>
        <v>56.94</v>
      </c>
      <c r="C622" s="1">
        <f t="shared" si="1"/>
        <v>0.09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IFERROR(__xludf.DUMMYFUNCTION("""COMPUTED_VALUE"""),57.44)</f>
        <v>57.44</v>
      </c>
      <c r="C623" s="1">
        <f t="shared" si="1"/>
        <v>-0.5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IFERROR(__xludf.DUMMYFUNCTION("""COMPUTED_VALUE"""),56.32)</f>
        <v>56.32</v>
      </c>
      <c r="C624" s="1">
        <f t="shared" si="1"/>
        <v>-2.12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IFERROR(__xludf.DUMMYFUNCTION("""COMPUTED_VALUE"""),56.79)</f>
        <v>56.79</v>
      </c>
      <c r="C625" s="1">
        <f t="shared" si="1"/>
        <v>-0.53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IFERROR(__xludf.DUMMYFUNCTION("""COMPUTED_VALUE"""),56.05)</f>
        <v>56.05</v>
      </c>
      <c r="C626" s="1">
        <f t="shared" si="1"/>
        <v>-1.74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IFERROR(__xludf.DUMMYFUNCTION("""COMPUTED_VALUE"""),56.11)</f>
        <v>56.11</v>
      </c>
      <c r="C627" s="1">
        <f t="shared" si="1"/>
        <v>-0.94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IFERROR(__xludf.DUMMYFUNCTION("""COMPUTED_VALUE"""),56.88)</f>
        <v>56.88</v>
      </c>
      <c r="C628" s="1">
        <f t="shared" si="1"/>
        <v>-0.23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IFERROR(__xludf.DUMMYFUNCTION("""COMPUTED_VALUE"""),56.69)</f>
        <v>56.69</v>
      </c>
      <c r="C629" s="1">
        <f t="shared" si="1"/>
        <v>-1.19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IFERROR(__xludf.DUMMYFUNCTION("""COMPUTED_VALUE"""),58.21)</f>
        <v>58.21</v>
      </c>
      <c r="C630" s="1">
        <f t="shared" si="1"/>
        <v>0.52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IFERROR(__xludf.DUMMYFUNCTION("""COMPUTED_VALUE"""),59.05)</f>
        <v>59.05</v>
      </c>
      <c r="C631" s="1">
        <f t="shared" si="1"/>
        <v>-0.16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IFERROR(__xludf.DUMMYFUNCTION("""COMPUTED_VALUE"""),59.41)</f>
        <v>59.41</v>
      </c>
      <c r="C632" s="1">
        <f t="shared" si="1"/>
        <v>-0.64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IFERROR(__xludf.DUMMYFUNCTION("""COMPUTED_VALUE"""),59.25)</f>
        <v>59.25</v>
      </c>
      <c r="C633" s="1">
        <f t="shared" si="1"/>
        <v>-1.16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IFERROR(__xludf.DUMMYFUNCTION("""COMPUTED_VALUE"""),58.63)</f>
        <v>58.63</v>
      </c>
      <c r="C634" s="1">
        <f t="shared" si="1"/>
        <v>-1.62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IFERROR(__xludf.DUMMYFUNCTION("""COMPUTED_VALUE"""),58.41)</f>
        <v>58.41</v>
      </c>
      <c r="C635" s="1">
        <f t="shared" si="1"/>
        <v>-1.22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IFERROR(__xludf.DUMMYFUNCTION("""COMPUTED_VALUE"""),58.39)</f>
        <v>58.39</v>
      </c>
      <c r="C636" s="1">
        <f t="shared" si="1"/>
        <v>-1.02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IFERROR(__xludf.DUMMYFUNCTION("""COMPUTED_VALUE"""),58.08)</f>
        <v>58.08</v>
      </c>
      <c r="C637" s="1">
        <f t="shared" si="1"/>
        <v>-1.31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IFERROR(__xludf.DUMMYFUNCTION("""COMPUTED_VALUE"""),56.93)</f>
        <v>56.93</v>
      </c>
      <c r="C638" s="1">
        <f t="shared" si="1"/>
        <v>-2.15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IFERROR(__xludf.DUMMYFUNCTION("""COMPUTED_VALUE"""),57.93)</f>
        <v>57.93</v>
      </c>
      <c r="C639" s="1">
        <f t="shared" si="1"/>
        <v>0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IFERROR(__xludf.DUMMYFUNCTION("""COMPUTED_VALUE"""),58.64)</f>
        <v>58.64</v>
      </c>
      <c r="C640" s="1">
        <f t="shared" si="1"/>
        <v>-0.29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IFERROR(__xludf.DUMMYFUNCTION("""COMPUTED_VALUE"""),58.68)</f>
        <v>58.68</v>
      </c>
      <c r="C641" s="1">
        <f t="shared" si="1"/>
        <v>-0.96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IFERROR(__xludf.DUMMYFUNCTION("""COMPUTED_VALUE"""),58.29)</f>
        <v>58.29</v>
      </c>
      <c r="C642" s="1">
        <f t="shared" si="1"/>
        <v>-1.39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IFERROR(__xludf.DUMMYFUNCTION("""COMPUTED_VALUE"""),56.23)</f>
        <v>56.23</v>
      </c>
      <c r="C643" s="1">
        <f t="shared" si="1"/>
        <v>-3.06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IFERROR(__xludf.DUMMYFUNCTION("""COMPUTED_VALUE"""),55.81)</f>
        <v>55.81</v>
      </c>
      <c r="C644" s="1">
        <f t="shared" si="1"/>
        <v>-1.42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IFERROR(__xludf.DUMMYFUNCTION("""COMPUTED_VALUE"""),55.73)</f>
        <v>55.73</v>
      </c>
      <c r="C645" s="1">
        <f t="shared" si="1"/>
        <v>-1.08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IFERROR(__xludf.DUMMYFUNCTION("""COMPUTED_VALUE"""),55.63)</f>
        <v>55.63</v>
      </c>
      <c r="C646" s="1">
        <f t="shared" si="1"/>
        <v>-1.1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IFERROR(__xludf.DUMMYFUNCTION("""COMPUTED_VALUE"""),56.05)</f>
        <v>56.05</v>
      </c>
      <c r="C647" s="1">
        <f t="shared" si="1"/>
        <v>-0.58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IFERROR(__xludf.DUMMYFUNCTION("""COMPUTED_VALUE"""),57.76)</f>
        <v>57.76</v>
      </c>
      <c r="C648" s="1">
        <f t="shared" si="1"/>
        <v>0.71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IFERROR(__xludf.DUMMYFUNCTION("""COMPUTED_VALUE"""),58.53)</f>
        <v>58.53</v>
      </c>
      <c r="C649" s="1">
        <f t="shared" si="1"/>
        <v>-0.23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IFERROR(__xludf.DUMMYFUNCTION("""COMPUTED_VALUE"""),58.29)</f>
        <v>58.29</v>
      </c>
      <c r="C650" s="1">
        <f t="shared" si="1"/>
        <v>-1.24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IFERROR(__xludf.DUMMYFUNCTION("""COMPUTED_VALUE"""),57.71)</f>
        <v>57.71</v>
      </c>
      <c r="C651" s="1">
        <f t="shared" si="1"/>
        <v>-1.58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IFERROR(__xludf.DUMMYFUNCTION("""COMPUTED_VALUE"""),56.8)</f>
        <v>56.8</v>
      </c>
      <c r="C652" s="1">
        <f t="shared" si="1"/>
        <v>-1.91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IFERROR(__xludf.DUMMYFUNCTION("""COMPUTED_VALUE"""),56.49)</f>
        <v>56.49</v>
      </c>
      <c r="C653" s="1">
        <f t="shared" si="1"/>
        <v>-1.31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IFERROR(__xludf.DUMMYFUNCTION("""COMPUTED_VALUE"""),57.61)</f>
        <v>57.61</v>
      </c>
      <c r="C654" s="1">
        <f t="shared" si="1"/>
        <v>0.12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IFERROR(__xludf.DUMMYFUNCTION("""COMPUTED_VALUE"""),57.1)</f>
        <v>57.1</v>
      </c>
      <c r="C655" s="1">
        <f t="shared" si="1"/>
        <v>-1.51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IFERROR(__xludf.DUMMYFUNCTION("""COMPUTED_VALUE"""),57.64)</f>
        <v>57.64</v>
      </c>
      <c r="C656" s="1">
        <f t="shared" si="1"/>
        <v>-0.46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IFERROR(__xludf.DUMMYFUNCTION("""COMPUTED_VALUE"""),57.91)</f>
        <v>57.91</v>
      </c>
      <c r="C657" s="1">
        <f t="shared" si="1"/>
        <v>-0.73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IFERROR(__xludf.DUMMYFUNCTION("""COMPUTED_VALUE"""),56.47)</f>
        <v>56.47</v>
      </c>
      <c r="C658" s="1">
        <f t="shared" si="1"/>
        <v>-2.44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IFERROR(__xludf.DUMMYFUNCTION("""COMPUTED_VALUE"""),55.85)</f>
        <v>55.85</v>
      </c>
      <c r="C659" s="1">
        <f t="shared" si="1"/>
        <v>-1.62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IFERROR(__xludf.DUMMYFUNCTION("""COMPUTED_VALUE"""),56.13)</f>
        <v>56.13</v>
      </c>
      <c r="C660" s="1">
        <f t="shared" si="1"/>
        <v>-0.72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IFERROR(__xludf.DUMMYFUNCTION("""COMPUTED_VALUE"""),56.08)</f>
        <v>56.08</v>
      </c>
      <c r="C661" s="1">
        <f t="shared" si="1"/>
        <v>-1.05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IFERROR(__xludf.DUMMYFUNCTION("""COMPUTED_VALUE"""),56.66)</f>
        <v>56.66</v>
      </c>
      <c r="C662" s="1">
        <f t="shared" si="1"/>
        <v>-0.42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IFERROR(__xludf.DUMMYFUNCTION("""COMPUTED_VALUE"""),57.37)</f>
        <v>57.37</v>
      </c>
      <c r="C663" s="1">
        <f t="shared" si="1"/>
        <v>-0.29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IFERROR(__xludf.DUMMYFUNCTION("""COMPUTED_VALUE"""),57.59)</f>
        <v>57.59</v>
      </c>
      <c r="C664" s="1">
        <f t="shared" si="1"/>
        <v>-0.78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IFERROR(__xludf.DUMMYFUNCTION("""COMPUTED_VALUE"""),56.9)</f>
        <v>56.9</v>
      </c>
      <c r="C665" s="1">
        <f t="shared" si="1"/>
        <v>-1.69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IFERROR(__xludf.DUMMYFUNCTION("""COMPUTED_VALUE"""),56.6)</f>
        <v>56.6</v>
      </c>
      <c r="C666" s="1">
        <f t="shared" si="1"/>
        <v>-1.3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IFERROR(__xludf.DUMMYFUNCTION("""COMPUTED_VALUE"""),56.82)</f>
        <v>56.82</v>
      </c>
      <c r="C667" s="1">
        <f t="shared" si="1"/>
        <v>-0.78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IFERROR(__xludf.DUMMYFUNCTION("""COMPUTED_VALUE"""),56.42)</f>
        <v>56.42</v>
      </c>
      <c r="C668" s="1">
        <f t="shared" si="1"/>
        <v>-1.4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IFERROR(__xludf.DUMMYFUNCTION("""COMPUTED_VALUE"""),57.49)</f>
        <v>57.49</v>
      </c>
      <c r="C669" s="1">
        <f t="shared" si="1"/>
        <v>0.07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IFERROR(__xludf.DUMMYFUNCTION("""COMPUTED_VALUE"""),57.42)</f>
        <v>57.42</v>
      </c>
      <c r="C670" s="1">
        <f t="shared" si="1"/>
        <v>-1.07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IFERROR(__xludf.DUMMYFUNCTION("""COMPUTED_VALUE"""),57.56)</f>
        <v>57.56</v>
      </c>
      <c r="C671" s="1">
        <f t="shared" si="1"/>
        <v>-0.86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IFERROR(__xludf.DUMMYFUNCTION("""COMPUTED_VALUE"""),57.42)</f>
        <v>57.42</v>
      </c>
      <c r="C672" s="1">
        <f t="shared" si="1"/>
        <v>-1.14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IFERROR(__xludf.DUMMYFUNCTION("""COMPUTED_VALUE"""),57.17)</f>
        <v>57.17</v>
      </c>
      <c r="C673" s="1">
        <f t="shared" si="1"/>
        <v>-1.25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IFERROR(__xludf.DUMMYFUNCTION("""COMPUTED_VALUE"""),58.3)</f>
        <v>58.3</v>
      </c>
      <c r="C674" s="1">
        <f t="shared" si="1"/>
        <v>0.13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IFERROR(__xludf.DUMMYFUNCTION("""COMPUTED_VALUE"""),58.61)</f>
        <v>58.61</v>
      </c>
      <c r="C675" s="1">
        <f t="shared" si="1"/>
        <v>-0.69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IFERROR(__xludf.DUMMYFUNCTION("""COMPUTED_VALUE"""),57.19)</f>
        <v>57.19</v>
      </c>
      <c r="C676" s="1">
        <f t="shared" si="1"/>
        <v>-2.42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IFERROR(__xludf.DUMMYFUNCTION("""COMPUTED_VALUE"""),57.41)</f>
        <v>57.41</v>
      </c>
      <c r="C677" s="1">
        <f t="shared" si="1"/>
        <v>-0.78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IFERROR(__xludf.DUMMYFUNCTION("""COMPUTED_VALUE"""),57.73)</f>
        <v>57.73</v>
      </c>
      <c r="C678" s="1">
        <f t="shared" si="1"/>
        <v>-0.68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IFERROR(__xludf.DUMMYFUNCTION("""COMPUTED_VALUE"""),57.52)</f>
        <v>57.52</v>
      </c>
      <c r="C679" s="1">
        <f t="shared" si="1"/>
        <v>-1.21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IFERROR(__xludf.DUMMYFUNCTION("""COMPUTED_VALUE"""),57.23)</f>
        <v>57.23</v>
      </c>
      <c r="C680" s="1">
        <f t="shared" si="1"/>
        <v>-1.29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IFERROR(__xludf.DUMMYFUNCTION("""COMPUTED_VALUE"""),57.27)</f>
        <v>57.27</v>
      </c>
      <c r="C681" s="1">
        <f t="shared" si="1"/>
        <v>-0.96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IFERROR(__xludf.DUMMYFUNCTION("""COMPUTED_VALUE"""),59.05)</f>
        <v>59.05</v>
      </c>
      <c r="C682" s="1">
        <f t="shared" si="1"/>
        <v>0.78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IFERROR(__xludf.DUMMYFUNCTION("""COMPUTED_VALUE"""),59.27)</f>
        <v>59.27</v>
      </c>
      <c r="C683" s="1">
        <f t="shared" si="1"/>
        <v>-0.78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IFERROR(__xludf.DUMMYFUNCTION("""COMPUTED_VALUE"""),59.18)</f>
        <v>59.18</v>
      </c>
      <c r="C684" s="1">
        <f t="shared" si="1"/>
        <v>-1.09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IFERROR(__xludf.DUMMYFUNCTION("""COMPUTED_VALUE"""),58.67)</f>
        <v>58.67</v>
      </c>
      <c r="C685" s="1">
        <f t="shared" si="1"/>
        <v>-1.51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IFERROR(__xludf.DUMMYFUNCTION("""COMPUTED_VALUE"""),58.67)</f>
        <v>58.67</v>
      </c>
      <c r="C686" s="1">
        <f t="shared" si="1"/>
        <v>-1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IFERROR(__xludf.DUMMYFUNCTION("""COMPUTED_VALUE"""),58.34)</f>
        <v>58.34</v>
      </c>
      <c r="C687" s="1">
        <f t="shared" si="1"/>
        <v>-1.33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IFERROR(__xludf.DUMMYFUNCTION("""COMPUTED_VALUE"""),57.86)</f>
        <v>57.86</v>
      </c>
      <c r="C688" s="1">
        <f t="shared" si="1"/>
        <v>-1.48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IFERROR(__xludf.DUMMYFUNCTION("""COMPUTED_VALUE"""),57.67)</f>
        <v>57.67</v>
      </c>
      <c r="C689" s="1">
        <f t="shared" si="1"/>
        <v>-1.19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IFERROR(__xludf.DUMMYFUNCTION("""COMPUTED_VALUE"""),57.13)</f>
        <v>57.13</v>
      </c>
      <c r="C690" s="1">
        <f t="shared" si="1"/>
        <v>-1.54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IFERROR(__xludf.DUMMYFUNCTION("""COMPUTED_VALUE"""),56.14)</f>
        <v>56.14</v>
      </c>
      <c r="C691" s="1">
        <f t="shared" si="1"/>
        <v>-1.99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IFERROR(__xludf.DUMMYFUNCTION("""COMPUTED_VALUE"""),56.57)</f>
        <v>56.57</v>
      </c>
      <c r="C692" s="1">
        <f t="shared" si="1"/>
        <v>-0.57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IFERROR(__xludf.DUMMYFUNCTION("""COMPUTED_VALUE"""),56.86)</f>
        <v>56.86</v>
      </c>
      <c r="C693" s="1">
        <f t="shared" si="1"/>
        <v>-0.71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IFERROR(__xludf.DUMMYFUNCTION("""COMPUTED_VALUE"""),57.73)</f>
        <v>57.73</v>
      </c>
      <c r="C694" s="1">
        <f t="shared" si="1"/>
        <v>-0.13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IFERROR(__xludf.DUMMYFUNCTION("""COMPUTED_VALUE"""),57.18)</f>
        <v>57.18</v>
      </c>
      <c r="C695" s="1">
        <f t="shared" si="1"/>
        <v>-1.55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IFERROR(__xludf.DUMMYFUNCTION("""COMPUTED_VALUE"""),57.4)</f>
        <v>57.4</v>
      </c>
      <c r="C696" s="1">
        <f t="shared" si="1"/>
        <v>-0.78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IFERROR(__xludf.DUMMYFUNCTION("""COMPUTED_VALUE"""),58.37)</f>
        <v>58.37</v>
      </c>
      <c r="C697" s="1">
        <f t="shared" si="1"/>
        <v>-0.03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IFERROR(__xludf.DUMMYFUNCTION("""COMPUTED_VALUE"""),58.56)</f>
        <v>58.56</v>
      </c>
      <c r="C698" s="1">
        <f t="shared" si="1"/>
        <v>-0.81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IFERROR(__xludf.DUMMYFUNCTION("""COMPUTED_VALUE"""),58.82)</f>
        <v>58.82</v>
      </c>
      <c r="C699" s="1">
        <f t="shared" si="1"/>
        <v>-0.74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IFERROR(__xludf.DUMMYFUNCTION("""COMPUTED_VALUE"""),58.24)</f>
        <v>58.24</v>
      </c>
      <c r="C700" s="1">
        <f t="shared" si="1"/>
        <v>-1.58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IFERROR(__xludf.DUMMYFUNCTION("""COMPUTED_VALUE"""),57.97)</f>
        <v>57.97</v>
      </c>
      <c r="C701" s="1">
        <f t="shared" si="1"/>
        <v>-1.27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IFERROR(__xludf.DUMMYFUNCTION("""COMPUTED_VALUE"""),58.47)</f>
        <v>58.47</v>
      </c>
      <c r="C702" s="1">
        <f t="shared" si="1"/>
        <v>-0.5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IFERROR(__xludf.DUMMYFUNCTION("""COMPUTED_VALUE"""),57.89)</f>
        <v>57.89</v>
      </c>
      <c r="C703" s="1">
        <f t="shared" si="1"/>
        <v>-1.58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IFERROR(__xludf.DUMMYFUNCTION("""COMPUTED_VALUE"""),57.59)</f>
        <v>57.59</v>
      </c>
      <c r="C704" s="1">
        <f t="shared" si="1"/>
        <v>-1.3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IFERROR(__xludf.DUMMYFUNCTION("""COMPUTED_VALUE"""),58.63)</f>
        <v>58.63</v>
      </c>
      <c r="C705" s="1">
        <f t="shared" si="1"/>
        <v>0.04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IFERROR(__xludf.DUMMYFUNCTION("""COMPUTED_VALUE"""),59.37)</f>
        <v>59.37</v>
      </c>
      <c r="C706" s="1">
        <f t="shared" si="1"/>
        <v>-0.26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IFERROR(__xludf.DUMMYFUNCTION("""COMPUTED_VALUE"""),57.61)</f>
        <v>57.61</v>
      </c>
      <c r="C707" s="1">
        <f t="shared" si="1"/>
        <v>-2.76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IFERROR(__xludf.DUMMYFUNCTION("""COMPUTED_VALUE"""),56.86)</f>
        <v>56.86</v>
      </c>
      <c r="C708" s="1">
        <f t="shared" si="1"/>
        <v>-1.75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IFERROR(__xludf.DUMMYFUNCTION("""COMPUTED_VALUE"""),56.74)</f>
        <v>56.74</v>
      </c>
      <c r="C709" s="1">
        <f t="shared" si="1"/>
        <v>-1.12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IFERROR(__xludf.DUMMYFUNCTION("""COMPUTED_VALUE"""),55.38)</f>
        <v>55.38</v>
      </c>
      <c r="C710" s="1">
        <f t="shared" si="1"/>
        <v>-2.36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IFERROR(__xludf.DUMMYFUNCTION("""COMPUTED_VALUE"""),55.23)</f>
        <v>55.23</v>
      </c>
      <c r="C711" s="1">
        <f t="shared" si="1"/>
        <v>-1.15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IFERROR(__xludf.DUMMYFUNCTION("""COMPUTED_VALUE"""),55.44)</f>
        <v>55.44</v>
      </c>
      <c r="C712" s="1">
        <f t="shared" si="1"/>
        <v>-0.79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IFERROR(__xludf.DUMMYFUNCTION("""COMPUTED_VALUE"""),55.75)</f>
        <v>55.75</v>
      </c>
      <c r="C713" s="1">
        <f t="shared" si="1"/>
        <v>-0.69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IFERROR(__xludf.DUMMYFUNCTION("""COMPUTED_VALUE"""),55.97)</f>
        <v>55.97</v>
      </c>
      <c r="C714" s="1">
        <f t="shared" si="1"/>
        <v>-0.78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IFERROR(__xludf.DUMMYFUNCTION("""COMPUTED_VALUE"""),56.85)</f>
        <v>56.85</v>
      </c>
      <c r="C715" s="1">
        <f t="shared" si="1"/>
        <v>-0.12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IFERROR(__xludf.DUMMYFUNCTION("""COMPUTED_VALUE"""),56.71)</f>
        <v>56.71</v>
      </c>
      <c r="C716" s="1">
        <f t="shared" si="1"/>
        <v>-1.14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IFERROR(__xludf.DUMMYFUNCTION("""COMPUTED_VALUE"""),56.36)</f>
        <v>56.36</v>
      </c>
      <c r="C717" s="1">
        <f t="shared" si="1"/>
        <v>-1.35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IFERROR(__xludf.DUMMYFUNCTION("""COMPUTED_VALUE"""),57.19)</f>
        <v>57.19</v>
      </c>
      <c r="C718" s="1">
        <f t="shared" si="1"/>
        <v>-0.17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IFERROR(__xludf.DUMMYFUNCTION("""COMPUTED_VALUE"""),55.57)</f>
        <v>55.57</v>
      </c>
      <c r="C719" s="1">
        <f t="shared" si="1"/>
        <v>-2.62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IFERROR(__xludf.DUMMYFUNCTION("""COMPUTED_VALUE"""),55.56)</f>
        <v>55.56</v>
      </c>
      <c r="C720" s="1">
        <f t="shared" si="1"/>
        <v>-1.01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IFERROR(__xludf.DUMMYFUNCTION("""COMPUTED_VALUE"""),55.83)</f>
        <v>55.83</v>
      </c>
      <c r="C721" s="1">
        <f t="shared" si="1"/>
        <v>-0.73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IFERROR(__xludf.DUMMYFUNCTION("""COMPUTED_VALUE"""),55.52)</f>
        <v>55.52</v>
      </c>
      <c r="C722" s="1">
        <f t="shared" si="1"/>
        <v>-1.31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IFERROR(__xludf.DUMMYFUNCTION("""COMPUTED_VALUE"""),54.74)</f>
        <v>54.74</v>
      </c>
      <c r="C723" s="1">
        <f t="shared" si="1"/>
        <v>-1.78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IFERROR(__xludf.DUMMYFUNCTION("""COMPUTED_VALUE"""),53.65)</f>
        <v>53.65</v>
      </c>
      <c r="C724" s="1">
        <f t="shared" si="1"/>
        <v>-2.09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IFERROR(__xludf.DUMMYFUNCTION("""COMPUTED_VALUE"""),53.64)</f>
        <v>53.64</v>
      </c>
      <c r="C725" s="1">
        <f t="shared" si="1"/>
        <v>-1.01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IFERROR(__xludf.DUMMYFUNCTION("""COMPUTED_VALUE"""),54.3)</f>
        <v>54.3</v>
      </c>
      <c r="C726" s="1">
        <f t="shared" si="1"/>
        <v>-0.34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IFERROR(__xludf.DUMMYFUNCTION("""COMPUTED_VALUE"""),55.23)</f>
        <v>55.23</v>
      </c>
      <c r="C727" s="1">
        <f t="shared" si="1"/>
        <v>-0.07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IFERROR(__xludf.DUMMYFUNCTION("""COMPUTED_VALUE"""),55.86)</f>
        <v>55.86</v>
      </c>
      <c r="C728" s="1">
        <f t="shared" si="1"/>
        <v>-0.37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IFERROR(__xludf.DUMMYFUNCTION("""COMPUTED_VALUE"""),55.98)</f>
        <v>55.98</v>
      </c>
      <c r="C729" s="1">
        <f t="shared" si="1"/>
        <v>-0.88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IFERROR(__xludf.DUMMYFUNCTION("""COMPUTED_VALUE"""),56.51)</f>
        <v>56.51</v>
      </c>
      <c r="C730" s="1">
        <f t="shared" si="1"/>
        <v>-0.47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IFERROR(__xludf.DUMMYFUNCTION("""COMPUTED_VALUE"""),55.69)</f>
        <v>55.69</v>
      </c>
      <c r="C731" s="1">
        <f t="shared" si="1"/>
        <v>-1.82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IFERROR(__xludf.DUMMYFUNCTION("""COMPUTED_VALUE"""),54.44)</f>
        <v>54.44</v>
      </c>
      <c r="C732" s="1">
        <f t="shared" si="1"/>
        <v>-2.25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IFERROR(__xludf.DUMMYFUNCTION("""COMPUTED_VALUE"""),55.51)</f>
        <v>55.51</v>
      </c>
      <c r="C733" s="1">
        <f t="shared" si="1"/>
        <v>0.07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IFERROR(__xludf.DUMMYFUNCTION("""COMPUTED_VALUE"""),55.92)</f>
        <v>55.92</v>
      </c>
      <c r="C734" s="1">
        <f t="shared" si="1"/>
        <v>-0.59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IFERROR(__xludf.DUMMYFUNCTION("""COMPUTED_VALUE"""),55.9)</f>
        <v>55.9</v>
      </c>
      <c r="C735" s="1">
        <f t="shared" si="1"/>
        <v>-1.02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IFERROR(__xludf.DUMMYFUNCTION("""COMPUTED_VALUE"""),55.99)</f>
        <v>55.99</v>
      </c>
      <c r="C736" s="1">
        <f t="shared" si="1"/>
        <v>-0.91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IFERROR(__xludf.DUMMYFUNCTION("""COMPUTED_VALUE"""),55.84)</f>
        <v>55.84</v>
      </c>
      <c r="C737" s="1">
        <f t="shared" si="1"/>
        <v>-1.15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IFERROR(__xludf.DUMMYFUNCTION("""COMPUTED_VALUE"""),56.4)</f>
        <v>56.4</v>
      </c>
      <c r="C738" s="1">
        <f t="shared" si="1"/>
        <v>-0.44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IFERROR(__xludf.DUMMYFUNCTION("""COMPUTED_VALUE"""),56.12)</f>
        <v>56.12</v>
      </c>
      <c r="C739" s="1">
        <f t="shared" si="1"/>
        <v>-1.28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IFERROR(__xludf.DUMMYFUNCTION("""COMPUTED_VALUE"""),56.61)</f>
        <v>56.61</v>
      </c>
      <c r="C740" s="1">
        <f t="shared" si="1"/>
        <v>-0.51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IFERROR(__xludf.DUMMYFUNCTION("""COMPUTED_VALUE"""),56.75)</f>
        <v>56.75</v>
      </c>
      <c r="C741" s="1">
        <f t="shared" si="1"/>
        <v>-0.86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IFERROR(__xludf.DUMMYFUNCTION("""COMPUTED_VALUE"""),57.06)</f>
        <v>57.06</v>
      </c>
      <c r="C742" s="1">
        <f t="shared" si="1"/>
        <v>-0.69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IFERROR(__xludf.DUMMYFUNCTION("""COMPUTED_VALUE"""),57.67)</f>
        <v>57.67</v>
      </c>
      <c r="C743" s="1">
        <f t="shared" si="1"/>
        <v>-0.39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IFERROR(__xludf.DUMMYFUNCTION("""COMPUTED_VALUE"""),57.72)</f>
        <v>57.72</v>
      </c>
      <c r="C744" s="1">
        <f t="shared" si="1"/>
        <v>-0.95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IFERROR(__xludf.DUMMYFUNCTION("""COMPUTED_VALUE"""),56.65)</f>
        <v>56.65</v>
      </c>
      <c r="C745" s="1">
        <f t="shared" si="1"/>
        <v>-2.07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IFERROR(__xludf.DUMMYFUNCTION("""COMPUTED_VALUE"""),57.27)</f>
        <v>57.27</v>
      </c>
      <c r="C746" s="1">
        <f t="shared" si="1"/>
        <v>-0.38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IFERROR(__xludf.DUMMYFUNCTION("""COMPUTED_VALUE"""),57.82)</f>
        <v>57.82</v>
      </c>
      <c r="C747" s="1">
        <f t="shared" si="1"/>
        <v>-0.45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IFERROR(__xludf.DUMMYFUNCTION("""COMPUTED_VALUE"""),56.79)</f>
        <v>56.79</v>
      </c>
      <c r="C748" s="1">
        <f t="shared" si="1"/>
        <v>-2.03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IFERROR(__xludf.DUMMYFUNCTION("""COMPUTED_VALUE"""),57.4)</f>
        <v>57.4</v>
      </c>
      <c r="C749" s="1">
        <f t="shared" si="1"/>
        <v>-0.39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IFERROR(__xludf.DUMMYFUNCTION("""COMPUTED_VALUE"""),57.65)</f>
        <v>57.65</v>
      </c>
      <c r="C750" s="1">
        <f t="shared" si="1"/>
        <v>-0.75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IFERROR(__xludf.DUMMYFUNCTION("""COMPUTED_VALUE"""),57.53)</f>
        <v>57.53</v>
      </c>
      <c r="C751" s="1">
        <f t="shared" si="1"/>
        <v>-1.12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IFERROR(__xludf.DUMMYFUNCTION("""COMPUTED_VALUE"""),57.13)</f>
        <v>57.13</v>
      </c>
      <c r="C752" s="1">
        <f t="shared" si="1"/>
        <v>-1.4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IFERROR(__xludf.DUMMYFUNCTION("""COMPUTED_VALUE"""),56.69)</f>
        <v>56.69</v>
      </c>
      <c r="C753" s="1">
        <f t="shared" si="1"/>
        <v>-1.44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IFERROR(__xludf.DUMMYFUNCTION("""COMPUTED_VALUE"""),56.67)</f>
        <v>56.67</v>
      </c>
      <c r="C754" s="1">
        <f t="shared" si="1"/>
        <v>-1.02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IFERROR(__xludf.DUMMYFUNCTION("""COMPUTED_VALUE"""),57.48)</f>
        <v>57.48</v>
      </c>
      <c r="C755" s="1">
        <f t="shared" si="1"/>
        <v>-0.19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IFERROR(__xludf.DUMMYFUNCTION("""COMPUTED_VALUE"""),58.75)</f>
        <v>58.75</v>
      </c>
      <c r="C756" s="1">
        <f t="shared" si="1"/>
        <v>0.27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IFERROR(__xludf.DUMMYFUNCTION("""COMPUTED_VALUE"""),59.0)</f>
        <v>59</v>
      </c>
      <c r="C757" s="1">
        <f t="shared" si="1"/>
        <v>-0.75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IFERROR(__xludf.DUMMYFUNCTION("""COMPUTED_VALUE"""),59.61)</f>
        <v>59.61</v>
      </c>
      <c r="C758" s="1">
        <f t="shared" si="1"/>
        <v>-0.39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IFERROR(__xludf.DUMMYFUNCTION("""COMPUTED_VALUE"""),59.86)</f>
        <v>59.86</v>
      </c>
      <c r="C759" s="1">
        <f t="shared" si="1"/>
        <v>-0.75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IFERROR(__xludf.DUMMYFUNCTION("""COMPUTED_VALUE"""),60.2)</f>
        <v>60.2</v>
      </c>
      <c r="C760" s="1">
        <f t="shared" si="1"/>
        <v>-0.66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IFERROR(__xludf.DUMMYFUNCTION("""COMPUTED_VALUE"""),60.26)</f>
        <v>60.26</v>
      </c>
      <c r="C761" s="1">
        <f t="shared" si="1"/>
        <v>-0.94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IFERROR(__xludf.DUMMYFUNCTION("""COMPUTED_VALUE"""),60.79)</f>
        <v>60.79</v>
      </c>
      <c r="C762" s="1">
        <f t="shared" si="1"/>
        <v>-0.47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IFERROR(__xludf.DUMMYFUNCTION("""COMPUTED_VALUE"""),61.24)</f>
        <v>61.24</v>
      </c>
      <c r="C763" s="1">
        <f t="shared" si="1"/>
        <v>-0.55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IFERROR(__xludf.DUMMYFUNCTION("""COMPUTED_VALUE"""),61.21)</f>
        <v>61.21</v>
      </c>
      <c r="C764" s="1">
        <f t="shared" si="1"/>
        <v>-1.03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IFERROR(__xludf.DUMMYFUNCTION("""COMPUTED_VALUE"""),60.76)</f>
        <v>60.76</v>
      </c>
      <c r="C765" s="1">
        <f t="shared" si="1"/>
        <v>-1.45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IFERROR(__xludf.DUMMYFUNCTION("""COMPUTED_VALUE"""),60.62)</f>
        <v>60.62</v>
      </c>
      <c r="C766" s="1">
        <f t="shared" si="1"/>
        <v>-1.14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IFERROR(__xludf.DUMMYFUNCTION("""COMPUTED_VALUE"""),60.74)</f>
        <v>60.74</v>
      </c>
      <c r="C767" s="1">
        <f t="shared" si="1"/>
        <v>-0.88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IFERROR(__xludf.DUMMYFUNCTION("""COMPUTED_VALUE"""),59.78)</f>
        <v>59.78</v>
      </c>
      <c r="C768" s="1">
        <f t="shared" si="1"/>
        <v>-1.96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IFERROR(__xludf.DUMMYFUNCTION("""COMPUTED_VALUE"""),59.4)</f>
        <v>59.4</v>
      </c>
      <c r="C769" s="1">
        <f t="shared" si="1"/>
        <v>-1.38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IFERROR(__xludf.DUMMYFUNCTION("""COMPUTED_VALUE"""),58.93)</f>
        <v>58.93</v>
      </c>
      <c r="C770" s="1">
        <f t="shared" si="1"/>
        <v>-1.47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IFERROR(__xludf.DUMMYFUNCTION("""COMPUTED_VALUE"""),59.3)</f>
        <v>59.3</v>
      </c>
      <c r="C771" s="1">
        <f t="shared" si="1"/>
        <v>-0.63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IFERROR(__xludf.DUMMYFUNCTION("""COMPUTED_VALUE"""),59.5)</f>
        <v>59.5</v>
      </c>
      <c r="C772" s="1">
        <f t="shared" si="1"/>
        <v>-0.8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IFERROR(__xludf.DUMMYFUNCTION("""COMPUTED_VALUE"""),59.07)</f>
        <v>59.07</v>
      </c>
      <c r="C773" s="1">
        <f t="shared" si="1"/>
        <v>-1.43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IFERROR(__xludf.DUMMYFUNCTION("""COMPUTED_VALUE"""),59.45)</f>
        <v>59.45</v>
      </c>
      <c r="C774" s="1">
        <f t="shared" si="1"/>
        <v>-0.62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IFERROR(__xludf.DUMMYFUNCTION("""COMPUTED_VALUE"""),59.33)</f>
        <v>59.33</v>
      </c>
      <c r="C775" s="1">
        <f t="shared" si="1"/>
        <v>-1.12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IFERROR(__xludf.DUMMYFUNCTION("""COMPUTED_VALUE"""),58.81)</f>
        <v>58.81</v>
      </c>
      <c r="C776" s="1">
        <f t="shared" si="1"/>
        <v>-1.52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IFERROR(__xludf.DUMMYFUNCTION("""COMPUTED_VALUE"""),59.91)</f>
        <v>59.91</v>
      </c>
      <c r="C777" s="1">
        <f t="shared" si="1"/>
        <v>0.1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IFERROR(__xludf.DUMMYFUNCTION("""COMPUTED_VALUE"""),59.41)</f>
        <v>59.41</v>
      </c>
      <c r="C778" s="1">
        <f t="shared" si="1"/>
        <v>-1.5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IFERROR(__xludf.DUMMYFUNCTION("""COMPUTED_VALUE"""),60.66)</f>
        <v>60.66</v>
      </c>
      <c r="C779" s="1">
        <f t="shared" si="1"/>
        <v>0.25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IFERROR(__xludf.DUMMYFUNCTION("""COMPUTED_VALUE"""),60.56)</f>
        <v>60.56</v>
      </c>
      <c r="C780" s="1">
        <f t="shared" si="1"/>
        <v>-1.1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IFERROR(__xludf.DUMMYFUNCTION("""COMPUTED_VALUE"""),62.14)</f>
        <v>62.14</v>
      </c>
      <c r="C781" s="1">
        <f t="shared" si="1"/>
        <v>0.58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IFERROR(__xludf.DUMMYFUNCTION("""COMPUTED_VALUE"""),61.8)</f>
        <v>61.8</v>
      </c>
      <c r="C782" s="1">
        <f t="shared" si="1"/>
        <v>-1.34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IFERROR(__xludf.DUMMYFUNCTION("""COMPUTED_VALUE"""),61.98)</f>
        <v>61.98</v>
      </c>
      <c r="C783" s="1">
        <f t="shared" si="1"/>
        <v>-0.82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IFERROR(__xludf.DUMMYFUNCTION("""COMPUTED_VALUE"""),62.2)</f>
        <v>62.2</v>
      </c>
      <c r="C784" s="1">
        <f t="shared" si="1"/>
        <v>-0.78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IFERROR(__xludf.DUMMYFUNCTION("""COMPUTED_VALUE"""),62.1)</f>
        <v>62.1</v>
      </c>
      <c r="C785" s="1">
        <f t="shared" si="1"/>
        <v>-1.1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IFERROR(__xludf.DUMMYFUNCTION("""COMPUTED_VALUE"""),62.34)</f>
        <v>62.34</v>
      </c>
      <c r="C786" s="1">
        <f t="shared" si="1"/>
        <v>-0.76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IFERROR(__xludf.DUMMYFUNCTION("""COMPUTED_VALUE"""),61.69)</f>
        <v>61.69</v>
      </c>
      <c r="C787" s="1">
        <f t="shared" si="1"/>
        <v>-1.65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IFERROR(__xludf.DUMMYFUNCTION("""COMPUTED_VALUE"""),62.28)</f>
        <v>62.28</v>
      </c>
      <c r="C788" s="1">
        <f t="shared" si="1"/>
        <v>-0.41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IFERROR(__xludf.DUMMYFUNCTION("""COMPUTED_VALUE"""),61.91)</f>
        <v>61.91</v>
      </c>
      <c r="C789" s="1">
        <f t="shared" si="1"/>
        <v>-1.37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IFERROR(__xludf.DUMMYFUNCTION("""COMPUTED_VALUE"""),61.54)</f>
        <v>61.54</v>
      </c>
      <c r="C790" s="1">
        <f t="shared" si="1"/>
        <v>-1.37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IFERROR(__xludf.DUMMYFUNCTION("""COMPUTED_VALUE"""),62.57)</f>
        <v>62.57</v>
      </c>
      <c r="C791" s="1">
        <f t="shared" si="1"/>
        <v>0.03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IFERROR(__xludf.DUMMYFUNCTION("""COMPUTED_VALUE"""),62.02)</f>
        <v>62.02</v>
      </c>
      <c r="C792" s="1">
        <f t="shared" si="1"/>
        <v>-1.55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IFERROR(__xludf.DUMMYFUNCTION("""COMPUTED_VALUE"""),61.92)</f>
        <v>61.92</v>
      </c>
      <c r="C793" s="1">
        <f t="shared" si="1"/>
        <v>-1.1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IFERROR(__xludf.DUMMYFUNCTION("""COMPUTED_VALUE"""),62.5)</f>
        <v>62.5</v>
      </c>
      <c r="C794" s="1">
        <f t="shared" si="1"/>
        <v>-0.42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IFERROR(__xludf.DUMMYFUNCTION("""COMPUTED_VALUE"""),62.15)</f>
        <v>62.15</v>
      </c>
      <c r="C795" s="1">
        <f t="shared" si="1"/>
        <v>-1.35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IFERROR(__xludf.DUMMYFUNCTION("""COMPUTED_VALUE"""),62.37)</f>
        <v>62.37</v>
      </c>
      <c r="C796" s="1">
        <f t="shared" si="1"/>
        <v>-0.78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IFERROR(__xludf.DUMMYFUNCTION("""COMPUTED_VALUE"""),62.89)</f>
        <v>62.89</v>
      </c>
      <c r="C797" s="1">
        <f t="shared" si="1"/>
        <v>-0.48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IFERROR(__xludf.DUMMYFUNCTION("""COMPUTED_VALUE"""),64.12)</f>
        <v>64.12</v>
      </c>
      <c r="C798" s="1">
        <f t="shared" si="1"/>
        <v>0.23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IFERROR(__xludf.DUMMYFUNCTION("""COMPUTED_VALUE"""),64.65)</f>
        <v>64.65</v>
      </c>
      <c r="C799" s="1">
        <f t="shared" si="1"/>
        <v>-0.47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IFERROR(__xludf.DUMMYFUNCTION("""COMPUTED_VALUE"""),64.56)</f>
        <v>64.56</v>
      </c>
      <c r="C800" s="1">
        <f t="shared" si="1"/>
        <v>-1.09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IFERROR(__xludf.DUMMYFUNCTION("""COMPUTED_VALUE"""),64.7)</f>
        <v>64.7</v>
      </c>
      <c r="C801" s="1">
        <f t="shared" si="1"/>
        <v>-0.86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IFERROR(__xludf.DUMMYFUNCTION("""COMPUTED_VALUE"""),65.5)</f>
        <v>65.5</v>
      </c>
      <c r="C802" s="1">
        <f t="shared" si="1"/>
        <v>-0.2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IFERROR(__xludf.DUMMYFUNCTION("""COMPUTED_VALUE"""),65.29)</f>
        <v>65.29</v>
      </c>
      <c r="C803" s="1">
        <f t="shared" si="1"/>
        <v>-1.21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IFERROR(__xludf.DUMMYFUNCTION("""COMPUTED_VALUE"""),65.3)</f>
        <v>65.3</v>
      </c>
      <c r="C804" s="1">
        <f t="shared" si="1"/>
        <v>-0.99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IFERROR(__xludf.DUMMYFUNCTION("""COMPUTED_VALUE"""),65.38)</f>
        <v>65.38</v>
      </c>
      <c r="C805" s="1">
        <f t="shared" si="1"/>
        <v>-0.92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IFERROR(__xludf.DUMMYFUNCTION("""COMPUTED_VALUE"""),66.09)</f>
        <v>66.09</v>
      </c>
      <c r="C806" s="1">
        <f t="shared" si="1"/>
        <v>-0.29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IFERROR(__xludf.DUMMYFUNCTION("""COMPUTED_VALUE"""),65.78)</f>
        <v>65.78</v>
      </c>
      <c r="C807" s="1">
        <f t="shared" si="1"/>
        <v>-1.31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IFERROR(__xludf.DUMMYFUNCTION("""COMPUTED_VALUE"""),65.13)</f>
        <v>65.13</v>
      </c>
      <c r="C808" s="1">
        <f t="shared" si="1"/>
        <v>-1.65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IFERROR(__xludf.DUMMYFUNCTION("""COMPUTED_VALUE"""),66.0)</f>
        <v>66</v>
      </c>
      <c r="C809" s="1">
        <f t="shared" si="1"/>
        <v>-0.13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IFERROR(__xludf.DUMMYFUNCTION("""COMPUTED_VALUE"""),65.41)</f>
        <v>65.41</v>
      </c>
      <c r="C810" s="1">
        <f t="shared" si="1"/>
        <v>-1.59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IFERROR(__xludf.DUMMYFUNCTION("""COMPUTED_VALUE"""),66.22)</f>
        <v>66.22</v>
      </c>
      <c r="C811" s="1">
        <f t="shared" si="1"/>
        <v>-0.19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IFERROR(__xludf.DUMMYFUNCTION("""COMPUTED_VALUE"""),66.1)</f>
        <v>66.1</v>
      </c>
      <c r="C812" s="1">
        <f t="shared" si="1"/>
        <v>-1.12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IFERROR(__xludf.DUMMYFUNCTION("""COMPUTED_VALUE"""),67.17)</f>
        <v>67.17</v>
      </c>
      <c r="C813" s="1">
        <f t="shared" si="1"/>
        <v>0.07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IFERROR(__xludf.DUMMYFUNCTION("""COMPUTED_VALUE"""),67.15)</f>
        <v>67.15</v>
      </c>
      <c r="C814" s="1">
        <f t="shared" si="1"/>
        <v>-1.02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IFERROR(__xludf.DUMMYFUNCTION("""COMPUTED_VALUE"""),67.46)</f>
        <v>67.46</v>
      </c>
      <c r="C815" s="1">
        <f t="shared" si="1"/>
        <v>-0.69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IFERROR(__xludf.DUMMYFUNCTION("""COMPUTED_VALUE"""),67.26)</f>
        <v>67.26</v>
      </c>
      <c r="C816" s="1">
        <f t="shared" si="1"/>
        <v>-1.2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IFERROR(__xludf.DUMMYFUNCTION("""COMPUTED_VALUE"""),67.64)</f>
        <v>67.64</v>
      </c>
      <c r="C817" s="1">
        <f t="shared" si="1"/>
        <v>-0.62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IFERROR(__xludf.DUMMYFUNCTION("""COMPUTED_VALUE"""),66.25)</f>
        <v>66.25</v>
      </c>
      <c r="C818" s="1">
        <f t="shared" si="1"/>
        <v>-2.39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IFERROR(__xludf.DUMMYFUNCTION("""COMPUTED_VALUE"""),66.73)</f>
        <v>66.73</v>
      </c>
      <c r="C819" s="1">
        <f t="shared" si="1"/>
        <v>-0.52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IFERROR(__xludf.DUMMYFUNCTION("""COMPUTED_VALUE"""),65.3)</f>
        <v>65.3</v>
      </c>
      <c r="C820" s="1">
        <f t="shared" si="1"/>
        <v>-2.43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IFERROR(__xludf.DUMMYFUNCTION("""COMPUTED_VALUE"""),65.6)</f>
        <v>65.6</v>
      </c>
      <c r="C821" s="1">
        <f t="shared" si="1"/>
        <v>-0.7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IFERROR(__xludf.DUMMYFUNCTION("""COMPUTED_VALUE"""),65.22)</f>
        <v>65.22</v>
      </c>
      <c r="C822" s="1">
        <f t="shared" si="1"/>
        <v>-1.38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IFERROR(__xludf.DUMMYFUNCTION("""COMPUTED_VALUE"""),65.4)</f>
        <v>65.4</v>
      </c>
      <c r="C823" s="1">
        <f t="shared" si="1"/>
        <v>-0.82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IFERROR(__xludf.DUMMYFUNCTION("""COMPUTED_VALUE"""),65.74)</f>
        <v>65.74</v>
      </c>
      <c r="C824" s="1">
        <f t="shared" si="1"/>
        <v>-0.66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IFERROR(__xludf.DUMMYFUNCTION("""COMPUTED_VALUE"""),65.68)</f>
        <v>65.68</v>
      </c>
      <c r="C825" s="1">
        <f t="shared" si="1"/>
        <v>-1.06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IFERROR(__xludf.DUMMYFUNCTION("""COMPUTED_VALUE"""),64.1)</f>
        <v>64.1</v>
      </c>
      <c r="C826" s="1">
        <f t="shared" si="1"/>
        <v>-2.58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IFERROR(__xludf.DUMMYFUNCTION("""COMPUTED_VALUE"""),64.59)</f>
        <v>64.59</v>
      </c>
      <c r="C827" s="1">
        <f t="shared" si="1"/>
        <v>-0.51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IFERROR(__xludf.DUMMYFUNCTION("""COMPUTED_VALUE"""),64.13)</f>
        <v>64.13</v>
      </c>
      <c r="C828" s="1">
        <f t="shared" si="1"/>
        <v>-1.46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IFERROR(__xludf.DUMMYFUNCTION("""COMPUTED_VALUE"""),65.04)</f>
        <v>65.04</v>
      </c>
      <c r="C829" s="1">
        <f t="shared" si="1"/>
        <v>-0.09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IFERROR(__xludf.DUMMYFUNCTION("""COMPUTED_VALUE"""),67.24)</f>
        <v>67.24</v>
      </c>
      <c r="C830" s="1">
        <f t="shared" si="1"/>
        <v>1.2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IFERROR(__xludf.DUMMYFUNCTION("""COMPUTED_VALUE"""),66.66)</f>
        <v>66.66</v>
      </c>
      <c r="C831" s="1">
        <f t="shared" si="1"/>
        <v>-1.58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IFERROR(__xludf.DUMMYFUNCTION("""COMPUTED_VALUE"""),67.45)</f>
        <v>67.45</v>
      </c>
      <c r="C832" s="1">
        <f t="shared" si="1"/>
        <v>-0.21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IFERROR(__xludf.DUMMYFUNCTION("""COMPUTED_VALUE"""),67.42)</f>
        <v>67.42</v>
      </c>
      <c r="C833" s="1">
        <f t="shared" si="1"/>
        <v>-1.03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IFERROR(__xludf.DUMMYFUNCTION("""COMPUTED_VALUE"""),68.13)</f>
        <v>68.13</v>
      </c>
      <c r="C834" s="1">
        <f t="shared" si="1"/>
        <v>-0.29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IFERROR(__xludf.DUMMYFUNCTION("""COMPUTED_VALUE"""),67.75)</f>
        <v>67.75</v>
      </c>
      <c r="C835" s="1">
        <f t="shared" si="1"/>
        <v>-1.38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IFERROR(__xludf.DUMMYFUNCTION("""COMPUTED_VALUE"""),67.63)</f>
        <v>67.63</v>
      </c>
      <c r="C836" s="1">
        <f t="shared" si="1"/>
        <v>-1.12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IFERROR(__xludf.DUMMYFUNCTION("""COMPUTED_VALUE"""),68.41)</f>
        <v>68.41</v>
      </c>
      <c r="C837" s="1">
        <f t="shared" si="1"/>
        <v>-0.22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IFERROR(__xludf.DUMMYFUNCTION("""COMPUTED_VALUE"""),68.28)</f>
        <v>68.28</v>
      </c>
      <c r="C838" s="1">
        <f t="shared" si="1"/>
        <v>-1.13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IFERROR(__xludf.DUMMYFUNCTION("""COMPUTED_VALUE"""),69.38)</f>
        <v>69.38</v>
      </c>
      <c r="C839" s="1">
        <f t="shared" si="1"/>
        <v>0.1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IFERROR(__xludf.DUMMYFUNCTION("""COMPUTED_VALUE"""),70.23)</f>
        <v>70.23</v>
      </c>
      <c r="C840" s="1">
        <f t="shared" si="1"/>
        <v>-0.15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IFERROR(__xludf.DUMMYFUNCTION("""COMPUTED_VALUE"""),70.06)</f>
        <v>70.06</v>
      </c>
      <c r="C841" s="1">
        <f t="shared" si="1"/>
        <v>-1.17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IFERROR(__xludf.DUMMYFUNCTION("""COMPUTED_VALUE"""),70.24)</f>
        <v>70.24</v>
      </c>
      <c r="C842" s="1">
        <f t="shared" si="1"/>
        <v>-0.82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IFERROR(__xludf.DUMMYFUNCTION("""COMPUTED_VALUE"""),70.31)</f>
        <v>70.31</v>
      </c>
      <c r="C843" s="1">
        <f t="shared" si="1"/>
        <v>-0.93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IFERROR(__xludf.DUMMYFUNCTION("""COMPUTED_VALUE"""),70.21)</f>
        <v>70.21</v>
      </c>
      <c r="C844" s="1">
        <f t="shared" si="1"/>
        <v>-1.1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IFERROR(__xludf.DUMMYFUNCTION("""COMPUTED_VALUE"""),70.08)</f>
        <v>70.08</v>
      </c>
      <c r="C845" s="1">
        <f t="shared" si="1"/>
        <v>-1.13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IFERROR(__xludf.DUMMYFUNCTION("""COMPUTED_VALUE"""),69.79)</f>
        <v>69.79</v>
      </c>
      <c r="C846" s="1">
        <f t="shared" si="1"/>
        <v>-1.29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IFERROR(__xludf.DUMMYFUNCTION("""COMPUTED_VALUE"""),71.51)</f>
        <v>71.51</v>
      </c>
      <c r="C847" s="1">
        <f t="shared" si="1"/>
        <v>0.72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IFERROR(__xludf.DUMMYFUNCTION("""COMPUTED_VALUE"""),72.78)</f>
        <v>72.78</v>
      </c>
      <c r="C848" s="1">
        <f t="shared" si="1"/>
        <v>0.27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IFERROR(__xludf.DUMMYFUNCTION("""COMPUTED_VALUE"""),72.23)</f>
        <v>72.23</v>
      </c>
      <c r="C849" s="1">
        <f t="shared" si="1"/>
        <v>-1.55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IFERROR(__xludf.DUMMYFUNCTION("""COMPUTED_VALUE"""),73.32)</f>
        <v>73.32</v>
      </c>
      <c r="C850" s="1">
        <f t="shared" si="1"/>
        <v>0.09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IFERROR(__xludf.DUMMYFUNCTION("""COMPUTED_VALUE"""),74.4)</f>
        <v>74.4</v>
      </c>
      <c r="C851" s="1">
        <f t="shared" si="1"/>
        <v>0.08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IFERROR(__xludf.DUMMYFUNCTION("""COMPUTED_VALUE"""),75.11)</f>
        <v>75.11</v>
      </c>
      <c r="C852" s="1">
        <f t="shared" si="1"/>
        <v>-0.29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IFERROR(__xludf.DUMMYFUNCTION("""COMPUTED_VALUE"""),74.44)</f>
        <v>74.44</v>
      </c>
      <c r="C853" s="1">
        <f t="shared" si="1"/>
        <v>-1.67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IFERROR(__xludf.DUMMYFUNCTION("""COMPUTED_VALUE"""),74.69)</f>
        <v>74.69</v>
      </c>
      <c r="C854" s="1">
        <f t="shared" si="1"/>
        <v>-0.75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IFERROR(__xludf.DUMMYFUNCTION("""COMPUTED_VALUE"""),75.27)</f>
        <v>75.27</v>
      </c>
      <c r="C855" s="1">
        <f t="shared" si="1"/>
        <v>-0.42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IFERROR(__xludf.DUMMYFUNCTION("""COMPUTED_VALUE"""),76.16)</f>
        <v>76.16</v>
      </c>
      <c r="C856" s="1">
        <f t="shared" si="1"/>
        <v>-0.11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IFERROR(__xludf.DUMMYFUNCTION("""COMPUTED_VALUE"""),75.83)</f>
        <v>75.83</v>
      </c>
      <c r="C857" s="1">
        <f t="shared" si="1"/>
        <v>-1.33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IFERROR(__xludf.DUMMYFUNCTION("""COMPUTED_VALUE"""),76.14)</f>
        <v>76.14</v>
      </c>
      <c r="C858" s="1">
        <f t="shared" si="1"/>
        <v>-0.69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IFERROR(__xludf.DUMMYFUNCTION("""COMPUTED_VALUE"""),75.71)</f>
        <v>75.71</v>
      </c>
      <c r="C859" s="1">
        <f t="shared" si="1"/>
        <v>-1.43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IFERROR(__xludf.DUMMYFUNCTION("""COMPUTED_VALUE"""),76.47)</f>
        <v>76.47</v>
      </c>
      <c r="C860" s="1">
        <f t="shared" si="1"/>
        <v>-0.24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IFERROR(__xludf.DUMMYFUNCTION("""COMPUTED_VALUE"""),76.06)</f>
        <v>76.06</v>
      </c>
      <c r="C861" s="1">
        <f t="shared" si="1"/>
        <v>-1.41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IFERROR(__xludf.DUMMYFUNCTION("""COMPUTED_VALUE"""),74.76)</f>
        <v>74.76</v>
      </c>
      <c r="C862" s="1">
        <f t="shared" si="1"/>
        <v>-2.3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IFERROR(__xludf.DUMMYFUNCTION("""COMPUTED_VALUE"""),76.24)</f>
        <v>76.24</v>
      </c>
      <c r="C863" s="1">
        <f t="shared" si="1"/>
        <v>0.48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IFERROR(__xludf.DUMMYFUNCTION("""COMPUTED_VALUE"""),78.04)</f>
        <v>78.04</v>
      </c>
      <c r="C864" s="1">
        <f t="shared" si="1"/>
        <v>0.8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IFERROR(__xludf.DUMMYFUNCTION("""COMPUTED_VALUE"""),78.28)</f>
        <v>78.28</v>
      </c>
      <c r="C865" s="1">
        <f t="shared" si="1"/>
        <v>-0.76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IFERROR(__xludf.DUMMYFUNCTION("""COMPUTED_VALUE"""),76.52)</f>
        <v>76.52</v>
      </c>
      <c r="C866" s="1">
        <f t="shared" si="1"/>
        <v>-2.76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IFERROR(__xludf.DUMMYFUNCTION("""COMPUTED_VALUE"""),74.72)</f>
        <v>74.72</v>
      </c>
      <c r="C867" s="1">
        <f t="shared" si="1"/>
        <v>-2.8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IFERROR(__xludf.DUMMYFUNCTION("""COMPUTED_VALUE"""),75.21)</f>
        <v>75.21</v>
      </c>
      <c r="C868" s="1">
        <f t="shared" si="1"/>
        <v>-0.51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IFERROR(__xludf.DUMMYFUNCTION("""COMPUTED_VALUE"""),72.97)</f>
        <v>72.97</v>
      </c>
      <c r="C869" s="1">
        <f t="shared" si="1"/>
        <v>-3.24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IFERROR(__xludf.DUMMYFUNCTION("""COMPUTED_VALUE"""),73.84)</f>
        <v>73.84</v>
      </c>
      <c r="C870" s="1">
        <f t="shared" si="1"/>
        <v>-0.13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IFERROR(__xludf.DUMMYFUNCTION("""COMPUTED_VALUE"""),74.98)</f>
        <v>74.98</v>
      </c>
      <c r="C871" s="1">
        <f t="shared" si="1"/>
        <v>0.14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IFERROR(__xludf.DUMMYFUNCTION("""COMPUTED_VALUE"""),74.23)</f>
        <v>74.23</v>
      </c>
      <c r="C872" s="1">
        <f t="shared" si="1"/>
        <v>-1.75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IFERROR(__xludf.DUMMYFUNCTION("""COMPUTED_VALUE"""),72.92)</f>
        <v>72.92</v>
      </c>
      <c r="C873" s="1">
        <f t="shared" si="1"/>
        <v>-2.31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IFERROR(__xludf.DUMMYFUNCTION("""COMPUTED_VALUE"""),73.31)</f>
        <v>73.31</v>
      </c>
      <c r="C874" s="1">
        <f t="shared" si="1"/>
        <v>-0.61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IFERROR(__xludf.DUMMYFUNCTION("""COMPUTED_VALUE"""),72.01)</f>
        <v>72.01</v>
      </c>
      <c r="C875" s="1">
        <f t="shared" si="1"/>
        <v>-2.3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IFERROR(__xludf.DUMMYFUNCTION("""COMPUTED_VALUE"""),73.23)</f>
        <v>73.23</v>
      </c>
      <c r="C876" s="1">
        <f t="shared" si="1"/>
        <v>0.22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IFERROR(__xludf.DUMMYFUNCTION("""COMPUTED_VALUE"""),73.9)</f>
        <v>73.9</v>
      </c>
      <c r="C877" s="1">
        <f t="shared" si="1"/>
        <v>-0.33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IFERROR(__xludf.DUMMYFUNCTION("""COMPUTED_VALUE"""),75.12)</f>
        <v>75.12</v>
      </c>
      <c r="C878" s="1">
        <f t="shared" si="1"/>
        <v>0.22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IFERROR(__xludf.DUMMYFUNCTION("""COMPUTED_VALUE"""),74.76)</f>
        <v>74.76</v>
      </c>
      <c r="C879" s="1">
        <f t="shared" si="1"/>
        <v>-1.36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IFERROR(__xludf.DUMMYFUNCTION("""COMPUTED_VALUE"""),75.64)</f>
        <v>75.64</v>
      </c>
      <c r="C880" s="1">
        <f t="shared" si="1"/>
        <v>-0.12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IFERROR(__xludf.DUMMYFUNCTION("""COMPUTED_VALUE"""),74.62)</f>
        <v>74.62</v>
      </c>
      <c r="C881" s="1">
        <f t="shared" si="1"/>
        <v>-2.02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IFERROR(__xludf.DUMMYFUNCTION("""COMPUTED_VALUE"""),74.58)</f>
        <v>74.58</v>
      </c>
      <c r="C882" s="1">
        <f t="shared" si="1"/>
        <v>-1.04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IFERROR(__xludf.DUMMYFUNCTION("""COMPUTED_VALUE"""),76.31)</f>
        <v>76.31</v>
      </c>
      <c r="C883" s="1">
        <f t="shared" si="1"/>
        <v>0.73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IFERROR(__xludf.DUMMYFUNCTION("""COMPUTED_VALUE"""),77.04)</f>
        <v>77.04</v>
      </c>
      <c r="C884" s="1">
        <f t="shared" si="1"/>
        <v>-0.27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IFERROR(__xludf.DUMMYFUNCTION("""COMPUTED_VALUE"""),77.61)</f>
        <v>77.61</v>
      </c>
      <c r="C885" s="1">
        <f t="shared" si="1"/>
        <v>-0.43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IFERROR(__xludf.DUMMYFUNCTION("""COMPUTED_VALUE"""),76.33)</f>
        <v>76.33</v>
      </c>
      <c r="C886" s="1">
        <f t="shared" si="1"/>
        <v>-2.28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IFERROR(__xludf.DUMMYFUNCTION("""COMPUTED_VALUE"""),76.94)</f>
        <v>76.94</v>
      </c>
      <c r="C887" s="1">
        <f t="shared" si="1"/>
        <v>-0.39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IFERROR(__xludf.DUMMYFUNCTION("""COMPUTED_VALUE"""),78.33)</f>
        <v>78.33</v>
      </c>
      <c r="C888" s="1">
        <f t="shared" si="1"/>
        <v>0.39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IFERROR(__xludf.DUMMYFUNCTION("""COMPUTED_VALUE"""),77.85)</f>
        <v>77.85</v>
      </c>
      <c r="C889" s="1">
        <f t="shared" si="1"/>
        <v>-1.48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IFERROR(__xludf.DUMMYFUNCTION("""COMPUTED_VALUE"""),78.27)</f>
        <v>78.27</v>
      </c>
      <c r="C890" s="1">
        <f t="shared" si="1"/>
        <v>-0.58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IFERROR(__xludf.DUMMYFUNCTION("""COMPUTED_VALUE"""),76.8)</f>
        <v>76.8</v>
      </c>
      <c r="C891" s="1">
        <f t="shared" si="1"/>
        <v>-2.47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IFERROR(__xludf.DUMMYFUNCTION("""COMPUTED_VALUE"""),74.01)</f>
        <v>74.01</v>
      </c>
      <c r="C892" s="1">
        <f t="shared" si="1"/>
        <v>-3.79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IFERROR(__xludf.DUMMYFUNCTION("""COMPUTED_VALUE"""),74.06)</f>
        <v>74.06</v>
      </c>
      <c r="C893" s="1">
        <f t="shared" si="1"/>
        <v>-0.95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IFERROR(__xludf.DUMMYFUNCTION("""COMPUTED_VALUE"""),74.72)</f>
        <v>74.72</v>
      </c>
      <c r="C894" s="1">
        <f t="shared" si="1"/>
        <v>-0.34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IFERROR(__xludf.DUMMYFUNCTION("""COMPUTED_VALUE"""),74.41)</f>
        <v>74.41</v>
      </c>
      <c r="C895" s="1">
        <f t="shared" si="1"/>
        <v>-1.31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IFERROR(__xludf.DUMMYFUNCTION("""COMPUTED_VALUE"""),75.36)</f>
        <v>75.36</v>
      </c>
      <c r="C896" s="1">
        <f t="shared" si="1"/>
        <v>-0.05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IFERROR(__xludf.DUMMYFUNCTION("""COMPUTED_VALUE"""),75.77)</f>
        <v>75.77</v>
      </c>
      <c r="C897" s="1">
        <f t="shared" si="1"/>
        <v>-0.59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IFERROR(__xludf.DUMMYFUNCTION("""COMPUTED_VALUE"""),75.34)</f>
        <v>75.34</v>
      </c>
      <c r="C898" s="1">
        <f t="shared" si="1"/>
        <v>-1.43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IFERROR(__xludf.DUMMYFUNCTION("""COMPUTED_VALUE"""),75.06)</f>
        <v>75.06</v>
      </c>
      <c r="C899" s="1">
        <f t="shared" si="1"/>
        <v>-1.28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IFERROR(__xludf.DUMMYFUNCTION("""COMPUTED_VALUE"""),75.19)</f>
        <v>75.19</v>
      </c>
      <c r="C900" s="1">
        <f t="shared" si="1"/>
        <v>-0.87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IFERROR(__xludf.DUMMYFUNCTION("""COMPUTED_VALUE"""),73.77)</f>
        <v>73.77</v>
      </c>
      <c r="C901" s="1">
        <f t="shared" si="1"/>
        <v>-2.42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IFERROR(__xludf.DUMMYFUNCTION("""COMPUTED_VALUE"""),75.63)</f>
        <v>75.63</v>
      </c>
      <c r="C902" s="1">
        <f t="shared" si="1"/>
        <v>0.86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IFERROR(__xludf.DUMMYFUNCTION("""COMPUTED_VALUE"""),75.69)</f>
        <v>75.69</v>
      </c>
      <c r="C903" s="1">
        <f t="shared" si="1"/>
        <v>-0.94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IFERROR(__xludf.DUMMYFUNCTION("""COMPUTED_VALUE"""),75.93)</f>
        <v>75.93</v>
      </c>
      <c r="C904" s="1">
        <f t="shared" si="1"/>
        <v>-0.76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IFERROR(__xludf.DUMMYFUNCTION("""COMPUTED_VALUE"""),75.81)</f>
        <v>75.81</v>
      </c>
      <c r="C905" s="1">
        <f t="shared" si="1"/>
        <v>-1.12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IFERROR(__xludf.DUMMYFUNCTION("""COMPUTED_VALUE"""),75.14)</f>
        <v>75.14</v>
      </c>
      <c r="C906" s="1">
        <f t="shared" si="1"/>
        <v>-1.67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IFERROR(__xludf.DUMMYFUNCTION("""COMPUTED_VALUE"""),76.19)</f>
        <v>76.19</v>
      </c>
      <c r="C907" s="1">
        <f t="shared" si="1"/>
        <v>0.05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IFERROR(__xludf.DUMMYFUNCTION("""COMPUTED_VALUE"""),75.5)</f>
        <v>75.5</v>
      </c>
      <c r="C908" s="1">
        <f t="shared" si="1"/>
        <v>-1.69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IFERROR(__xludf.DUMMYFUNCTION("""COMPUTED_VALUE"""),75.49)</f>
        <v>75.49</v>
      </c>
      <c r="C909" s="1">
        <f t="shared" si="1"/>
        <v>-1.01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IFERROR(__xludf.DUMMYFUNCTION("""COMPUTED_VALUE"""),76.23)</f>
        <v>76.23</v>
      </c>
      <c r="C910" s="1">
        <f t="shared" si="1"/>
        <v>-0.26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IFERROR(__xludf.DUMMYFUNCTION("""COMPUTED_VALUE"""),75.88)</f>
        <v>75.88</v>
      </c>
      <c r="C911" s="1">
        <f t="shared" si="1"/>
        <v>-1.35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IFERROR(__xludf.DUMMYFUNCTION("""COMPUTED_VALUE"""),74.88)</f>
        <v>74.88</v>
      </c>
      <c r="C912" s="1">
        <f t="shared" si="1"/>
        <v>-2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IFERROR(__xludf.DUMMYFUNCTION("""COMPUTED_VALUE"""),75.17)</f>
        <v>75.17</v>
      </c>
      <c r="C913" s="1">
        <f t="shared" si="1"/>
        <v>-0.71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IFERROR(__xludf.DUMMYFUNCTION("""COMPUTED_VALUE"""),74.34)</f>
        <v>74.34</v>
      </c>
      <c r="C914" s="1">
        <f t="shared" si="1"/>
        <v>-1.83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IFERROR(__xludf.DUMMYFUNCTION("""COMPUTED_VALUE"""),74.27)</f>
        <v>74.27</v>
      </c>
      <c r="C915" s="1">
        <f t="shared" si="1"/>
        <v>-1.07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IFERROR(__xludf.DUMMYFUNCTION("""COMPUTED_VALUE"""),73.44)</f>
        <v>73.44</v>
      </c>
      <c r="C916" s="1">
        <f t="shared" si="1"/>
        <v>-1.83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IFERROR(__xludf.DUMMYFUNCTION("""COMPUTED_VALUE"""),73.86)</f>
        <v>73.86</v>
      </c>
      <c r="C917" s="1">
        <f t="shared" si="1"/>
        <v>-0.58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IFERROR(__xludf.DUMMYFUNCTION("""COMPUTED_VALUE"""),73.65)</f>
        <v>73.65</v>
      </c>
      <c r="C918" s="1">
        <f t="shared" si="1"/>
        <v>-1.21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IFERROR(__xludf.DUMMYFUNCTION("""COMPUTED_VALUE"""),73.61)</f>
        <v>73.61</v>
      </c>
      <c r="C919" s="1">
        <f t="shared" si="1"/>
        <v>-1.04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IFERROR(__xludf.DUMMYFUNCTION("""COMPUTED_VALUE"""),71.91)</f>
        <v>71.91</v>
      </c>
      <c r="C920" s="1">
        <f t="shared" si="1"/>
        <v>-2.7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IFERROR(__xludf.DUMMYFUNCTION("""COMPUTED_VALUE"""),72.01)</f>
        <v>72.01</v>
      </c>
      <c r="C921" s="1">
        <f t="shared" si="1"/>
        <v>-0.9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IFERROR(__xludf.DUMMYFUNCTION("""COMPUTED_VALUE"""),72.22)</f>
        <v>72.22</v>
      </c>
      <c r="C922" s="1">
        <f t="shared" si="1"/>
        <v>-0.79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IFERROR(__xludf.DUMMYFUNCTION("""COMPUTED_VALUE"""),71.91)</f>
        <v>71.91</v>
      </c>
      <c r="C923" s="1">
        <f t="shared" si="1"/>
        <v>-1.31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IFERROR(__xludf.DUMMYFUNCTION("""COMPUTED_VALUE"""),72.43)</f>
        <v>72.43</v>
      </c>
      <c r="C924" s="1">
        <f t="shared" si="1"/>
        <v>-0.48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IFERROR(__xludf.DUMMYFUNCTION("""COMPUTED_VALUE"""),73.14)</f>
        <v>73.14</v>
      </c>
      <c r="C925" s="1">
        <f t="shared" si="1"/>
        <v>-0.29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IFERROR(__xludf.DUMMYFUNCTION("""COMPUTED_VALUE"""),73.8)</f>
        <v>73.8</v>
      </c>
      <c r="C926" s="1">
        <f t="shared" si="1"/>
        <v>-0.34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IFERROR(__xludf.DUMMYFUNCTION("""COMPUTED_VALUE"""),73.35)</f>
        <v>73.35</v>
      </c>
      <c r="C927" s="1">
        <f t="shared" si="1"/>
        <v>-1.45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IFERROR(__xludf.DUMMYFUNCTION("""COMPUTED_VALUE"""),73.66)</f>
        <v>73.66</v>
      </c>
      <c r="C928" s="1">
        <f t="shared" si="1"/>
        <v>-0.69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IFERROR(__xludf.DUMMYFUNCTION("""COMPUTED_VALUE"""),74.6)</f>
        <v>74.6</v>
      </c>
      <c r="C929" s="1">
        <f t="shared" si="1"/>
        <v>-0.06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IFERROR(__xludf.DUMMYFUNCTION("""COMPUTED_VALUE"""),75.18)</f>
        <v>75.18</v>
      </c>
      <c r="C930" s="1">
        <f t="shared" si="1"/>
        <v>-0.42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IFERROR(__xludf.DUMMYFUNCTION("""COMPUTED_VALUE"""),75.29)</f>
        <v>75.29</v>
      </c>
      <c r="C931" s="1">
        <f t="shared" si="1"/>
        <v>-0.89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IFERROR(__xludf.DUMMYFUNCTION("""COMPUTED_VALUE"""),75.3)</f>
        <v>75.3</v>
      </c>
      <c r="C932" s="1">
        <f t="shared" si="1"/>
        <v>-0.99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IFERROR(__xludf.DUMMYFUNCTION("""COMPUTED_VALUE"""),75.6)</f>
        <v>75.6</v>
      </c>
      <c r="C933" s="1">
        <f t="shared" si="1"/>
        <v>-0.7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IFERROR(__xludf.DUMMYFUNCTION("""COMPUTED_VALUE"""),76.92)</f>
        <v>76.92</v>
      </c>
      <c r="C934" s="1">
        <f t="shared" si="1"/>
        <v>0.32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IFERROR(__xludf.DUMMYFUNCTION("""COMPUTED_VALUE"""),77.64)</f>
        <v>77.64</v>
      </c>
      <c r="C935" s="1">
        <f t="shared" si="1"/>
        <v>-0.28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IFERROR(__xludf.DUMMYFUNCTION("""COMPUTED_VALUE"""),77.57)</f>
        <v>77.57</v>
      </c>
      <c r="C936" s="1">
        <f t="shared" si="1"/>
        <v>-1.07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IFERROR(__xludf.DUMMYFUNCTION("""COMPUTED_VALUE"""),77.32)</f>
        <v>77.32</v>
      </c>
      <c r="C937" s="1">
        <f t="shared" si="1"/>
        <v>-1.25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IFERROR(__xludf.DUMMYFUNCTION("""COMPUTED_VALUE"""),76.44)</f>
        <v>76.44</v>
      </c>
      <c r="C938" s="1">
        <f t="shared" si="1"/>
        <v>-1.88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IFERROR(__xludf.DUMMYFUNCTION("""COMPUTED_VALUE"""),76.07)</f>
        <v>76.07</v>
      </c>
      <c r="C939" s="1">
        <f t="shared" si="1"/>
        <v>-1.37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IFERROR(__xludf.DUMMYFUNCTION("""COMPUTED_VALUE"""),75.99)</f>
        <v>75.99</v>
      </c>
      <c r="C940" s="1">
        <f t="shared" si="1"/>
        <v>-1.08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IFERROR(__xludf.DUMMYFUNCTION("""COMPUTED_VALUE"""),76.32)</f>
        <v>76.32</v>
      </c>
      <c r="C941" s="1">
        <f t="shared" si="1"/>
        <v>-0.67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IFERROR(__xludf.DUMMYFUNCTION("""COMPUTED_VALUE"""),75.89)</f>
        <v>75.89</v>
      </c>
      <c r="C942" s="1">
        <f t="shared" si="1"/>
        <v>-1.43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IFERROR(__xludf.DUMMYFUNCTION("""COMPUTED_VALUE"""),75.52)</f>
        <v>75.52</v>
      </c>
      <c r="C943" s="1">
        <f t="shared" si="1"/>
        <v>-1.37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IFERROR(__xludf.DUMMYFUNCTION("""COMPUTED_VALUE"""),75.93)</f>
        <v>75.93</v>
      </c>
      <c r="C944" s="1">
        <f t="shared" si="1"/>
        <v>-0.59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IFERROR(__xludf.DUMMYFUNCTION("""COMPUTED_VALUE"""),74.58)</f>
        <v>74.58</v>
      </c>
      <c r="C945" s="1">
        <f t="shared" si="1"/>
        <v>-2.35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IFERROR(__xludf.DUMMYFUNCTION("""COMPUTED_VALUE"""),74.02)</f>
        <v>74.02</v>
      </c>
      <c r="C946" s="1">
        <f t="shared" si="1"/>
        <v>-1.56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IFERROR(__xludf.DUMMYFUNCTION("""COMPUTED_VALUE"""),74.31)</f>
        <v>74.31</v>
      </c>
      <c r="C947" s="1">
        <f t="shared" si="1"/>
        <v>-0.71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IFERROR(__xludf.DUMMYFUNCTION("""COMPUTED_VALUE"""),72.94)</f>
        <v>72.94</v>
      </c>
      <c r="C948" s="1">
        <f t="shared" si="1"/>
        <v>-2.37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IFERROR(__xludf.DUMMYFUNCTION("""COMPUTED_VALUE"""),72.22)</f>
        <v>72.22</v>
      </c>
      <c r="C949" s="1">
        <f t="shared" si="1"/>
        <v>-1.72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IFERROR(__xludf.DUMMYFUNCTION("""COMPUTED_VALUE"""),72.22)</f>
        <v>72.22</v>
      </c>
      <c r="C950" s="1">
        <f t="shared" si="1"/>
        <v>-1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IFERROR(__xludf.DUMMYFUNCTION("""COMPUTED_VALUE"""),74.66)</f>
        <v>74.66</v>
      </c>
      <c r="C951" s="1">
        <f t="shared" si="1"/>
        <v>1.44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IFERROR(__xludf.DUMMYFUNCTION("""COMPUTED_VALUE"""),75.4)</f>
        <v>75.4</v>
      </c>
      <c r="C952" s="1">
        <f t="shared" si="1"/>
        <v>-0.26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IFERROR(__xludf.DUMMYFUNCTION("""COMPUTED_VALUE"""),76.07)</f>
        <v>76.07</v>
      </c>
      <c r="C953" s="1">
        <f t="shared" si="1"/>
        <v>-0.33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IFERROR(__xludf.DUMMYFUNCTION("""COMPUTED_VALUE"""),75.25)</f>
        <v>75.25</v>
      </c>
      <c r="C954" s="1">
        <f t="shared" si="1"/>
        <v>-1.82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IFERROR(__xludf.DUMMYFUNCTION("""COMPUTED_VALUE"""),76.32)</f>
        <v>76.32</v>
      </c>
      <c r="C955" s="1">
        <f t="shared" si="1"/>
        <v>0.07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IFERROR(__xludf.DUMMYFUNCTION("""COMPUTED_VALUE"""),80.23)</f>
        <v>80.23</v>
      </c>
      <c r="C956" s="1">
        <f t="shared" si="1"/>
        <v>2.91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IFERROR(__xludf.DUMMYFUNCTION("""COMPUTED_VALUE"""),80.52)</f>
        <v>80.52</v>
      </c>
      <c r="C957" s="1">
        <f t="shared" si="1"/>
        <v>-0.71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IFERROR(__xludf.DUMMYFUNCTION("""COMPUTED_VALUE"""),80.4)</f>
        <v>80.4</v>
      </c>
      <c r="C958" s="1">
        <f t="shared" si="1"/>
        <v>-1.12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IFERROR(__xludf.DUMMYFUNCTION("""COMPUTED_VALUE"""),80.87)</f>
        <v>80.87</v>
      </c>
      <c r="C959" s="1">
        <f t="shared" si="1"/>
        <v>-0.53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IFERROR(__xludf.DUMMYFUNCTION("""COMPUTED_VALUE"""),80.63)</f>
        <v>80.63</v>
      </c>
      <c r="C960" s="1">
        <f t="shared" si="1"/>
        <v>-1.24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IFERROR(__xludf.DUMMYFUNCTION("""COMPUTED_VALUE"""),80.9)</f>
        <v>80.9</v>
      </c>
      <c r="C961" s="1">
        <f t="shared" si="1"/>
        <v>-0.73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IFERROR(__xludf.DUMMYFUNCTION("""COMPUTED_VALUE"""),82.61)</f>
        <v>82.61</v>
      </c>
      <c r="C962" s="1">
        <f t="shared" si="1"/>
        <v>0.71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IFERROR(__xludf.DUMMYFUNCTION("""COMPUTED_VALUE"""),82.76)</f>
        <v>82.76</v>
      </c>
      <c r="C963" s="1">
        <f t="shared" si="1"/>
        <v>-0.85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IFERROR(__xludf.DUMMYFUNCTION("""COMPUTED_VALUE"""),83.66)</f>
        <v>83.66</v>
      </c>
      <c r="C964" s="1">
        <f t="shared" si="1"/>
        <v>-0.1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IFERROR(__xludf.DUMMYFUNCTION("""COMPUTED_VALUE"""),83.1)</f>
        <v>83.1</v>
      </c>
      <c r="C965" s="1">
        <f t="shared" si="1"/>
        <v>-1.56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IFERROR(__xludf.DUMMYFUNCTION("""COMPUTED_VALUE"""),81.8)</f>
        <v>81.8</v>
      </c>
      <c r="C966" s="1">
        <f t="shared" si="1"/>
        <v>-2.3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IFERROR(__xludf.DUMMYFUNCTION("""COMPUTED_VALUE"""),82.16)</f>
        <v>82.16</v>
      </c>
      <c r="C967" s="1">
        <f t="shared" si="1"/>
        <v>-0.64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IFERROR(__xludf.DUMMYFUNCTION("""COMPUTED_VALUE"""),81.93)</f>
        <v>81.93</v>
      </c>
      <c r="C968" s="1">
        <f t="shared" si="1"/>
        <v>-1.23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IFERROR(__xludf.DUMMYFUNCTION("""COMPUTED_VALUE"""),81.9)</f>
        <v>81.9</v>
      </c>
      <c r="C969" s="1">
        <f t="shared" si="1"/>
        <v>-1.03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IFERROR(__xludf.DUMMYFUNCTION("""COMPUTED_VALUE"""),82.12)</f>
        <v>82.12</v>
      </c>
      <c r="C970" s="1">
        <f t="shared" si="1"/>
        <v>-0.78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IFERROR(__xludf.DUMMYFUNCTION("""COMPUTED_VALUE"""),80.92)</f>
        <v>80.92</v>
      </c>
      <c r="C971" s="1">
        <f t="shared" si="1"/>
        <v>-2.2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IFERROR(__xludf.DUMMYFUNCTION("""COMPUTED_VALUE"""),81.78)</f>
        <v>81.78</v>
      </c>
      <c r="C972" s="1">
        <f t="shared" si="1"/>
        <v>-0.14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IFERROR(__xludf.DUMMYFUNCTION("""COMPUTED_VALUE"""),81.4)</f>
        <v>81.4</v>
      </c>
      <c r="C973" s="1">
        <f t="shared" si="1"/>
        <v>-1.38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IFERROR(__xludf.DUMMYFUNCTION("""COMPUTED_VALUE"""),81.03)</f>
        <v>81.03</v>
      </c>
      <c r="C974" s="1">
        <f t="shared" si="1"/>
        <v>-1.37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IFERROR(__xludf.DUMMYFUNCTION("""COMPUTED_VALUE"""),81.44)</f>
        <v>81.44</v>
      </c>
      <c r="C975" s="1">
        <f t="shared" si="1"/>
        <v>-0.59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IFERROR(__xludf.DUMMYFUNCTION("""COMPUTED_VALUE"""),81.89)</f>
        <v>81.89</v>
      </c>
      <c r="C976" s="1">
        <f t="shared" si="1"/>
        <v>-0.55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IFERROR(__xludf.DUMMYFUNCTION("""COMPUTED_VALUE"""),82.8)</f>
        <v>82.8</v>
      </c>
      <c r="C977" s="1">
        <f t="shared" si="1"/>
        <v>-0.09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IFERROR(__xludf.DUMMYFUNCTION("""COMPUTED_VALUE"""),82.34)</f>
        <v>82.34</v>
      </c>
      <c r="C978" s="1">
        <f t="shared" si="1"/>
        <v>-1.46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IFERROR(__xludf.DUMMYFUNCTION("""COMPUTED_VALUE"""),82.46)</f>
        <v>82.46</v>
      </c>
      <c r="C979" s="1">
        <f t="shared" si="1"/>
        <v>-0.88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IFERROR(__xludf.DUMMYFUNCTION("""COMPUTED_VALUE"""),82.25)</f>
        <v>82.25</v>
      </c>
      <c r="C980" s="1">
        <f t="shared" si="1"/>
        <v>-1.21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IFERROR(__xludf.DUMMYFUNCTION("""COMPUTED_VALUE"""),83.95)</f>
        <v>83.95</v>
      </c>
      <c r="C981" s="1">
        <f t="shared" si="1"/>
        <v>0.7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IFERROR(__xludf.DUMMYFUNCTION("""COMPUTED_VALUE"""),83.85)</f>
        <v>83.85</v>
      </c>
      <c r="C982" s="1">
        <f t="shared" si="1"/>
        <v>-1.1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IFERROR(__xludf.DUMMYFUNCTION("""COMPUTED_VALUE"""),84.59)</f>
        <v>84.59</v>
      </c>
      <c r="C983" s="1">
        <f t="shared" si="1"/>
        <v>-0.26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IFERROR(__xludf.DUMMYFUNCTION("""COMPUTED_VALUE"""),85.09)</f>
        <v>85.09</v>
      </c>
      <c r="C984" s="1">
        <f t="shared" si="1"/>
        <v>-0.5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IFERROR(__xludf.DUMMYFUNCTION("""COMPUTED_VALUE"""),85.59)</f>
        <v>85.59</v>
      </c>
      <c r="C985" s="1">
        <f t="shared" si="1"/>
        <v>-0.5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IFERROR(__xludf.DUMMYFUNCTION("""COMPUTED_VALUE"""),85.8)</f>
        <v>85.8</v>
      </c>
      <c r="C986" s="1">
        <f t="shared" si="1"/>
        <v>-0.79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IFERROR(__xludf.DUMMYFUNCTION("""COMPUTED_VALUE"""),85.29)</f>
        <v>85.29</v>
      </c>
      <c r="C987" s="1">
        <f t="shared" si="1"/>
        <v>-1.51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IFERROR(__xludf.DUMMYFUNCTION("""COMPUTED_VALUE"""),84.61)</f>
        <v>84.61</v>
      </c>
      <c r="C988" s="1">
        <f t="shared" si="1"/>
        <v>-1.68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IFERROR(__xludf.DUMMYFUNCTION("""COMPUTED_VALUE"""),84.5)</f>
        <v>84.5</v>
      </c>
      <c r="C989" s="1">
        <f t="shared" si="1"/>
        <v>-1.11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IFERROR(__xludf.DUMMYFUNCTION("""COMPUTED_VALUE"""),84.54)</f>
        <v>84.54</v>
      </c>
      <c r="C990" s="1">
        <f t="shared" si="1"/>
        <v>-0.96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IFERROR(__xludf.DUMMYFUNCTION("""COMPUTED_VALUE"""),85.93)</f>
        <v>85.93</v>
      </c>
      <c r="C991" s="1">
        <f t="shared" si="1"/>
        <v>0.39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IFERROR(__xludf.DUMMYFUNCTION("""COMPUTED_VALUE"""),85.75)</f>
        <v>85.75</v>
      </c>
      <c r="C992" s="1">
        <f t="shared" si="1"/>
        <v>-1.18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IFERROR(__xludf.DUMMYFUNCTION("""COMPUTED_VALUE"""),85.29)</f>
        <v>85.29</v>
      </c>
      <c r="C993" s="1">
        <f t="shared" si="1"/>
        <v>-1.46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IFERROR(__xludf.DUMMYFUNCTION("""COMPUTED_VALUE"""),83.9)</f>
        <v>83.9</v>
      </c>
      <c r="C994" s="1">
        <f t="shared" si="1"/>
        <v>-2.39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IFERROR(__xludf.DUMMYFUNCTION("""COMPUTED_VALUE"""),83.3)</f>
        <v>83.3</v>
      </c>
      <c r="C995" s="1">
        <f t="shared" si="1"/>
        <v>-1.6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IFERROR(__xludf.DUMMYFUNCTION("""COMPUTED_VALUE"""),83.68)</f>
        <v>83.68</v>
      </c>
      <c r="C996" s="1">
        <f t="shared" si="1"/>
        <v>-0.62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IFERROR(__xludf.DUMMYFUNCTION("""COMPUTED_VALUE"""),84.52)</f>
        <v>84.52</v>
      </c>
      <c r="C997" s="1">
        <f t="shared" si="1"/>
        <v>-0.16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IFERROR(__xludf.DUMMYFUNCTION("""COMPUTED_VALUE"""),84.11)</f>
        <v>84.11</v>
      </c>
      <c r="C998" s="1">
        <f t="shared" si="1"/>
        <v>-1.41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IFERROR(__xludf.DUMMYFUNCTION("""COMPUTED_VALUE"""),85.99)</f>
        <v>85.99</v>
      </c>
      <c r="C999" s="1">
        <f t="shared" si="1"/>
        <v>0.88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IFERROR(__xludf.DUMMYFUNCTION("""COMPUTED_VALUE"""),86.41)</f>
        <v>86.41</v>
      </c>
      <c r="C1000" s="1">
        <f t="shared" si="1"/>
        <v>-0.58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IFERROR(__xludf.DUMMYFUNCTION("""COMPUTED_VALUE"""),87.57)</f>
        <v>87.57</v>
      </c>
      <c r="C1001" s="1">
        <f t="shared" si="1"/>
        <v>0.16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IFERROR(__xludf.DUMMYFUNCTION("""COMPUTED_VALUE"""),88.31)</f>
        <v>88.31</v>
      </c>
      <c r="C1002" s="1">
        <f t="shared" si="1"/>
        <v>-0.26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IFERROR(__xludf.DUMMYFUNCTION("""COMPUTED_VALUE"""),88.69)</f>
        <v>88.69</v>
      </c>
      <c r="C1003" s="1">
        <f t="shared" si="1"/>
        <v>-0.62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IFERROR(__xludf.DUMMYFUNCTION("""COMPUTED_VALUE"""),89.0)</f>
        <v>89</v>
      </c>
      <c r="C1004" s="1">
        <f t="shared" si="1"/>
        <v>-0.69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IFERROR(__xludf.DUMMYFUNCTION("""COMPUTED_VALUE"""),89.19)</f>
        <v>89.19</v>
      </c>
      <c r="C1005" s="1">
        <f t="shared" si="1"/>
        <v>-0.81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IFERROR(__xludf.DUMMYFUNCTION("""COMPUTED_VALUE"""),89.59)</f>
        <v>89.59</v>
      </c>
      <c r="C1006" s="1">
        <f t="shared" si="1"/>
        <v>-0.6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IFERROR(__xludf.DUMMYFUNCTION("""COMPUTED_VALUE"""),90.73)</f>
        <v>90.73</v>
      </c>
      <c r="C1007" s="1">
        <f t="shared" si="1"/>
        <v>0.14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IFERROR(__xludf.DUMMYFUNCTION("""COMPUTED_VALUE"""),89.45)</f>
        <v>89.45</v>
      </c>
      <c r="C1008" s="1">
        <f t="shared" si="1"/>
        <v>-2.28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IFERROR(__xludf.DUMMYFUNCTION("""COMPUTED_VALUE"""),89.74)</f>
        <v>89.74</v>
      </c>
      <c r="C1009" s="1">
        <f t="shared" si="1"/>
        <v>-0.71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IFERROR(__xludf.DUMMYFUNCTION("""COMPUTED_VALUE"""),89.7)</f>
        <v>89.7</v>
      </c>
      <c r="C1010" s="1">
        <f t="shared" si="1"/>
        <v>-1.04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IFERROR(__xludf.DUMMYFUNCTION("""COMPUTED_VALUE"""),89.36)</f>
        <v>89.36</v>
      </c>
      <c r="C1011" s="1">
        <f t="shared" si="1"/>
        <v>-1.34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IFERROR(__xludf.DUMMYFUNCTION("""COMPUTED_VALUE"""),89.41)</f>
        <v>89.41</v>
      </c>
      <c r="C1012" s="1">
        <f t="shared" si="1"/>
        <v>-0.95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IFERROR(__xludf.DUMMYFUNCTION("""COMPUTED_VALUE"""),88.88)</f>
        <v>88.88</v>
      </c>
      <c r="C1013" s="1">
        <f t="shared" si="1"/>
        <v>-1.53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IFERROR(__xludf.DUMMYFUNCTION("""COMPUTED_VALUE"""),88.55)</f>
        <v>88.55</v>
      </c>
      <c r="C1014" s="1">
        <f t="shared" si="1"/>
        <v>-1.33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IFERROR(__xludf.DUMMYFUNCTION("""COMPUTED_VALUE"""),86.99)</f>
        <v>86.99</v>
      </c>
      <c r="C1015" s="1">
        <f t="shared" si="1"/>
        <v>-2.56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IFERROR(__xludf.DUMMYFUNCTION("""COMPUTED_VALUE"""),87.12)</f>
        <v>87.12</v>
      </c>
      <c r="C1016" s="1">
        <f t="shared" si="1"/>
        <v>-0.87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IFERROR(__xludf.DUMMYFUNCTION("""COMPUTED_VALUE"""),88.25)</f>
        <v>88.25</v>
      </c>
      <c r="C1017" s="1">
        <f t="shared" si="1"/>
        <v>0.13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IFERROR(__xludf.DUMMYFUNCTION("""COMPUTED_VALUE"""),87.78)</f>
        <v>87.78</v>
      </c>
      <c r="C1018" s="1">
        <f t="shared" si="1"/>
        <v>-1.47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IFERROR(__xludf.DUMMYFUNCTION("""COMPUTED_VALUE"""),90.97)</f>
        <v>90.97</v>
      </c>
      <c r="C1019" s="1">
        <f t="shared" si="1"/>
        <v>2.19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IFERROR(__xludf.DUMMYFUNCTION("""COMPUTED_VALUE"""),90.59)</f>
        <v>90.59</v>
      </c>
      <c r="C1020" s="1">
        <f t="shared" si="1"/>
        <v>-1.38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IFERROR(__xludf.DUMMYFUNCTION("""COMPUTED_VALUE"""),91.13)</f>
        <v>91.13</v>
      </c>
      <c r="C1021" s="1">
        <f t="shared" si="1"/>
        <v>-0.46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IFERROR(__xludf.DUMMYFUNCTION("""COMPUTED_VALUE"""),89.17)</f>
        <v>89.17</v>
      </c>
      <c r="C1022" s="1">
        <f t="shared" si="1"/>
        <v>-2.96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IFERROR(__xludf.DUMMYFUNCTION("""COMPUTED_VALUE"""),86.95)</f>
        <v>86.95</v>
      </c>
      <c r="C1023" s="1">
        <f t="shared" si="1"/>
        <v>-3.22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IFERROR(__xludf.DUMMYFUNCTION("""COMPUTED_VALUE"""),85.72)</f>
        <v>85.72</v>
      </c>
      <c r="C1024" s="1">
        <f t="shared" si="1"/>
        <v>-2.23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IFERROR(__xludf.DUMMYFUNCTION("""COMPUTED_VALUE"""),86.64)</f>
        <v>86.64</v>
      </c>
      <c r="C1025" s="1">
        <f t="shared" si="1"/>
        <v>-0.08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IFERROR(__xludf.DUMMYFUNCTION("""COMPUTED_VALUE"""),85.55)</f>
        <v>85.55</v>
      </c>
      <c r="C1026" s="1">
        <f t="shared" si="1"/>
        <v>-2.09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IFERROR(__xludf.DUMMYFUNCTION("""COMPUTED_VALUE"""),86.62)</f>
        <v>86.62</v>
      </c>
      <c r="C1027" s="1">
        <f t="shared" si="1"/>
        <v>0.07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IFERROR(__xludf.DUMMYFUNCTION("""COMPUTED_VALUE"""),85.02)</f>
        <v>85.02</v>
      </c>
      <c r="C1028" s="1">
        <f t="shared" si="1"/>
        <v>-2.6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IFERROR(__xludf.DUMMYFUNCTION("""COMPUTED_VALUE"""),82.86)</f>
        <v>82.86</v>
      </c>
      <c r="C1029" s="1">
        <f t="shared" si="1"/>
        <v>-3.16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IFERROR(__xludf.DUMMYFUNCTION("""COMPUTED_VALUE"""),84.0)</f>
        <v>84</v>
      </c>
      <c r="C1030" s="1">
        <f t="shared" si="1"/>
        <v>0.14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IFERROR(__xludf.DUMMYFUNCTION("""COMPUTED_VALUE"""),83.72)</f>
        <v>83.72</v>
      </c>
      <c r="C1031" s="1">
        <f t="shared" si="1"/>
        <v>-1.28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IFERROR(__xludf.DUMMYFUNCTION("""COMPUTED_VALUE"""),85.69)</f>
        <v>85.69</v>
      </c>
      <c r="C1032" s="1">
        <f t="shared" si="1"/>
        <v>0.97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IFERROR(__xludf.DUMMYFUNCTION("""COMPUTED_VALUE"""),87.0)</f>
        <v>87</v>
      </c>
      <c r="C1033" s="1">
        <f t="shared" si="1"/>
        <v>0.31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IFERROR(__xludf.DUMMYFUNCTION("""COMPUTED_VALUE"""),88.34)</f>
        <v>88.34</v>
      </c>
      <c r="C1034" s="1">
        <f t="shared" si="1"/>
        <v>0.34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IFERROR(__xludf.DUMMYFUNCTION("""COMPUTED_VALUE"""),88.58)</f>
        <v>88.58</v>
      </c>
      <c r="C1035" s="1">
        <f t="shared" si="1"/>
        <v>-0.76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IFERROR(__xludf.DUMMYFUNCTION("""COMPUTED_VALUE"""),89.02)</f>
        <v>89.02</v>
      </c>
      <c r="C1036" s="1">
        <f t="shared" si="1"/>
        <v>-0.56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IFERROR(__xludf.DUMMYFUNCTION("""COMPUTED_VALUE"""),88.9)</f>
        <v>88.9</v>
      </c>
      <c r="C1037" s="1">
        <f t="shared" si="1"/>
        <v>-1.12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IFERROR(__xludf.DUMMYFUNCTION("""COMPUTED_VALUE"""),89.0)</f>
        <v>89</v>
      </c>
      <c r="C1038" s="1">
        <f t="shared" si="1"/>
        <v>-0.9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IFERROR(__xludf.DUMMYFUNCTION("""COMPUTED_VALUE"""),89.02)</f>
        <v>89.02</v>
      </c>
      <c r="C1039" s="1">
        <f t="shared" si="1"/>
        <v>-0.98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IFERROR(__xludf.DUMMYFUNCTION("""COMPUTED_VALUE"""),88.84)</f>
        <v>88.84</v>
      </c>
      <c r="C1040" s="1">
        <f t="shared" si="1"/>
        <v>-1.18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IFERROR(__xludf.DUMMYFUNCTION("""COMPUTED_VALUE"""),89.01)</f>
        <v>89.01</v>
      </c>
      <c r="C1041" s="1">
        <f t="shared" si="1"/>
        <v>-0.83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IFERROR(__xludf.DUMMYFUNCTION("""COMPUTED_VALUE"""),88.75)</f>
        <v>88.75</v>
      </c>
      <c r="C1042" s="1">
        <f t="shared" si="1"/>
        <v>-1.26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IFERROR(__xludf.DUMMYFUNCTION("""COMPUTED_VALUE"""),89.92)</f>
        <v>89.92</v>
      </c>
      <c r="C1043" s="1">
        <f t="shared" si="1"/>
        <v>0.17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IFERROR(__xludf.DUMMYFUNCTION("""COMPUTED_VALUE"""),89.91)</f>
        <v>89.91</v>
      </c>
      <c r="C1044" s="1">
        <f t="shared" si="1"/>
        <v>-1.01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IFERROR(__xludf.DUMMYFUNCTION("""COMPUTED_VALUE"""),89.73)</f>
        <v>89.73</v>
      </c>
      <c r="C1045" s="1">
        <f t="shared" si="1"/>
        <v>-1.18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IFERROR(__xludf.DUMMYFUNCTION("""COMPUTED_VALUE"""),90.29)</f>
        <v>90.29</v>
      </c>
      <c r="C1046" s="1">
        <f t="shared" si="1"/>
        <v>-0.44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IFERROR(__xludf.DUMMYFUNCTION("""COMPUTED_VALUE"""),91.28)</f>
        <v>91.28</v>
      </c>
      <c r="C1047" s="1">
        <f t="shared" si="1"/>
        <v>-0.01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IFERROR(__xludf.DUMMYFUNCTION("""COMPUTED_VALUE"""),89.97)</f>
        <v>89.97</v>
      </c>
      <c r="C1048" s="1">
        <f t="shared" si="1"/>
        <v>-2.31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IFERROR(__xludf.DUMMYFUNCTION("""COMPUTED_VALUE"""),92.61)</f>
        <v>92.61</v>
      </c>
      <c r="C1049" s="1">
        <f t="shared" si="1"/>
        <v>1.64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IFERROR(__xludf.DUMMYFUNCTION("""COMPUTED_VALUE"""),92.14)</f>
        <v>92.14</v>
      </c>
      <c r="C1050" s="1">
        <f t="shared" si="1"/>
        <v>-1.47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IFERROR(__xludf.DUMMYFUNCTION("""COMPUTED_VALUE"""),93.52)</f>
        <v>93.52</v>
      </c>
      <c r="C1051" s="1">
        <f t="shared" si="1"/>
        <v>0.38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IFERROR(__xludf.DUMMYFUNCTION("""COMPUTED_VALUE"""),93.86)</f>
        <v>93.86</v>
      </c>
      <c r="C1052" s="1">
        <f t="shared" si="1"/>
        <v>-0.66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IFERROR(__xludf.DUMMYFUNCTION("""COMPUTED_VALUE"""),93.7)</f>
        <v>93.7</v>
      </c>
      <c r="C1053" s="1">
        <f t="shared" si="1"/>
        <v>-1.16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IFERROR(__xludf.DUMMYFUNCTION("""COMPUTED_VALUE"""),93.2)</f>
        <v>93.2</v>
      </c>
      <c r="C1054" s="1">
        <f t="shared" si="1"/>
        <v>-1.5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IFERROR(__xludf.DUMMYFUNCTION("""COMPUTED_VALUE"""),92.9)</f>
        <v>92.9</v>
      </c>
      <c r="C1055" s="1">
        <f t="shared" si="1"/>
        <v>-1.3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IFERROR(__xludf.DUMMYFUNCTION("""COMPUTED_VALUE"""),90.69)</f>
        <v>90.69</v>
      </c>
      <c r="C1056" s="1">
        <f t="shared" si="1"/>
        <v>-3.21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IFERROR(__xludf.DUMMYFUNCTION("""COMPUTED_VALUE"""),90.17)</f>
        <v>90.17</v>
      </c>
      <c r="C1057" s="1">
        <f t="shared" si="1"/>
        <v>-1.52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IFERROR(__xludf.DUMMYFUNCTION("""COMPUTED_VALUE"""),91.26)</f>
        <v>91.26</v>
      </c>
      <c r="C1058" s="1">
        <f t="shared" si="1"/>
        <v>0.09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IFERROR(__xludf.DUMMYFUNCTION("""COMPUTED_VALUE"""),91.59)</f>
        <v>91.59</v>
      </c>
      <c r="C1059" s="1">
        <f t="shared" si="1"/>
        <v>-0.67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IFERROR(__xludf.DUMMYFUNCTION("""COMPUTED_VALUE"""),90.73)</f>
        <v>90.73</v>
      </c>
      <c r="C1060" s="1">
        <f t="shared" si="1"/>
        <v>-1.86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IFERROR(__xludf.DUMMYFUNCTION("""COMPUTED_VALUE"""),91.69)</f>
        <v>91.69</v>
      </c>
      <c r="C1061" s="1">
        <f t="shared" si="1"/>
        <v>-0.04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IFERROR(__xludf.DUMMYFUNCTION("""COMPUTED_VALUE"""),91.52)</f>
        <v>91.52</v>
      </c>
      <c r="C1062" s="1">
        <f t="shared" si="1"/>
        <v>-1.17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IFERROR(__xludf.DUMMYFUNCTION("""COMPUTED_VALUE"""),91.01)</f>
        <v>91.01</v>
      </c>
      <c r="C1063" s="1">
        <f t="shared" si="1"/>
        <v>-1.51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IFERROR(__xludf.DUMMYFUNCTION("""COMPUTED_VALUE"""),90.84)</f>
        <v>90.84</v>
      </c>
      <c r="C1064" s="1">
        <f t="shared" si="1"/>
        <v>-1.17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IFERROR(__xludf.DUMMYFUNCTION("""COMPUTED_VALUE"""),89.66)</f>
        <v>89.66</v>
      </c>
      <c r="C1065" s="1">
        <f t="shared" si="1"/>
        <v>-2.18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IFERROR(__xludf.DUMMYFUNCTION("""COMPUTED_VALUE"""),89.99)</f>
        <v>89.99</v>
      </c>
      <c r="C1066" s="1">
        <f t="shared" si="1"/>
        <v>-0.67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IFERROR(__xludf.DUMMYFUNCTION("""COMPUTED_VALUE"""),90.46)</f>
        <v>90.46</v>
      </c>
      <c r="C1067" s="1">
        <f t="shared" si="1"/>
        <v>-0.53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IFERROR(__xludf.DUMMYFUNCTION("""COMPUTED_VALUE"""),90.03)</f>
        <v>90.03</v>
      </c>
      <c r="C1068" s="1">
        <f t="shared" si="1"/>
        <v>-1.43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IFERROR(__xludf.DUMMYFUNCTION("""COMPUTED_VALUE"""),91.17)</f>
        <v>91.17</v>
      </c>
      <c r="C1069" s="1">
        <f t="shared" si="1"/>
        <v>0.14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IFERROR(__xludf.DUMMYFUNCTION("""COMPUTED_VALUE"""),90.4)</f>
        <v>90.4</v>
      </c>
      <c r="C1070" s="1">
        <f t="shared" si="1"/>
        <v>-1.77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IFERROR(__xludf.DUMMYFUNCTION("""COMPUTED_VALUE"""),90.98)</f>
        <v>90.98</v>
      </c>
      <c r="C1071" s="1">
        <f t="shared" si="1"/>
        <v>-0.42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IFERROR(__xludf.DUMMYFUNCTION("""COMPUTED_VALUE"""),89.17)</f>
        <v>89.17</v>
      </c>
      <c r="C1072" s="1">
        <f t="shared" si="1"/>
        <v>-2.81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IFERROR(__xludf.DUMMYFUNCTION("""COMPUTED_VALUE"""),86.6)</f>
        <v>86.6</v>
      </c>
      <c r="C1073" s="1">
        <f t="shared" si="1"/>
        <v>-3.57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IFERROR(__xludf.DUMMYFUNCTION("""COMPUTED_VALUE"""),86.49)</f>
        <v>86.49</v>
      </c>
      <c r="C1074" s="1">
        <f t="shared" si="1"/>
        <v>-1.11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IFERROR(__xludf.DUMMYFUNCTION("""COMPUTED_VALUE"""),88.72)</f>
        <v>88.72</v>
      </c>
      <c r="C1075" s="1">
        <f t="shared" si="1"/>
        <v>1.23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IFERROR(__xludf.DUMMYFUNCTION("""COMPUTED_VALUE"""),85.36)</f>
        <v>85.36</v>
      </c>
      <c r="C1076" s="1">
        <f t="shared" si="1"/>
        <v>-4.36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IFERROR(__xludf.DUMMYFUNCTION("""COMPUTED_VALUE"""),84.54)</f>
        <v>84.54</v>
      </c>
      <c r="C1077" s="1">
        <f t="shared" si="1"/>
        <v>-1.82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IFERROR(__xludf.DUMMYFUNCTION("""COMPUTED_VALUE"""),85.5)</f>
        <v>85.5</v>
      </c>
      <c r="C1078" s="1">
        <f t="shared" si="1"/>
        <v>-0.04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IFERROR(__xludf.DUMMYFUNCTION("""COMPUTED_VALUE"""),86.04)</f>
        <v>86.04</v>
      </c>
      <c r="C1079" s="1">
        <f t="shared" si="1"/>
        <v>-0.46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IFERROR(__xludf.DUMMYFUNCTION("""COMPUTED_VALUE"""),87.4)</f>
        <v>87.4</v>
      </c>
      <c r="C1080" s="1">
        <f t="shared" si="1"/>
        <v>0.36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IFERROR(__xludf.DUMMYFUNCTION("""COMPUTED_VALUE"""),86.22)</f>
        <v>86.22</v>
      </c>
      <c r="C1081" s="1">
        <f t="shared" si="1"/>
        <v>-2.18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IFERROR(__xludf.DUMMYFUNCTION("""COMPUTED_VALUE"""),86.67)</f>
        <v>86.67</v>
      </c>
      <c r="C1082" s="1">
        <f t="shared" si="1"/>
        <v>-0.55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IFERROR(__xludf.DUMMYFUNCTION("""COMPUTED_VALUE"""),87.07)</f>
        <v>87.07</v>
      </c>
      <c r="C1083" s="1">
        <f t="shared" si="1"/>
        <v>-0.6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IFERROR(__xludf.DUMMYFUNCTION("""COMPUTED_VALUE"""),87.13)</f>
        <v>87.13</v>
      </c>
      <c r="C1084" s="1">
        <f t="shared" si="1"/>
        <v>-0.94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IFERROR(__xludf.DUMMYFUNCTION("""COMPUTED_VALUE"""),87.41)</f>
        <v>87.41</v>
      </c>
      <c r="C1085" s="1">
        <f t="shared" si="1"/>
        <v>-0.72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IFERROR(__xludf.DUMMYFUNCTION("""COMPUTED_VALUE"""),87.03)</f>
        <v>87.03</v>
      </c>
      <c r="C1086" s="1">
        <f t="shared" si="1"/>
        <v>-1.38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IFERROR(__xludf.DUMMYFUNCTION("""COMPUTED_VALUE"""),87.06)</f>
        <v>87.06</v>
      </c>
      <c r="C1087" s="1">
        <f t="shared" si="1"/>
        <v>-0.97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IFERROR(__xludf.DUMMYFUNCTION("""COMPUTED_VALUE"""),87.79)</f>
        <v>87.79</v>
      </c>
      <c r="C1088" s="1">
        <f t="shared" si="1"/>
        <v>-0.27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IFERROR(__xludf.DUMMYFUNCTION("""COMPUTED_VALUE"""),87.43)</f>
        <v>87.43</v>
      </c>
      <c r="C1089" s="1">
        <f t="shared" si="1"/>
        <v>-1.36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IFERROR(__xludf.DUMMYFUNCTION("""COMPUTED_VALUE"""),86.82)</f>
        <v>86.82</v>
      </c>
      <c r="C1090" s="1">
        <f t="shared" si="1"/>
        <v>-1.61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IFERROR(__xludf.DUMMYFUNCTION("""COMPUTED_VALUE"""),86.93)</f>
        <v>86.93</v>
      </c>
      <c r="C1091" s="1">
        <f t="shared" si="1"/>
        <v>-0.89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IFERROR(__xludf.DUMMYFUNCTION("""COMPUTED_VALUE"""),87.36)</f>
        <v>87.36</v>
      </c>
      <c r="C1092" s="1">
        <f t="shared" si="1"/>
        <v>-0.57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IFERROR(__xludf.DUMMYFUNCTION("""COMPUTED_VALUE"""),86.2)</f>
        <v>86.2</v>
      </c>
      <c r="C1093" s="1">
        <f t="shared" si="1"/>
        <v>-2.16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IFERROR(__xludf.DUMMYFUNCTION("""COMPUTED_VALUE"""),87.98)</f>
        <v>87.98</v>
      </c>
      <c r="C1094" s="1">
        <f t="shared" si="1"/>
        <v>0.78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IFERROR(__xludf.DUMMYFUNCTION("""COMPUTED_VALUE"""),88.62)</f>
        <v>88.62</v>
      </c>
      <c r="C1095" s="1">
        <f t="shared" si="1"/>
        <v>-0.36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IFERROR(__xludf.DUMMYFUNCTION("""COMPUTED_VALUE"""),88.84)</f>
        <v>88.84</v>
      </c>
      <c r="C1096" s="1">
        <f t="shared" si="1"/>
        <v>-0.78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IFERROR(__xludf.DUMMYFUNCTION("""COMPUTED_VALUE"""),89.66)</f>
        <v>89.66</v>
      </c>
      <c r="C1097" s="1">
        <f t="shared" si="1"/>
        <v>-0.18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IFERROR(__xludf.DUMMYFUNCTION("""COMPUTED_VALUE"""),89.09)</f>
        <v>89.09</v>
      </c>
      <c r="C1098" s="1">
        <f t="shared" si="1"/>
        <v>-1.57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IFERROR(__xludf.DUMMYFUNCTION("""COMPUTED_VALUE"""),88.46)</f>
        <v>88.46</v>
      </c>
      <c r="C1099" s="1">
        <f t="shared" si="1"/>
        <v>-1.63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IFERROR(__xludf.DUMMYFUNCTION("""COMPUTED_VALUE"""),87.6)</f>
        <v>87.6</v>
      </c>
      <c r="C1100" s="1">
        <f t="shared" si="1"/>
        <v>-1.86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IFERROR(__xludf.DUMMYFUNCTION("""COMPUTED_VALUE"""),87.5)</f>
        <v>87.5</v>
      </c>
      <c r="C1101" s="1">
        <f t="shared" si="1"/>
        <v>-1.1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IFERROR(__xludf.DUMMYFUNCTION("""COMPUTED_VALUE"""),88.12)</f>
        <v>88.12</v>
      </c>
      <c r="C1102" s="1">
        <f t="shared" si="1"/>
        <v>-0.38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IFERROR(__xludf.DUMMYFUNCTION("""COMPUTED_VALUE"""),87.09)</f>
        <v>87.09</v>
      </c>
      <c r="C1103" s="1">
        <f t="shared" si="1"/>
        <v>-2.03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IFERROR(__xludf.DUMMYFUNCTION("""COMPUTED_VALUE"""),87.86)</f>
        <v>87.86</v>
      </c>
      <c r="C1104" s="1">
        <f t="shared" si="1"/>
        <v>-0.23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IFERROR(__xludf.DUMMYFUNCTION("""COMPUTED_VALUE"""),88.15)</f>
        <v>88.15</v>
      </c>
      <c r="C1105" s="1">
        <f t="shared" si="1"/>
        <v>-0.71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IFERROR(__xludf.DUMMYFUNCTION("""COMPUTED_VALUE"""),88.78)</f>
        <v>88.78</v>
      </c>
      <c r="C1106" s="1">
        <f t="shared" si="1"/>
        <v>-0.37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IFERROR(__xludf.DUMMYFUNCTION("""COMPUTED_VALUE"""),91.39)</f>
        <v>91.39</v>
      </c>
      <c r="C1107" s="1">
        <f t="shared" si="1"/>
        <v>1.61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IFERROR(__xludf.DUMMYFUNCTION("""COMPUTED_VALUE"""),91.06)</f>
        <v>91.06</v>
      </c>
      <c r="C1108" s="1">
        <f t="shared" si="1"/>
        <v>-1.33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IFERROR(__xludf.DUMMYFUNCTION("""COMPUTED_VALUE"""),91.28)</f>
        <v>91.28</v>
      </c>
      <c r="C1109" s="1">
        <f t="shared" si="1"/>
        <v>-0.78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IFERROR(__xludf.DUMMYFUNCTION("""COMPUTED_VALUE"""),91.5)</f>
        <v>91.5</v>
      </c>
      <c r="C1110" s="1">
        <f t="shared" si="1"/>
        <v>-0.78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IFERROR(__xludf.DUMMYFUNCTION("""COMPUTED_VALUE"""),91.89)</f>
        <v>91.89</v>
      </c>
      <c r="C1111" s="1">
        <f t="shared" si="1"/>
        <v>-0.61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IFERROR(__xludf.DUMMYFUNCTION("""COMPUTED_VALUE"""),91.73)</f>
        <v>91.73</v>
      </c>
      <c r="C1112" s="1">
        <f t="shared" si="1"/>
        <v>-1.16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IFERROR(__xludf.DUMMYFUNCTION("""COMPUTED_VALUE"""),91.81)</f>
        <v>91.81</v>
      </c>
      <c r="C1113" s="1">
        <f t="shared" si="1"/>
        <v>-0.92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IFERROR(__xludf.DUMMYFUNCTION("""COMPUTED_VALUE"""),92.8)</f>
        <v>92.8</v>
      </c>
      <c r="C1114" s="1">
        <f t="shared" si="1"/>
        <v>-0.01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IFERROR(__xludf.DUMMYFUNCTION("""COMPUTED_VALUE"""),94.91)</f>
        <v>94.91</v>
      </c>
      <c r="C1115" s="1">
        <f t="shared" si="1"/>
        <v>1.11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IFERROR(__xludf.DUMMYFUNCTION("""COMPUTED_VALUE"""),95.57)</f>
        <v>95.57</v>
      </c>
      <c r="C1116" s="1">
        <f t="shared" si="1"/>
        <v>-0.34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IFERROR(__xludf.DUMMYFUNCTION("""COMPUTED_VALUE"""),95.28)</f>
        <v>95.28</v>
      </c>
      <c r="C1117" s="1">
        <f t="shared" si="1"/>
        <v>-1.29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IFERROR(__xludf.DUMMYFUNCTION("""COMPUTED_VALUE"""),95.08)</f>
        <v>95.08</v>
      </c>
      <c r="C1118" s="1">
        <f t="shared" si="1"/>
        <v>-1.2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IFERROR(__xludf.DUMMYFUNCTION("""COMPUTED_VALUE"""),94.76)</f>
        <v>94.76</v>
      </c>
      <c r="C1119" s="1">
        <f t="shared" si="1"/>
        <v>-1.32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IFERROR(__xludf.DUMMYFUNCTION("""COMPUTED_VALUE"""),94.85)</f>
        <v>94.85</v>
      </c>
      <c r="C1120" s="1">
        <f t="shared" si="1"/>
        <v>-0.91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IFERROR(__xludf.DUMMYFUNCTION("""COMPUTED_VALUE"""),94.37)</f>
        <v>94.37</v>
      </c>
      <c r="C1121" s="1">
        <f t="shared" si="1"/>
        <v>-1.48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IFERROR(__xludf.DUMMYFUNCTION("""COMPUTED_VALUE"""),94.66)</f>
        <v>94.66</v>
      </c>
      <c r="C1122" s="1">
        <f t="shared" si="1"/>
        <v>-0.71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IFERROR(__xludf.DUMMYFUNCTION("""COMPUTED_VALUE"""),95.56)</f>
        <v>95.56</v>
      </c>
      <c r="C1123" s="1">
        <f t="shared" si="1"/>
        <v>-0.1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IFERROR(__xludf.DUMMYFUNCTION("""COMPUTED_VALUE"""),95.07)</f>
        <v>95.07</v>
      </c>
      <c r="C1124" s="1">
        <f t="shared" si="1"/>
        <v>-1.49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IFERROR(__xludf.DUMMYFUNCTION("""COMPUTED_VALUE"""),95.54)</f>
        <v>95.54</v>
      </c>
      <c r="C1125" s="1">
        <f t="shared" si="1"/>
        <v>-0.53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IFERROR(__xludf.DUMMYFUNCTION("""COMPUTED_VALUE"""),95.51)</f>
        <v>95.51</v>
      </c>
      <c r="C1126" s="1">
        <f t="shared" si="1"/>
        <v>-1.03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IFERROR(__xludf.DUMMYFUNCTION("""COMPUTED_VALUE"""),94.43)</f>
        <v>94.43</v>
      </c>
      <c r="C1127" s="1">
        <f t="shared" si="1"/>
        <v>-2.08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IFERROR(__xludf.DUMMYFUNCTION("""COMPUTED_VALUE"""),94.64)</f>
        <v>94.64</v>
      </c>
      <c r="C1128" s="1">
        <f t="shared" si="1"/>
        <v>-0.79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IFERROR(__xludf.DUMMYFUNCTION("""COMPUTED_VALUE"""),94.3)</f>
        <v>94.3</v>
      </c>
      <c r="C1129" s="1">
        <f t="shared" si="1"/>
        <v>-1.34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IFERROR(__xludf.DUMMYFUNCTION("""COMPUTED_VALUE"""),94.93)</f>
        <v>94.93</v>
      </c>
      <c r="C1130" s="1">
        <f t="shared" si="1"/>
        <v>-0.37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IFERROR(__xludf.DUMMYFUNCTION("""COMPUTED_VALUE"""),94.87)</f>
        <v>94.87</v>
      </c>
      <c r="C1131" s="1">
        <f t="shared" si="1"/>
        <v>-1.06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IFERROR(__xludf.DUMMYFUNCTION("""COMPUTED_VALUE"""),95.35)</f>
        <v>95.35</v>
      </c>
      <c r="C1132" s="1">
        <f t="shared" si="1"/>
        <v>-0.52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IFERROR(__xludf.DUMMYFUNCTION("""COMPUTED_VALUE"""),95.21)</f>
        <v>95.21</v>
      </c>
      <c r="C1133" s="1">
        <f t="shared" si="1"/>
        <v>-1.14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IFERROR(__xludf.DUMMYFUNCTION("""COMPUTED_VALUE"""),95.84)</f>
        <v>95.84</v>
      </c>
      <c r="C1134" s="1">
        <f t="shared" si="1"/>
        <v>-0.37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IFERROR(__xludf.DUMMYFUNCTION("""COMPUTED_VALUE"""),95.4)</f>
        <v>95.4</v>
      </c>
      <c r="C1135" s="1">
        <f t="shared" si="1"/>
        <v>-1.44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IFERROR(__xludf.DUMMYFUNCTION("""COMPUTED_VALUE"""),94.57)</f>
        <v>94.57</v>
      </c>
      <c r="C1136" s="1">
        <f t="shared" si="1"/>
        <v>-1.83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IFERROR(__xludf.DUMMYFUNCTION("""COMPUTED_VALUE"""),94.74)</f>
        <v>94.74</v>
      </c>
      <c r="C1137" s="1">
        <f t="shared" si="1"/>
        <v>-0.83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IFERROR(__xludf.DUMMYFUNCTION("""COMPUTED_VALUE"""),94.46)</f>
        <v>94.46</v>
      </c>
      <c r="C1138" s="1">
        <f t="shared" si="1"/>
        <v>-1.28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IFERROR(__xludf.DUMMYFUNCTION("""COMPUTED_VALUE"""),94.47)</f>
        <v>94.47</v>
      </c>
      <c r="C1139" s="1">
        <f t="shared" si="1"/>
        <v>-0.99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IFERROR(__xludf.DUMMYFUNCTION("""COMPUTED_VALUE"""),94.54)</f>
        <v>94.54</v>
      </c>
      <c r="C1140" s="1">
        <f t="shared" si="1"/>
        <v>-0.93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IFERROR(__xludf.DUMMYFUNCTION("""COMPUTED_VALUE"""),94.45)</f>
        <v>94.45</v>
      </c>
      <c r="C1141" s="1">
        <f t="shared" si="1"/>
        <v>-1.09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IFERROR(__xludf.DUMMYFUNCTION("""COMPUTED_VALUE"""),94.47)</f>
        <v>94.47</v>
      </c>
      <c r="C1142" s="1">
        <f t="shared" si="1"/>
        <v>-0.98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IFERROR(__xludf.DUMMYFUNCTION("""COMPUTED_VALUE"""),92.99)</f>
        <v>92.99</v>
      </c>
      <c r="C1143" s="1">
        <f t="shared" si="1"/>
        <v>-2.48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IFERROR(__xludf.DUMMYFUNCTION("""COMPUTED_VALUE"""),93.53)</f>
        <v>93.53</v>
      </c>
      <c r="C1144" s="1">
        <f t="shared" si="1"/>
        <v>-0.46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IFERROR(__xludf.DUMMYFUNCTION("""COMPUTED_VALUE"""),92.88)</f>
        <v>92.88</v>
      </c>
      <c r="C1145" s="1">
        <f t="shared" si="1"/>
        <v>-1.65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IFERROR(__xludf.DUMMYFUNCTION("""COMPUTED_VALUE"""),93.37)</f>
        <v>93.37</v>
      </c>
      <c r="C1146" s="1">
        <f t="shared" si="1"/>
        <v>-0.51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IFERROR(__xludf.DUMMYFUNCTION("""COMPUTED_VALUE"""),93.28)</f>
        <v>93.28</v>
      </c>
      <c r="C1147" s="1">
        <f t="shared" si="1"/>
        <v>-1.09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IFERROR(__xludf.DUMMYFUNCTION("""COMPUTED_VALUE"""),93.15)</f>
        <v>93.15</v>
      </c>
      <c r="C1148" s="1">
        <f t="shared" si="1"/>
        <v>-1.13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IFERROR(__xludf.DUMMYFUNCTION("""COMPUTED_VALUE"""),91.93)</f>
        <v>91.93</v>
      </c>
      <c r="C1149" s="1">
        <f t="shared" si="1"/>
        <v>-2.22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IFERROR(__xludf.DUMMYFUNCTION("""COMPUTED_VALUE"""),91.86)</f>
        <v>91.86</v>
      </c>
      <c r="C1150" s="1">
        <f t="shared" si="1"/>
        <v>-1.07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IFERROR(__xludf.DUMMYFUNCTION("""COMPUTED_VALUE"""),91.71)</f>
        <v>91.71</v>
      </c>
      <c r="C1151" s="1">
        <f t="shared" si="1"/>
        <v>-1.15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IFERROR(__xludf.DUMMYFUNCTION("""COMPUTED_VALUE"""),90.91)</f>
        <v>90.91</v>
      </c>
      <c r="C1152" s="1">
        <f t="shared" si="1"/>
        <v>-1.8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IFERROR(__xludf.DUMMYFUNCTION("""COMPUTED_VALUE"""),88.0)</f>
        <v>88</v>
      </c>
      <c r="C1153" s="1">
        <f t="shared" si="1"/>
        <v>-3.91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IFERROR(__xludf.DUMMYFUNCTION("""COMPUTED_VALUE"""),86.47)</f>
        <v>86.47</v>
      </c>
      <c r="C1154" s="1">
        <f t="shared" si="1"/>
        <v>-2.53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IFERROR(__xludf.DUMMYFUNCTION("""COMPUTED_VALUE"""),86.93)</f>
        <v>86.93</v>
      </c>
      <c r="C1155" s="1">
        <f t="shared" si="1"/>
        <v>-0.54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IFERROR(__xludf.DUMMYFUNCTION("""COMPUTED_VALUE"""),86.36)</f>
        <v>86.36</v>
      </c>
      <c r="C1156" s="1">
        <f t="shared" si="1"/>
        <v>-1.57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IFERROR(__xludf.DUMMYFUNCTION("""COMPUTED_VALUE"""),86.4)</f>
        <v>86.4</v>
      </c>
      <c r="C1157" s="1">
        <f t="shared" si="1"/>
        <v>-0.96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IFERROR(__xludf.DUMMYFUNCTION("""COMPUTED_VALUE"""),86.02)</f>
        <v>86.02</v>
      </c>
      <c r="C1158" s="1">
        <f t="shared" si="1"/>
        <v>-1.38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IFERROR(__xludf.DUMMYFUNCTION("""COMPUTED_VALUE"""),87.47)</f>
        <v>87.47</v>
      </c>
      <c r="C1159" s="1">
        <f t="shared" si="1"/>
        <v>0.45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IFERROR(__xludf.DUMMYFUNCTION("""COMPUTED_VALUE"""),86.95)</f>
        <v>86.95</v>
      </c>
      <c r="C1160" s="1">
        <f t="shared" si="1"/>
        <v>-1.52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IFERROR(__xludf.DUMMYFUNCTION("""COMPUTED_VALUE"""),87.08)</f>
        <v>87.08</v>
      </c>
      <c r="C1161" s="1">
        <f t="shared" si="1"/>
        <v>-0.87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IFERROR(__xludf.DUMMYFUNCTION("""COMPUTED_VALUE"""),87.4)</f>
        <v>87.4</v>
      </c>
      <c r="C1162" s="1">
        <f t="shared" si="1"/>
        <v>-0.68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IFERROR(__xludf.DUMMYFUNCTION("""COMPUTED_VALUE"""),87.27)</f>
        <v>87.27</v>
      </c>
      <c r="C1163" s="1">
        <f t="shared" si="1"/>
        <v>-1.13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IFERROR(__xludf.DUMMYFUNCTION("""COMPUTED_VALUE"""),86.6)</f>
        <v>86.6</v>
      </c>
      <c r="C1164" s="1">
        <f t="shared" si="1"/>
        <v>-1.67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IFERROR(__xludf.DUMMYFUNCTION("""COMPUTED_VALUE"""),87.16)</f>
        <v>87.16</v>
      </c>
      <c r="C1165" s="1">
        <f t="shared" si="1"/>
        <v>-0.44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IFERROR(__xludf.DUMMYFUNCTION("""COMPUTED_VALUE"""),88.12)</f>
        <v>88.12</v>
      </c>
      <c r="C1166" s="1">
        <f t="shared" si="1"/>
        <v>-0.04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IFERROR(__xludf.DUMMYFUNCTION("""COMPUTED_VALUE"""),88.49)</f>
        <v>88.49</v>
      </c>
      <c r="C1167" s="1">
        <f t="shared" si="1"/>
        <v>-0.63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IFERROR(__xludf.DUMMYFUNCTION("""COMPUTED_VALUE"""),89.14)</f>
        <v>89.14</v>
      </c>
      <c r="C1168" s="1">
        <f t="shared" si="1"/>
        <v>-0.35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IFERROR(__xludf.DUMMYFUNCTION("""COMPUTED_VALUE"""),88.88)</f>
        <v>88.88</v>
      </c>
      <c r="C1169" s="1">
        <f t="shared" si="1"/>
        <v>-1.26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IFERROR(__xludf.DUMMYFUNCTION("""COMPUTED_VALUE"""),89.59)</f>
        <v>89.59</v>
      </c>
      <c r="C1170" s="1">
        <f t="shared" si="1"/>
        <v>-0.29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IFERROR(__xludf.DUMMYFUNCTION("""COMPUTED_VALUE"""),89.15)</f>
        <v>89.15</v>
      </c>
      <c r="C1171" s="1">
        <f t="shared" si="1"/>
        <v>-1.44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IFERROR(__xludf.DUMMYFUNCTION("""COMPUTED_VALUE"""),89.24)</f>
        <v>89.24</v>
      </c>
      <c r="C1172" s="1">
        <f t="shared" si="1"/>
        <v>-0.91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IFERROR(__xludf.DUMMYFUNCTION("""COMPUTED_VALUE"""),89.02)</f>
        <v>89.02</v>
      </c>
      <c r="C1173" s="1">
        <f t="shared" si="1"/>
        <v>-1.22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IFERROR(__xludf.DUMMYFUNCTION("""COMPUTED_VALUE"""),89.55)</f>
        <v>89.55</v>
      </c>
      <c r="C1174" s="1">
        <f t="shared" si="1"/>
        <v>-0.47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IFERROR(__xludf.DUMMYFUNCTION("""COMPUTED_VALUE"""),89.72)</f>
        <v>89.72</v>
      </c>
      <c r="C1175" s="1">
        <f t="shared" si="1"/>
        <v>-0.83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IFERROR(__xludf.DUMMYFUNCTION("""COMPUTED_VALUE"""),90.14)</f>
        <v>90.14</v>
      </c>
      <c r="C1176" s="1">
        <f t="shared" si="1"/>
        <v>-0.58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IFERROR(__xludf.DUMMYFUNCTION("""COMPUTED_VALUE"""),89.65)</f>
        <v>89.65</v>
      </c>
      <c r="C1177" s="1">
        <f t="shared" si="1"/>
        <v>-1.49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IFERROR(__xludf.DUMMYFUNCTION("""COMPUTED_VALUE"""),89.61)</f>
        <v>89.61</v>
      </c>
      <c r="C1178" s="1">
        <f t="shared" si="1"/>
        <v>-1.04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IFERROR(__xludf.DUMMYFUNCTION("""COMPUTED_VALUE"""),88.93)</f>
        <v>88.93</v>
      </c>
      <c r="C1179" s="1">
        <f t="shared" si="1"/>
        <v>-1.68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IFERROR(__xludf.DUMMYFUNCTION("""COMPUTED_VALUE"""),87.9)</f>
        <v>87.9</v>
      </c>
      <c r="C1180" s="1">
        <f t="shared" si="1"/>
        <v>-2.03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IFERROR(__xludf.DUMMYFUNCTION("""COMPUTED_VALUE"""),88.41)</f>
        <v>88.41</v>
      </c>
      <c r="C1181" s="1">
        <f t="shared" si="1"/>
        <v>-0.49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IFERROR(__xludf.DUMMYFUNCTION("""COMPUTED_VALUE"""),88.42)</f>
        <v>88.42</v>
      </c>
      <c r="C1182" s="1">
        <f t="shared" si="1"/>
        <v>-0.99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IFERROR(__xludf.DUMMYFUNCTION("""COMPUTED_VALUE"""),87.64)</f>
        <v>87.64</v>
      </c>
      <c r="C1183" s="1">
        <f t="shared" si="1"/>
        <v>-1.78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IFERROR(__xludf.DUMMYFUNCTION("""COMPUTED_VALUE"""),87.38)</f>
        <v>87.38</v>
      </c>
      <c r="C1184" s="1">
        <f t="shared" si="1"/>
        <v>-1.26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IFERROR(__xludf.DUMMYFUNCTION("""COMPUTED_VALUE"""),88.36)</f>
        <v>88.36</v>
      </c>
      <c r="C1185" s="1">
        <f t="shared" si="1"/>
        <v>-0.02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IFERROR(__xludf.DUMMYFUNCTION("""COMPUTED_VALUE"""),89.07)</f>
        <v>89.07</v>
      </c>
      <c r="C1186" s="1">
        <f t="shared" si="1"/>
        <v>-0.29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IFERROR(__xludf.DUMMYFUNCTION("""COMPUTED_VALUE"""),90.1)</f>
        <v>90.1</v>
      </c>
      <c r="C1187" s="1">
        <f t="shared" si="1"/>
        <v>0.03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IFERROR(__xludf.DUMMYFUNCTION("""COMPUTED_VALUE"""),89.7)</f>
        <v>89.7</v>
      </c>
      <c r="C1188" s="1">
        <f t="shared" si="1"/>
        <v>-1.4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IFERROR(__xludf.DUMMYFUNCTION("""COMPUTED_VALUE"""),88.99)</f>
        <v>88.99</v>
      </c>
      <c r="C1189" s="1">
        <f t="shared" si="1"/>
        <v>-1.71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IFERROR(__xludf.DUMMYFUNCTION("""COMPUTED_VALUE"""),88.31)</f>
        <v>88.31</v>
      </c>
      <c r="C1190" s="1">
        <f t="shared" si="1"/>
        <v>-1.68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IFERROR(__xludf.DUMMYFUNCTION("""COMPUTED_VALUE"""),88.52)</f>
        <v>88.52</v>
      </c>
      <c r="C1191" s="1">
        <f t="shared" si="1"/>
        <v>-0.79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IFERROR(__xludf.DUMMYFUNCTION("""COMPUTED_VALUE"""),86.76)</f>
        <v>86.76</v>
      </c>
      <c r="C1192" s="1">
        <f t="shared" si="1"/>
        <v>-2.76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IFERROR(__xludf.DUMMYFUNCTION("""COMPUTED_VALUE"""),88.37)</f>
        <v>88.37</v>
      </c>
      <c r="C1193" s="1">
        <f t="shared" si="1"/>
        <v>0.61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IFERROR(__xludf.DUMMYFUNCTION("""COMPUTED_VALUE"""),87.95)</f>
        <v>87.95</v>
      </c>
      <c r="C1194" s="1">
        <f t="shared" si="1"/>
        <v>-1.42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IFERROR(__xludf.DUMMYFUNCTION("""COMPUTED_VALUE"""),87.54)</f>
        <v>87.54</v>
      </c>
      <c r="C1195" s="1">
        <f t="shared" si="1"/>
        <v>-1.41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IFERROR(__xludf.DUMMYFUNCTION("""COMPUTED_VALUE"""),85.81)</f>
        <v>85.81</v>
      </c>
      <c r="C1196" s="1">
        <f t="shared" si="1"/>
        <v>-2.73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IFERROR(__xludf.DUMMYFUNCTION("""COMPUTED_VALUE"""),85.87)</f>
        <v>85.87</v>
      </c>
      <c r="C1197" s="1">
        <f t="shared" si="1"/>
        <v>-0.94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IFERROR(__xludf.DUMMYFUNCTION("""COMPUTED_VALUE"""),87.16)</f>
        <v>87.16</v>
      </c>
      <c r="C1198" s="1">
        <f t="shared" si="1"/>
        <v>0.29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IFERROR(__xludf.DUMMYFUNCTION("""COMPUTED_VALUE"""),87.03)</f>
        <v>87.03</v>
      </c>
      <c r="C1199" s="1">
        <f t="shared" si="1"/>
        <v>-1.13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IFERROR(__xludf.DUMMYFUNCTION("""COMPUTED_VALUE"""),85.35)</f>
        <v>85.35</v>
      </c>
      <c r="C1200" s="1">
        <f t="shared" si="1"/>
        <v>-2.68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IFERROR(__xludf.DUMMYFUNCTION("""COMPUTED_VALUE"""),87.41)</f>
        <v>87.41</v>
      </c>
      <c r="C1201" s="1">
        <f t="shared" si="1"/>
        <v>1.06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IFERROR(__xludf.DUMMYFUNCTION("""COMPUTED_VALUE"""),85.89)</f>
        <v>85.89</v>
      </c>
      <c r="C1202" s="1">
        <f t="shared" si="1"/>
        <v>-2.52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IFERROR(__xludf.DUMMYFUNCTION("""COMPUTED_VALUE"""),84.99)</f>
        <v>84.99</v>
      </c>
      <c r="C1203" s="1">
        <f t="shared" si="1"/>
        <v>-1.9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IFERROR(__xludf.DUMMYFUNCTION("""COMPUTED_VALUE"""),82.78)</f>
        <v>82.78</v>
      </c>
      <c r="C1204" s="1">
        <f t="shared" si="1"/>
        <v>-3.21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IFERROR(__xludf.DUMMYFUNCTION("""COMPUTED_VALUE"""),82.74)</f>
        <v>82.74</v>
      </c>
      <c r="C1205" s="1">
        <f t="shared" si="1"/>
        <v>-1.04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IFERROR(__xludf.DUMMYFUNCTION("""COMPUTED_VALUE"""),80.93)</f>
        <v>80.93</v>
      </c>
      <c r="C1206" s="1">
        <f t="shared" si="1"/>
        <v>-2.81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IFERROR(__xludf.DUMMYFUNCTION("""COMPUTED_VALUE"""),80.24)</f>
        <v>80.24</v>
      </c>
      <c r="C1207" s="1">
        <f t="shared" si="1"/>
        <v>-1.69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IFERROR(__xludf.DUMMYFUNCTION("""COMPUTED_VALUE"""),82.58)</f>
        <v>82.58</v>
      </c>
      <c r="C1208" s="1">
        <f t="shared" si="1"/>
        <v>1.34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IFERROR(__xludf.DUMMYFUNCTION("""COMPUTED_VALUE"""),84.01)</f>
        <v>84.01</v>
      </c>
      <c r="C1209" s="1">
        <f t="shared" si="1"/>
        <v>0.43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IFERROR(__xludf.DUMMYFUNCTION("""COMPUTED_VALUE"""),85.64)</f>
        <v>85.64</v>
      </c>
      <c r="C1210" s="1">
        <f t="shared" si="1"/>
        <v>0.63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IFERROR(__xludf.DUMMYFUNCTION("""COMPUTED_VALUE"""),83.96)</f>
        <v>83.96</v>
      </c>
      <c r="C1211" s="1">
        <f t="shared" si="1"/>
        <v>-2.68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IFERROR(__xludf.DUMMYFUNCTION("""COMPUTED_VALUE"""),85.61)</f>
        <v>85.61</v>
      </c>
      <c r="C1212" s="1">
        <f t="shared" si="1"/>
        <v>0.65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IFERROR(__xludf.DUMMYFUNCTION("""COMPUTED_VALUE"""),86.4)</f>
        <v>86.4</v>
      </c>
      <c r="C1213" s="1">
        <f t="shared" si="1"/>
        <v>-0.21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IFERROR(__xludf.DUMMYFUNCTION("""COMPUTED_VALUE"""),86.63)</f>
        <v>86.63</v>
      </c>
      <c r="C1214" s="1">
        <f t="shared" si="1"/>
        <v>-0.77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IFERROR(__xludf.DUMMYFUNCTION("""COMPUTED_VALUE"""),88.01)</f>
        <v>88.01</v>
      </c>
      <c r="C1215" s="1">
        <f t="shared" si="1"/>
        <v>0.38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IFERROR(__xludf.DUMMYFUNCTION("""COMPUTED_VALUE"""),88.34)</f>
        <v>88.34</v>
      </c>
      <c r="C1216" s="1">
        <f t="shared" si="1"/>
        <v>-0.67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IFERROR(__xludf.DUMMYFUNCTION("""COMPUTED_VALUE"""),88.74)</f>
        <v>88.74</v>
      </c>
      <c r="C1217" s="1">
        <f t="shared" si="1"/>
        <v>-0.6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IFERROR(__xludf.DUMMYFUNCTION("""COMPUTED_VALUE"""),89.95)</f>
        <v>89.95</v>
      </c>
      <c r="C1218" s="1">
        <f t="shared" si="1"/>
        <v>0.21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IFERROR(__xludf.DUMMYFUNCTION("""COMPUTED_VALUE"""),90.85)</f>
        <v>90.85</v>
      </c>
      <c r="C1219" s="1">
        <f t="shared" si="1"/>
        <v>-0.1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IFERROR(__xludf.DUMMYFUNCTION("""COMPUTED_VALUE"""),91.38)</f>
        <v>91.38</v>
      </c>
      <c r="C1220" s="1">
        <f t="shared" si="1"/>
        <v>-0.47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IFERROR(__xludf.DUMMYFUNCTION("""COMPUTED_VALUE"""),92.42)</f>
        <v>92.42</v>
      </c>
      <c r="C1221" s="1">
        <f t="shared" si="1"/>
        <v>0.04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IFERROR(__xludf.DUMMYFUNCTION("""COMPUTED_VALUE"""),91.58)</f>
        <v>91.58</v>
      </c>
      <c r="C1222" s="1">
        <f t="shared" si="1"/>
        <v>-1.84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IFERROR(__xludf.DUMMYFUNCTION("""COMPUTED_VALUE"""),92.26)</f>
        <v>92.26</v>
      </c>
      <c r="C1223" s="1">
        <f t="shared" si="1"/>
        <v>-0.32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IFERROR(__xludf.DUMMYFUNCTION("""COMPUTED_VALUE"""),92.4)</f>
        <v>92.4</v>
      </c>
      <c r="C1224" s="1">
        <f t="shared" si="1"/>
        <v>-0.86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IFERROR(__xludf.DUMMYFUNCTION("""COMPUTED_VALUE"""),91.74)</f>
        <v>91.74</v>
      </c>
      <c r="C1225" s="1">
        <f t="shared" si="1"/>
        <v>-1.66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IFERROR(__xludf.DUMMYFUNCTION("""COMPUTED_VALUE"""),91.55)</f>
        <v>91.55</v>
      </c>
      <c r="C1226" s="1">
        <f t="shared" si="1"/>
        <v>-1.19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IFERROR(__xludf.DUMMYFUNCTION("""COMPUTED_VALUE"""),91.07)</f>
        <v>91.07</v>
      </c>
      <c r="C1227" s="1">
        <f t="shared" si="1"/>
        <v>-1.48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IFERROR(__xludf.DUMMYFUNCTION("""COMPUTED_VALUE"""),90.67)</f>
        <v>90.67</v>
      </c>
      <c r="C1228" s="1">
        <f t="shared" si="1"/>
        <v>-1.4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IFERROR(__xludf.DUMMYFUNCTION("""COMPUTED_VALUE"""),90.13)</f>
        <v>90.13</v>
      </c>
      <c r="C1229" s="1">
        <f t="shared" si="1"/>
        <v>-1.54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IFERROR(__xludf.DUMMYFUNCTION("""COMPUTED_VALUE"""),90.58)</f>
        <v>90.58</v>
      </c>
      <c r="C1230" s="1">
        <f t="shared" si="1"/>
        <v>-0.55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IFERROR(__xludf.DUMMYFUNCTION("""COMPUTED_VALUE"""),90.5)</f>
        <v>90.5</v>
      </c>
      <c r="C1231" s="1">
        <f t="shared" si="1"/>
        <v>-1.08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IFERROR(__xludf.DUMMYFUNCTION("""COMPUTED_VALUE"""),90.62)</f>
        <v>90.62</v>
      </c>
      <c r="C1232" s="1">
        <f t="shared" si="1"/>
        <v>-0.88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IFERROR(__xludf.DUMMYFUNCTION("""COMPUTED_VALUE"""),90.39)</f>
        <v>90.39</v>
      </c>
      <c r="C1233" s="1">
        <f t="shared" si="1"/>
        <v>-1.23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IFERROR(__xludf.DUMMYFUNCTION("""COMPUTED_VALUE"""),91.04)</f>
        <v>91.04</v>
      </c>
      <c r="C1234" s="1">
        <f t="shared" si="1"/>
        <v>-0.35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IFERROR(__xludf.DUMMYFUNCTION("""COMPUTED_VALUE"""),91.4)</f>
        <v>91.4</v>
      </c>
      <c r="C1235" s="1">
        <f t="shared" si="1"/>
        <v>-0.64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IFERROR(__xludf.DUMMYFUNCTION("""COMPUTED_VALUE"""),91.45)</f>
        <v>91.45</v>
      </c>
      <c r="C1236" s="1">
        <f t="shared" si="1"/>
        <v>-0.95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IFERROR(__xludf.DUMMYFUNCTION("""COMPUTED_VALUE"""),92.42)</f>
        <v>92.42</v>
      </c>
      <c r="C1237" s="1">
        <f t="shared" si="1"/>
        <v>-0.03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IFERROR(__xludf.DUMMYFUNCTION("""COMPUTED_VALUE"""),92.14)</f>
        <v>92.14</v>
      </c>
      <c r="C1238" s="1">
        <f t="shared" si="1"/>
        <v>-1.28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IFERROR(__xludf.DUMMYFUNCTION("""COMPUTED_VALUE"""),93.0)</f>
        <v>93</v>
      </c>
      <c r="C1239" s="1">
        <f t="shared" si="1"/>
        <v>-0.14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IFERROR(__xludf.DUMMYFUNCTION("""COMPUTED_VALUE"""),91.25)</f>
        <v>91.25</v>
      </c>
      <c r="C1240" s="1">
        <f t="shared" si="1"/>
        <v>-2.75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IFERROR(__xludf.DUMMYFUNCTION("""COMPUTED_VALUE"""),91.83)</f>
        <v>91.83</v>
      </c>
      <c r="C1241" s="1">
        <f t="shared" si="1"/>
        <v>-0.42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IFERROR(__xludf.DUMMYFUNCTION("""COMPUTED_VALUE"""),92.65)</f>
        <v>92.65</v>
      </c>
      <c r="C1242" s="1">
        <f t="shared" si="1"/>
        <v>-0.18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IFERROR(__xludf.DUMMYFUNCTION("""COMPUTED_VALUE"""),93.56)</f>
        <v>93.56</v>
      </c>
      <c r="C1243" s="1">
        <f t="shared" si="1"/>
        <v>-0.09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IFERROR(__xludf.DUMMYFUNCTION("""COMPUTED_VALUE"""),93.36)</f>
        <v>93.36</v>
      </c>
      <c r="C1244" s="1">
        <f t="shared" si="1"/>
        <v>-1.2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IFERROR(__xludf.DUMMYFUNCTION("""COMPUTED_VALUE"""),92.75)</f>
        <v>92.75</v>
      </c>
      <c r="C1245" s="1">
        <f t="shared" si="1"/>
        <v>-1.61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IFERROR(__xludf.DUMMYFUNCTION("""COMPUTED_VALUE"""),93.13)</f>
        <v>93.13</v>
      </c>
      <c r="C1246" s="1">
        <f t="shared" si="1"/>
        <v>-0.62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IFERROR(__xludf.DUMMYFUNCTION("""COMPUTED_VALUE"""),91.0)</f>
        <v>91</v>
      </c>
      <c r="C1247" s="1">
        <f t="shared" si="1"/>
        <v>-3.13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IFERROR(__xludf.DUMMYFUNCTION("""COMPUTED_VALUE"""),90.04)</f>
        <v>90.04</v>
      </c>
      <c r="C1248" s="1">
        <f t="shared" si="1"/>
        <v>-1.96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IFERROR(__xludf.DUMMYFUNCTION("""COMPUTED_VALUE"""),88.24)</f>
        <v>88.24</v>
      </c>
      <c r="C1249" s="1">
        <f t="shared" si="1"/>
        <v>-2.8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IFERROR(__xludf.DUMMYFUNCTION("""COMPUTED_VALUE"""),90.44)</f>
        <v>90.44</v>
      </c>
      <c r="C1250" s="1">
        <f t="shared" si="1"/>
        <v>1.2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IFERROR(__xludf.DUMMYFUNCTION("""COMPUTED_VALUE"""),93.17)</f>
        <v>93.17</v>
      </c>
      <c r="C1251" s="1">
        <f t="shared" si="1"/>
        <v>1.73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IFERROR(__xludf.DUMMYFUNCTION("""COMPUTED_VALUE"""),92.9)</f>
        <v>92.9</v>
      </c>
      <c r="C1252" s="1">
        <f t="shared" si="1"/>
        <v>-1.27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IFERROR(__xludf.DUMMYFUNCTION("""COMPUTED_VALUE"""),93.62)</f>
        <v>93.62</v>
      </c>
      <c r="C1253" s="1">
        <f t="shared" si="1"/>
        <v>-0.28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IFERROR(__xludf.DUMMYFUNCTION("""COMPUTED_VALUE"""),93.82)</f>
        <v>93.82</v>
      </c>
      <c r="C1254" s="1">
        <f t="shared" si="1"/>
        <v>-0.8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IFERROR(__xludf.DUMMYFUNCTION("""COMPUTED_VALUE"""),94.08)</f>
        <v>94.08</v>
      </c>
      <c r="C1255" s="1">
        <f t="shared" si="1"/>
        <v>-0.74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IFERROR(__xludf.DUMMYFUNCTION("""COMPUTED_VALUE"""),94.29)</f>
        <v>94.29</v>
      </c>
      <c r="C1256" s="1">
        <f t="shared" si="1"/>
        <v>-0.79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IFERROR(__xludf.DUMMYFUNCTION("""COMPUTED_VALUE"""),94.27)</f>
        <v>94.27</v>
      </c>
      <c r="C1257" s="1">
        <f t="shared" si="1"/>
        <v>-1.02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IFERROR(__xludf.DUMMYFUNCTION("""COMPUTED_VALUE"""),94.27)</f>
        <v>94.27</v>
      </c>
      <c r="C1258" s="1">
        <f t="shared" si="1"/>
        <v>-1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IFERROR(__xludf.DUMMYFUNCTION("""COMPUTED_VALUE"""),93.04)</f>
        <v>93.04</v>
      </c>
      <c r="C1259" s="1">
        <f t="shared" si="1"/>
        <v>-2.23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IFERROR(__xludf.DUMMYFUNCTION("""COMPUTED_VALUE"""),93.02)</f>
        <v>93.02</v>
      </c>
      <c r="C1260" s="1">
        <f t="shared" si="1"/>
        <v>-1.02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IFERROR(__xludf.DUMMYFUNCTION("""COMPUTED_VALUE"""),90.56)</f>
        <v>90.56</v>
      </c>
      <c r="C1261" s="1">
        <f t="shared" si="1"/>
        <v>-3.46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IFERROR(__xludf.DUMMYFUNCTION("""COMPUTED_VALUE"""),88.63)</f>
        <v>88.63</v>
      </c>
      <c r="C1262" s="1">
        <f t="shared" si="1"/>
        <v>-2.93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IFERROR(__xludf.DUMMYFUNCTION("""COMPUTED_VALUE"""),90.3)</f>
        <v>90.3</v>
      </c>
      <c r="C1263" s="1">
        <f t="shared" si="1"/>
        <v>0.67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IFERROR(__xludf.DUMMYFUNCTION("""COMPUTED_VALUE"""),91.58)</f>
        <v>91.58</v>
      </c>
      <c r="C1264" s="1">
        <f t="shared" si="1"/>
        <v>0.28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IFERROR(__xludf.DUMMYFUNCTION("""COMPUTED_VALUE"""),90.42)</f>
        <v>90.42</v>
      </c>
      <c r="C1265" s="1">
        <f t="shared" si="1"/>
        <v>-2.16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IFERROR(__xludf.DUMMYFUNCTION("""COMPUTED_VALUE"""),89.5)</f>
        <v>89.5</v>
      </c>
      <c r="C1266" s="1">
        <f t="shared" si="1"/>
        <v>-1.92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IFERROR(__xludf.DUMMYFUNCTION("""COMPUTED_VALUE"""),89.23)</f>
        <v>89.23</v>
      </c>
      <c r="C1267" s="1">
        <f t="shared" si="1"/>
        <v>-1.27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IFERROR(__xludf.DUMMYFUNCTION("""COMPUTED_VALUE"""),87.07)</f>
        <v>87.07</v>
      </c>
      <c r="C1268" s="1">
        <f t="shared" si="1"/>
        <v>-3.16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IFERROR(__xludf.DUMMYFUNCTION("""COMPUTED_VALUE"""),85.88)</f>
        <v>85.88</v>
      </c>
      <c r="C1269" s="1">
        <f t="shared" si="1"/>
        <v>-2.19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IFERROR(__xludf.DUMMYFUNCTION("""COMPUTED_VALUE"""),86.04)</f>
        <v>86.04</v>
      </c>
      <c r="C1270" s="1">
        <f t="shared" si="1"/>
        <v>-0.84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IFERROR(__xludf.DUMMYFUNCTION("""COMPUTED_VALUE"""),87.26)</f>
        <v>87.26</v>
      </c>
      <c r="C1271" s="1">
        <f t="shared" si="1"/>
        <v>0.22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IFERROR(__xludf.DUMMYFUNCTION("""COMPUTED_VALUE"""),87.67)</f>
        <v>87.67</v>
      </c>
      <c r="C1272" s="1">
        <f t="shared" si="1"/>
        <v>-0.59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IFERROR(__xludf.DUMMYFUNCTION("""COMPUTED_VALUE"""),84.37)</f>
        <v>84.37</v>
      </c>
      <c r="C1273" s="1">
        <f t="shared" si="1"/>
        <v>-4.3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IFERROR(__xludf.DUMMYFUNCTION("""COMPUTED_VALUE"""),84.13)</f>
        <v>84.13</v>
      </c>
      <c r="C1274" s="1">
        <f t="shared" si="1"/>
        <v>-1.24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IFERROR(__xludf.DUMMYFUNCTION("""COMPUTED_VALUE"""),83.3)</f>
        <v>83.3</v>
      </c>
      <c r="C1275" s="1">
        <f t="shared" si="1"/>
        <v>-1.83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IFERROR(__xludf.DUMMYFUNCTION("""COMPUTED_VALUE"""),82.4)</f>
        <v>82.4</v>
      </c>
      <c r="C1276" s="1">
        <f t="shared" si="1"/>
        <v>-1.9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IFERROR(__xludf.DUMMYFUNCTION("""COMPUTED_VALUE"""),81.73)</f>
        <v>81.73</v>
      </c>
      <c r="C1277" s="1">
        <f t="shared" si="1"/>
        <v>-1.67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IFERROR(__xludf.DUMMYFUNCTION("""COMPUTED_VALUE"""),82.0)</f>
        <v>82</v>
      </c>
      <c r="C1278" s="1">
        <f t="shared" si="1"/>
        <v>-0.73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IFERROR(__xludf.DUMMYFUNCTION("""COMPUTED_VALUE"""),80.69)</f>
        <v>80.69</v>
      </c>
      <c r="C1279" s="1">
        <f t="shared" si="1"/>
        <v>-2.31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IFERROR(__xludf.DUMMYFUNCTION("""COMPUTED_VALUE"""),82.13)</f>
        <v>82.13</v>
      </c>
      <c r="C1280" s="1">
        <f t="shared" si="1"/>
        <v>0.44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IFERROR(__xludf.DUMMYFUNCTION("""COMPUTED_VALUE"""),83.73)</f>
        <v>83.73</v>
      </c>
      <c r="C1281" s="1">
        <f t="shared" si="1"/>
        <v>0.6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IFERROR(__xludf.DUMMYFUNCTION("""COMPUTED_VALUE"""),83.61)</f>
        <v>83.61</v>
      </c>
      <c r="C1282" s="1">
        <f t="shared" si="1"/>
        <v>-1.12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IFERROR(__xludf.DUMMYFUNCTION("""COMPUTED_VALUE"""),84.73)</f>
        <v>84.73</v>
      </c>
      <c r="C1283" s="1">
        <f t="shared" si="1"/>
        <v>0.12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IFERROR(__xludf.DUMMYFUNCTION("""COMPUTED_VALUE"""),85.01)</f>
        <v>85.01</v>
      </c>
      <c r="C1284" s="1">
        <f t="shared" si="1"/>
        <v>-0.72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IFERROR(__xludf.DUMMYFUNCTION("""COMPUTED_VALUE"""),84.98)</f>
        <v>84.98</v>
      </c>
      <c r="C1285" s="1">
        <f t="shared" si="1"/>
        <v>-1.03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IFERROR(__xludf.DUMMYFUNCTION("""COMPUTED_VALUE"""),85.84)</f>
        <v>85.84</v>
      </c>
      <c r="C1286" s="1">
        <f t="shared" si="1"/>
        <v>-0.14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IFERROR(__xludf.DUMMYFUNCTION("""COMPUTED_VALUE"""),86.01)</f>
        <v>86.01</v>
      </c>
      <c r="C1287" s="1">
        <f t="shared" si="1"/>
        <v>-0.83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IFERROR(__xludf.DUMMYFUNCTION("""COMPUTED_VALUE"""),80.48)</f>
        <v>80.48</v>
      </c>
      <c r="C1288" s="1">
        <f t="shared" si="1"/>
        <v>-6.53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IFERROR(__xludf.DUMMYFUNCTION("""COMPUTED_VALUE"""),78.08)</f>
        <v>78.08</v>
      </c>
      <c r="C1289" s="1">
        <f t="shared" si="1"/>
        <v>-3.4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IFERROR(__xludf.DUMMYFUNCTION("""COMPUTED_VALUE"""),79.08)</f>
        <v>79.08</v>
      </c>
      <c r="C1290" s="1">
        <f t="shared" si="1"/>
        <v>0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IFERROR(__xludf.DUMMYFUNCTION("""COMPUTED_VALUE"""),79.78)</f>
        <v>79.78</v>
      </c>
      <c r="C1291" s="1">
        <f t="shared" si="1"/>
        <v>-0.3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IFERROR(__xludf.DUMMYFUNCTION("""COMPUTED_VALUE"""),78.4)</f>
        <v>78.4</v>
      </c>
      <c r="C1292" s="1">
        <f t="shared" si="1"/>
        <v>-2.38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IFERROR(__xludf.DUMMYFUNCTION("""COMPUTED_VALUE"""),79.83)</f>
        <v>79.83</v>
      </c>
      <c r="C1293" s="1">
        <f t="shared" si="1"/>
        <v>0.43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IFERROR(__xludf.DUMMYFUNCTION("""COMPUTED_VALUE"""),80.3)</f>
        <v>80.3</v>
      </c>
      <c r="C1294" s="1">
        <f t="shared" si="1"/>
        <v>-0.53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IFERROR(__xludf.DUMMYFUNCTION("""COMPUTED_VALUE"""),80.86)</f>
        <v>80.86</v>
      </c>
      <c r="C1295" s="1">
        <f t="shared" si="1"/>
        <v>-0.44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IFERROR(__xludf.DUMMYFUNCTION("""COMPUTED_VALUE"""),82.17)</f>
        <v>82.17</v>
      </c>
      <c r="C1296" s="1">
        <f t="shared" si="1"/>
        <v>0.31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IFERROR(__xludf.DUMMYFUNCTION("""COMPUTED_VALUE"""),83.25)</f>
        <v>83.25</v>
      </c>
      <c r="C1297" s="1">
        <f t="shared" si="1"/>
        <v>0.08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IFERROR(__xludf.DUMMYFUNCTION("""COMPUTED_VALUE"""),81.59)</f>
        <v>81.59</v>
      </c>
      <c r="C1298" s="1">
        <f t="shared" si="1"/>
        <v>-2.66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IFERROR(__xludf.DUMMYFUNCTION("""COMPUTED_VALUE"""),82.03)</f>
        <v>82.03</v>
      </c>
      <c r="C1299" s="1">
        <f t="shared" si="1"/>
        <v>-0.56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IFERROR(__xludf.DUMMYFUNCTION("""COMPUTED_VALUE"""),81.91)</f>
        <v>81.91</v>
      </c>
      <c r="C1300" s="1">
        <f t="shared" si="1"/>
        <v>-1.12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IFERROR(__xludf.DUMMYFUNCTION("""COMPUTED_VALUE"""),80.63)</f>
        <v>80.63</v>
      </c>
      <c r="C1301" s="1">
        <f t="shared" si="1"/>
        <v>-2.28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IFERROR(__xludf.DUMMYFUNCTION("""COMPUTED_VALUE"""),81.15)</f>
        <v>81.15</v>
      </c>
      <c r="C1302" s="1">
        <f t="shared" si="1"/>
        <v>-0.48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IFERROR(__xludf.DUMMYFUNCTION("""COMPUTED_VALUE"""),80.31)</f>
        <v>80.31</v>
      </c>
      <c r="C1303" s="1">
        <f t="shared" si="1"/>
        <v>-1.84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IFERROR(__xludf.DUMMYFUNCTION("""COMPUTED_VALUE"""),80.51)</f>
        <v>80.51</v>
      </c>
      <c r="C1304" s="1">
        <f t="shared" si="1"/>
        <v>-0.8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IFERROR(__xludf.DUMMYFUNCTION("""COMPUTED_VALUE"""),79.11)</f>
        <v>79.11</v>
      </c>
      <c r="C1305" s="1">
        <f t="shared" si="1"/>
        <v>-2.4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IFERROR(__xludf.DUMMYFUNCTION("""COMPUTED_VALUE"""),79.45)</f>
        <v>79.45</v>
      </c>
      <c r="C1306" s="1">
        <f t="shared" si="1"/>
        <v>-0.66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IFERROR(__xludf.DUMMYFUNCTION("""COMPUTED_VALUE"""),81.56)</f>
        <v>81.56</v>
      </c>
      <c r="C1307" s="1">
        <f t="shared" si="1"/>
        <v>1.11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IFERROR(__xludf.DUMMYFUNCTION("""COMPUTED_VALUE"""),80.6)</f>
        <v>80.6</v>
      </c>
      <c r="C1308" s="1">
        <f t="shared" si="1"/>
        <v>-1.96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IFERROR(__xludf.DUMMYFUNCTION("""COMPUTED_VALUE"""),81.5)</f>
        <v>81.5</v>
      </c>
      <c r="C1309" s="1">
        <f t="shared" si="1"/>
        <v>-0.1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IFERROR(__xludf.DUMMYFUNCTION("""COMPUTED_VALUE"""),81.06)</f>
        <v>81.06</v>
      </c>
      <c r="C1310" s="1">
        <f t="shared" si="1"/>
        <v>-1.44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IFERROR(__xludf.DUMMYFUNCTION("""COMPUTED_VALUE"""),81.86)</f>
        <v>81.86</v>
      </c>
      <c r="C1311" s="1">
        <f t="shared" si="1"/>
        <v>-0.2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IFERROR(__xludf.DUMMYFUNCTION("""COMPUTED_VALUE"""),81.54)</f>
        <v>81.54</v>
      </c>
      <c r="C1312" s="1">
        <f t="shared" si="1"/>
        <v>-1.32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IFERROR(__xludf.DUMMYFUNCTION("""COMPUTED_VALUE"""),82.7)</f>
        <v>82.7</v>
      </c>
      <c r="C1313" s="1">
        <f t="shared" si="1"/>
        <v>0.16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IFERROR(__xludf.DUMMYFUNCTION("""COMPUTED_VALUE"""),82.2)</f>
        <v>82.2</v>
      </c>
      <c r="C1314" s="1">
        <f t="shared" si="1"/>
        <v>-1.5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IFERROR(__xludf.DUMMYFUNCTION("""COMPUTED_VALUE"""),81.37)</f>
        <v>81.37</v>
      </c>
      <c r="C1315" s="1">
        <f t="shared" si="1"/>
        <v>-1.83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IFERROR(__xludf.DUMMYFUNCTION("""COMPUTED_VALUE"""),80.11)</f>
        <v>80.11</v>
      </c>
      <c r="C1316" s="1">
        <f t="shared" si="1"/>
        <v>-2.26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IFERROR(__xludf.DUMMYFUNCTION("""COMPUTED_VALUE"""),78.48)</f>
        <v>78.48</v>
      </c>
      <c r="C1317" s="1">
        <f t="shared" si="1"/>
        <v>-2.63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IFERROR(__xludf.DUMMYFUNCTION("""COMPUTED_VALUE"""),77.97)</f>
        <v>77.97</v>
      </c>
      <c r="C1318" s="1">
        <f t="shared" si="1"/>
        <v>-1.51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IFERROR(__xludf.DUMMYFUNCTION("""COMPUTED_VALUE"""),78.05)</f>
        <v>78.05</v>
      </c>
      <c r="C1319" s="1">
        <f t="shared" si="1"/>
        <v>-0.92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IFERROR(__xludf.DUMMYFUNCTION("""COMPUTED_VALUE"""),78.12)</f>
        <v>78.12</v>
      </c>
      <c r="C1320" s="1">
        <f t="shared" si="1"/>
        <v>-0.93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IFERROR(__xludf.DUMMYFUNCTION("""COMPUTED_VALUE"""),78.93)</f>
        <v>78.93</v>
      </c>
      <c r="C1321" s="1">
        <f t="shared" si="1"/>
        <v>-0.19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IFERROR(__xludf.DUMMYFUNCTION("""COMPUTED_VALUE"""),79.7)</f>
        <v>79.7</v>
      </c>
      <c r="C1322" s="1">
        <f t="shared" si="1"/>
        <v>-0.23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IFERROR(__xludf.DUMMYFUNCTION("""COMPUTED_VALUE"""),79.63)</f>
        <v>79.63</v>
      </c>
      <c r="C1323" s="1">
        <f t="shared" si="1"/>
        <v>-1.07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IFERROR(__xludf.DUMMYFUNCTION("""COMPUTED_VALUE"""),78.33)</f>
        <v>78.33</v>
      </c>
      <c r="C1324" s="1">
        <f t="shared" si="1"/>
        <v>-2.3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IFERROR(__xludf.DUMMYFUNCTION("""COMPUTED_VALUE"""),78.69)</f>
        <v>78.69</v>
      </c>
      <c r="C1325" s="1">
        <f t="shared" si="1"/>
        <v>-0.64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IFERROR(__xludf.DUMMYFUNCTION("""COMPUTED_VALUE"""),79.16)</f>
        <v>79.16</v>
      </c>
      <c r="C1326" s="1">
        <f t="shared" si="1"/>
        <v>-0.53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IFERROR(__xludf.DUMMYFUNCTION("""COMPUTED_VALUE"""),79.59)</f>
        <v>79.59</v>
      </c>
      <c r="C1327" s="1">
        <f t="shared" si="1"/>
        <v>-0.57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IFERROR(__xludf.DUMMYFUNCTION("""COMPUTED_VALUE"""),79.27)</f>
        <v>79.27</v>
      </c>
      <c r="C1328" s="1">
        <f t="shared" si="1"/>
        <v>-1.32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IFERROR(__xludf.DUMMYFUNCTION("""COMPUTED_VALUE"""),79.49)</f>
        <v>79.49</v>
      </c>
      <c r="C1329" s="1">
        <f t="shared" si="1"/>
        <v>-0.78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IFERROR(__xludf.DUMMYFUNCTION("""COMPUTED_VALUE"""),79.75)</f>
        <v>79.75</v>
      </c>
      <c r="C1330" s="1">
        <f t="shared" si="1"/>
        <v>-0.74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IFERROR(__xludf.DUMMYFUNCTION("""COMPUTED_VALUE"""),80.91)</f>
        <v>80.91</v>
      </c>
      <c r="C1331" s="1">
        <f t="shared" si="1"/>
        <v>0.16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IFERROR(__xludf.DUMMYFUNCTION("""COMPUTED_VALUE"""),77.32)</f>
        <v>77.32</v>
      </c>
      <c r="C1332" s="1">
        <f t="shared" si="1"/>
        <v>-4.59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IFERROR(__xludf.DUMMYFUNCTION("""COMPUTED_VALUE"""),77.23)</f>
        <v>77.23</v>
      </c>
      <c r="C1333" s="1">
        <f t="shared" si="1"/>
        <v>-1.09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IFERROR(__xludf.DUMMYFUNCTION("""COMPUTED_VALUE"""),77.28)</f>
        <v>77.28</v>
      </c>
      <c r="C1334" s="1">
        <f t="shared" si="1"/>
        <v>-0.95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IFERROR(__xludf.DUMMYFUNCTION("""COMPUTED_VALUE"""),78.44)</f>
        <v>78.44</v>
      </c>
      <c r="C1335" s="1">
        <f t="shared" si="1"/>
        <v>0.16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IFERROR(__xludf.DUMMYFUNCTION("""COMPUTED_VALUE"""),78.15)</f>
        <v>78.15</v>
      </c>
      <c r="C1336" s="1">
        <f t="shared" si="1"/>
        <v>-1.29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IFERROR(__xludf.DUMMYFUNCTION("""COMPUTED_VALUE"""),77.99)</f>
        <v>77.99</v>
      </c>
      <c r="C1337" s="1">
        <f t="shared" si="1"/>
        <v>-1.16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IFERROR(__xludf.DUMMYFUNCTION("""COMPUTED_VALUE"""),77.49)</f>
        <v>77.49</v>
      </c>
      <c r="C1338" s="1">
        <f t="shared" si="1"/>
        <v>-1.5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IFERROR(__xludf.DUMMYFUNCTION("""COMPUTED_VALUE"""),77.49)</f>
        <v>77.49</v>
      </c>
      <c r="C1339" s="1">
        <f t="shared" si="1"/>
        <v>-1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IFERROR(__xludf.DUMMYFUNCTION("""COMPUTED_VALUE"""),77.16)</f>
        <v>77.16</v>
      </c>
      <c r="C1340" s="1">
        <f t="shared" si="1"/>
        <v>-1.33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IFERROR(__xludf.DUMMYFUNCTION("""COMPUTED_VALUE"""),77.45)</f>
        <v>77.45</v>
      </c>
      <c r="C1341" s="1">
        <f t="shared" si="1"/>
        <v>-0.71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IFERROR(__xludf.DUMMYFUNCTION("""COMPUTED_VALUE"""),77.68)</f>
        <v>77.68</v>
      </c>
      <c r="C1342" s="1">
        <f t="shared" si="1"/>
        <v>-0.77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IFERROR(__xludf.DUMMYFUNCTION("""COMPUTED_VALUE"""),78.28)</f>
        <v>78.28</v>
      </c>
      <c r="C1343" s="1">
        <f t="shared" si="1"/>
        <v>-0.4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IFERROR(__xludf.DUMMYFUNCTION("""COMPUTED_VALUE"""),77.84)</f>
        <v>77.84</v>
      </c>
      <c r="C1344" s="1">
        <f t="shared" si="1"/>
        <v>-1.44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IFERROR(__xludf.DUMMYFUNCTION("""COMPUTED_VALUE"""),77.85)</f>
        <v>77.85</v>
      </c>
      <c r="C1345" s="1">
        <f t="shared" si="1"/>
        <v>-0.99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IFERROR(__xludf.DUMMYFUNCTION("""COMPUTED_VALUE"""),78.43)</f>
        <v>78.43</v>
      </c>
      <c r="C1346" s="1">
        <f t="shared" si="1"/>
        <v>-0.42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IFERROR(__xludf.DUMMYFUNCTION("""COMPUTED_VALUE"""),78.98)</f>
        <v>78.98</v>
      </c>
      <c r="C1347" s="1">
        <f t="shared" si="1"/>
        <v>-0.45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IFERROR(__xludf.DUMMYFUNCTION("""COMPUTED_VALUE"""),79.7)</f>
        <v>79.7</v>
      </c>
      <c r="C1348" s="1">
        <f t="shared" si="1"/>
        <v>-0.28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IFERROR(__xludf.DUMMYFUNCTION("""COMPUTED_VALUE"""),79.08)</f>
        <v>79.08</v>
      </c>
      <c r="C1349" s="1">
        <f t="shared" si="1"/>
        <v>-1.62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IFERROR(__xludf.DUMMYFUNCTION("""COMPUTED_VALUE"""),79.86)</f>
        <v>79.86</v>
      </c>
      <c r="C1350" s="1">
        <f t="shared" si="1"/>
        <v>-0.22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IFERROR(__xludf.DUMMYFUNCTION("""COMPUTED_VALUE"""),80.75)</f>
        <v>80.75</v>
      </c>
      <c r="C1351" s="1">
        <f t="shared" si="1"/>
        <v>-0.11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IFERROR(__xludf.DUMMYFUNCTION("""COMPUTED_VALUE"""),80.22)</f>
        <v>80.22</v>
      </c>
      <c r="C1352" s="1">
        <f t="shared" si="1"/>
        <v>-1.53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IFERROR(__xludf.DUMMYFUNCTION("""COMPUTED_VALUE"""),80.17)</f>
        <v>80.17</v>
      </c>
      <c r="C1353" s="1">
        <f t="shared" si="1"/>
        <v>-1.05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IFERROR(__xludf.DUMMYFUNCTION("""COMPUTED_VALUE"""),81.36)</f>
        <v>81.36</v>
      </c>
      <c r="C1354" s="1">
        <f t="shared" si="1"/>
        <v>0.19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IFERROR(__xludf.DUMMYFUNCTION("""COMPUTED_VALUE"""),80.96)</f>
        <v>80.96</v>
      </c>
      <c r="C1355" s="1">
        <f t="shared" si="1"/>
        <v>-1.4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IFERROR(__xludf.DUMMYFUNCTION("""COMPUTED_VALUE"""),80.76)</f>
        <v>80.76</v>
      </c>
      <c r="C1356" s="1">
        <f t="shared" si="1"/>
        <v>-1.2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IFERROR(__xludf.DUMMYFUNCTION("""COMPUTED_VALUE"""),81.25)</f>
        <v>81.25</v>
      </c>
      <c r="C1357" s="1">
        <f t="shared" si="1"/>
        <v>-0.51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IFERROR(__xludf.DUMMYFUNCTION("""COMPUTED_VALUE"""),80.19)</f>
        <v>80.19</v>
      </c>
      <c r="C1358" s="1">
        <f t="shared" si="1"/>
        <v>-2.06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IFERROR(__xludf.DUMMYFUNCTION("""COMPUTED_VALUE"""),80.11)</f>
        <v>80.11</v>
      </c>
      <c r="C1359" s="1">
        <f t="shared" si="1"/>
        <v>-1.08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IFERROR(__xludf.DUMMYFUNCTION("""COMPUTED_VALUE"""),80.09)</f>
        <v>80.09</v>
      </c>
      <c r="C1360" s="1">
        <f t="shared" si="1"/>
        <v>-1.02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IFERROR(__xludf.DUMMYFUNCTION("""COMPUTED_VALUE"""),79.72)</f>
        <v>79.72</v>
      </c>
      <c r="C1361" s="1">
        <f t="shared" si="1"/>
        <v>-1.37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IFERROR(__xludf.DUMMYFUNCTION("""COMPUTED_VALUE"""),79.47)</f>
        <v>79.47</v>
      </c>
      <c r="C1362" s="1">
        <f t="shared" si="1"/>
        <v>-1.25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IFERROR(__xludf.DUMMYFUNCTION("""COMPUTED_VALUE"""),79.99)</f>
        <v>79.99</v>
      </c>
      <c r="C1363" s="1">
        <f t="shared" si="1"/>
        <v>-0.48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IFERROR(__xludf.DUMMYFUNCTION("""COMPUTED_VALUE"""),80.6)</f>
        <v>80.6</v>
      </c>
      <c r="C1364" s="1">
        <f t="shared" si="1"/>
        <v>-0.39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IFERROR(__xludf.DUMMYFUNCTION("""COMPUTED_VALUE"""),79.36)</f>
        <v>79.36</v>
      </c>
      <c r="C1365" s="1">
        <f t="shared" si="1"/>
        <v>-2.24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IFERROR(__xludf.DUMMYFUNCTION("""COMPUTED_VALUE"""),79.39)</f>
        <v>79.39</v>
      </c>
      <c r="C1366" s="1">
        <f t="shared" si="1"/>
        <v>-0.97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IFERROR(__xludf.DUMMYFUNCTION("""COMPUTED_VALUE"""),78.81)</f>
        <v>78.81</v>
      </c>
      <c r="C1367" s="1">
        <f t="shared" si="1"/>
        <v>-1.58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IFERROR(__xludf.DUMMYFUNCTION("""COMPUTED_VALUE"""),79.17)</f>
        <v>79.17</v>
      </c>
      <c r="C1368" s="1">
        <f t="shared" si="1"/>
        <v>-0.64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IFERROR(__xludf.DUMMYFUNCTION("""COMPUTED_VALUE"""),80.19)</f>
        <v>80.19</v>
      </c>
      <c r="C1369" s="1">
        <f t="shared" si="1"/>
        <v>0.02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IFERROR(__xludf.DUMMYFUNCTION("""COMPUTED_VALUE"""),80.3)</f>
        <v>80.3</v>
      </c>
      <c r="C1370" s="1">
        <f t="shared" si="1"/>
        <v>-0.89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IFERROR(__xludf.DUMMYFUNCTION("""COMPUTED_VALUE"""),79.53)</f>
        <v>79.53</v>
      </c>
      <c r="C1371" s="1">
        <f t="shared" si="1"/>
        <v>-1.77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IFERROR(__xludf.DUMMYFUNCTION("""COMPUTED_VALUE"""),79.25)</f>
        <v>79.25</v>
      </c>
      <c r="C1372" s="1">
        <f t="shared" si="1"/>
        <v>-1.28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IFERROR(__xludf.DUMMYFUNCTION("""COMPUTED_VALUE"""),79.36)</f>
        <v>79.36</v>
      </c>
      <c r="C1373" s="1">
        <f t="shared" si="1"/>
        <v>-0.89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IFERROR(__xludf.DUMMYFUNCTION("""COMPUTED_VALUE"""),80.32)</f>
        <v>80.32</v>
      </c>
      <c r="C1374" s="1">
        <f t="shared" si="1"/>
        <v>-0.04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IFERROR(__xludf.DUMMYFUNCTION("""COMPUTED_VALUE"""),80.77)</f>
        <v>80.77</v>
      </c>
      <c r="C1375" s="1">
        <f t="shared" si="1"/>
        <v>-0.55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IFERROR(__xludf.DUMMYFUNCTION("""COMPUTED_VALUE"""),80.19)</f>
        <v>80.19</v>
      </c>
      <c r="C1376" s="1">
        <f t="shared" si="1"/>
        <v>-1.58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IFERROR(__xludf.DUMMYFUNCTION("""COMPUTED_VALUE"""),81.25)</f>
        <v>81.25</v>
      </c>
      <c r="C1377" s="1">
        <f t="shared" si="1"/>
        <v>0.06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IFERROR(__xludf.DUMMYFUNCTION("""COMPUTED_VALUE"""),81.36)</f>
        <v>81.36</v>
      </c>
      <c r="C1378" s="1">
        <f t="shared" si="1"/>
        <v>-0.89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IFERROR(__xludf.DUMMYFUNCTION("""COMPUTED_VALUE"""),80.74)</f>
        <v>80.74</v>
      </c>
      <c r="C1379" s="1">
        <f t="shared" si="1"/>
        <v>-1.62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IFERROR(__xludf.DUMMYFUNCTION("""COMPUTED_VALUE"""),79.88)</f>
        <v>79.88</v>
      </c>
      <c r="C1380" s="1">
        <f t="shared" si="1"/>
        <v>-1.86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IFERROR(__xludf.DUMMYFUNCTION("""COMPUTED_VALUE"""),79.88)</f>
        <v>79.88</v>
      </c>
      <c r="C1381" s="1">
        <f t="shared" si="1"/>
        <v>-1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IFERROR(__xludf.DUMMYFUNCTION("""COMPUTED_VALUE"""),77.8)</f>
        <v>77.8</v>
      </c>
      <c r="C1382" s="1">
        <f t="shared" si="1"/>
        <v>-3.08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IFERROR(__xludf.DUMMYFUNCTION("""COMPUTED_VALUE"""),77.72)</f>
        <v>77.72</v>
      </c>
      <c r="C1383" s="1">
        <f t="shared" si="1"/>
        <v>-1.08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IFERROR(__xludf.DUMMYFUNCTION("""COMPUTED_VALUE"""),78.4)</f>
        <v>78.4</v>
      </c>
      <c r="C1384" s="1">
        <f t="shared" si="1"/>
        <v>-0.32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IFERROR(__xludf.DUMMYFUNCTION("""COMPUTED_VALUE"""),78.21)</f>
        <v>78.21</v>
      </c>
      <c r="C1385" s="1">
        <f t="shared" si="1"/>
        <v>-1.19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IFERROR(__xludf.DUMMYFUNCTION("""COMPUTED_VALUE"""),77.59)</f>
        <v>77.59</v>
      </c>
      <c r="C1386" s="1">
        <f t="shared" si="1"/>
        <v>-1.62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IFERROR(__xludf.DUMMYFUNCTION("""COMPUTED_VALUE"""),77.55)</f>
        <v>77.55</v>
      </c>
      <c r="C1387" s="1">
        <f t="shared" si="1"/>
        <v>-1.04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IFERROR(__xludf.DUMMYFUNCTION("""COMPUTED_VALUE"""),75.93)</f>
        <v>75.93</v>
      </c>
      <c r="C1388" s="1">
        <f t="shared" si="1"/>
        <v>-2.62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IFERROR(__xludf.DUMMYFUNCTION("""COMPUTED_VALUE"""),76.34)</f>
        <v>76.34</v>
      </c>
      <c r="C1389" s="1">
        <f t="shared" si="1"/>
        <v>-0.59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IFERROR(__xludf.DUMMYFUNCTION("""COMPUTED_VALUE"""),77.31)</f>
        <v>77.31</v>
      </c>
      <c r="C1390" s="1">
        <f t="shared" si="1"/>
        <v>-0.03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IFERROR(__xludf.DUMMYFUNCTION("""COMPUTED_VALUE"""),78.53)</f>
        <v>78.53</v>
      </c>
      <c r="C1391" s="1">
        <f t="shared" si="1"/>
        <v>0.22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IFERROR(__xludf.DUMMYFUNCTION("""COMPUTED_VALUE"""),78.97)</f>
        <v>78.97</v>
      </c>
      <c r="C1392" s="1">
        <f t="shared" si="1"/>
        <v>-0.56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IFERROR(__xludf.DUMMYFUNCTION("""COMPUTED_VALUE"""),78.54)</f>
        <v>78.54</v>
      </c>
      <c r="C1393" s="1">
        <f t="shared" si="1"/>
        <v>-1.43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IFERROR(__xludf.DUMMYFUNCTION("""COMPUTED_VALUE"""),78.92)</f>
        <v>78.92</v>
      </c>
      <c r="C1394" s="1">
        <f t="shared" si="1"/>
        <v>-0.62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IFERROR(__xludf.DUMMYFUNCTION("""COMPUTED_VALUE"""),79.22)</f>
        <v>79.22</v>
      </c>
      <c r="C1395" s="1">
        <f t="shared" si="1"/>
        <v>-0.7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IFERROR(__xludf.DUMMYFUNCTION("""COMPUTED_VALUE"""),79.3)</f>
        <v>79.3</v>
      </c>
      <c r="C1396" s="1">
        <f t="shared" si="1"/>
        <v>-0.92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IFERROR(__xludf.DUMMYFUNCTION("""COMPUTED_VALUE"""),78.95)</f>
        <v>78.95</v>
      </c>
      <c r="C1397" s="1">
        <f t="shared" si="1"/>
        <v>-1.35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IFERROR(__xludf.DUMMYFUNCTION("""COMPUTED_VALUE"""),78.99)</f>
        <v>78.99</v>
      </c>
      <c r="C1398" s="1">
        <f t="shared" si="1"/>
        <v>-0.96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IFERROR(__xludf.DUMMYFUNCTION("""COMPUTED_VALUE"""),77.01)</f>
        <v>77.01</v>
      </c>
      <c r="C1399" s="1">
        <f t="shared" si="1"/>
        <v>-2.98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IFERROR(__xludf.DUMMYFUNCTION("""COMPUTED_VALUE"""),75.9)</f>
        <v>75.9</v>
      </c>
      <c r="C1400" s="1">
        <f t="shared" si="1"/>
        <v>-2.11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IFERROR(__xludf.DUMMYFUNCTION("""COMPUTED_VALUE"""),74.92)</f>
        <v>74.92</v>
      </c>
      <c r="C1401" s="1">
        <f t="shared" si="1"/>
        <v>-1.98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IFERROR(__xludf.DUMMYFUNCTION("""COMPUTED_VALUE"""),75.11)</f>
        <v>75.11</v>
      </c>
      <c r="C1402" s="1">
        <f t="shared" si="1"/>
        <v>-0.81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IFERROR(__xludf.DUMMYFUNCTION("""COMPUTED_VALUE"""),75.7)</f>
        <v>75.7</v>
      </c>
      <c r="C1403" s="1">
        <f t="shared" si="1"/>
        <v>-0.41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IFERROR(__xludf.DUMMYFUNCTION("""COMPUTED_VALUE"""),76.12)</f>
        <v>76.12</v>
      </c>
      <c r="C1404" s="1">
        <f t="shared" si="1"/>
        <v>-0.58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IFERROR(__xludf.DUMMYFUNCTION("""COMPUTED_VALUE"""),76.06)</f>
        <v>76.06</v>
      </c>
      <c r="C1405" s="1">
        <f t="shared" si="1"/>
        <v>-1.06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IFERROR(__xludf.DUMMYFUNCTION("""COMPUTED_VALUE"""),75.98)</f>
        <v>75.98</v>
      </c>
      <c r="C1406" s="1">
        <f t="shared" si="1"/>
        <v>-1.08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IFERROR(__xludf.DUMMYFUNCTION("""COMPUTED_VALUE"""),75.72)</f>
        <v>75.72</v>
      </c>
      <c r="C1407" s="1">
        <f t="shared" si="1"/>
        <v>-1.26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IFERROR(__xludf.DUMMYFUNCTION("""COMPUTED_VALUE"""),75.59)</f>
        <v>75.59</v>
      </c>
      <c r="C1408" s="1">
        <f t="shared" si="1"/>
        <v>-1.13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IFERROR(__xludf.DUMMYFUNCTION("""COMPUTED_VALUE"""),75.0)</f>
        <v>75</v>
      </c>
      <c r="C1409" s="1">
        <f t="shared" si="1"/>
        <v>-1.59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IFERROR(__xludf.DUMMYFUNCTION("""COMPUTED_VALUE"""),79.72)</f>
        <v>79.72</v>
      </c>
      <c r="C1410" s="1">
        <f t="shared" si="1"/>
        <v>3.72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IFERROR(__xludf.DUMMYFUNCTION("""COMPUTED_VALUE"""),81.26)</f>
        <v>81.26</v>
      </c>
      <c r="C1411" s="1">
        <f t="shared" si="1"/>
        <v>0.54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IFERROR(__xludf.DUMMYFUNCTION("""COMPUTED_VALUE"""),81.34)</f>
        <v>81.34</v>
      </c>
      <c r="C1412" s="1">
        <f t="shared" si="1"/>
        <v>-0.92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IFERROR(__xludf.DUMMYFUNCTION("""COMPUTED_VALUE"""),81.0)</f>
        <v>81</v>
      </c>
      <c r="C1413" s="1">
        <f t="shared" si="1"/>
        <v>-1.34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IFERROR(__xludf.DUMMYFUNCTION("""COMPUTED_VALUE"""),80.76)</f>
        <v>80.76</v>
      </c>
      <c r="C1414" s="1">
        <f t="shared" si="1"/>
        <v>-1.24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IFERROR(__xludf.DUMMYFUNCTION("""COMPUTED_VALUE"""),80.91)</f>
        <v>80.91</v>
      </c>
      <c r="C1415" s="1">
        <f t="shared" si="1"/>
        <v>-0.85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IFERROR(__xludf.DUMMYFUNCTION("""COMPUTED_VALUE"""),81.0)</f>
        <v>81</v>
      </c>
      <c r="C1416" s="1">
        <f t="shared" si="1"/>
        <v>-0.91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IFERROR(__xludf.DUMMYFUNCTION("""COMPUTED_VALUE"""),81.24)</f>
        <v>81.24</v>
      </c>
      <c r="C1417" s="1">
        <f t="shared" si="1"/>
        <v>-0.76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IFERROR(__xludf.DUMMYFUNCTION("""COMPUTED_VALUE"""),80.95)</f>
        <v>80.95</v>
      </c>
      <c r="C1418" s="1">
        <f t="shared" si="1"/>
        <v>-1.29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IFERROR(__xludf.DUMMYFUNCTION("""COMPUTED_VALUE"""),78.76)</f>
        <v>78.76</v>
      </c>
      <c r="C1419" s="1">
        <f t="shared" si="1"/>
        <v>-3.19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IFERROR(__xludf.DUMMYFUNCTION("""COMPUTED_VALUE"""),77.03)</f>
        <v>77.03</v>
      </c>
      <c r="C1420" s="1">
        <f t="shared" si="1"/>
        <v>-2.73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IFERROR(__xludf.DUMMYFUNCTION("""COMPUTED_VALUE"""),74.65)</f>
        <v>74.65</v>
      </c>
      <c r="C1421" s="1">
        <f t="shared" si="1"/>
        <v>-3.38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IFERROR(__xludf.DUMMYFUNCTION("""COMPUTED_VALUE"""),73.52)</f>
        <v>73.52</v>
      </c>
      <c r="C1422" s="1">
        <f t="shared" si="1"/>
        <v>-2.13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IFERROR(__xludf.DUMMYFUNCTION("""COMPUTED_VALUE"""),75.63)</f>
        <v>75.63</v>
      </c>
      <c r="C1423" s="1">
        <f t="shared" si="1"/>
        <v>1.11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IFERROR(__xludf.DUMMYFUNCTION("""COMPUTED_VALUE"""),76.88)</f>
        <v>76.88</v>
      </c>
      <c r="C1424" s="1">
        <f t="shared" si="1"/>
        <v>0.25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IFERROR(__xludf.DUMMYFUNCTION("""COMPUTED_VALUE"""),76.65)</f>
        <v>76.65</v>
      </c>
      <c r="C1425" s="1">
        <f t="shared" si="1"/>
        <v>-1.23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IFERROR(__xludf.DUMMYFUNCTION("""COMPUTED_VALUE"""),76.72)</f>
        <v>76.72</v>
      </c>
      <c r="C1426" s="1">
        <f t="shared" si="1"/>
        <v>-0.93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IFERROR(__xludf.DUMMYFUNCTION("""COMPUTED_VALUE"""),74.0)</f>
        <v>74</v>
      </c>
      <c r="C1427" s="1">
        <f t="shared" si="1"/>
        <v>-3.72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IFERROR(__xludf.DUMMYFUNCTION("""COMPUTED_VALUE"""),74.94)</f>
        <v>74.94</v>
      </c>
      <c r="C1428" s="1">
        <f t="shared" si="1"/>
        <v>-0.06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IFERROR(__xludf.DUMMYFUNCTION("""COMPUTED_VALUE"""),75.26)</f>
        <v>75.26</v>
      </c>
      <c r="C1429" s="1">
        <f t="shared" si="1"/>
        <v>-0.68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IFERROR(__xludf.DUMMYFUNCTION("""COMPUTED_VALUE"""),74.08)</f>
        <v>74.08</v>
      </c>
      <c r="C1430" s="1">
        <f t="shared" si="1"/>
        <v>-2.18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IFERROR(__xludf.DUMMYFUNCTION("""COMPUTED_VALUE"""),75.49)</f>
        <v>75.49</v>
      </c>
      <c r="C1431" s="1">
        <f t="shared" si="1"/>
        <v>0.41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IFERROR(__xludf.DUMMYFUNCTION("""COMPUTED_VALUE"""),75.12)</f>
        <v>75.12</v>
      </c>
      <c r="C1432" s="1">
        <f t="shared" si="1"/>
        <v>-1.37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IFERROR(__xludf.DUMMYFUNCTION("""COMPUTED_VALUE"""),75.31)</f>
        <v>75.31</v>
      </c>
      <c r="C1433" s="1">
        <f t="shared" si="1"/>
        <v>-0.81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IFERROR(__xludf.DUMMYFUNCTION("""COMPUTED_VALUE"""),75.5)</f>
        <v>75.5</v>
      </c>
      <c r="C1434" s="1">
        <f t="shared" si="1"/>
        <v>-0.81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IFERROR(__xludf.DUMMYFUNCTION("""COMPUTED_VALUE"""),75.14)</f>
        <v>75.14</v>
      </c>
      <c r="C1435" s="1">
        <f t="shared" si="1"/>
        <v>-1.36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IFERROR(__xludf.DUMMYFUNCTION("""COMPUTED_VALUE"""),76.5)</f>
        <v>76.5</v>
      </c>
      <c r="C1436" s="1">
        <f t="shared" si="1"/>
        <v>0.36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IFERROR(__xludf.DUMMYFUNCTION("""COMPUTED_VALUE"""),77.32)</f>
        <v>77.32</v>
      </c>
      <c r="C1437" s="1">
        <f t="shared" si="1"/>
        <v>-0.18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IFERROR(__xludf.DUMMYFUNCTION("""COMPUTED_VALUE"""),77.06)</f>
        <v>77.06</v>
      </c>
      <c r="C1438" s="1">
        <f t="shared" si="1"/>
        <v>-1.26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IFERROR(__xludf.DUMMYFUNCTION("""COMPUTED_VALUE"""),75.95)</f>
        <v>75.95</v>
      </c>
      <c r="C1439" s="1">
        <f t="shared" si="1"/>
        <v>-2.11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IFERROR(__xludf.DUMMYFUNCTION("""COMPUTED_VALUE"""),76.74)</f>
        <v>76.74</v>
      </c>
      <c r="C1440" s="1">
        <f t="shared" si="1"/>
        <v>-0.21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IFERROR(__xludf.DUMMYFUNCTION("""COMPUTED_VALUE"""),75.71)</f>
        <v>75.71</v>
      </c>
      <c r="C1441" s="1">
        <f t="shared" si="1"/>
        <v>-2.03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IFERROR(__xludf.DUMMYFUNCTION("""COMPUTED_VALUE"""),75.63)</f>
        <v>75.63</v>
      </c>
      <c r="C1442" s="1">
        <f t="shared" si="1"/>
        <v>-1.08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IFERROR(__xludf.DUMMYFUNCTION("""COMPUTED_VALUE"""),74.69)</f>
        <v>74.69</v>
      </c>
      <c r="C1443" s="1">
        <f t="shared" si="1"/>
        <v>-1.94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IFERROR(__xludf.DUMMYFUNCTION("""COMPUTED_VALUE"""),75.1)</f>
        <v>75.1</v>
      </c>
      <c r="C1444" s="1">
        <f t="shared" si="1"/>
        <v>-0.59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IFERROR(__xludf.DUMMYFUNCTION("""COMPUTED_VALUE"""),73.34)</f>
        <v>73.34</v>
      </c>
      <c r="C1445" s="1">
        <f t="shared" si="1"/>
        <v>-2.76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IFERROR(__xludf.DUMMYFUNCTION("""COMPUTED_VALUE"""),73.1)</f>
        <v>73.1</v>
      </c>
      <c r="C1446" s="1">
        <f t="shared" si="1"/>
        <v>-1.24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IFERROR(__xludf.DUMMYFUNCTION("""COMPUTED_VALUE"""),74.13)</f>
        <v>74.13</v>
      </c>
      <c r="C1447" s="1">
        <f t="shared" si="1"/>
        <v>0.03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IFERROR(__xludf.DUMMYFUNCTION("""COMPUTED_VALUE"""),73.89)</f>
        <v>73.89</v>
      </c>
      <c r="C1448" s="1">
        <f t="shared" si="1"/>
        <v>-1.24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IFERROR(__xludf.DUMMYFUNCTION("""COMPUTED_VALUE"""),74.41)</f>
        <v>74.41</v>
      </c>
      <c r="C1449" s="1">
        <f t="shared" si="1"/>
        <v>-0.48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IFERROR(__xludf.DUMMYFUNCTION("""COMPUTED_VALUE"""),77.3)</f>
        <v>77.3</v>
      </c>
      <c r="C1450" s="1">
        <f t="shared" si="1"/>
        <v>1.89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IFERROR(__xludf.DUMMYFUNCTION("""COMPUTED_VALUE"""),76.91)</f>
        <v>76.91</v>
      </c>
      <c r="C1451" s="1">
        <f t="shared" si="1"/>
        <v>-1.39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IFERROR(__xludf.DUMMYFUNCTION("""COMPUTED_VALUE"""),77.18)</f>
        <v>77.18</v>
      </c>
      <c r="C1452" s="1">
        <f t="shared" si="1"/>
        <v>-0.73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IFERROR(__xludf.DUMMYFUNCTION("""COMPUTED_VALUE"""),77.18)</f>
        <v>77.18</v>
      </c>
      <c r="C1453" s="1">
        <f t="shared" si="1"/>
        <v>-1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IFERROR(__xludf.DUMMYFUNCTION("""COMPUTED_VALUE"""),77.33)</f>
        <v>77.33</v>
      </c>
      <c r="C1454" s="1">
        <f t="shared" si="1"/>
        <v>-0.85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IFERROR(__xludf.DUMMYFUNCTION("""COMPUTED_VALUE"""),77.31)</f>
        <v>77.31</v>
      </c>
      <c r="C1455" s="1">
        <f t="shared" si="1"/>
        <v>-1.02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IFERROR(__xludf.DUMMYFUNCTION("""COMPUTED_VALUE"""),76.6)</f>
        <v>76.6</v>
      </c>
      <c r="C1456" s="1">
        <f t="shared" si="1"/>
        <v>-1.71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IFERROR(__xludf.DUMMYFUNCTION("""COMPUTED_VALUE"""),76.17)</f>
        <v>76.17</v>
      </c>
      <c r="C1457" s="1">
        <f t="shared" si="1"/>
        <v>-1.43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IFERROR(__xludf.DUMMYFUNCTION("""COMPUTED_VALUE"""),76.74)</f>
        <v>76.74</v>
      </c>
      <c r="C1458" s="1">
        <f t="shared" si="1"/>
        <v>-0.43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IFERROR(__xludf.DUMMYFUNCTION("""COMPUTED_VALUE"""),77.21)</f>
        <v>77.21</v>
      </c>
      <c r="C1459" s="1">
        <f t="shared" si="1"/>
        <v>-0.53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IFERROR(__xludf.DUMMYFUNCTION("""COMPUTED_VALUE"""),77.0)</f>
        <v>77</v>
      </c>
      <c r="C1460" s="1">
        <f t="shared" si="1"/>
        <v>-1.21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IFERROR(__xludf.DUMMYFUNCTION("""COMPUTED_VALUE"""),76.95)</f>
        <v>76.95</v>
      </c>
      <c r="C1461" s="1">
        <f t="shared" si="1"/>
        <v>-1.05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IFERROR(__xludf.DUMMYFUNCTION("""COMPUTED_VALUE"""),76.51)</f>
        <v>76.51</v>
      </c>
      <c r="C1462" s="1">
        <f t="shared" si="1"/>
        <v>-1.44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IFERROR(__xludf.DUMMYFUNCTION("""COMPUTED_VALUE"""),72.5)</f>
        <v>72.5</v>
      </c>
      <c r="C1463" s="1">
        <f t="shared" si="1"/>
        <v>-5.01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IFERROR(__xludf.DUMMYFUNCTION("""COMPUTED_VALUE"""),74.59)</f>
        <v>74.59</v>
      </c>
      <c r="C1464" s="1">
        <f t="shared" si="1"/>
        <v>1.09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IFERROR(__xludf.DUMMYFUNCTION("""COMPUTED_VALUE"""),74.19)</f>
        <v>74.19</v>
      </c>
      <c r="C1465" s="1">
        <f t="shared" si="1"/>
        <v>-1.4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IFERROR(__xludf.DUMMYFUNCTION("""COMPUTED_VALUE"""),74.01)</f>
        <v>74.01</v>
      </c>
      <c r="C1466" s="1">
        <f t="shared" si="1"/>
        <v>-1.18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IFERROR(__xludf.DUMMYFUNCTION("""COMPUTED_VALUE"""),74.45)</f>
        <v>74.45</v>
      </c>
      <c r="C1467" s="1">
        <f t="shared" si="1"/>
        <v>-0.56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IFERROR(__xludf.DUMMYFUNCTION("""COMPUTED_VALUE"""),74.22)</f>
        <v>74.22</v>
      </c>
      <c r="C1468" s="1">
        <f t="shared" si="1"/>
        <v>-1.23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IFERROR(__xludf.DUMMYFUNCTION("""COMPUTED_VALUE"""),73.26)</f>
        <v>73.26</v>
      </c>
      <c r="C1469" s="1">
        <f t="shared" si="1"/>
        <v>-1.96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IFERROR(__xludf.DUMMYFUNCTION("""COMPUTED_VALUE"""),73.94)</f>
        <v>73.94</v>
      </c>
      <c r="C1470" s="1">
        <f t="shared" si="1"/>
        <v>-0.32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IFERROR(__xludf.DUMMYFUNCTION("""COMPUTED_VALUE"""),74.03)</f>
        <v>74.03</v>
      </c>
      <c r="C1471" s="1">
        <f t="shared" si="1"/>
        <v>-0.91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IFERROR(__xludf.DUMMYFUNCTION("""COMPUTED_VALUE"""),74.07)</f>
        <v>74.07</v>
      </c>
      <c r="C1472" s="1">
        <f t="shared" si="1"/>
        <v>-0.96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IFERROR(__xludf.DUMMYFUNCTION("""COMPUTED_VALUE"""),73.93)</f>
        <v>73.93</v>
      </c>
      <c r="C1473" s="1">
        <f t="shared" si="1"/>
        <v>-1.14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IFERROR(__xludf.DUMMYFUNCTION("""COMPUTED_VALUE"""),74.3)</f>
        <v>74.3</v>
      </c>
      <c r="C1474" s="1">
        <f t="shared" si="1"/>
        <v>-0.63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IFERROR(__xludf.DUMMYFUNCTION("""COMPUTED_VALUE"""),73.42)</f>
        <v>73.42</v>
      </c>
      <c r="C1475" s="1">
        <f t="shared" si="1"/>
        <v>-1.88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IFERROR(__xludf.DUMMYFUNCTION("""COMPUTED_VALUE"""),73.37)</f>
        <v>73.37</v>
      </c>
      <c r="C1476" s="1">
        <f t="shared" si="1"/>
        <v>-1.05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IFERROR(__xludf.DUMMYFUNCTION("""COMPUTED_VALUE"""),72.91)</f>
        <v>72.91</v>
      </c>
      <c r="C1477" s="1">
        <f t="shared" si="1"/>
        <v>-1.46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IFERROR(__xludf.DUMMYFUNCTION("""COMPUTED_VALUE"""),71.98)</f>
        <v>71.98</v>
      </c>
      <c r="C1478" s="1">
        <f t="shared" si="1"/>
        <v>-1.93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IFERROR(__xludf.DUMMYFUNCTION("""COMPUTED_VALUE"""),71.2)</f>
        <v>71.2</v>
      </c>
      <c r="C1479" s="1">
        <f t="shared" si="1"/>
        <v>-1.78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IFERROR(__xludf.DUMMYFUNCTION("""COMPUTED_VALUE"""),71.66)</f>
        <v>71.66</v>
      </c>
      <c r="C1480" s="1">
        <f t="shared" si="1"/>
        <v>-0.54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IFERROR(__xludf.DUMMYFUNCTION("""COMPUTED_VALUE"""),71.11)</f>
        <v>71.11</v>
      </c>
      <c r="C1481" s="1">
        <f t="shared" si="1"/>
        <v>-1.55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IFERROR(__xludf.DUMMYFUNCTION("""COMPUTED_VALUE"""),72.15)</f>
        <v>72.15</v>
      </c>
      <c r="C1482" s="1">
        <f t="shared" si="1"/>
        <v>0.04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IFERROR(__xludf.DUMMYFUNCTION("""COMPUTED_VALUE"""),72.74)</f>
        <v>72.74</v>
      </c>
      <c r="C1483" s="1">
        <f t="shared" si="1"/>
        <v>-0.41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IFERROR(__xludf.DUMMYFUNCTION("""COMPUTED_VALUE"""),72.42)</f>
        <v>72.42</v>
      </c>
      <c r="C1484" s="1">
        <f t="shared" si="1"/>
        <v>-1.32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IFERROR(__xludf.DUMMYFUNCTION("""COMPUTED_VALUE"""),72.24)</f>
        <v>72.24</v>
      </c>
      <c r="C1485" s="1">
        <f t="shared" si="1"/>
        <v>-1.18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IFERROR(__xludf.DUMMYFUNCTION("""COMPUTED_VALUE"""),71.63)</f>
        <v>71.63</v>
      </c>
      <c r="C1486" s="1">
        <f t="shared" si="1"/>
        <v>-1.61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IFERROR(__xludf.DUMMYFUNCTION("""COMPUTED_VALUE"""),71.69)</f>
        <v>71.69</v>
      </c>
      <c r="C1487" s="1">
        <f t="shared" si="1"/>
        <v>-0.94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IFERROR(__xludf.DUMMYFUNCTION("""COMPUTED_VALUE"""),71.85)</f>
        <v>71.85</v>
      </c>
      <c r="C1488" s="1">
        <f t="shared" si="1"/>
        <v>-0.84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IFERROR(__xludf.DUMMYFUNCTION("""COMPUTED_VALUE"""),71.64)</f>
        <v>71.64</v>
      </c>
      <c r="C1489" s="1">
        <f t="shared" si="1"/>
        <v>-1.21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IFERROR(__xludf.DUMMYFUNCTION("""COMPUTED_VALUE"""),72.2)</f>
        <v>72.2</v>
      </c>
      <c r="C1490" s="1">
        <f t="shared" si="1"/>
        <v>-0.44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IFERROR(__xludf.DUMMYFUNCTION("""COMPUTED_VALUE"""),71.2)</f>
        <v>71.2</v>
      </c>
      <c r="C1491" s="1">
        <f t="shared" si="1"/>
        <v>-2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IFERROR(__xludf.DUMMYFUNCTION("""COMPUTED_VALUE"""),70.42)</f>
        <v>70.42</v>
      </c>
      <c r="C1492" s="1">
        <f t="shared" si="1"/>
        <v>-1.78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IFERROR(__xludf.DUMMYFUNCTION("""COMPUTED_VALUE"""),71.1)</f>
        <v>71.1</v>
      </c>
      <c r="C1493" s="1">
        <f t="shared" si="1"/>
        <v>-0.32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IFERROR(__xludf.DUMMYFUNCTION("""COMPUTED_VALUE"""),70.61)</f>
        <v>70.61</v>
      </c>
      <c r="C1494" s="1">
        <f t="shared" si="1"/>
        <v>-1.49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IFERROR(__xludf.DUMMYFUNCTION("""COMPUTED_VALUE"""),69.91)</f>
        <v>69.91</v>
      </c>
      <c r="C1495" s="1">
        <f t="shared" si="1"/>
        <v>-1.7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IFERROR(__xludf.DUMMYFUNCTION("""COMPUTED_VALUE"""),69.86)</f>
        <v>69.86</v>
      </c>
      <c r="C1496" s="1">
        <f t="shared" si="1"/>
        <v>-1.05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IFERROR(__xludf.DUMMYFUNCTION("""COMPUTED_VALUE"""),70.11)</f>
        <v>70.11</v>
      </c>
      <c r="C1497" s="1">
        <f t="shared" si="1"/>
        <v>-0.75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IFERROR(__xludf.DUMMYFUNCTION("""COMPUTED_VALUE"""),68.86)</f>
        <v>68.86</v>
      </c>
      <c r="C1498" s="1">
        <f t="shared" si="1"/>
        <v>-2.25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IFERROR(__xludf.DUMMYFUNCTION("""COMPUTED_VALUE"""),68.83)</f>
        <v>68.83</v>
      </c>
      <c r="C1499" s="1">
        <f t="shared" si="1"/>
        <v>-1.03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IFERROR(__xludf.DUMMYFUNCTION("""COMPUTED_VALUE"""),70.15)</f>
        <v>70.15</v>
      </c>
      <c r="C1500" s="1">
        <f t="shared" si="1"/>
        <v>0.32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IFERROR(__xludf.DUMMYFUNCTION("""COMPUTED_VALUE"""),70.71)</f>
        <v>70.71</v>
      </c>
      <c r="C1501" s="1">
        <f t="shared" si="1"/>
        <v>-0.44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IFERROR(__xludf.DUMMYFUNCTION("""COMPUTED_VALUE"""),69.57)</f>
        <v>69.57</v>
      </c>
      <c r="C1502" s="1">
        <f t="shared" si="1"/>
        <v>-2.14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IFERROR(__xludf.DUMMYFUNCTION("""COMPUTED_VALUE"""),67.87)</f>
        <v>67.87</v>
      </c>
      <c r="C1503" s="1">
        <f t="shared" si="1"/>
        <v>-2.7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IFERROR(__xludf.DUMMYFUNCTION("""COMPUTED_VALUE"""),68.4)</f>
        <v>68.4</v>
      </c>
      <c r="C1504" s="1">
        <f t="shared" si="1"/>
        <v>-0.47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IFERROR(__xludf.DUMMYFUNCTION("""COMPUTED_VALUE"""),68.85)</f>
        <v>68.85</v>
      </c>
      <c r="C1505" s="1">
        <f t="shared" si="1"/>
        <v>-0.55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IFERROR(__xludf.DUMMYFUNCTION("""COMPUTED_VALUE"""),69.97)</f>
        <v>69.97</v>
      </c>
      <c r="C1506" s="1">
        <f t="shared" si="1"/>
        <v>0.12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IFERROR(__xludf.DUMMYFUNCTION("""COMPUTED_VALUE"""),70.16)</f>
        <v>70.16</v>
      </c>
      <c r="C1507" s="1">
        <f t="shared" si="1"/>
        <v>-0.81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IFERROR(__xludf.DUMMYFUNCTION("""COMPUTED_VALUE"""),69.76)</f>
        <v>69.76</v>
      </c>
      <c r="C1508" s="1">
        <f t="shared" si="1"/>
        <v>-1.4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IFERROR(__xludf.DUMMYFUNCTION("""COMPUTED_VALUE"""),70.55)</f>
        <v>70.55</v>
      </c>
      <c r="C1509" s="1">
        <f t="shared" si="1"/>
        <v>-0.21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IFERROR(__xludf.DUMMYFUNCTION("""COMPUTED_VALUE"""),70.16)</f>
        <v>70.16</v>
      </c>
      <c r="C1510" s="1">
        <f t="shared" si="1"/>
        <v>-1.39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IFERROR(__xludf.DUMMYFUNCTION("""COMPUTED_VALUE"""),69.55)</f>
        <v>69.55</v>
      </c>
      <c r="C1511" s="1">
        <f t="shared" si="1"/>
        <v>-1.61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IFERROR(__xludf.DUMMYFUNCTION("""COMPUTED_VALUE"""),67.59)</f>
        <v>67.59</v>
      </c>
      <c r="C1512" s="1">
        <f t="shared" si="1"/>
        <v>-2.96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IFERROR(__xludf.DUMMYFUNCTION("""COMPUTED_VALUE"""),66.55)</f>
        <v>66.55</v>
      </c>
      <c r="C1513" s="1">
        <f t="shared" si="1"/>
        <v>-2.04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IFERROR(__xludf.DUMMYFUNCTION("""COMPUTED_VALUE"""),64.42)</f>
        <v>64.42</v>
      </c>
      <c r="C1514" s="1">
        <f t="shared" si="1"/>
        <v>-3.13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IFERROR(__xludf.DUMMYFUNCTION("""COMPUTED_VALUE"""),63.84)</f>
        <v>63.84</v>
      </c>
      <c r="C1515" s="1">
        <f t="shared" si="1"/>
        <v>-1.58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IFERROR(__xludf.DUMMYFUNCTION("""COMPUTED_VALUE"""),63.63)</f>
        <v>63.63</v>
      </c>
      <c r="C1516" s="1">
        <f t="shared" si="1"/>
        <v>-1.21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IFERROR(__xludf.DUMMYFUNCTION("""COMPUTED_VALUE"""),64.05)</f>
        <v>64.05</v>
      </c>
      <c r="C1517" s="1">
        <f t="shared" si="1"/>
        <v>-0.58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IFERROR(__xludf.DUMMYFUNCTION("""COMPUTED_VALUE"""),64.4)</f>
        <v>64.4</v>
      </c>
      <c r="C1518" s="1">
        <f t="shared" si="1"/>
        <v>-0.65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IFERROR(__xludf.DUMMYFUNCTION("""COMPUTED_VALUE"""),62.85)</f>
        <v>62.85</v>
      </c>
      <c r="C1519" s="1">
        <f t="shared" si="1"/>
        <v>-2.55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IFERROR(__xludf.DUMMYFUNCTION("""COMPUTED_VALUE"""),63.29)</f>
        <v>63.29</v>
      </c>
      <c r="C1520" s="1">
        <f t="shared" si="1"/>
        <v>-0.56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IFERROR(__xludf.DUMMYFUNCTION("""COMPUTED_VALUE"""),62.91)</f>
        <v>62.91</v>
      </c>
      <c r="C1521" s="1">
        <f t="shared" si="1"/>
        <v>-1.38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IFERROR(__xludf.DUMMYFUNCTION("""COMPUTED_VALUE"""),62.64)</f>
        <v>62.64</v>
      </c>
      <c r="C1522" s="1">
        <f t="shared" si="1"/>
        <v>-1.27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IFERROR(__xludf.DUMMYFUNCTION("""COMPUTED_VALUE"""),63.03)</f>
        <v>63.03</v>
      </c>
      <c r="C1523" s="1">
        <f t="shared" si="1"/>
        <v>-0.61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IFERROR(__xludf.DUMMYFUNCTION("""COMPUTED_VALUE"""),62.64)</f>
        <v>62.64</v>
      </c>
      <c r="C1524" s="1">
        <f t="shared" si="1"/>
        <v>-1.39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IFERROR(__xludf.DUMMYFUNCTION("""COMPUTED_VALUE"""),55.06)</f>
        <v>55.06</v>
      </c>
      <c r="C1525" s="1">
        <f t="shared" si="1"/>
        <v>-8.58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IFERROR(__xludf.DUMMYFUNCTION("""COMPUTED_VALUE"""),55.02)</f>
        <v>55.02</v>
      </c>
      <c r="C1526" s="1">
        <f t="shared" si="1"/>
        <v>-1.04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IFERROR(__xludf.DUMMYFUNCTION("""COMPUTED_VALUE"""),55.09)</f>
        <v>55.09</v>
      </c>
      <c r="C1527" s="1">
        <f t="shared" si="1"/>
        <v>-0.93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IFERROR(__xludf.DUMMYFUNCTION("""COMPUTED_VALUE"""),54.52)</f>
        <v>54.52</v>
      </c>
      <c r="C1528" s="1">
        <f t="shared" si="1"/>
        <v>-1.57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IFERROR(__xludf.DUMMYFUNCTION("""COMPUTED_VALUE"""),52.88)</f>
        <v>52.88</v>
      </c>
      <c r="C1529" s="1">
        <f t="shared" si="1"/>
        <v>-2.64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IFERROR(__xludf.DUMMYFUNCTION("""COMPUTED_VALUE"""),53.5)</f>
        <v>53.5</v>
      </c>
      <c r="C1530" s="1">
        <f t="shared" si="1"/>
        <v>-0.38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IFERROR(__xludf.DUMMYFUNCTION("""COMPUTED_VALUE"""),54.7)</f>
        <v>54.7</v>
      </c>
      <c r="C1531" s="1">
        <f t="shared" si="1"/>
        <v>0.2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IFERROR(__xludf.DUMMYFUNCTION("""COMPUTED_VALUE"""),53.66)</f>
        <v>53.66</v>
      </c>
      <c r="C1532" s="1">
        <f t="shared" si="1"/>
        <v>-2.04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IFERROR(__xludf.DUMMYFUNCTION("""COMPUTED_VALUE"""),54.11)</f>
        <v>54.11</v>
      </c>
      <c r="C1533" s="1">
        <f t="shared" si="1"/>
        <v>-0.55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IFERROR(__xludf.DUMMYFUNCTION("""COMPUTED_VALUE"""),54.38)</f>
        <v>54.38</v>
      </c>
      <c r="C1534" s="1">
        <f t="shared" si="1"/>
        <v>-0.73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IFERROR(__xludf.DUMMYFUNCTION("""COMPUTED_VALUE"""),53.98)</f>
        <v>53.98</v>
      </c>
      <c r="C1535" s="1">
        <f t="shared" si="1"/>
        <v>-1.4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IFERROR(__xludf.DUMMYFUNCTION("""COMPUTED_VALUE"""),52.4)</f>
        <v>52.4</v>
      </c>
      <c r="C1536" s="1">
        <f t="shared" si="1"/>
        <v>-2.58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IFERROR(__xludf.DUMMYFUNCTION("""COMPUTED_VALUE"""),52.63)</f>
        <v>52.63</v>
      </c>
      <c r="C1537" s="1">
        <f t="shared" si="1"/>
        <v>-0.77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IFERROR(__xludf.DUMMYFUNCTION("""COMPUTED_VALUE"""),52.29)</f>
        <v>52.29</v>
      </c>
      <c r="C1538" s="1">
        <f t="shared" si="1"/>
        <v>-1.34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IFERROR(__xludf.DUMMYFUNCTION("""COMPUTED_VALUE"""),51.11)</f>
        <v>51.11</v>
      </c>
      <c r="C1539" s="1">
        <f t="shared" si="1"/>
        <v>-2.18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IFERROR(__xludf.DUMMYFUNCTION("""COMPUTED_VALUE"""),52.66)</f>
        <v>52.66</v>
      </c>
      <c r="C1540" s="1">
        <f t="shared" si="1"/>
        <v>0.55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IFERROR(__xludf.DUMMYFUNCTION("""COMPUTED_VALUE"""),53.18)</f>
        <v>53.18</v>
      </c>
      <c r="C1541" s="1">
        <f t="shared" si="1"/>
        <v>-0.48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IFERROR(__xludf.DUMMYFUNCTION("""COMPUTED_VALUE"""),53.61)</f>
        <v>53.61</v>
      </c>
      <c r="C1542" s="1">
        <f t="shared" si="1"/>
        <v>-0.57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IFERROR(__xludf.DUMMYFUNCTION("""COMPUTED_VALUE"""),54.15)</f>
        <v>54.15</v>
      </c>
      <c r="C1543" s="1">
        <f t="shared" si="1"/>
        <v>-0.46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IFERROR(__xludf.DUMMYFUNCTION("""COMPUTED_VALUE"""),54.71)</f>
        <v>54.71</v>
      </c>
      <c r="C1544" s="1">
        <f t="shared" si="1"/>
        <v>-0.44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IFERROR(__xludf.DUMMYFUNCTION("""COMPUTED_VALUE"""),55.63)</f>
        <v>55.63</v>
      </c>
      <c r="C1545" s="1">
        <f t="shared" si="1"/>
        <v>-0.08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IFERROR(__xludf.DUMMYFUNCTION("""COMPUTED_VALUE"""),55.11)</f>
        <v>55.11</v>
      </c>
      <c r="C1546" s="1">
        <f t="shared" si="1"/>
        <v>-1.52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IFERROR(__xludf.DUMMYFUNCTION("""COMPUTED_VALUE"""),54.64)</f>
        <v>54.64</v>
      </c>
      <c r="C1547" s="1">
        <f t="shared" si="1"/>
        <v>-1.47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IFERROR(__xludf.DUMMYFUNCTION("""COMPUTED_VALUE"""),55.39)</f>
        <v>55.39</v>
      </c>
      <c r="C1548" s="1">
        <f t="shared" si="1"/>
        <v>-0.25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IFERROR(__xludf.DUMMYFUNCTION("""COMPUTED_VALUE"""),55.38)</f>
        <v>55.38</v>
      </c>
      <c r="C1549" s="1">
        <f t="shared" si="1"/>
        <v>-1.01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IFERROR(__xludf.DUMMYFUNCTION("""COMPUTED_VALUE"""),55.58)</f>
        <v>55.58</v>
      </c>
      <c r="C1550" s="1">
        <f t="shared" si="1"/>
        <v>-0.8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IFERROR(__xludf.DUMMYFUNCTION("""COMPUTED_VALUE"""),56.8)</f>
        <v>56.8</v>
      </c>
      <c r="C1551" s="1">
        <f t="shared" si="1"/>
        <v>0.22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IFERROR(__xludf.DUMMYFUNCTION("""COMPUTED_VALUE"""),57.12)</f>
        <v>57.12</v>
      </c>
      <c r="C1552" s="1">
        <f t="shared" si="1"/>
        <v>-0.68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IFERROR(__xludf.DUMMYFUNCTION("""COMPUTED_VALUE"""),58.09)</f>
        <v>58.09</v>
      </c>
      <c r="C1553" s="1">
        <f t="shared" si="1"/>
        <v>-0.03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IFERROR(__xludf.DUMMYFUNCTION("""COMPUTED_VALUE"""),58.29)</f>
        <v>58.29</v>
      </c>
      <c r="C1554" s="1">
        <f t="shared" si="1"/>
        <v>-0.8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IFERROR(__xludf.DUMMYFUNCTION("""COMPUTED_VALUE"""),59.0)</f>
        <v>59</v>
      </c>
      <c r="C1555" s="1">
        <f t="shared" si="1"/>
        <v>-0.29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IFERROR(__xludf.DUMMYFUNCTION("""COMPUTED_VALUE"""),59.43)</f>
        <v>59.43</v>
      </c>
      <c r="C1556" s="1">
        <f t="shared" si="1"/>
        <v>-0.57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IFERROR(__xludf.DUMMYFUNCTION("""COMPUTED_VALUE"""),59.05)</f>
        <v>59.05</v>
      </c>
      <c r="C1557" s="1">
        <f t="shared" si="1"/>
        <v>-1.38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IFERROR(__xludf.DUMMYFUNCTION("""COMPUTED_VALUE"""),58.75)</f>
        <v>58.75</v>
      </c>
      <c r="C1558" s="1">
        <f t="shared" si="1"/>
        <v>-1.3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IFERROR(__xludf.DUMMYFUNCTION("""COMPUTED_VALUE"""),59.46)</f>
        <v>59.46</v>
      </c>
      <c r="C1559" s="1">
        <f t="shared" si="1"/>
        <v>-0.29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IFERROR(__xludf.DUMMYFUNCTION("""COMPUTED_VALUE"""),59.57)</f>
        <v>59.57</v>
      </c>
      <c r="C1560" s="1">
        <f t="shared" si="1"/>
        <v>-0.89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IFERROR(__xludf.DUMMYFUNCTION("""COMPUTED_VALUE"""),59.23)</f>
        <v>59.23</v>
      </c>
      <c r="C1561" s="1">
        <f t="shared" si="1"/>
        <v>-1.34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IFERROR(__xludf.DUMMYFUNCTION("""COMPUTED_VALUE"""),59.7)</f>
        <v>59.7</v>
      </c>
      <c r="C1562" s="1">
        <f t="shared" si="1"/>
        <v>-0.53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IFERROR(__xludf.DUMMYFUNCTION("""COMPUTED_VALUE"""),60.08)</f>
        <v>60.08</v>
      </c>
      <c r="C1563" s="1">
        <f t="shared" si="1"/>
        <v>-0.62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IFERROR(__xludf.DUMMYFUNCTION("""COMPUTED_VALUE"""),61.22)</f>
        <v>61.22</v>
      </c>
      <c r="C1564" s="1">
        <f t="shared" si="1"/>
        <v>0.14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IFERROR(__xludf.DUMMYFUNCTION("""COMPUTED_VALUE"""),61.21)</f>
        <v>61.21</v>
      </c>
      <c r="C1565" s="1">
        <f t="shared" si="1"/>
        <v>-1.01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IFERROR(__xludf.DUMMYFUNCTION("""COMPUTED_VALUE"""),60.61)</f>
        <v>60.61</v>
      </c>
      <c r="C1566" s="1">
        <f t="shared" si="1"/>
        <v>-1.6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IFERROR(__xludf.DUMMYFUNCTION("""COMPUTED_VALUE"""),60.63)</f>
        <v>60.63</v>
      </c>
      <c r="C1567" s="1">
        <f t="shared" si="1"/>
        <v>-0.98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IFERROR(__xludf.DUMMYFUNCTION("""COMPUTED_VALUE"""),60.47)</f>
        <v>60.47</v>
      </c>
      <c r="C1568" s="1">
        <f t="shared" si="1"/>
        <v>-1.16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IFERROR(__xludf.DUMMYFUNCTION("""COMPUTED_VALUE"""),60.28)</f>
        <v>60.28</v>
      </c>
      <c r="C1569" s="1">
        <f t="shared" si="1"/>
        <v>-1.19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IFERROR(__xludf.DUMMYFUNCTION("""COMPUTED_VALUE"""),60.6)</f>
        <v>60.6</v>
      </c>
      <c r="C1570" s="1">
        <f t="shared" si="1"/>
        <v>-0.68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IFERROR(__xludf.DUMMYFUNCTION("""COMPUTED_VALUE"""),60.29)</f>
        <v>60.29</v>
      </c>
      <c r="C1571" s="1">
        <f t="shared" si="1"/>
        <v>-1.31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IFERROR(__xludf.DUMMYFUNCTION("""COMPUTED_VALUE"""),61.4)</f>
        <v>61.4</v>
      </c>
      <c r="C1572" s="1">
        <f t="shared" si="1"/>
        <v>0.11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IFERROR(__xludf.DUMMYFUNCTION("""COMPUTED_VALUE"""),61.1)</f>
        <v>61.1</v>
      </c>
      <c r="C1573" s="1">
        <f t="shared" si="1"/>
        <v>-1.3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IFERROR(__xludf.DUMMYFUNCTION("""COMPUTED_VALUE"""),60.62)</f>
        <v>60.62</v>
      </c>
      <c r="C1574" s="1">
        <f t="shared" si="1"/>
        <v>-1.48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IFERROR(__xludf.DUMMYFUNCTION("""COMPUTED_VALUE"""),60.19)</f>
        <v>60.19</v>
      </c>
      <c r="C1575" s="1">
        <f t="shared" si="1"/>
        <v>-1.43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IFERROR(__xludf.DUMMYFUNCTION("""COMPUTED_VALUE"""),59.88)</f>
        <v>59.88</v>
      </c>
      <c r="C1576" s="1">
        <f t="shared" si="1"/>
        <v>-1.31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IFERROR(__xludf.DUMMYFUNCTION("""COMPUTED_VALUE"""),58.86)</f>
        <v>58.86</v>
      </c>
      <c r="C1577" s="1">
        <f t="shared" si="1"/>
        <v>-2.02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IFERROR(__xludf.DUMMYFUNCTION("""COMPUTED_VALUE"""),59.5)</f>
        <v>59.5</v>
      </c>
      <c r="C1578" s="1">
        <f t="shared" si="1"/>
        <v>-0.36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IFERROR(__xludf.DUMMYFUNCTION("""COMPUTED_VALUE"""),59.8)</f>
        <v>59.8</v>
      </c>
      <c r="C1579" s="1">
        <f t="shared" si="1"/>
        <v>-0.7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IFERROR(__xludf.DUMMYFUNCTION("""COMPUTED_VALUE"""),60.68)</f>
        <v>60.68</v>
      </c>
      <c r="C1580" s="1">
        <f t="shared" si="1"/>
        <v>-0.12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IFERROR(__xludf.DUMMYFUNCTION("""COMPUTED_VALUE"""),62.16)</f>
        <v>62.16</v>
      </c>
      <c r="C1581" s="1">
        <f t="shared" si="1"/>
        <v>0.48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IFERROR(__xludf.DUMMYFUNCTION("""COMPUTED_VALUE"""),62.51)</f>
        <v>62.51</v>
      </c>
      <c r="C1582" s="1">
        <f t="shared" si="1"/>
        <v>-0.65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IFERROR(__xludf.DUMMYFUNCTION("""COMPUTED_VALUE"""),62.14)</f>
        <v>62.14</v>
      </c>
      <c r="C1583" s="1">
        <f t="shared" si="1"/>
        <v>-1.37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IFERROR(__xludf.DUMMYFUNCTION("""COMPUTED_VALUE"""),62.59)</f>
        <v>62.59</v>
      </c>
      <c r="C1584" s="1">
        <f t="shared" si="1"/>
        <v>-0.55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IFERROR(__xludf.DUMMYFUNCTION("""COMPUTED_VALUE"""),63.57)</f>
        <v>63.57</v>
      </c>
      <c r="C1585" s="1">
        <f t="shared" si="1"/>
        <v>-0.02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IFERROR(__xludf.DUMMYFUNCTION("""COMPUTED_VALUE"""),65.02)</f>
        <v>65.02</v>
      </c>
      <c r="C1586" s="1">
        <f t="shared" si="1"/>
        <v>0.45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IFERROR(__xludf.DUMMYFUNCTION("""COMPUTED_VALUE"""),65.61)</f>
        <v>65.61</v>
      </c>
      <c r="C1587" s="1">
        <f t="shared" si="1"/>
        <v>-0.41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IFERROR(__xludf.DUMMYFUNCTION("""COMPUTED_VALUE"""),65.93)</f>
        <v>65.93</v>
      </c>
      <c r="C1588" s="1">
        <f t="shared" si="1"/>
        <v>-0.68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IFERROR(__xludf.DUMMYFUNCTION("""COMPUTED_VALUE"""),65.7)</f>
        <v>65.7</v>
      </c>
      <c r="C1589" s="1">
        <f t="shared" si="1"/>
        <v>-1.23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IFERROR(__xludf.DUMMYFUNCTION("""COMPUTED_VALUE"""),66.2)</f>
        <v>66.2</v>
      </c>
      <c r="C1590" s="1">
        <f t="shared" si="1"/>
        <v>-0.5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IFERROR(__xludf.DUMMYFUNCTION("""COMPUTED_VALUE"""),66.23)</f>
        <v>66.23</v>
      </c>
      <c r="C1591" s="1">
        <f t="shared" si="1"/>
        <v>-0.97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IFERROR(__xludf.DUMMYFUNCTION("""COMPUTED_VALUE"""),65.84)</f>
        <v>65.84</v>
      </c>
      <c r="C1592" s="1">
        <f t="shared" si="1"/>
        <v>-1.39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IFERROR(__xludf.DUMMYFUNCTION("""COMPUTED_VALUE"""),65.43)</f>
        <v>65.43</v>
      </c>
      <c r="C1593" s="1">
        <f t="shared" si="1"/>
        <v>-1.41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IFERROR(__xludf.DUMMYFUNCTION("""COMPUTED_VALUE"""),65.68)</f>
        <v>65.68</v>
      </c>
      <c r="C1594" s="1">
        <f t="shared" si="1"/>
        <v>-0.75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IFERROR(__xludf.DUMMYFUNCTION("""COMPUTED_VALUE"""),64.85)</f>
        <v>64.85</v>
      </c>
      <c r="C1595" s="1">
        <f t="shared" si="1"/>
        <v>-1.83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IFERROR(__xludf.DUMMYFUNCTION("""COMPUTED_VALUE"""),64.26)</f>
        <v>64.26</v>
      </c>
      <c r="C1596" s="1">
        <f t="shared" si="1"/>
        <v>-1.59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IFERROR(__xludf.DUMMYFUNCTION("""COMPUTED_VALUE"""),63.92)</f>
        <v>63.92</v>
      </c>
      <c r="C1597" s="1">
        <f t="shared" si="1"/>
        <v>-1.34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IFERROR(__xludf.DUMMYFUNCTION("""COMPUTED_VALUE"""),64.51)</f>
        <v>64.51</v>
      </c>
      <c r="C1598" s="1">
        <f t="shared" si="1"/>
        <v>-0.41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IFERROR(__xludf.DUMMYFUNCTION("""COMPUTED_VALUE"""),63.98)</f>
        <v>63.98</v>
      </c>
      <c r="C1599" s="1">
        <f t="shared" si="1"/>
        <v>-1.53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IFERROR(__xludf.DUMMYFUNCTION("""COMPUTED_VALUE"""),64.84)</f>
        <v>64.84</v>
      </c>
      <c r="C1600" s="1">
        <f t="shared" si="1"/>
        <v>-0.14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IFERROR(__xludf.DUMMYFUNCTION("""COMPUTED_VALUE"""),64.59)</f>
        <v>64.59</v>
      </c>
      <c r="C1601" s="1">
        <f t="shared" si="1"/>
        <v>-1.25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IFERROR(__xludf.DUMMYFUNCTION("""COMPUTED_VALUE"""),64.34)</f>
        <v>64.34</v>
      </c>
      <c r="C1602" s="1">
        <f t="shared" si="1"/>
        <v>-1.25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IFERROR(__xludf.DUMMYFUNCTION("""COMPUTED_VALUE"""),64.12)</f>
        <v>64.12</v>
      </c>
      <c r="C1603" s="1">
        <f t="shared" si="1"/>
        <v>-1.22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IFERROR(__xludf.DUMMYFUNCTION("""COMPUTED_VALUE"""),64.07)</f>
        <v>64.07</v>
      </c>
      <c r="C1604" s="1">
        <f t="shared" si="1"/>
        <v>-1.05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IFERROR(__xludf.DUMMYFUNCTION("""COMPUTED_VALUE"""),62.76)</f>
        <v>62.76</v>
      </c>
      <c r="C1605" s="1">
        <f t="shared" si="1"/>
        <v>-2.31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IFERROR(__xludf.DUMMYFUNCTION("""COMPUTED_VALUE"""),63.52)</f>
        <v>63.52</v>
      </c>
      <c r="C1606" s="1">
        <f t="shared" si="1"/>
        <v>-0.24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IFERROR(__xludf.DUMMYFUNCTION("""COMPUTED_VALUE"""),62.74)</f>
        <v>62.74</v>
      </c>
      <c r="C1607" s="1">
        <f t="shared" si="1"/>
        <v>-1.78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IFERROR(__xludf.DUMMYFUNCTION("""COMPUTED_VALUE"""),63.92)</f>
        <v>63.92</v>
      </c>
      <c r="C1608" s="1">
        <f t="shared" si="1"/>
        <v>0.18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IFERROR(__xludf.DUMMYFUNCTION("""COMPUTED_VALUE"""),63.59)</f>
        <v>63.59</v>
      </c>
      <c r="C1609" s="1">
        <f t="shared" si="1"/>
        <v>-1.33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IFERROR(__xludf.DUMMYFUNCTION("""COMPUTED_VALUE"""),64.87)</f>
        <v>64.87</v>
      </c>
      <c r="C1610" s="1">
        <f t="shared" si="1"/>
        <v>0.28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IFERROR(__xludf.DUMMYFUNCTION("""COMPUTED_VALUE"""),65.31)</f>
        <v>65.31</v>
      </c>
      <c r="C1611" s="1">
        <f t="shared" si="1"/>
        <v>-0.56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IFERROR(__xludf.DUMMYFUNCTION("""COMPUTED_VALUE"""),65.23)</f>
        <v>65.23</v>
      </c>
      <c r="C1612" s="1">
        <f t="shared" si="1"/>
        <v>-1.08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IFERROR(__xludf.DUMMYFUNCTION("""COMPUTED_VALUE"""),65.52)</f>
        <v>65.52</v>
      </c>
      <c r="C1613" s="1">
        <f t="shared" si="1"/>
        <v>-0.71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IFERROR(__xludf.DUMMYFUNCTION("""COMPUTED_VALUE"""),65.76)</f>
        <v>65.76</v>
      </c>
      <c r="C1614" s="1">
        <f t="shared" si="1"/>
        <v>-0.76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IFERROR(__xludf.DUMMYFUNCTION("""COMPUTED_VALUE"""),65.91)</f>
        <v>65.91</v>
      </c>
      <c r="C1615" s="1">
        <f t="shared" si="1"/>
        <v>-0.85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IFERROR(__xludf.DUMMYFUNCTION("""COMPUTED_VALUE"""),66.41)</f>
        <v>66.41</v>
      </c>
      <c r="C1616" s="1">
        <f t="shared" si="1"/>
        <v>-0.5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IFERROR(__xludf.DUMMYFUNCTION("""COMPUTED_VALUE"""),65.49)</f>
        <v>65.49</v>
      </c>
      <c r="C1617" s="1">
        <f t="shared" si="1"/>
        <v>-1.92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IFERROR(__xludf.DUMMYFUNCTION("""COMPUTED_VALUE"""),65.94)</f>
        <v>65.94</v>
      </c>
      <c r="C1618" s="1">
        <f t="shared" si="1"/>
        <v>-0.55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IFERROR(__xludf.DUMMYFUNCTION("""COMPUTED_VALUE"""),65.89)</f>
        <v>65.89</v>
      </c>
      <c r="C1619" s="1">
        <f t="shared" si="1"/>
        <v>-1.05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IFERROR(__xludf.DUMMYFUNCTION("""COMPUTED_VALUE"""),66.26)</f>
        <v>66.26</v>
      </c>
      <c r="C1620" s="1">
        <f t="shared" si="1"/>
        <v>-0.63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IFERROR(__xludf.DUMMYFUNCTION("""COMPUTED_VALUE"""),65.71)</f>
        <v>65.71</v>
      </c>
      <c r="C1621" s="1">
        <f t="shared" si="1"/>
        <v>-1.55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IFERROR(__xludf.DUMMYFUNCTION("""COMPUTED_VALUE"""),64.97)</f>
        <v>64.97</v>
      </c>
      <c r="C1622" s="1">
        <f t="shared" si="1"/>
        <v>-1.74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IFERROR(__xludf.DUMMYFUNCTION("""COMPUTED_VALUE"""),63.67)</f>
        <v>63.67</v>
      </c>
      <c r="C1623" s="1">
        <f t="shared" si="1"/>
        <v>-2.3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IFERROR(__xludf.DUMMYFUNCTION("""COMPUTED_VALUE"""),61.07)</f>
        <v>61.07</v>
      </c>
      <c r="C1624" s="1">
        <f t="shared" si="1"/>
        <v>-3.6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IFERROR(__xludf.DUMMYFUNCTION("""COMPUTED_VALUE"""),61.42)</f>
        <v>61.42</v>
      </c>
      <c r="C1625" s="1">
        <f t="shared" si="1"/>
        <v>-0.65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IFERROR(__xludf.DUMMYFUNCTION("""COMPUTED_VALUE"""),61.93)</f>
        <v>61.93</v>
      </c>
      <c r="C1626" s="1">
        <f t="shared" si="1"/>
        <v>-0.49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IFERROR(__xludf.DUMMYFUNCTION("""COMPUTED_VALUE"""),61.86)</f>
        <v>61.86</v>
      </c>
      <c r="C1627" s="1">
        <f t="shared" si="1"/>
        <v>-1.07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IFERROR(__xludf.DUMMYFUNCTION("""COMPUTED_VALUE"""),62.3)</f>
        <v>62.3</v>
      </c>
      <c r="C1628" s="1">
        <f t="shared" si="1"/>
        <v>-0.56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IFERROR(__xludf.DUMMYFUNCTION("""COMPUTED_VALUE"""),62.29)</f>
        <v>62.29</v>
      </c>
      <c r="C1629" s="1">
        <f t="shared" si="1"/>
        <v>-1.01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IFERROR(__xludf.DUMMYFUNCTION("""COMPUTED_VALUE"""),61.95)</f>
        <v>61.95</v>
      </c>
      <c r="C1630" s="1">
        <f t="shared" si="1"/>
        <v>-1.34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IFERROR(__xludf.DUMMYFUNCTION("""COMPUTED_VALUE"""),63.25)</f>
        <v>63.25</v>
      </c>
      <c r="C1631" s="1">
        <f t="shared" si="1"/>
        <v>0.3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IFERROR(__xludf.DUMMYFUNCTION("""COMPUTED_VALUE"""),60.06)</f>
        <v>60.06</v>
      </c>
      <c r="C1632" s="1">
        <f t="shared" si="1"/>
        <v>-4.19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IFERROR(__xludf.DUMMYFUNCTION("""COMPUTED_VALUE"""),57.67)</f>
        <v>57.67</v>
      </c>
      <c r="C1633" s="1">
        <f t="shared" si="1"/>
        <v>-3.39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IFERROR(__xludf.DUMMYFUNCTION("""COMPUTED_VALUE"""),57.9)</f>
        <v>57.9</v>
      </c>
      <c r="C1634" s="1">
        <f t="shared" si="1"/>
        <v>-0.77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IFERROR(__xludf.DUMMYFUNCTION("""COMPUTED_VALUE"""),59.63)</f>
        <v>59.63</v>
      </c>
      <c r="C1635" s="1">
        <f t="shared" si="1"/>
        <v>0.73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IFERROR(__xludf.DUMMYFUNCTION("""COMPUTED_VALUE"""),60.76)</f>
        <v>60.76</v>
      </c>
      <c r="C1636" s="1">
        <f t="shared" si="1"/>
        <v>0.13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IFERROR(__xludf.DUMMYFUNCTION("""COMPUTED_VALUE"""),60.69)</f>
        <v>60.69</v>
      </c>
      <c r="C1637" s="1">
        <f t="shared" si="1"/>
        <v>-1.07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IFERROR(__xludf.DUMMYFUNCTION("""COMPUTED_VALUE"""),59.15)</f>
        <v>59.15</v>
      </c>
      <c r="C1638" s="1">
        <f t="shared" si="1"/>
        <v>-2.54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IFERROR(__xludf.DUMMYFUNCTION("""COMPUTED_VALUE"""),59.48)</f>
        <v>59.48</v>
      </c>
      <c r="C1639" s="1">
        <f t="shared" si="1"/>
        <v>-0.67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IFERROR(__xludf.DUMMYFUNCTION("""COMPUTED_VALUE"""),59.81)</f>
        <v>59.81</v>
      </c>
      <c r="C1640" s="1">
        <f t="shared" si="1"/>
        <v>-0.67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IFERROR(__xludf.DUMMYFUNCTION("""COMPUTED_VALUE"""),61.49)</f>
        <v>61.49</v>
      </c>
      <c r="C1641" s="1">
        <f t="shared" si="1"/>
        <v>0.68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IFERROR(__xludf.DUMMYFUNCTION("""COMPUTED_VALUE"""),62.16)</f>
        <v>62.16</v>
      </c>
      <c r="C1642" s="1">
        <f t="shared" si="1"/>
        <v>-0.33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IFERROR(__xludf.DUMMYFUNCTION("""COMPUTED_VALUE"""),63.0)</f>
        <v>63</v>
      </c>
      <c r="C1643" s="1">
        <f t="shared" si="1"/>
        <v>-0.16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IFERROR(__xludf.DUMMYFUNCTION("""COMPUTED_VALUE"""),63.1)</f>
        <v>63.1</v>
      </c>
      <c r="C1644" s="1">
        <f t="shared" si="1"/>
        <v>-0.9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IFERROR(__xludf.DUMMYFUNCTION("""COMPUTED_VALUE"""),63.61)</f>
        <v>63.61</v>
      </c>
      <c r="C1645" s="1">
        <f t="shared" si="1"/>
        <v>-0.49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IFERROR(__xludf.DUMMYFUNCTION("""COMPUTED_VALUE"""),63.78)</f>
        <v>63.78</v>
      </c>
      <c r="C1646" s="1">
        <f t="shared" si="1"/>
        <v>-0.83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IFERROR(__xludf.DUMMYFUNCTION("""COMPUTED_VALUE"""),63.99)</f>
        <v>63.99</v>
      </c>
      <c r="C1647" s="1">
        <f t="shared" si="1"/>
        <v>-0.79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IFERROR(__xludf.DUMMYFUNCTION("""COMPUTED_VALUE"""),64.16)</f>
        <v>64.16</v>
      </c>
      <c r="C1648" s="1">
        <f t="shared" si="1"/>
        <v>-0.83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IFERROR(__xludf.DUMMYFUNCTION("""COMPUTED_VALUE"""),64.48)</f>
        <v>64.48</v>
      </c>
      <c r="C1649" s="1">
        <f t="shared" si="1"/>
        <v>-0.68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IFERROR(__xludf.DUMMYFUNCTION("""COMPUTED_VALUE"""),63.43)</f>
        <v>63.43</v>
      </c>
      <c r="C1650" s="1">
        <f t="shared" si="1"/>
        <v>-2.05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IFERROR(__xludf.DUMMYFUNCTION("""COMPUTED_VALUE"""),64.28)</f>
        <v>64.28</v>
      </c>
      <c r="C1651" s="1">
        <f t="shared" si="1"/>
        <v>-0.15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IFERROR(__xludf.DUMMYFUNCTION("""COMPUTED_VALUE"""),64.33)</f>
        <v>64.33</v>
      </c>
      <c r="C1652" s="1">
        <f t="shared" si="1"/>
        <v>-0.95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IFERROR(__xludf.DUMMYFUNCTION("""COMPUTED_VALUE"""),64.37)</f>
        <v>64.37</v>
      </c>
      <c r="C1653" s="1">
        <f t="shared" si="1"/>
        <v>-0.96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IFERROR(__xludf.DUMMYFUNCTION("""COMPUTED_VALUE"""),64.59)</f>
        <v>64.59</v>
      </c>
      <c r="C1654" s="1">
        <f t="shared" si="1"/>
        <v>-0.78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IFERROR(__xludf.DUMMYFUNCTION("""COMPUTED_VALUE"""),64.79)</f>
        <v>64.79</v>
      </c>
      <c r="C1655" s="1">
        <f t="shared" si="1"/>
        <v>-0.8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IFERROR(__xludf.DUMMYFUNCTION("""COMPUTED_VALUE"""),64.46)</f>
        <v>64.46</v>
      </c>
      <c r="C1656" s="1">
        <f t="shared" si="1"/>
        <v>-1.33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IFERROR(__xludf.DUMMYFUNCTION("""COMPUTED_VALUE"""),64.13)</f>
        <v>64.13</v>
      </c>
      <c r="C1657" s="1">
        <f t="shared" si="1"/>
        <v>-1.33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IFERROR(__xludf.DUMMYFUNCTION("""COMPUTED_VALUE"""),63.47)</f>
        <v>63.47</v>
      </c>
      <c r="C1658" s="1">
        <f t="shared" si="1"/>
        <v>-1.66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IFERROR(__xludf.DUMMYFUNCTION("""COMPUTED_VALUE"""),63.83)</f>
        <v>63.83</v>
      </c>
      <c r="C1659" s="1">
        <f t="shared" si="1"/>
        <v>-0.64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IFERROR(__xludf.DUMMYFUNCTION("""COMPUTED_VALUE"""),63.94)</f>
        <v>63.94</v>
      </c>
      <c r="C1660" s="1">
        <f t="shared" si="1"/>
        <v>-0.89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IFERROR(__xludf.DUMMYFUNCTION("""COMPUTED_VALUE"""),65.52)</f>
        <v>65.52</v>
      </c>
      <c r="C1661" s="1">
        <f t="shared" si="1"/>
        <v>0.58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IFERROR(__xludf.DUMMYFUNCTION("""COMPUTED_VALUE"""),65.83)</f>
        <v>65.83</v>
      </c>
      <c r="C1662" s="1">
        <f t="shared" si="1"/>
        <v>-0.69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IFERROR(__xludf.DUMMYFUNCTION("""COMPUTED_VALUE"""),65.39)</f>
        <v>65.39</v>
      </c>
      <c r="C1663" s="1">
        <f t="shared" si="1"/>
        <v>-1.44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IFERROR(__xludf.DUMMYFUNCTION("""COMPUTED_VALUE"""),64.74)</f>
        <v>64.74</v>
      </c>
      <c r="C1664" s="1">
        <f t="shared" si="1"/>
        <v>-1.65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IFERROR(__xludf.DUMMYFUNCTION("""COMPUTED_VALUE"""),65.48)</f>
        <v>65.48</v>
      </c>
      <c r="C1665" s="1">
        <f t="shared" si="1"/>
        <v>-0.26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IFERROR(__xludf.DUMMYFUNCTION("""COMPUTED_VALUE"""),65.38)</f>
        <v>65.38</v>
      </c>
      <c r="C1666" s="1">
        <f t="shared" si="1"/>
        <v>-1.1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IFERROR(__xludf.DUMMYFUNCTION("""COMPUTED_VALUE"""),65.63)</f>
        <v>65.63</v>
      </c>
      <c r="C1667" s="1">
        <f t="shared" si="1"/>
        <v>-0.75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IFERROR(__xludf.DUMMYFUNCTION("""COMPUTED_VALUE"""),65.3)</f>
        <v>65.3</v>
      </c>
      <c r="C1668" s="1">
        <f t="shared" si="1"/>
        <v>-1.33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IFERROR(__xludf.DUMMYFUNCTION("""COMPUTED_VALUE"""),65.68)</f>
        <v>65.68</v>
      </c>
      <c r="C1669" s="1">
        <f t="shared" si="1"/>
        <v>-0.62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IFERROR(__xludf.DUMMYFUNCTION("""COMPUTED_VALUE"""),65.63)</f>
        <v>65.63</v>
      </c>
      <c r="C1670" s="1">
        <f t="shared" si="1"/>
        <v>-1.05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IFERROR(__xludf.DUMMYFUNCTION("""COMPUTED_VALUE"""),65.53)</f>
        <v>65.53</v>
      </c>
      <c r="C1671" s="1">
        <f t="shared" si="1"/>
        <v>-1.1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IFERROR(__xludf.DUMMYFUNCTION("""COMPUTED_VALUE"""),65.36)</f>
        <v>65.36</v>
      </c>
      <c r="C1672" s="1">
        <f t="shared" si="1"/>
        <v>-1.17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IFERROR(__xludf.DUMMYFUNCTION("""COMPUTED_VALUE"""),65.68)</f>
        <v>65.68</v>
      </c>
      <c r="C1673" s="1">
        <f t="shared" si="1"/>
        <v>-0.68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IFERROR(__xludf.DUMMYFUNCTION("""COMPUTED_VALUE"""),65.16)</f>
        <v>65.16</v>
      </c>
      <c r="C1674" s="1">
        <f t="shared" si="1"/>
        <v>-1.52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IFERROR(__xludf.DUMMYFUNCTION("""COMPUTED_VALUE"""),65.0)</f>
        <v>65</v>
      </c>
      <c r="C1675" s="1">
        <f t="shared" si="1"/>
        <v>-1.16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IFERROR(__xludf.DUMMYFUNCTION("""COMPUTED_VALUE"""),64.79)</f>
        <v>64.79</v>
      </c>
      <c r="C1676" s="1">
        <f t="shared" si="1"/>
        <v>-1.21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IFERROR(__xludf.DUMMYFUNCTION("""COMPUTED_VALUE"""),65.52)</f>
        <v>65.52</v>
      </c>
      <c r="C1677" s="1">
        <f t="shared" si="1"/>
        <v>-0.27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IFERROR(__xludf.DUMMYFUNCTION("""COMPUTED_VALUE"""),65.45)</f>
        <v>65.45</v>
      </c>
      <c r="C1678" s="1">
        <f t="shared" si="1"/>
        <v>-1.07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IFERROR(__xludf.DUMMYFUNCTION("""COMPUTED_VALUE"""),65.58)</f>
        <v>65.58</v>
      </c>
      <c r="C1679" s="1">
        <f t="shared" si="1"/>
        <v>-0.87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IFERROR(__xludf.DUMMYFUNCTION("""COMPUTED_VALUE"""),64.86)</f>
        <v>64.86</v>
      </c>
      <c r="C1680" s="1">
        <f t="shared" si="1"/>
        <v>-1.72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IFERROR(__xludf.DUMMYFUNCTION("""COMPUTED_VALUE"""),65.19)</f>
        <v>65.19</v>
      </c>
      <c r="C1681" s="1">
        <f t="shared" si="1"/>
        <v>-0.67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IFERROR(__xludf.DUMMYFUNCTION("""COMPUTED_VALUE"""),65.76)</f>
        <v>65.76</v>
      </c>
      <c r="C1682" s="1">
        <f t="shared" si="1"/>
        <v>-0.43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IFERROR(__xludf.DUMMYFUNCTION("""COMPUTED_VALUE"""),66.19)</f>
        <v>66.19</v>
      </c>
      <c r="C1683" s="1">
        <f t="shared" si="1"/>
        <v>-0.57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IFERROR(__xludf.DUMMYFUNCTION("""COMPUTED_VALUE"""),66.24)</f>
        <v>66.24</v>
      </c>
      <c r="C1684" s="1">
        <f t="shared" si="1"/>
        <v>-0.95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IFERROR(__xludf.DUMMYFUNCTION("""COMPUTED_VALUE"""),65.12)</f>
        <v>65.12</v>
      </c>
      <c r="C1685" s="1">
        <f t="shared" si="1"/>
        <v>-2.12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IFERROR(__xludf.DUMMYFUNCTION("""COMPUTED_VALUE"""),65.9)</f>
        <v>65.9</v>
      </c>
      <c r="C1686" s="1">
        <f t="shared" si="1"/>
        <v>-0.22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IFERROR(__xludf.DUMMYFUNCTION("""COMPUTED_VALUE"""),64.36)</f>
        <v>64.36</v>
      </c>
      <c r="C1687" s="1">
        <f t="shared" si="1"/>
        <v>-2.54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IFERROR(__xludf.DUMMYFUNCTION("""COMPUTED_VALUE"""),63.48)</f>
        <v>63.48</v>
      </c>
      <c r="C1688" s="1">
        <f t="shared" si="1"/>
        <v>-1.88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IFERROR(__xludf.DUMMYFUNCTION("""COMPUTED_VALUE"""),63.83)</f>
        <v>63.83</v>
      </c>
      <c r="C1689" s="1">
        <f t="shared" si="1"/>
        <v>-0.65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IFERROR(__xludf.DUMMYFUNCTION("""COMPUTED_VALUE"""),63.66)</f>
        <v>63.66</v>
      </c>
      <c r="C1690" s="1">
        <f t="shared" si="1"/>
        <v>-1.17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IFERROR(__xludf.DUMMYFUNCTION("""COMPUTED_VALUE"""),64.06)</f>
        <v>64.06</v>
      </c>
      <c r="C1691" s="1">
        <f t="shared" si="1"/>
        <v>-0.6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IFERROR(__xludf.DUMMYFUNCTION("""COMPUTED_VALUE"""),63.72)</f>
        <v>63.72</v>
      </c>
      <c r="C1692" s="1">
        <f t="shared" si="1"/>
        <v>-1.34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IFERROR(__xludf.DUMMYFUNCTION("""COMPUTED_VALUE"""),64.28)</f>
        <v>64.28</v>
      </c>
      <c r="C1693" s="1">
        <f t="shared" si="1"/>
        <v>-0.44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IFERROR(__xludf.DUMMYFUNCTION("""COMPUTED_VALUE"""),64.63)</f>
        <v>64.63</v>
      </c>
      <c r="C1694" s="1">
        <f t="shared" si="1"/>
        <v>-0.65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IFERROR(__xludf.DUMMYFUNCTION("""COMPUTED_VALUE"""),63.85)</f>
        <v>63.85</v>
      </c>
      <c r="C1695" s="1">
        <f t="shared" si="1"/>
        <v>-1.78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IFERROR(__xludf.DUMMYFUNCTION("""COMPUTED_VALUE"""),63.42)</f>
        <v>63.42</v>
      </c>
      <c r="C1696" s="1">
        <f t="shared" si="1"/>
        <v>-1.43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IFERROR(__xludf.DUMMYFUNCTION("""COMPUTED_VALUE"""),64.28)</f>
        <v>64.28</v>
      </c>
      <c r="C1697" s="1">
        <f t="shared" si="1"/>
        <v>-0.14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IFERROR(__xludf.DUMMYFUNCTION("""COMPUTED_VALUE"""),64.22)</f>
        <v>64.22</v>
      </c>
      <c r="C1698" s="1">
        <f t="shared" si="1"/>
        <v>-1.06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IFERROR(__xludf.DUMMYFUNCTION("""COMPUTED_VALUE"""),63.37)</f>
        <v>63.37</v>
      </c>
      <c r="C1699" s="1">
        <f t="shared" si="1"/>
        <v>-1.85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IFERROR(__xludf.DUMMYFUNCTION("""COMPUTED_VALUE"""),64.04)</f>
        <v>64.04</v>
      </c>
      <c r="C1700" s="1">
        <f t="shared" si="1"/>
        <v>-0.33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IFERROR(__xludf.DUMMYFUNCTION("""COMPUTED_VALUE"""),63.81)</f>
        <v>63.81</v>
      </c>
      <c r="C1701" s="1">
        <f t="shared" si="1"/>
        <v>-1.23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IFERROR(__xludf.DUMMYFUNCTION("""COMPUTED_VALUE"""),63.91)</f>
        <v>63.91</v>
      </c>
      <c r="C1702" s="1">
        <f t="shared" si="1"/>
        <v>-0.9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IFERROR(__xludf.DUMMYFUNCTION("""COMPUTED_VALUE"""),64.36)</f>
        <v>64.36</v>
      </c>
      <c r="C1703" s="1">
        <f t="shared" si="1"/>
        <v>-0.55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IFERROR(__xludf.DUMMYFUNCTION("""COMPUTED_VALUE"""),61.94)</f>
        <v>61.94</v>
      </c>
      <c r="C1704" s="1">
        <f t="shared" si="1"/>
        <v>-3.42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IFERROR(__xludf.DUMMYFUNCTION("""COMPUTED_VALUE"""),61.76)</f>
        <v>61.76</v>
      </c>
      <c r="C1705" s="1">
        <f t="shared" si="1"/>
        <v>-1.18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IFERROR(__xludf.DUMMYFUNCTION("""COMPUTED_VALUE"""),61.9)</f>
        <v>61.9</v>
      </c>
      <c r="C1706" s="1">
        <f t="shared" si="1"/>
        <v>-0.86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IFERROR(__xludf.DUMMYFUNCTION("""COMPUTED_VALUE"""),60.86)</f>
        <v>60.86</v>
      </c>
      <c r="C1707" s="1">
        <f t="shared" si="1"/>
        <v>-2.04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IFERROR(__xludf.DUMMYFUNCTION("""COMPUTED_VALUE"""),60.69)</f>
        <v>60.69</v>
      </c>
      <c r="C1708" s="1">
        <f t="shared" si="1"/>
        <v>-1.17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IFERROR(__xludf.DUMMYFUNCTION("""COMPUTED_VALUE"""),60.41)</f>
        <v>60.41</v>
      </c>
      <c r="C1709" s="1">
        <f t="shared" si="1"/>
        <v>-1.28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IFERROR(__xludf.DUMMYFUNCTION("""COMPUTED_VALUE"""),60.15)</f>
        <v>60.15</v>
      </c>
      <c r="C1710" s="1">
        <f t="shared" si="1"/>
        <v>-1.26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IFERROR(__xludf.DUMMYFUNCTION("""COMPUTED_VALUE"""),59.9)</f>
        <v>59.9</v>
      </c>
      <c r="C1711" s="1">
        <f t="shared" si="1"/>
        <v>-1.25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IFERROR(__xludf.DUMMYFUNCTION("""COMPUTED_VALUE"""),60.08)</f>
        <v>60.08</v>
      </c>
      <c r="C1712" s="1">
        <f t="shared" si="1"/>
        <v>-0.82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IFERROR(__xludf.DUMMYFUNCTION("""COMPUTED_VALUE"""),61.25)</f>
        <v>61.25</v>
      </c>
      <c r="C1713" s="1">
        <f t="shared" si="1"/>
        <v>0.17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IFERROR(__xludf.DUMMYFUNCTION("""COMPUTED_VALUE"""),66.78)</f>
        <v>66.78</v>
      </c>
      <c r="C1714" s="1">
        <f t="shared" si="1"/>
        <v>4.53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IFERROR(__xludf.DUMMYFUNCTION("""COMPUTED_VALUE"""),67.36)</f>
        <v>67.36</v>
      </c>
      <c r="C1715" s="1">
        <f t="shared" si="1"/>
        <v>-0.42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IFERROR(__xludf.DUMMYFUNCTION("""COMPUTED_VALUE"""),67.09)</f>
        <v>67.09</v>
      </c>
      <c r="C1716" s="1">
        <f t="shared" si="1"/>
        <v>-1.27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IFERROR(__xludf.DUMMYFUNCTION("""COMPUTED_VALUE"""),66.74)</f>
        <v>66.74</v>
      </c>
      <c r="C1717" s="1">
        <f t="shared" si="1"/>
        <v>-1.35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IFERROR(__xludf.DUMMYFUNCTION("""COMPUTED_VALUE"""),66.8)</f>
        <v>66.8</v>
      </c>
      <c r="C1718" s="1">
        <f t="shared" si="1"/>
        <v>-0.94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IFERROR(__xludf.DUMMYFUNCTION("""COMPUTED_VALUE"""),66.93)</f>
        <v>66.93</v>
      </c>
      <c r="C1719" s="1">
        <f t="shared" si="1"/>
        <v>-0.87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IFERROR(__xludf.DUMMYFUNCTION("""COMPUTED_VALUE"""),66.45)</f>
        <v>66.45</v>
      </c>
      <c r="C1720" s="1">
        <f t="shared" si="1"/>
        <v>-1.48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IFERROR(__xludf.DUMMYFUNCTION("""COMPUTED_VALUE"""),66.42)</f>
        <v>66.42</v>
      </c>
      <c r="C1721" s="1">
        <f t="shared" si="1"/>
        <v>-1.03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IFERROR(__xludf.DUMMYFUNCTION("""COMPUTED_VALUE"""),66.25)</f>
        <v>66.25</v>
      </c>
      <c r="C1722" s="1">
        <f t="shared" si="1"/>
        <v>-1.17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IFERROR(__xludf.DUMMYFUNCTION("""COMPUTED_VALUE"""),65.45)</f>
        <v>65.45</v>
      </c>
      <c r="C1723" s="1">
        <f t="shared" si="1"/>
        <v>-1.8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IFERROR(__xludf.DUMMYFUNCTION("""COMPUTED_VALUE"""),65.33)</f>
        <v>65.33</v>
      </c>
      <c r="C1724" s="1">
        <f t="shared" si="1"/>
        <v>-1.12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IFERROR(__xludf.DUMMYFUNCTION("""COMPUTED_VALUE"""),65.51)</f>
        <v>65.51</v>
      </c>
      <c r="C1725" s="1">
        <f t="shared" si="1"/>
        <v>-0.82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IFERROR(__xludf.DUMMYFUNCTION("""COMPUTED_VALUE"""),67.0)</f>
        <v>67</v>
      </c>
      <c r="C1726" s="1">
        <f t="shared" si="1"/>
        <v>0.49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IFERROR(__xludf.DUMMYFUNCTION("""COMPUTED_VALUE"""),67.07)</f>
        <v>67.07</v>
      </c>
      <c r="C1727" s="1">
        <f t="shared" si="1"/>
        <v>-0.93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IFERROR(__xludf.DUMMYFUNCTION("""COMPUTED_VALUE"""),68.74)</f>
        <v>68.74</v>
      </c>
      <c r="C1728" s="1">
        <f t="shared" si="1"/>
        <v>0.67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IFERROR(__xludf.DUMMYFUNCTION("""COMPUTED_VALUE"""),70.11)</f>
        <v>70.11</v>
      </c>
      <c r="C1729" s="1">
        <f t="shared" si="1"/>
        <v>0.37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IFERROR(__xludf.DUMMYFUNCTION("""COMPUTED_VALUE"""),70.5)</f>
        <v>70.5</v>
      </c>
      <c r="C1730" s="1">
        <f t="shared" si="1"/>
        <v>-0.61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IFERROR(__xludf.DUMMYFUNCTION("""COMPUTED_VALUE"""),72.42)</f>
        <v>72.42</v>
      </c>
      <c r="C1731" s="1">
        <f t="shared" si="1"/>
        <v>0.92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IFERROR(__xludf.DUMMYFUNCTION("""COMPUTED_VALUE"""),72.47)</f>
        <v>72.47</v>
      </c>
      <c r="C1732" s="1">
        <f t="shared" si="1"/>
        <v>-0.95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IFERROR(__xludf.DUMMYFUNCTION("""COMPUTED_VALUE"""),71.68)</f>
        <v>71.68</v>
      </c>
      <c r="C1733" s="1">
        <f t="shared" si="1"/>
        <v>-1.79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IFERROR(__xludf.DUMMYFUNCTION("""COMPUTED_VALUE"""),71.78)</f>
        <v>71.78</v>
      </c>
      <c r="C1734" s="1">
        <f t="shared" si="1"/>
        <v>-0.9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IFERROR(__xludf.DUMMYFUNCTION("""COMPUTED_VALUE"""),71.0)</f>
        <v>71</v>
      </c>
      <c r="C1735" s="1">
        <f t="shared" si="1"/>
        <v>-1.78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IFERROR(__xludf.DUMMYFUNCTION("""COMPUTED_VALUE"""),71.54)</f>
        <v>71.54</v>
      </c>
      <c r="C1736" s="1">
        <f t="shared" si="1"/>
        <v>-0.46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IFERROR(__xludf.DUMMYFUNCTION("""COMPUTED_VALUE"""),71.72)</f>
        <v>71.72</v>
      </c>
      <c r="C1737" s="1">
        <f t="shared" si="1"/>
        <v>-0.82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IFERROR(__xludf.DUMMYFUNCTION("""COMPUTED_VALUE"""),72.88)</f>
        <v>72.88</v>
      </c>
      <c r="C1738" s="1">
        <f t="shared" si="1"/>
        <v>0.16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IFERROR(__xludf.DUMMYFUNCTION("""COMPUTED_VALUE"""),72.86)</f>
        <v>72.86</v>
      </c>
      <c r="C1739" s="1">
        <f t="shared" si="1"/>
        <v>-1.02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IFERROR(__xludf.DUMMYFUNCTION("""COMPUTED_VALUE"""),72.13)</f>
        <v>72.13</v>
      </c>
      <c r="C1740" s="1">
        <f t="shared" si="1"/>
        <v>-1.73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IFERROR(__xludf.DUMMYFUNCTION("""COMPUTED_VALUE"""),71.49)</f>
        <v>71.49</v>
      </c>
      <c r="C1741" s="1">
        <f t="shared" si="1"/>
        <v>-1.64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IFERROR(__xludf.DUMMYFUNCTION("""COMPUTED_VALUE"""),72.04)</f>
        <v>72.04</v>
      </c>
      <c r="C1742" s="1">
        <f t="shared" si="1"/>
        <v>-0.45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IFERROR(__xludf.DUMMYFUNCTION("""COMPUTED_VALUE"""),72.53)</f>
        <v>72.53</v>
      </c>
      <c r="C1743" s="1">
        <f t="shared" si="1"/>
        <v>-0.51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IFERROR(__xludf.DUMMYFUNCTION("""COMPUTED_VALUE"""),71.86)</f>
        <v>71.86</v>
      </c>
      <c r="C1744" s="1">
        <f t="shared" si="1"/>
        <v>-1.67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IFERROR(__xludf.DUMMYFUNCTION("""COMPUTED_VALUE"""),72.03)</f>
        <v>72.03</v>
      </c>
      <c r="C1745" s="1">
        <f t="shared" si="1"/>
        <v>-0.83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IFERROR(__xludf.DUMMYFUNCTION("""COMPUTED_VALUE"""),72.31)</f>
        <v>72.31</v>
      </c>
      <c r="C1746" s="1">
        <f t="shared" si="1"/>
        <v>-0.72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IFERROR(__xludf.DUMMYFUNCTION("""COMPUTED_VALUE"""),74.29)</f>
        <v>74.29</v>
      </c>
      <c r="C1747" s="1">
        <f t="shared" si="1"/>
        <v>0.98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IFERROR(__xludf.DUMMYFUNCTION("""COMPUTED_VALUE"""),74.91)</f>
        <v>74.91</v>
      </c>
      <c r="C1748" s="1">
        <f t="shared" si="1"/>
        <v>-0.38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IFERROR(__xludf.DUMMYFUNCTION("""COMPUTED_VALUE"""),74.77)</f>
        <v>74.77</v>
      </c>
      <c r="C1749" s="1">
        <f t="shared" si="1"/>
        <v>-1.14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IFERROR(__xludf.DUMMYFUNCTION("""COMPUTED_VALUE"""),73.58)</f>
        <v>73.58</v>
      </c>
      <c r="C1750" s="1">
        <f t="shared" si="1"/>
        <v>-2.19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tr">
        <f>IFERROR(__xludf.DUMMYFUNCTION("GOOGLEFINANCE(""GS"",""price"",""2010-01-01"",""2016-12-13"",""DAILY"")"),"Date")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IFERROR(__xludf.DUMMYFUNCTION("""COMPUTED_VALUE"""),173.08)</f>
        <v>173.08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IFERROR(__xludf.DUMMYFUNCTION("""COMPUTED_VALUE"""),176.14)</f>
        <v>176.14</v>
      </c>
      <c r="C3" s="1">
        <f t="shared" ref="C3:C1750" si="1">(B3-B2)-1</f>
        <v>2.06</v>
      </c>
    </row>
    <row r="4">
      <c r="A4" s="3">
        <f>IFERROR(__xludf.DUMMYFUNCTION("""COMPUTED_VALUE"""),40184.666666666664)</f>
        <v>40184.66667</v>
      </c>
      <c r="B4" s="1">
        <f>IFERROR(__xludf.DUMMYFUNCTION("""COMPUTED_VALUE"""),174.26)</f>
        <v>174.26</v>
      </c>
      <c r="C4" s="1">
        <f t="shared" si="1"/>
        <v>-2.88</v>
      </c>
    </row>
    <row r="5">
      <c r="A5" s="3">
        <f>IFERROR(__xludf.DUMMYFUNCTION("""COMPUTED_VALUE"""),40185.666666666664)</f>
        <v>40185.66667</v>
      </c>
      <c r="B5" s="1">
        <f>IFERROR(__xludf.DUMMYFUNCTION("""COMPUTED_VALUE"""),177.67)</f>
        <v>177.67</v>
      </c>
      <c r="C5" s="1">
        <f t="shared" si="1"/>
        <v>2.41</v>
      </c>
    </row>
    <row r="6">
      <c r="A6" s="3">
        <f>IFERROR(__xludf.DUMMYFUNCTION("""COMPUTED_VALUE"""),40186.666666666664)</f>
        <v>40186.66667</v>
      </c>
      <c r="B6" s="1">
        <f>IFERROR(__xludf.DUMMYFUNCTION("""COMPUTED_VALUE"""),174.31)</f>
        <v>174.31</v>
      </c>
      <c r="C6" s="1">
        <f t="shared" si="1"/>
        <v>-4.36</v>
      </c>
    </row>
    <row r="7">
      <c r="A7" s="3">
        <f>IFERROR(__xludf.DUMMYFUNCTION("""COMPUTED_VALUE"""),40189.666666666664)</f>
        <v>40189.66667</v>
      </c>
      <c r="B7" s="1">
        <f>IFERROR(__xludf.DUMMYFUNCTION("""COMPUTED_VALUE"""),171.56)</f>
        <v>171.56</v>
      </c>
      <c r="C7" s="1">
        <f t="shared" si="1"/>
        <v>-3.75</v>
      </c>
    </row>
    <row r="8">
      <c r="A8" s="3">
        <f>IFERROR(__xludf.DUMMYFUNCTION("""COMPUTED_VALUE"""),40190.666666666664)</f>
        <v>40190.66667</v>
      </c>
      <c r="B8" s="1">
        <f>IFERROR(__xludf.DUMMYFUNCTION("""COMPUTED_VALUE"""),167.82)</f>
        <v>167.82</v>
      </c>
      <c r="C8" s="1">
        <f t="shared" si="1"/>
        <v>-4.74</v>
      </c>
    </row>
    <row r="9">
      <c r="A9" s="3">
        <f>IFERROR(__xludf.DUMMYFUNCTION("""COMPUTED_VALUE"""),40191.666666666664)</f>
        <v>40191.66667</v>
      </c>
      <c r="B9" s="1">
        <f>IFERROR(__xludf.DUMMYFUNCTION("""COMPUTED_VALUE"""),169.07)</f>
        <v>169.07</v>
      </c>
      <c r="C9" s="1">
        <f t="shared" si="1"/>
        <v>0.25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IFERROR(__xludf.DUMMYFUNCTION("""COMPUTED_VALUE"""),168.53)</f>
        <v>168.53</v>
      </c>
      <c r="C10" s="1">
        <f t="shared" si="1"/>
        <v>-1.54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IFERROR(__xludf.DUMMYFUNCTION("""COMPUTED_VALUE"""),165.21)</f>
        <v>165.21</v>
      </c>
      <c r="C11" s="1">
        <f t="shared" si="1"/>
        <v>-4.32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IFERROR(__xludf.DUMMYFUNCTION("""COMPUTED_VALUE"""),166.86)</f>
        <v>166.86</v>
      </c>
      <c r="C12" s="1">
        <f t="shared" si="1"/>
        <v>0.65</v>
      </c>
      <c r="E12" s="2" t="s">
        <v>2</v>
      </c>
      <c r="F12" s="1">
        <f>AVERAGE(C3:C1750)</f>
        <v>-0.9633352403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IFERROR(__xludf.DUMMYFUNCTION("""COMPUTED_VALUE"""),167.79)</f>
        <v>167.79</v>
      </c>
      <c r="C13" s="1">
        <f t="shared" si="1"/>
        <v>-0.07</v>
      </c>
      <c r="E13" s="2" t="s">
        <v>37</v>
      </c>
      <c r="F13" s="1">
        <f>STDEV(C3:C1750)</f>
        <v>2.504537183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IFERROR(__xludf.DUMMYFUNCTION("""COMPUTED_VALUE"""),160.87)</f>
        <v>160.87</v>
      </c>
      <c r="C14" s="1">
        <f t="shared" si="1"/>
        <v>-7.92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IFERROR(__xludf.DUMMYFUNCTION("""COMPUTED_VALUE"""),154.12)</f>
        <v>154.12</v>
      </c>
      <c r="C15" s="1">
        <f t="shared" si="1"/>
        <v>-7.75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IFERROR(__xludf.DUMMYFUNCTION("""COMPUTED_VALUE"""),154.98)</f>
        <v>154.98</v>
      </c>
      <c r="C16" s="1">
        <f t="shared" si="1"/>
        <v>-0.14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IFERROR(__xludf.DUMMYFUNCTION("""COMPUTED_VALUE"""),150.88)</f>
        <v>150.88</v>
      </c>
      <c r="C17" s="1">
        <f t="shared" si="1"/>
        <v>-5.1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IFERROR(__xludf.DUMMYFUNCTION("""COMPUTED_VALUE"""),151.5)</f>
        <v>151.5</v>
      </c>
      <c r="C18" s="1">
        <f t="shared" si="1"/>
        <v>-0.38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IFERROR(__xludf.DUMMYFUNCTION("""COMPUTED_VALUE"""),153.29)</f>
        <v>153.29</v>
      </c>
      <c r="C19" s="1">
        <f t="shared" si="1"/>
        <v>0.79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IFERROR(__xludf.DUMMYFUNCTION("""COMPUTED_VALUE"""),148.72)</f>
        <v>148.72</v>
      </c>
      <c r="C20" s="1">
        <f t="shared" si="1"/>
        <v>-5.57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IFERROR(__xludf.DUMMYFUNCTION("""COMPUTED_VALUE"""),153.13)</f>
        <v>153.13</v>
      </c>
      <c r="C21" s="1">
        <f t="shared" si="1"/>
        <v>3.41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IFERROR(__xludf.DUMMYFUNCTION("""COMPUTED_VALUE"""),156.94)</f>
        <v>156.94</v>
      </c>
      <c r="C22" s="1">
        <f t="shared" si="1"/>
        <v>2.81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IFERROR(__xludf.DUMMYFUNCTION("""COMPUTED_VALUE"""),157.23)</f>
        <v>157.23</v>
      </c>
      <c r="C23" s="1">
        <f t="shared" si="1"/>
        <v>-0.71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IFERROR(__xludf.DUMMYFUNCTION("""COMPUTED_VALUE"""),150.68)</f>
        <v>150.68</v>
      </c>
      <c r="C24" s="1">
        <f t="shared" si="1"/>
        <v>-7.55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IFERROR(__xludf.DUMMYFUNCTION("""COMPUTED_VALUE"""),154.16)</f>
        <v>154.16</v>
      </c>
      <c r="C25" s="1">
        <f t="shared" si="1"/>
        <v>2.48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IFERROR(__xludf.DUMMYFUNCTION("""COMPUTED_VALUE"""),151.1)</f>
        <v>151.1</v>
      </c>
      <c r="C26" s="1">
        <f t="shared" si="1"/>
        <v>-4.06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IFERROR(__xludf.DUMMYFUNCTION("""COMPUTED_VALUE"""),152.49)</f>
        <v>152.49</v>
      </c>
      <c r="C27" s="1">
        <f t="shared" si="1"/>
        <v>0.39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IFERROR(__xludf.DUMMYFUNCTION("""COMPUTED_VALUE"""),153.63)</f>
        <v>153.63</v>
      </c>
      <c r="C28" s="1">
        <f t="shared" si="1"/>
        <v>0.14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IFERROR(__xludf.DUMMYFUNCTION("""COMPUTED_VALUE"""),154.05)</f>
        <v>154.05</v>
      </c>
      <c r="C29" s="1">
        <f t="shared" si="1"/>
        <v>-0.58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IFERROR(__xludf.DUMMYFUNCTION("""COMPUTED_VALUE"""),153.93)</f>
        <v>153.93</v>
      </c>
      <c r="C30" s="1">
        <f t="shared" si="1"/>
        <v>-1.12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IFERROR(__xludf.DUMMYFUNCTION("""COMPUTED_VALUE"""),157.4)</f>
        <v>157.4</v>
      </c>
      <c r="C31" s="1">
        <f t="shared" si="1"/>
        <v>2.47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IFERROR(__xludf.DUMMYFUNCTION("""COMPUTED_VALUE"""),157.26)</f>
        <v>157.26</v>
      </c>
      <c r="C32" s="1">
        <f t="shared" si="1"/>
        <v>-1.14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IFERROR(__xludf.DUMMYFUNCTION("""COMPUTED_VALUE"""),155.73)</f>
        <v>155.73</v>
      </c>
      <c r="C33" s="1">
        <f t="shared" si="1"/>
        <v>-2.53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IFERROR(__xludf.DUMMYFUNCTION("""COMPUTED_VALUE"""),156.18)</f>
        <v>156.18</v>
      </c>
      <c r="C34" s="1">
        <f t="shared" si="1"/>
        <v>-0.55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IFERROR(__xludf.DUMMYFUNCTION("""COMPUTED_VALUE"""),156.71)</f>
        <v>156.71</v>
      </c>
      <c r="C35" s="1">
        <f t="shared" si="1"/>
        <v>-0.47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IFERROR(__xludf.DUMMYFUNCTION("""COMPUTED_VALUE"""),156.7)</f>
        <v>156.7</v>
      </c>
      <c r="C36" s="1">
        <f t="shared" si="1"/>
        <v>-1.01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IFERROR(__xludf.DUMMYFUNCTION("""COMPUTED_VALUE"""),158.33)</f>
        <v>158.33</v>
      </c>
      <c r="C37" s="1">
        <f t="shared" si="1"/>
        <v>0.63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IFERROR(__xludf.DUMMYFUNCTION("""COMPUTED_VALUE"""),156.44)</f>
        <v>156.44</v>
      </c>
      <c r="C38" s="1">
        <f t="shared" si="1"/>
        <v>-2.89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IFERROR(__xludf.DUMMYFUNCTION("""COMPUTED_VALUE"""),156.35)</f>
        <v>156.35</v>
      </c>
      <c r="C39" s="1">
        <f t="shared" si="1"/>
        <v>-1.09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IFERROR(__xludf.DUMMYFUNCTION("""COMPUTED_VALUE"""),156.54)</f>
        <v>156.54</v>
      </c>
      <c r="C40" s="1">
        <f t="shared" si="1"/>
        <v>-0.81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IFERROR(__xludf.DUMMYFUNCTION("""COMPUTED_VALUE"""),158.75)</f>
        <v>158.75</v>
      </c>
      <c r="C41" s="1">
        <f t="shared" si="1"/>
        <v>1.21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IFERROR(__xludf.DUMMYFUNCTION("""COMPUTED_VALUE"""),157.72)</f>
        <v>157.72</v>
      </c>
      <c r="C42" s="1">
        <f t="shared" si="1"/>
        <v>-2.03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IFERROR(__xludf.DUMMYFUNCTION("""COMPUTED_VALUE"""),163.61)</f>
        <v>163.61</v>
      </c>
      <c r="C43" s="1">
        <f t="shared" si="1"/>
        <v>4.89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IFERROR(__xludf.DUMMYFUNCTION("""COMPUTED_VALUE"""),167.18)</f>
        <v>167.18</v>
      </c>
      <c r="C44" s="1">
        <f t="shared" si="1"/>
        <v>2.57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IFERROR(__xludf.DUMMYFUNCTION("""COMPUTED_VALUE"""),169.84)</f>
        <v>169.84</v>
      </c>
      <c r="C45" s="1">
        <f t="shared" si="1"/>
        <v>1.66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IFERROR(__xludf.DUMMYFUNCTION("""COMPUTED_VALUE"""),168.85)</f>
        <v>168.85</v>
      </c>
      <c r="C46" s="1">
        <f t="shared" si="1"/>
        <v>-1.99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IFERROR(__xludf.DUMMYFUNCTION("""COMPUTED_VALUE"""),171.94)</f>
        <v>171.94</v>
      </c>
      <c r="C47" s="1">
        <f t="shared" si="1"/>
        <v>2.09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IFERROR(__xludf.DUMMYFUNCTION("""COMPUTED_VALUE"""),173.51)</f>
        <v>173.51</v>
      </c>
      <c r="C48" s="1">
        <f t="shared" si="1"/>
        <v>0.57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IFERROR(__xludf.DUMMYFUNCTION("""COMPUTED_VALUE"""),174.96)</f>
        <v>174.96</v>
      </c>
      <c r="C49" s="1">
        <f t="shared" si="1"/>
        <v>0.45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IFERROR(__xludf.DUMMYFUNCTION("""COMPUTED_VALUE"""),173.53)</f>
        <v>173.53</v>
      </c>
      <c r="C50" s="1">
        <f t="shared" si="1"/>
        <v>-2.43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IFERROR(__xludf.DUMMYFUNCTION("""COMPUTED_VALUE"""),176.19)</f>
        <v>176.19</v>
      </c>
      <c r="C51" s="1">
        <f t="shared" si="1"/>
        <v>1.66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IFERROR(__xludf.DUMMYFUNCTION("""COMPUTED_VALUE"""),176.64)</f>
        <v>176.64</v>
      </c>
      <c r="C52" s="1">
        <f t="shared" si="1"/>
        <v>-0.55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IFERROR(__xludf.DUMMYFUNCTION("""COMPUTED_VALUE"""),177.45)</f>
        <v>177.45</v>
      </c>
      <c r="C53" s="1">
        <f t="shared" si="1"/>
        <v>-0.19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IFERROR(__xludf.DUMMYFUNCTION("""COMPUTED_VALUE"""),177.9)</f>
        <v>177.9</v>
      </c>
      <c r="C54" s="1">
        <f t="shared" si="1"/>
        <v>-0.55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IFERROR(__xludf.DUMMYFUNCTION("""COMPUTED_VALUE"""),176.16)</f>
        <v>176.16</v>
      </c>
      <c r="C55" s="1">
        <f t="shared" si="1"/>
        <v>-2.74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IFERROR(__xludf.DUMMYFUNCTION("""COMPUTED_VALUE"""),174.83)</f>
        <v>174.83</v>
      </c>
      <c r="C56" s="1">
        <f t="shared" si="1"/>
        <v>-2.33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IFERROR(__xludf.DUMMYFUNCTION("""COMPUTED_VALUE"""),174.41)</f>
        <v>174.41</v>
      </c>
      <c r="C57" s="1">
        <f t="shared" si="1"/>
        <v>-1.42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IFERROR(__xludf.DUMMYFUNCTION("""COMPUTED_VALUE"""),174.9)</f>
        <v>174.9</v>
      </c>
      <c r="C58" s="1">
        <f t="shared" si="1"/>
        <v>-0.51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IFERROR(__xludf.DUMMYFUNCTION("""COMPUTED_VALUE"""),172.87)</f>
        <v>172.87</v>
      </c>
      <c r="C59" s="1">
        <f t="shared" si="1"/>
        <v>-3.03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IFERROR(__xludf.DUMMYFUNCTION("""COMPUTED_VALUE"""),174.05)</f>
        <v>174.05</v>
      </c>
      <c r="C60" s="1">
        <f t="shared" si="1"/>
        <v>0.18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IFERROR(__xludf.DUMMYFUNCTION("""COMPUTED_VALUE"""),171.38)</f>
        <v>171.38</v>
      </c>
      <c r="C61" s="1">
        <f t="shared" si="1"/>
        <v>-3.67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IFERROR(__xludf.DUMMYFUNCTION("""COMPUTED_VALUE"""),170.63)</f>
        <v>170.63</v>
      </c>
      <c r="C62" s="1">
        <f t="shared" si="1"/>
        <v>-1.75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IFERROR(__xludf.DUMMYFUNCTION("""COMPUTED_VALUE"""),170.22)</f>
        <v>170.22</v>
      </c>
      <c r="C63" s="1">
        <f t="shared" si="1"/>
        <v>-1.41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IFERROR(__xludf.DUMMYFUNCTION("""COMPUTED_VALUE"""),173.16)</f>
        <v>173.16</v>
      </c>
      <c r="C64" s="1">
        <f t="shared" si="1"/>
        <v>1.94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IFERROR(__xludf.DUMMYFUNCTION("""COMPUTED_VALUE"""),172.9)</f>
        <v>172.9</v>
      </c>
      <c r="C65" s="1">
        <f t="shared" si="1"/>
        <v>-1.26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IFERROR(__xludf.DUMMYFUNCTION("""COMPUTED_VALUE"""),176.36)</f>
        <v>176.36</v>
      </c>
      <c r="C66" s="1">
        <f t="shared" si="1"/>
        <v>2.46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IFERROR(__xludf.DUMMYFUNCTION("""COMPUTED_VALUE"""),179.5)</f>
        <v>179.5</v>
      </c>
      <c r="C67" s="1">
        <f t="shared" si="1"/>
        <v>2.14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IFERROR(__xludf.DUMMYFUNCTION("""COMPUTED_VALUE"""),179.12)</f>
        <v>179.12</v>
      </c>
      <c r="C68" s="1">
        <f t="shared" si="1"/>
        <v>-1.38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IFERROR(__xludf.DUMMYFUNCTION("""COMPUTED_VALUE"""),177.84)</f>
        <v>177.84</v>
      </c>
      <c r="C69" s="1">
        <f t="shared" si="1"/>
        <v>-2.28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IFERROR(__xludf.DUMMYFUNCTION("""COMPUTED_VALUE"""),179.25)</f>
        <v>179.25</v>
      </c>
      <c r="C70" s="1">
        <f t="shared" si="1"/>
        <v>0.41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IFERROR(__xludf.DUMMYFUNCTION("""COMPUTED_VALUE"""),184.92)</f>
        <v>184.92</v>
      </c>
      <c r="C71" s="1">
        <f t="shared" si="1"/>
        <v>4.67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IFERROR(__xludf.DUMMYFUNCTION("""COMPUTED_VALUE"""),184.27)</f>
        <v>184.27</v>
      </c>
      <c r="C72" s="1">
        <f t="shared" si="1"/>
        <v>-1.65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IFERROR(__xludf.DUMMYFUNCTION("""COMPUTED_VALUE"""),160.7)</f>
        <v>160.7</v>
      </c>
      <c r="C73" s="1">
        <f t="shared" si="1"/>
        <v>-24.57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IFERROR(__xludf.DUMMYFUNCTION("""COMPUTED_VALUE"""),163.32)</f>
        <v>163.32</v>
      </c>
      <c r="C74" s="1">
        <f t="shared" si="1"/>
        <v>1.62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IFERROR(__xludf.DUMMYFUNCTION("""COMPUTED_VALUE"""),159.98)</f>
        <v>159.98</v>
      </c>
      <c r="C75" s="1">
        <f t="shared" si="1"/>
        <v>-4.34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IFERROR(__xludf.DUMMYFUNCTION("""COMPUTED_VALUE"""),158.93)</f>
        <v>158.93</v>
      </c>
      <c r="C76" s="1">
        <f t="shared" si="1"/>
        <v>-2.05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IFERROR(__xludf.DUMMYFUNCTION("""COMPUTED_VALUE"""),159.05)</f>
        <v>159.05</v>
      </c>
      <c r="C77" s="1">
        <f t="shared" si="1"/>
        <v>-0.88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IFERROR(__xludf.DUMMYFUNCTION("""COMPUTED_VALUE"""),157.4)</f>
        <v>157.4</v>
      </c>
      <c r="C78" s="1">
        <f t="shared" si="1"/>
        <v>-2.65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IFERROR(__xludf.DUMMYFUNCTION("""COMPUTED_VALUE"""),152.03)</f>
        <v>152.03</v>
      </c>
      <c r="C79" s="1">
        <f t="shared" si="1"/>
        <v>-6.37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IFERROR(__xludf.DUMMYFUNCTION("""COMPUTED_VALUE"""),153.04)</f>
        <v>153.04</v>
      </c>
      <c r="C80" s="1">
        <f t="shared" si="1"/>
        <v>0.01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IFERROR(__xludf.DUMMYFUNCTION("""COMPUTED_VALUE"""),157.01)</f>
        <v>157.01</v>
      </c>
      <c r="C81" s="1">
        <f t="shared" si="1"/>
        <v>2.97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IFERROR(__xludf.DUMMYFUNCTION("""COMPUTED_VALUE"""),160.24)</f>
        <v>160.24</v>
      </c>
      <c r="C82" s="1">
        <f t="shared" si="1"/>
        <v>2.23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IFERROR(__xludf.DUMMYFUNCTION("""COMPUTED_VALUE"""),145.2)</f>
        <v>145.2</v>
      </c>
      <c r="C83" s="1">
        <f t="shared" si="1"/>
        <v>-16.04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IFERROR(__xludf.DUMMYFUNCTION("""COMPUTED_VALUE"""),149.5)</f>
        <v>149.5</v>
      </c>
      <c r="C84" s="1">
        <f t="shared" si="1"/>
        <v>3.3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IFERROR(__xludf.DUMMYFUNCTION("""COMPUTED_VALUE"""),149.45)</f>
        <v>149.45</v>
      </c>
      <c r="C85" s="1">
        <f t="shared" si="1"/>
        <v>-1.05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IFERROR(__xludf.DUMMYFUNCTION("""COMPUTED_VALUE"""),148.19)</f>
        <v>148.19</v>
      </c>
      <c r="C86" s="1">
        <f t="shared" si="1"/>
        <v>-2.26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IFERROR(__xludf.DUMMYFUNCTION("""COMPUTED_VALUE"""),142.32)</f>
        <v>142.32</v>
      </c>
      <c r="C87" s="1">
        <f t="shared" si="1"/>
        <v>-6.87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IFERROR(__xludf.DUMMYFUNCTION("""COMPUTED_VALUE"""),142.99)</f>
        <v>142.99</v>
      </c>
      <c r="C88" s="1">
        <f t="shared" si="1"/>
        <v>-0.33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IFERROR(__xludf.DUMMYFUNCTION("""COMPUTED_VALUE"""),143.83)</f>
        <v>143.83</v>
      </c>
      <c r="C89" s="1">
        <f t="shared" si="1"/>
        <v>-0.16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IFERROR(__xludf.DUMMYFUNCTION("""COMPUTED_VALUE"""),141.97)</f>
        <v>141.97</v>
      </c>
      <c r="C90" s="1">
        <f t="shared" si="1"/>
        <v>-2.86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IFERROR(__xludf.DUMMYFUNCTION("""COMPUTED_VALUE"""),147.2)</f>
        <v>147.2</v>
      </c>
      <c r="C91" s="1">
        <f t="shared" si="1"/>
        <v>4.23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IFERROR(__xludf.DUMMYFUNCTION("""COMPUTED_VALUE"""),144.65)</f>
        <v>144.65</v>
      </c>
      <c r="C92" s="1">
        <f t="shared" si="1"/>
        <v>-3.55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IFERROR(__xludf.DUMMYFUNCTION("""COMPUTED_VALUE"""),143.23)</f>
        <v>143.23</v>
      </c>
      <c r="C93" s="1">
        <f t="shared" si="1"/>
        <v>-2.42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IFERROR(__xludf.DUMMYFUNCTION("""COMPUTED_VALUE"""),142.64)</f>
        <v>142.64</v>
      </c>
      <c r="C94" s="1">
        <f t="shared" si="1"/>
        <v>-1.59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IFERROR(__xludf.DUMMYFUNCTION("""COMPUTED_VALUE"""),137.36)</f>
        <v>137.36</v>
      </c>
      <c r="C95" s="1">
        <f t="shared" si="1"/>
        <v>-6.28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IFERROR(__xludf.DUMMYFUNCTION("""COMPUTED_VALUE"""),140.1)</f>
        <v>140.1</v>
      </c>
      <c r="C96" s="1">
        <f t="shared" si="1"/>
        <v>1.74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IFERROR(__xludf.DUMMYFUNCTION("""COMPUTED_VALUE"""),136.1)</f>
        <v>136.1</v>
      </c>
      <c r="C97" s="1">
        <f t="shared" si="1"/>
        <v>-5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IFERROR(__xludf.DUMMYFUNCTION("""COMPUTED_VALUE"""),140.62)</f>
        <v>140.62</v>
      </c>
      <c r="C98" s="1">
        <f t="shared" si="1"/>
        <v>3.52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IFERROR(__xludf.DUMMYFUNCTION("""COMPUTED_VALUE"""),136.69)</f>
        <v>136.69</v>
      </c>
      <c r="C99" s="1">
        <f t="shared" si="1"/>
        <v>-4.93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IFERROR(__xludf.DUMMYFUNCTION("""COMPUTED_VALUE"""),142.56)</f>
        <v>142.56</v>
      </c>
      <c r="C100" s="1">
        <f t="shared" si="1"/>
        <v>4.87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IFERROR(__xludf.DUMMYFUNCTION("""COMPUTED_VALUE"""),140.3)</f>
        <v>140.3</v>
      </c>
      <c r="C101" s="1">
        <f t="shared" si="1"/>
        <v>-3.26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IFERROR(__xludf.DUMMYFUNCTION("""COMPUTED_VALUE"""),144.95)</f>
        <v>144.95</v>
      </c>
      <c r="C102" s="1">
        <f t="shared" si="1"/>
        <v>3.65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IFERROR(__xludf.DUMMYFUNCTION("""COMPUTED_VALUE"""),144.26)</f>
        <v>144.26</v>
      </c>
      <c r="C103" s="1">
        <f t="shared" si="1"/>
        <v>-1.69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IFERROR(__xludf.DUMMYFUNCTION("""COMPUTED_VALUE"""),141.86)</f>
        <v>141.86</v>
      </c>
      <c r="C104" s="1">
        <f t="shared" si="1"/>
        <v>-3.4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IFERROR(__xludf.DUMMYFUNCTION("""COMPUTED_VALUE"""),144.83)</f>
        <v>144.83</v>
      </c>
      <c r="C105" s="1">
        <f t="shared" si="1"/>
        <v>1.97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IFERROR(__xludf.DUMMYFUNCTION("""COMPUTED_VALUE"""),144.04)</f>
        <v>144.04</v>
      </c>
      <c r="C106" s="1">
        <f t="shared" si="1"/>
        <v>-1.79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IFERROR(__xludf.DUMMYFUNCTION("""COMPUTED_VALUE"""),142.25)</f>
        <v>142.25</v>
      </c>
      <c r="C107" s="1">
        <f t="shared" si="1"/>
        <v>-2.79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IFERROR(__xludf.DUMMYFUNCTION("""COMPUTED_VALUE"""),138.68)</f>
        <v>138.68</v>
      </c>
      <c r="C108" s="1">
        <f t="shared" si="1"/>
        <v>-4.57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IFERROR(__xludf.DUMMYFUNCTION("""COMPUTED_VALUE"""),137.78)</f>
        <v>137.78</v>
      </c>
      <c r="C109" s="1">
        <f t="shared" si="1"/>
        <v>-1.9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IFERROR(__xludf.DUMMYFUNCTION("""COMPUTED_VALUE"""),136.8)</f>
        <v>136.8</v>
      </c>
      <c r="C110" s="1">
        <f t="shared" si="1"/>
        <v>-1.98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IFERROR(__xludf.DUMMYFUNCTION("""COMPUTED_VALUE"""),133.77)</f>
        <v>133.77</v>
      </c>
      <c r="C111" s="1">
        <f t="shared" si="1"/>
        <v>-4.03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IFERROR(__xludf.DUMMYFUNCTION("""COMPUTED_VALUE"""),135.64)</f>
        <v>135.64</v>
      </c>
      <c r="C112" s="1">
        <f t="shared" si="1"/>
        <v>0.87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IFERROR(__xludf.DUMMYFUNCTION("""COMPUTED_VALUE"""),133.44)</f>
        <v>133.44</v>
      </c>
      <c r="C113" s="1">
        <f t="shared" si="1"/>
        <v>-3.2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IFERROR(__xludf.DUMMYFUNCTION("""COMPUTED_VALUE"""),136.9)</f>
        <v>136.9</v>
      </c>
      <c r="C114" s="1">
        <f t="shared" si="1"/>
        <v>2.46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IFERROR(__xludf.DUMMYFUNCTION("""COMPUTED_VALUE"""),137.06)</f>
        <v>137.06</v>
      </c>
      <c r="C115" s="1">
        <f t="shared" si="1"/>
        <v>-0.84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IFERROR(__xludf.DUMMYFUNCTION("""COMPUTED_VALUE"""),137.32)</f>
        <v>137.32</v>
      </c>
      <c r="C116" s="1">
        <f t="shared" si="1"/>
        <v>-0.74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IFERROR(__xludf.DUMMYFUNCTION("""COMPUTED_VALUE"""),138.18)</f>
        <v>138.18</v>
      </c>
      <c r="C117" s="1">
        <f t="shared" si="1"/>
        <v>-0.14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IFERROR(__xludf.DUMMYFUNCTION("""COMPUTED_VALUE"""),137.74)</f>
        <v>137.74</v>
      </c>
      <c r="C118" s="1">
        <f t="shared" si="1"/>
        <v>-1.44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IFERROR(__xludf.DUMMYFUNCTION("""COMPUTED_VALUE"""),134.79)</f>
        <v>134.79</v>
      </c>
      <c r="C119" s="1">
        <f t="shared" si="1"/>
        <v>-3.95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IFERROR(__xludf.DUMMYFUNCTION("""COMPUTED_VALUE"""),135.07)</f>
        <v>135.07</v>
      </c>
      <c r="C120" s="1">
        <f t="shared" si="1"/>
        <v>-0.72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IFERROR(__xludf.DUMMYFUNCTION("""COMPUTED_VALUE"""),134.98)</f>
        <v>134.98</v>
      </c>
      <c r="C121" s="1">
        <f t="shared" si="1"/>
        <v>-1.09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IFERROR(__xludf.DUMMYFUNCTION("""COMPUTED_VALUE"""),139.66)</f>
        <v>139.66</v>
      </c>
      <c r="C122" s="1">
        <f t="shared" si="1"/>
        <v>3.68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IFERROR(__xludf.DUMMYFUNCTION("""COMPUTED_VALUE"""),136.66)</f>
        <v>136.66</v>
      </c>
      <c r="C123" s="1">
        <f t="shared" si="1"/>
        <v>-4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IFERROR(__xludf.DUMMYFUNCTION("""COMPUTED_VALUE"""),133.76)</f>
        <v>133.76</v>
      </c>
      <c r="C124" s="1">
        <f t="shared" si="1"/>
        <v>-3.9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IFERROR(__xludf.DUMMYFUNCTION("""COMPUTED_VALUE"""),131.27)</f>
        <v>131.27</v>
      </c>
      <c r="C125" s="1">
        <f t="shared" si="1"/>
        <v>-3.49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IFERROR(__xludf.DUMMYFUNCTION("""COMPUTED_VALUE"""),131.14)</f>
        <v>131.14</v>
      </c>
      <c r="C126" s="1">
        <f t="shared" si="1"/>
        <v>-1.13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IFERROR(__xludf.DUMMYFUNCTION("""COMPUTED_VALUE"""),131.08)</f>
        <v>131.08</v>
      </c>
      <c r="C127" s="1">
        <f t="shared" si="1"/>
        <v>-1.06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IFERROR(__xludf.DUMMYFUNCTION("""COMPUTED_VALUE"""),132.26)</f>
        <v>132.26</v>
      </c>
      <c r="C128" s="1">
        <f t="shared" si="1"/>
        <v>0.18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IFERROR(__xludf.DUMMYFUNCTION("""COMPUTED_VALUE"""),135.83)</f>
        <v>135.83</v>
      </c>
      <c r="C129" s="1">
        <f t="shared" si="1"/>
        <v>2.57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IFERROR(__xludf.DUMMYFUNCTION("""COMPUTED_VALUE"""),135.46)</f>
        <v>135.46</v>
      </c>
      <c r="C130" s="1">
        <f t="shared" si="1"/>
        <v>-1.37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IFERROR(__xludf.DUMMYFUNCTION("""COMPUTED_VALUE"""),138.06)</f>
        <v>138.06</v>
      </c>
      <c r="C131" s="1">
        <f t="shared" si="1"/>
        <v>1.6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IFERROR(__xludf.DUMMYFUNCTION("""COMPUTED_VALUE"""),137.25)</f>
        <v>137.25</v>
      </c>
      <c r="C132" s="1">
        <f t="shared" si="1"/>
        <v>-1.81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IFERROR(__xludf.DUMMYFUNCTION("""COMPUTED_VALUE"""),140.25)</f>
        <v>140.25</v>
      </c>
      <c r="C133" s="1">
        <f t="shared" si="1"/>
        <v>2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IFERROR(__xludf.DUMMYFUNCTION("""COMPUTED_VALUE"""),139.06)</f>
        <v>139.06</v>
      </c>
      <c r="C134" s="1">
        <f t="shared" si="1"/>
        <v>-2.19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IFERROR(__xludf.DUMMYFUNCTION("""COMPUTED_VALUE"""),145.22)</f>
        <v>145.22</v>
      </c>
      <c r="C135" s="1">
        <f t="shared" si="1"/>
        <v>5.16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IFERROR(__xludf.DUMMYFUNCTION("""COMPUTED_VALUE"""),146.17)</f>
        <v>146.17</v>
      </c>
      <c r="C136" s="1">
        <f t="shared" si="1"/>
        <v>-0.05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IFERROR(__xludf.DUMMYFUNCTION("""COMPUTED_VALUE"""),145.68)</f>
        <v>145.68</v>
      </c>
      <c r="C137" s="1">
        <f t="shared" si="1"/>
        <v>-1.49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IFERROR(__xludf.DUMMYFUNCTION("""COMPUTED_VALUE"""),148.91)</f>
        <v>148.91</v>
      </c>
      <c r="C138" s="1">
        <f t="shared" si="1"/>
        <v>2.23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IFERROR(__xludf.DUMMYFUNCTION("""COMPUTED_VALUE"""),146.99)</f>
        <v>146.99</v>
      </c>
      <c r="C139" s="1">
        <f t="shared" si="1"/>
        <v>-2.92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IFERROR(__xludf.DUMMYFUNCTION("""COMPUTED_VALUE"""),146.55)</f>
        <v>146.55</v>
      </c>
      <c r="C140" s="1">
        <f t="shared" si="1"/>
        <v>-1.44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IFERROR(__xludf.DUMMYFUNCTION("""COMPUTED_VALUE"""),147.38)</f>
        <v>147.38</v>
      </c>
      <c r="C141" s="1">
        <f t="shared" si="1"/>
        <v>-0.17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IFERROR(__xludf.DUMMYFUNCTION("""COMPUTED_VALUE"""),148.2)</f>
        <v>148.2</v>
      </c>
      <c r="C142" s="1">
        <f t="shared" si="1"/>
        <v>-0.18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IFERROR(__xludf.DUMMYFUNCTION("""COMPUTED_VALUE"""),147.23)</f>
        <v>147.23</v>
      </c>
      <c r="C143" s="1">
        <f t="shared" si="1"/>
        <v>-1.97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IFERROR(__xludf.DUMMYFUNCTION("""COMPUTED_VALUE"""),147.2)</f>
        <v>147.2</v>
      </c>
      <c r="C144" s="1">
        <f t="shared" si="1"/>
        <v>-1.03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IFERROR(__xludf.DUMMYFUNCTION("""COMPUTED_VALUE"""),152.58)</f>
        <v>152.58</v>
      </c>
      <c r="C145" s="1">
        <f t="shared" si="1"/>
        <v>4.38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IFERROR(__xludf.DUMMYFUNCTION("""COMPUTED_VALUE"""),150.82)</f>
        <v>150.82</v>
      </c>
      <c r="C146" s="1">
        <f t="shared" si="1"/>
        <v>-2.76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IFERROR(__xludf.DUMMYFUNCTION("""COMPUTED_VALUE"""),152.74)</f>
        <v>152.74</v>
      </c>
      <c r="C147" s="1">
        <f t="shared" si="1"/>
        <v>0.92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IFERROR(__xludf.DUMMYFUNCTION("""COMPUTED_VALUE"""),153.19)</f>
        <v>153.19</v>
      </c>
      <c r="C148" s="1">
        <f t="shared" si="1"/>
        <v>-0.55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IFERROR(__xludf.DUMMYFUNCTION("""COMPUTED_VALUE"""),156.41)</f>
        <v>156.41</v>
      </c>
      <c r="C149" s="1">
        <f t="shared" si="1"/>
        <v>2.22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IFERROR(__xludf.DUMMYFUNCTION("""COMPUTED_VALUE"""),155.92)</f>
        <v>155.92</v>
      </c>
      <c r="C150" s="1">
        <f t="shared" si="1"/>
        <v>-1.49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IFERROR(__xludf.DUMMYFUNCTION("""COMPUTED_VALUE"""),155.18)</f>
        <v>155.18</v>
      </c>
      <c r="C151" s="1">
        <f t="shared" si="1"/>
        <v>-1.74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IFERROR(__xludf.DUMMYFUNCTION("""COMPUTED_VALUE"""),155.4)</f>
        <v>155.4</v>
      </c>
      <c r="C152" s="1">
        <f t="shared" si="1"/>
        <v>-0.78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IFERROR(__xludf.DUMMYFUNCTION("""COMPUTED_VALUE"""),153.9)</f>
        <v>153.9</v>
      </c>
      <c r="C153" s="1">
        <f t="shared" si="1"/>
        <v>-2.5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IFERROR(__xludf.DUMMYFUNCTION("""COMPUTED_VALUE"""),149.25)</f>
        <v>149.25</v>
      </c>
      <c r="C154" s="1">
        <f t="shared" si="1"/>
        <v>-5.65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IFERROR(__xludf.DUMMYFUNCTION("""COMPUTED_VALUE"""),149.42)</f>
        <v>149.42</v>
      </c>
      <c r="C155" s="1">
        <f t="shared" si="1"/>
        <v>-0.83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IFERROR(__xludf.DUMMYFUNCTION("""COMPUTED_VALUE"""),148.08)</f>
        <v>148.08</v>
      </c>
      <c r="C156" s="1">
        <f t="shared" si="1"/>
        <v>-2.34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IFERROR(__xludf.DUMMYFUNCTION("""COMPUTED_VALUE"""),147.76)</f>
        <v>147.76</v>
      </c>
      <c r="C157" s="1">
        <f t="shared" si="1"/>
        <v>-1.32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IFERROR(__xludf.DUMMYFUNCTION("""COMPUTED_VALUE"""),148.59)</f>
        <v>148.59</v>
      </c>
      <c r="C158" s="1">
        <f t="shared" si="1"/>
        <v>-0.17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IFERROR(__xludf.DUMMYFUNCTION("""COMPUTED_VALUE"""),149.2)</f>
        <v>149.2</v>
      </c>
      <c r="C159" s="1">
        <f t="shared" si="1"/>
        <v>-0.39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IFERROR(__xludf.DUMMYFUNCTION("""COMPUTED_VALUE"""),147.05)</f>
        <v>147.05</v>
      </c>
      <c r="C160" s="1">
        <f t="shared" si="1"/>
        <v>-3.15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IFERROR(__xludf.DUMMYFUNCTION("""COMPUTED_VALUE"""),148.24)</f>
        <v>148.24</v>
      </c>
      <c r="C161" s="1">
        <f t="shared" si="1"/>
        <v>0.19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IFERROR(__xludf.DUMMYFUNCTION("""COMPUTED_VALUE"""),146.74)</f>
        <v>146.74</v>
      </c>
      <c r="C162" s="1">
        <f t="shared" si="1"/>
        <v>-2.5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IFERROR(__xludf.DUMMYFUNCTION("""COMPUTED_VALUE"""),143.95)</f>
        <v>143.95</v>
      </c>
      <c r="C163" s="1">
        <f t="shared" si="1"/>
        <v>-3.79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IFERROR(__xludf.DUMMYFUNCTION("""COMPUTED_VALUE"""),144.68)</f>
        <v>144.68</v>
      </c>
      <c r="C164" s="1">
        <f t="shared" si="1"/>
        <v>-0.27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IFERROR(__xludf.DUMMYFUNCTION("""COMPUTED_VALUE"""),141.81)</f>
        <v>141.81</v>
      </c>
      <c r="C165" s="1">
        <f t="shared" si="1"/>
        <v>-3.87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IFERROR(__xludf.DUMMYFUNCTION("""COMPUTED_VALUE"""),139.75)</f>
        <v>139.75</v>
      </c>
      <c r="C166" s="1">
        <f t="shared" si="1"/>
        <v>-3.06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IFERROR(__xludf.DUMMYFUNCTION("""COMPUTED_VALUE"""),136.66)</f>
        <v>136.66</v>
      </c>
      <c r="C167" s="1">
        <f t="shared" si="1"/>
        <v>-4.09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IFERROR(__xludf.DUMMYFUNCTION("""COMPUTED_VALUE"""),136.93)</f>
        <v>136.93</v>
      </c>
      <c r="C168" s="1">
        <f t="shared" si="1"/>
        <v>-0.73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IFERROR(__xludf.DUMMYFUNCTION("""COMPUTED_VALUE"""),139.74)</f>
        <v>139.74</v>
      </c>
      <c r="C169" s="1">
        <f t="shared" si="1"/>
        <v>1.81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IFERROR(__xludf.DUMMYFUNCTION("""COMPUTED_VALUE"""),139.78)</f>
        <v>139.78</v>
      </c>
      <c r="C170" s="1">
        <f t="shared" si="1"/>
        <v>-0.96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IFERROR(__xludf.DUMMYFUNCTION("""COMPUTED_VALUE"""),147.29)</f>
        <v>147.29</v>
      </c>
      <c r="C171" s="1">
        <f t="shared" si="1"/>
        <v>6.51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IFERROR(__xludf.DUMMYFUNCTION("""COMPUTED_VALUE"""),145.21)</f>
        <v>145.21</v>
      </c>
      <c r="C172" s="1">
        <f t="shared" si="1"/>
        <v>-3.08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IFERROR(__xludf.DUMMYFUNCTION("""COMPUTED_VALUE"""),147.54)</f>
        <v>147.54</v>
      </c>
      <c r="C173" s="1">
        <f t="shared" si="1"/>
        <v>1.33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IFERROR(__xludf.DUMMYFUNCTION("""COMPUTED_VALUE"""),149.14)</f>
        <v>149.14</v>
      </c>
      <c r="C174" s="1">
        <f t="shared" si="1"/>
        <v>0.6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IFERROR(__xludf.DUMMYFUNCTION("""COMPUTED_VALUE"""),150.39)</f>
        <v>150.39</v>
      </c>
      <c r="C175" s="1">
        <f t="shared" si="1"/>
        <v>0.25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IFERROR(__xludf.DUMMYFUNCTION("""COMPUTED_VALUE"""),154.37)</f>
        <v>154.37</v>
      </c>
      <c r="C176" s="1">
        <f t="shared" si="1"/>
        <v>2.98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IFERROR(__xludf.DUMMYFUNCTION("""COMPUTED_VALUE"""),152.53)</f>
        <v>152.53</v>
      </c>
      <c r="C177" s="1">
        <f t="shared" si="1"/>
        <v>-2.84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IFERROR(__xludf.DUMMYFUNCTION("""COMPUTED_VALUE"""),152.56)</f>
        <v>152.56</v>
      </c>
      <c r="C178" s="1">
        <f t="shared" si="1"/>
        <v>-0.97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IFERROR(__xludf.DUMMYFUNCTION("""COMPUTED_VALUE"""),152.23)</f>
        <v>152.23</v>
      </c>
      <c r="C179" s="1">
        <f t="shared" si="1"/>
        <v>-1.33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IFERROR(__xludf.DUMMYFUNCTION("""COMPUTED_VALUE"""),150.98)</f>
        <v>150.98</v>
      </c>
      <c r="C180" s="1">
        <f t="shared" si="1"/>
        <v>-2.25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IFERROR(__xludf.DUMMYFUNCTION("""COMPUTED_VALUE"""),151.9)</f>
        <v>151.9</v>
      </c>
      <c r="C181" s="1">
        <f t="shared" si="1"/>
        <v>-0.08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IFERROR(__xludf.DUMMYFUNCTION("""COMPUTED_VALUE"""),151.4)</f>
        <v>151.4</v>
      </c>
      <c r="C182" s="1">
        <f t="shared" si="1"/>
        <v>-1.5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IFERROR(__xludf.DUMMYFUNCTION("""COMPUTED_VALUE"""),148.07)</f>
        <v>148.07</v>
      </c>
      <c r="C183" s="1">
        <f t="shared" si="1"/>
        <v>-4.33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IFERROR(__xludf.DUMMYFUNCTION("""COMPUTED_VALUE"""),144.91)</f>
        <v>144.91</v>
      </c>
      <c r="C184" s="1">
        <f t="shared" si="1"/>
        <v>-4.16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IFERROR(__xludf.DUMMYFUNCTION("""COMPUTED_VALUE"""),147.28)</f>
        <v>147.28</v>
      </c>
      <c r="C185" s="1">
        <f t="shared" si="1"/>
        <v>1.37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IFERROR(__xludf.DUMMYFUNCTION("""COMPUTED_VALUE"""),146.0)</f>
        <v>146</v>
      </c>
      <c r="C186" s="1">
        <f t="shared" si="1"/>
        <v>-2.28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IFERROR(__xludf.DUMMYFUNCTION("""COMPUTED_VALUE"""),145.01)</f>
        <v>145.01</v>
      </c>
      <c r="C187" s="1">
        <f t="shared" si="1"/>
        <v>-1.99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IFERROR(__xludf.DUMMYFUNCTION("""COMPUTED_VALUE"""),144.42)</f>
        <v>144.42</v>
      </c>
      <c r="C188" s="1">
        <f t="shared" si="1"/>
        <v>-1.59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IFERROR(__xludf.DUMMYFUNCTION("""COMPUTED_VALUE"""),144.58)</f>
        <v>144.58</v>
      </c>
      <c r="C189" s="1">
        <f t="shared" si="1"/>
        <v>-0.84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IFERROR(__xludf.DUMMYFUNCTION("""COMPUTED_VALUE"""),147.7)</f>
        <v>147.7</v>
      </c>
      <c r="C190" s="1">
        <f t="shared" si="1"/>
        <v>2.12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IFERROR(__xludf.DUMMYFUNCTION("""COMPUTED_VALUE"""),146.57)</f>
        <v>146.57</v>
      </c>
      <c r="C191" s="1">
        <f t="shared" si="1"/>
        <v>-2.13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IFERROR(__xludf.DUMMYFUNCTION("""COMPUTED_VALUE"""),149.57)</f>
        <v>149.57</v>
      </c>
      <c r="C192" s="1">
        <f t="shared" si="1"/>
        <v>2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IFERROR(__xludf.DUMMYFUNCTION("""COMPUTED_VALUE"""),151.05)</f>
        <v>151.05</v>
      </c>
      <c r="C193" s="1">
        <f t="shared" si="1"/>
        <v>0.48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IFERROR(__xludf.DUMMYFUNCTION("""COMPUTED_VALUE"""),151.11)</f>
        <v>151.11</v>
      </c>
      <c r="C194" s="1">
        <f t="shared" si="1"/>
        <v>-0.94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IFERROR(__xludf.DUMMYFUNCTION("""COMPUTED_VALUE"""),152.66)</f>
        <v>152.66</v>
      </c>
      <c r="C195" s="1">
        <f t="shared" si="1"/>
        <v>0.55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IFERROR(__xludf.DUMMYFUNCTION("""COMPUTED_VALUE"""),152.2)</f>
        <v>152.2</v>
      </c>
      <c r="C196" s="1">
        <f t="shared" si="1"/>
        <v>-1.46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IFERROR(__xludf.DUMMYFUNCTION("""COMPUTED_VALUE"""),155.21)</f>
        <v>155.21</v>
      </c>
      <c r="C197" s="1">
        <f t="shared" si="1"/>
        <v>2.01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IFERROR(__xludf.DUMMYFUNCTION("""COMPUTED_VALUE"""),154.73)</f>
        <v>154.73</v>
      </c>
      <c r="C198" s="1">
        <f t="shared" si="1"/>
        <v>-1.48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IFERROR(__xludf.DUMMYFUNCTION("""COMPUTED_VALUE"""),151.59)</f>
        <v>151.59</v>
      </c>
      <c r="C199" s="1">
        <f t="shared" si="1"/>
        <v>-4.14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IFERROR(__xludf.DUMMYFUNCTION("""COMPUTED_VALUE"""),150.69)</f>
        <v>150.69</v>
      </c>
      <c r="C200" s="1">
        <f t="shared" si="1"/>
        <v>-1.9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IFERROR(__xludf.DUMMYFUNCTION("""COMPUTED_VALUE"""),153.7)</f>
        <v>153.7</v>
      </c>
      <c r="C201" s="1">
        <f t="shared" si="1"/>
        <v>2.01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IFERROR(__xludf.DUMMYFUNCTION("""COMPUTED_VALUE"""),156.72)</f>
        <v>156.72</v>
      </c>
      <c r="C202" s="1">
        <f t="shared" si="1"/>
        <v>2.02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IFERROR(__xludf.DUMMYFUNCTION("""COMPUTED_VALUE"""),159.6)</f>
        <v>159.6</v>
      </c>
      <c r="C203" s="1">
        <f t="shared" si="1"/>
        <v>1.88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IFERROR(__xludf.DUMMYFUNCTION("""COMPUTED_VALUE"""),159.3)</f>
        <v>159.3</v>
      </c>
      <c r="C204" s="1">
        <f t="shared" si="1"/>
        <v>-1.3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IFERROR(__xludf.DUMMYFUNCTION("""COMPUTED_VALUE"""),157.76)</f>
        <v>157.76</v>
      </c>
      <c r="C205" s="1">
        <f t="shared" si="1"/>
        <v>-2.54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IFERROR(__xludf.DUMMYFUNCTION("""COMPUTED_VALUE"""),157.39)</f>
        <v>157.39</v>
      </c>
      <c r="C206" s="1">
        <f t="shared" si="1"/>
        <v>-1.37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IFERROR(__xludf.DUMMYFUNCTION("""COMPUTED_VALUE"""),158.29)</f>
        <v>158.29</v>
      </c>
      <c r="C207" s="1">
        <f t="shared" si="1"/>
        <v>-0.1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IFERROR(__xludf.DUMMYFUNCTION("""COMPUTED_VALUE"""),160.15)</f>
        <v>160.15</v>
      </c>
      <c r="C208" s="1">
        <f t="shared" si="1"/>
        <v>0.86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IFERROR(__xludf.DUMMYFUNCTION("""COMPUTED_VALUE"""),163.24)</f>
        <v>163.24</v>
      </c>
      <c r="C209" s="1">
        <f t="shared" si="1"/>
        <v>2.09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IFERROR(__xludf.DUMMYFUNCTION("""COMPUTED_VALUE"""),161.13)</f>
        <v>161.13</v>
      </c>
      <c r="C210" s="1">
        <f t="shared" si="1"/>
        <v>-3.11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IFERROR(__xludf.DUMMYFUNCTION("""COMPUTED_VALUE"""),161.57)</f>
        <v>161.57</v>
      </c>
      <c r="C211" s="1">
        <f t="shared" si="1"/>
        <v>-0.56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IFERROR(__xludf.DUMMYFUNCTION("""COMPUTED_VALUE"""),162.82)</f>
        <v>162.82</v>
      </c>
      <c r="C212" s="1">
        <f t="shared" si="1"/>
        <v>0.25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IFERROR(__xludf.DUMMYFUNCTION("""COMPUTED_VALUE"""),162.63)</f>
        <v>162.63</v>
      </c>
      <c r="C213" s="1">
        <f t="shared" si="1"/>
        <v>-1.19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IFERROR(__xludf.DUMMYFUNCTION("""COMPUTED_VALUE"""),166.39)</f>
        <v>166.39</v>
      </c>
      <c r="C214" s="1">
        <f t="shared" si="1"/>
        <v>2.76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IFERROR(__xludf.DUMMYFUNCTION("""COMPUTED_VALUE"""),171.07)</f>
        <v>171.07</v>
      </c>
      <c r="C215" s="1">
        <f t="shared" si="1"/>
        <v>3.68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IFERROR(__xludf.DUMMYFUNCTION("""COMPUTED_VALUE"""),169.2)</f>
        <v>169.2</v>
      </c>
      <c r="C216" s="1">
        <f t="shared" si="1"/>
        <v>-2.87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IFERROR(__xludf.DUMMYFUNCTION("""COMPUTED_VALUE"""),166.55)</f>
        <v>166.55</v>
      </c>
      <c r="C217" s="1">
        <f t="shared" si="1"/>
        <v>-3.65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IFERROR(__xludf.DUMMYFUNCTION("""COMPUTED_VALUE"""),167.22)</f>
        <v>167.22</v>
      </c>
      <c r="C218" s="1">
        <f t="shared" si="1"/>
        <v>-0.33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IFERROR(__xludf.DUMMYFUNCTION("""COMPUTED_VALUE"""),167.71)</f>
        <v>167.71</v>
      </c>
      <c r="C219" s="1">
        <f t="shared" si="1"/>
        <v>-0.51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IFERROR(__xludf.DUMMYFUNCTION("""COMPUTED_VALUE"""),165.83)</f>
        <v>165.83</v>
      </c>
      <c r="C220" s="1">
        <f t="shared" si="1"/>
        <v>-2.88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IFERROR(__xludf.DUMMYFUNCTION("""COMPUTED_VALUE"""),167.22)</f>
        <v>167.22</v>
      </c>
      <c r="C221" s="1">
        <f t="shared" si="1"/>
        <v>0.39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IFERROR(__xludf.DUMMYFUNCTION("""COMPUTED_VALUE"""),165.1)</f>
        <v>165.1</v>
      </c>
      <c r="C222" s="1">
        <f t="shared" si="1"/>
        <v>-3.12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IFERROR(__xludf.DUMMYFUNCTION("""COMPUTED_VALUE"""),164.89)</f>
        <v>164.89</v>
      </c>
      <c r="C223" s="1">
        <f t="shared" si="1"/>
        <v>-1.21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IFERROR(__xludf.DUMMYFUNCTION("""COMPUTED_VALUE"""),167.35)</f>
        <v>167.35</v>
      </c>
      <c r="C224" s="1">
        <f t="shared" si="1"/>
        <v>1.46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IFERROR(__xludf.DUMMYFUNCTION("""COMPUTED_VALUE"""),166.67)</f>
        <v>166.67</v>
      </c>
      <c r="C225" s="1">
        <f t="shared" si="1"/>
        <v>-1.68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IFERROR(__xludf.DUMMYFUNCTION("""COMPUTED_VALUE"""),161.05)</f>
        <v>161.05</v>
      </c>
      <c r="C226" s="1">
        <f t="shared" si="1"/>
        <v>-6.62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IFERROR(__xludf.DUMMYFUNCTION("""COMPUTED_VALUE"""),157.78)</f>
        <v>157.78</v>
      </c>
      <c r="C227" s="1">
        <f t="shared" si="1"/>
        <v>-4.27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IFERROR(__xludf.DUMMYFUNCTION("""COMPUTED_VALUE"""),160.26)</f>
        <v>160.26</v>
      </c>
      <c r="C228" s="1">
        <f t="shared" si="1"/>
        <v>1.48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IFERROR(__xludf.DUMMYFUNCTION("""COMPUTED_VALUE"""),158.22)</f>
        <v>158.22</v>
      </c>
      <c r="C229" s="1">
        <f t="shared" si="1"/>
        <v>-3.04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IFERROR(__xludf.DUMMYFUNCTION("""COMPUTED_VALUE"""),159.28)</f>
        <v>159.28</v>
      </c>
      <c r="C230" s="1">
        <f t="shared" si="1"/>
        <v>0.06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IFERROR(__xludf.DUMMYFUNCTION("""COMPUTED_VALUE"""),156.14)</f>
        <v>156.14</v>
      </c>
      <c r="C231" s="1">
        <f t="shared" si="1"/>
        <v>-4.14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IFERROR(__xludf.DUMMYFUNCTION("""COMPUTED_VALUE"""),158.45)</f>
        <v>158.45</v>
      </c>
      <c r="C232" s="1">
        <f t="shared" si="1"/>
        <v>1.31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IFERROR(__xludf.DUMMYFUNCTION("""COMPUTED_VALUE"""),162.5)</f>
        <v>162.5</v>
      </c>
      <c r="C233" s="1">
        <f t="shared" si="1"/>
        <v>3.05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IFERROR(__xludf.DUMMYFUNCTION("""COMPUTED_VALUE"""),162.31)</f>
        <v>162.31</v>
      </c>
      <c r="C234" s="1">
        <f t="shared" si="1"/>
        <v>-1.19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IFERROR(__xludf.DUMMYFUNCTION("""COMPUTED_VALUE"""),162.65)</f>
        <v>162.65</v>
      </c>
      <c r="C235" s="1">
        <f t="shared" si="1"/>
        <v>-0.66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IFERROR(__xludf.DUMMYFUNCTION("""COMPUTED_VALUE"""),161.59)</f>
        <v>161.59</v>
      </c>
      <c r="C236" s="1">
        <f t="shared" si="1"/>
        <v>-2.06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IFERROR(__xludf.DUMMYFUNCTION("""COMPUTED_VALUE"""),166.14)</f>
        <v>166.14</v>
      </c>
      <c r="C237" s="1">
        <f t="shared" si="1"/>
        <v>3.55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IFERROR(__xludf.DUMMYFUNCTION("""COMPUTED_VALUE"""),166.45)</f>
        <v>166.45</v>
      </c>
      <c r="C238" s="1">
        <f t="shared" si="1"/>
        <v>-0.69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IFERROR(__xludf.DUMMYFUNCTION("""COMPUTED_VALUE"""),168.47)</f>
        <v>168.47</v>
      </c>
      <c r="C239" s="1">
        <f t="shared" si="1"/>
        <v>1.02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IFERROR(__xludf.DUMMYFUNCTION("""COMPUTED_VALUE"""),169.48)</f>
        <v>169.48</v>
      </c>
      <c r="C240" s="1">
        <f t="shared" si="1"/>
        <v>0.01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IFERROR(__xludf.DUMMYFUNCTION("""COMPUTED_VALUE"""),167.33)</f>
        <v>167.33</v>
      </c>
      <c r="C241" s="1">
        <f t="shared" si="1"/>
        <v>-3.15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IFERROR(__xludf.DUMMYFUNCTION("""COMPUTED_VALUE"""),165.21)</f>
        <v>165.21</v>
      </c>
      <c r="C242" s="1">
        <f t="shared" si="1"/>
        <v>-3.12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IFERROR(__xludf.DUMMYFUNCTION("""COMPUTED_VALUE"""),164.46)</f>
        <v>164.46</v>
      </c>
      <c r="C243" s="1">
        <f t="shared" si="1"/>
        <v>-1.75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IFERROR(__xludf.DUMMYFUNCTION("""COMPUTED_VALUE"""),164.04)</f>
        <v>164.04</v>
      </c>
      <c r="C244" s="1">
        <f t="shared" si="1"/>
        <v>-1.42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IFERROR(__xludf.DUMMYFUNCTION("""COMPUTED_VALUE"""),166.05)</f>
        <v>166.05</v>
      </c>
      <c r="C245" s="1">
        <f t="shared" si="1"/>
        <v>1.01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IFERROR(__xludf.DUMMYFUNCTION("""COMPUTED_VALUE"""),168.23)</f>
        <v>168.23</v>
      </c>
      <c r="C246" s="1">
        <f t="shared" si="1"/>
        <v>1.18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IFERROR(__xludf.DUMMYFUNCTION("""COMPUTED_VALUE"""),169.6)</f>
        <v>169.6</v>
      </c>
      <c r="C247" s="1">
        <f t="shared" si="1"/>
        <v>0.37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IFERROR(__xludf.DUMMYFUNCTION("""COMPUTED_VALUE"""),167.6)</f>
        <v>167.6</v>
      </c>
      <c r="C248" s="1">
        <f t="shared" si="1"/>
        <v>-3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IFERROR(__xludf.DUMMYFUNCTION("""COMPUTED_VALUE"""),169.83)</f>
        <v>169.83</v>
      </c>
      <c r="C249" s="1">
        <f t="shared" si="1"/>
        <v>1.23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IFERROR(__xludf.DUMMYFUNCTION("""COMPUTED_VALUE"""),169.19)</f>
        <v>169.19</v>
      </c>
      <c r="C250" s="1">
        <f t="shared" si="1"/>
        <v>-1.64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IFERROR(__xludf.DUMMYFUNCTION("""COMPUTED_VALUE"""),167.63)</f>
        <v>167.63</v>
      </c>
      <c r="C251" s="1">
        <f t="shared" si="1"/>
        <v>-2.56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IFERROR(__xludf.DUMMYFUNCTION("""COMPUTED_VALUE"""),167.64)</f>
        <v>167.64</v>
      </c>
      <c r="C252" s="1">
        <f t="shared" si="1"/>
        <v>-0.99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IFERROR(__xludf.DUMMYFUNCTION("""COMPUTED_VALUE"""),168.16)</f>
        <v>168.16</v>
      </c>
      <c r="C253" s="1">
        <f t="shared" si="1"/>
        <v>-0.48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IFERROR(__xludf.DUMMYFUNCTION("""COMPUTED_VALUE"""),173.05)</f>
        <v>173.05</v>
      </c>
      <c r="C254" s="1">
        <f t="shared" si="1"/>
        <v>3.89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IFERROR(__xludf.DUMMYFUNCTION("""COMPUTED_VALUE"""),173.08)</f>
        <v>173.08</v>
      </c>
      <c r="C255" s="1">
        <f t="shared" si="1"/>
        <v>-0.97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IFERROR(__xludf.DUMMYFUNCTION("""COMPUTED_VALUE"""),174.0)</f>
        <v>174</v>
      </c>
      <c r="C256" s="1">
        <f t="shared" si="1"/>
        <v>-0.08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IFERROR(__xludf.DUMMYFUNCTION("""COMPUTED_VALUE"""),172.21)</f>
        <v>172.21</v>
      </c>
      <c r="C257" s="1">
        <f t="shared" si="1"/>
        <v>-2.79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IFERROR(__xludf.DUMMYFUNCTION("""COMPUTED_VALUE"""),170.69)</f>
        <v>170.69</v>
      </c>
      <c r="C258" s="1">
        <f t="shared" si="1"/>
        <v>-2.52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IFERROR(__xludf.DUMMYFUNCTION("""COMPUTED_VALUE"""),169.76)</f>
        <v>169.76</v>
      </c>
      <c r="C259" s="1">
        <f t="shared" si="1"/>
        <v>-1.93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IFERROR(__xludf.DUMMYFUNCTION("""COMPUTED_VALUE"""),169.36)</f>
        <v>169.36</v>
      </c>
      <c r="C260" s="1">
        <f t="shared" si="1"/>
        <v>-1.4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IFERROR(__xludf.DUMMYFUNCTION("""COMPUTED_VALUE"""),171.67)</f>
        <v>171.67</v>
      </c>
      <c r="C261" s="1">
        <f t="shared" si="1"/>
        <v>1.31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IFERROR(__xludf.DUMMYFUNCTION("""COMPUTED_VALUE"""),171.57)</f>
        <v>171.57</v>
      </c>
      <c r="C262" s="1">
        <f t="shared" si="1"/>
        <v>-1.1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IFERROR(__xludf.DUMMYFUNCTION("""COMPUTED_VALUE"""),175.0)</f>
        <v>175</v>
      </c>
      <c r="C263" s="1">
        <f t="shared" si="1"/>
        <v>2.43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IFERROR(__xludf.DUMMYFUNCTION("""COMPUTED_VALUE"""),174.68)</f>
        <v>174.68</v>
      </c>
      <c r="C264" s="1">
        <f t="shared" si="1"/>
        <v>-1.32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IFERROR(__xludf.DUMMYFUNCTION("""COMPUTED_VALUE"""),166.49)</f>
        <v>166.49</v>
      </c>
      <c r="C265" s="1">
        <f t="shared" si="1"/>
        <v>-9.19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IFERROR(__xludf.DUMMYFUNCTION("""COMPUTED_VALUE"""),165.69)</f>
        <v>165.69</v>
      </c>
      <c r="C266" s="1">
        <f t="shared" si="1"/>
        <v>-1.8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IFERROR(__xludf.DUMMYFUNCTION("""COMPUTED_VALUE"""),166.2)</f>
        <v>166.2</v>
      </c>
      <c r="C267" s="1">
        <f t="shared" si="1"/>
        <v>-0.49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IFERROR(__xludf.DUMMYFUNCTION("""COMPUTED_VALUE"""),166.3)</f>
        <v>166.3</v>
      </c>
      <c r="C268" s="1">
        <f t="shared" si="1"/>
        <v>-0.9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IFERROR(__xludf.DUMMYFUNCTION("""COMPUTED_VALUE"""),161.98)</f>
        <v>161.98</v>
      </c>
      <c r="C269" s="1">
        <f t="shared" si="1"/>
        <v>-5.32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IFERROR(__xludf.DUMMYFUNCTION("""COMPUTED_VALUE"""),161.31)</f>
        <v>161.31</v>
      </c>
      <c r="C270" s="1">
        <f t="shared" si="1"/>
        <v>-1.67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IFERROR(__xludf.DUMMYFUNCTION("""COMPUTED_VALUE"""),164.03)</f>
        <v>164.03</v>
      </c>
      <c r="C271" s="1">
        <f t="shared" si="1"/>
        <v>1.72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IFERROR(__xludf.DUMMYFUNCTION("""COMPUTED_VALUE"""),161.77)</f>
        <v>161.77</v>
      </c>
      <c r="C272" s="1">
        <f t="shared" si="1"/>
        <v>-3.26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IFERROR(__xludf.DUMMYFUNCTION("""COMPUTED_VALUE"""),163.62)</f>
        <v>163.62</v>
      </c>
      <c r="C273" s="1">
        <f t="shared" si="1"/>
        <v>0.85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IFERROR(__xludf.DUMMYFUNCTION("""COMPUTED_VALUE"""),165.33)</f>
        <v>165.33</v>
      </c>
      <c r="C274" s="1">
        <f t="shared" si="1"/>
        <v>0.71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IFERROR(__xludf.DUMMYFUNCTION("""COMPUTED_VALUE"""),165.05)</f>
        <v>165.05</v>
      </c>
      <c r="C275" s="1">
        <f t="shared" si="1"/>
        <v>-1.28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IFERROR(__xludf.DUMMYFUNCTION("""COMPUTED_VALUE"""),164.64)</f>
        <v>164.64</v>
      </c>
      <c r="C276" s="1">
        <f t="shared" si="1"/>
        <v>-1.41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IFERROR(__xludf.DUMMYFUNCTION("""COMPUTED_VALUE"""),164.83)</f>
        <v>164.83</v>
      </c>
      <c r="C277" s="1">
        <f t="shared" si="1"/>
        <v>-0.81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IFERROR(__xludf.DUMMYFUNCTION("""COMPUTED_VALUE"""),167.13)</f>
        <v>167.13</v>
      </c>
      <c r="C278" s="1">
        <f t="shared" si="1"/>
        <v>1.3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IFERROR(__xludf.DUMMYFUNCTION("""COMPUTED_VALUE"""),168.55)</f>
        <v>168.55</v>
      </c>
      <c r="C279" s="1">
        <f t="shared" si="1"/>
        <v>0.42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IFERROR(__xludf.DUMMYFUNCTION("""COMPUTED_VALUE"""),166.01)</f>
        <v>166.01</v>
      </c>
      <c r="C280" s="1">
        <f t="shared" si="1"/>
        <v>-3.54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IFERROR(__xludf.DUMMYFUNCTION("""COMPUTED_VALUE"""),165.34)</f>
        <v>165.34</v>
      </c>
      <c r="C281" s="1">
        <f t="shared" si="1"/>
        <v>-1.67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IFERROR(__xludf.DUMMYFUNCTION("""COMPUTED_VALUE"""),166.66)</f>
        <v>166.66</v>
      </c>
      <c r="C282" s="1">
        <f t="shared" si="1"/>
        <v>0.32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IFERROR(__xludf.DUMMYFUNCTION("""COMPUTED_VALUE"""),167.52)</f>
        <v>167.52</v>
      </c>
      <c r="C283" s="1">
        <f t="shared" si="1"/>
        <v>-0.14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IFERROR(__xludf.DUMMYFUNCTION("""COMPUTED_VALUE"""),167.91)</f>
        <v>167.91</v>
      </c>
      <c r="C284" s="1">
        <f t="shared" si="1"/>
        <v>-0.61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IFERROR(__xludf.DUMMYFUNCTION("""COMPUTED_VALUE"""),168.81)</f>
        <v>168.81</v>
      </c>
      <c r="C285" s="1">
        <f t="shared" si="1"/>
        <v>-0.1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IFERROR(__xludf.DUMMYFUNCTION("""COMPUTED_VALUE"""),167.16)</f>
        <v>167.16</v>
      </c>
      <c r="C286" s="1">
        <f t="shared" si="1"/>
        <v>-2.65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IFERROR(__xludf.DUMMYFUNCTION("""COMPUTED_VALUE"""),168.04)</f>
        <v>168.04</v>
      </c>
      <c r="C287" s="1">
        <f t="shared" si="1"/>
        <v>-0.12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IFERROR(__xludf.DUMMYFUNCTION("""COMPUTED_VALUE"""),162.94)</f>
        <v>162.94</v>
      </c>
      <c r="C288" s="1">
        <f t="shared" si="1"/>
        <v>-6.1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IFERROR(__xludf.DUMMYFUNCTION("""COMPUTED_VALUE"""),163.09)</f>
        <v>163.09</v>
      </c>
      <c r="C289" s="1">
        <f t="shared" si="1"/>
        <v>-0.85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IFERROR(__xludf.DUMMYFUNCTION("""COMPUTED_VALUE"""),163.44)</f>
        <v>163.44</v>
      </c>
      <c r="C290" s="1">
        <f t="shared" si="1"/>
        <v>-0.65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IFERROR(__xludf.DUMMYFUNCTION("""COMPUTED_VALUE"""),165.12)</f>
        <v>165.12</v>
      </c>
      <c r="C291" s="1">
        <f t="shared" si="1"/>
        <v>0.68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IFERROR(__xludf.DUMMYFUNCTION("""COMPUTED_VALUE"""),163.78)</f>
        <v>163.78</v>
      </c>
      <c r="C292" s="1">
        <f t="shared" si="1"/>
        <v>-2.34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IFERROR(__xludf.DUMMYFUNCTION("""COMPUTED_VALUE"""),161.31)</f>
        <v>161.31</v>
      </c>
      <c r="C293" s="1">
        <f t="shared" si="1"/>
        <v>-3.47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IFERROR(__xludf.DUMMYFUNCTION("""COMPUTED_VALUE"""),161.69)</f>
        <v>161.69</v>
      </c>
      <c r="C294" s="1">
        <f t="shared" si="1"/>
        <v>-0.62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IFERROR(__xludf.DUMMYFUNCTION("""COMPUTED_VALUE"""),164.49)</f>
        <v>164.49</v>
      </c>
      <c r="C295" s="1">
        <f t="shared" si="1"/>
        <v>1.8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IFERROR(__xludf.DUMMYFUNCTION("""COMPUTED_VALUE"""),161.0)</f>
        <v>161</v>
      </c>
      <c r="C296" s="1">
        <f t="shared" si="1"/>
        <v>-4.49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IFERROR(__xludf.DUMMYFUNCTION("""COMPUTED_VALUE"""),159.15)</f>
        <v>159.15</v>
      </c>
      <c r="C297" s="1">
        <f t="shared" si="1"/>
        <v>-2.85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IFERROR(__xludf.DUMMYFUNCTION("""COMPUTED_VALUE"""),161.3)</f>
        <v>161.3</v>
      </c>
      <c r="C298" s="1">
        <f t="shared" si="1"/>
        <v>1.15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IFERROR(__xludf.DUMMYFUNCTION("""COMPUTED_VALUE"""),162.35)</f>
        <v>162.35</v>
      </c>
      <c r="C299" s="1">
        <f t="shared" si="1"/>
        <v>0.05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IFERROR(__xludf.DUMMYFUNCTION("""COMPUTED_VALUE"""),160.27)</f>
        <v>160.27</v>
      </c>
      <c r="C300" s="1">
        <f t="shared" si="1"/>
        <v>-3.08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IFERROR(__xludf.DUMMYFUNCTION("""COMPUTED_VALUE"""),160.68)</f>
        <v>160.68</v>
      </c>
      <c r="C301" s="1">
        <f t="shared" si="1"/>
        <v>-0.59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IFERROR(__xludf.DUMMYFUNCTION("""COMPUTED_VALUE"""),158.43)</f>
        <v>158.43</v>
      </c>
      <c r="C302" s="1">
        <f t="shared" si="1"/>
        <v>-3.25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IFERROR(__xludf.DUMMYFUNCTION("""COMPUTED_VALUE"""),157.25)</f>
        <v>157.25</v>
      </c>
      <c r="C303" s="1">
        <f t="shared" si="1"/>
        <v>-2.18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IFERROR(__xludf.DUMMYFUNCTION("""COMPUTED_VALUE"""),154.38)</f>
        <v>154.38</v>
      </c>
      <c r="C304" s="1">
        <f t="shared" si="1"/>
        <v>-3.87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IFERROR(__xludf.DUMMYFUNCTION("""COMPUTED_VALUE"""),155.75)</f>
        <v>155.75</v>
      </c>
      <c r="C305" s="1">
        <f t="shared" si="1"/>
        <v>0.37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IFERROR(__xludf.DUMMYFUNCTION("""COMPUTED_VALUE"""),159.96)</f>
        <v>159.96</v>
      </c>
      <c r="C306" s="1">
        <f t="shared" si="1"/>
        <v>3.21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IFERROR(__xludf.DUMMYFUNCTION("""COMPUTED_VALUE"""),160.21)</f>
        <v>160.21</v>
      </c>
      <c r="C307" s="1">
        <f t="shared" si="1"/>
        <v>-0.75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IFERROR(__xludf.DUMMYFUNCTION("""COMPUTED_VALUE"""),160.79)</f>
        <v>160.79</v>
      </c>
      <c r="C308" s="1">
        <f t="shared" si="1"/>
        <v>-0.42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IFERROR(__xludf.DUMMYFUNCTION("""COMPUTED_VALUE"""),159.53)</f>
        <v>159.53</v>
      </c>
      <c r="C309" s="1">
        <f t="shared" si="1"/>
        <v>-2.26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IFERROR(__xludf.DUMMYFUNCTION("""COMPUTED_VALUE"""),159.91)</f>
        <v>159.91</v>
      </c>
      <c r="C310" s="1">
        <f t="shared" si="1"/>
        <v>-0.62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IFERROR(__xludf.DUMMYFUNCTION("""COMPUTED_VALUE"""),157.97)</f>
        <v>157.97</v>
      </c>
      <c r="C311" s="1">
        <f t="shared" si="1"/>
        <v>-2.94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IFERROR(__xludf.DUMMYFUNCTION("""COMPUTED_VALUE"""),156.47)</f>
        <v>156.47</v>
      </c>
      <c r="C312" s="1">
        <f t="shared" si="1"/>
        <v>-2.5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IFERROR(__xludf.DUMMYFUNCTION("""COMPUTED_VALUE"""),158.47)</f>
        <v>158.47</v>
      </c>
      <c r="C313" s="1">
        <f t="shared" si="1"/>
        <v>1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IFERROR(__xludf.DUMMYFUNCTION("""COMPUTED_VALUE"""),159.07)</f>
        <v>159.07</v>
      </c>
      <c r="C314" s="1">
        <f t="shared" si="1"/>
        <v>-0.4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IFERROR(__xludf.DUMMYFUNCTION("""COMPUTED_VALUE"""),158.6)</f>
        <v>158.6</v>
      </c>
      <c r="C315" s="1">
        <f t="shared" si="1"/>
        <v>-1.47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IFERROR(__xludf.DUMMYFUNCTION("""COMPUTED_VALUE"""),160.23)</f>
        <v>160.23</v>
      </c>
      <c r="C316" s="1">
        <f t="shared" si="1"/>
        <v>0.63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IFERROR(__xludf.DUMMYFUNCTION("""COMPUTED_VALUE"""),158.9)</f>
        <v>158.9</v>
      </c>
      <c r="C317" s="1">
        <f t="shared" si="1"/>
        <v>-2.33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IFERROR(__xludf.DUMMYFUNCTION("""COMPUTED_VALUE"""),158.91)</f>
        <v>158.91</v>
      </c>
      <c r="C318" s="1">
        <f t="shared" si="1"/>
        <v>-0.99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IFERROR(__xludf.DUMMYFUNCTION("""COMPUTED_VALUE"""),161.89)</f>
        <v>161.89</v>
      </c>
      <c r="C319" s="1">
        <f t="shared" si="1"/>
        <v>1.98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IFERROR(__xludf.DUMMYFUNCTION("""COMPUTED_VALUE"""),162.4)</f>
        <v>162.4</v>
      </c>
      <c r="C320" s="1">
        <f t="shared" si="1"/>
        <v>-0.49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IFERROR(__xludf.DUMMYFUNCTION("""COMPUTED_VALUE"""),160.96)</f>
        <v>160.96</v>
      </c>
      <c r="C321" s="1">
        <f t="shared" si="1"/>
        <v>-2.44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IFERROR(__xludf.DUMMYFUNCTION("""COMPUTED_VALUE"""),161.47)</f>
        <v>161.47</v>
      </c>
      <c r="C322" s="1">
        <f t="shared" si="1"/>
        <v>-0.49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IFERROR(__xludf.DUMMYFUNCTION("""COMPUTED_VALUE"""),160.42)</f>
        <v>160.42</v>
      </c>
      <c r="C323" s="1">
        <f t="shared" si="1"/>
        <v>-2.05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IFERROR(__xludf.DUMMYFUNCTION("""COMPUTED_VALUE"""),160.17)</f>
        <v>160.17</v>
      </c>
      <c r="C324" s="1">
        <f t="shared" si="1"/>
        <v>-1.25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IFERROR(__xludf.DUMMYFUNCTION("""COMPUTED_VALUE"""),155.79)</f>
        <v>155.79</v>
      </c>
      <c r="C325" s="1">
        <f t="shared" si="1"/>
        <v>-5.38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IFERROR(__xludf.DUMMYFUNCTION("""COMPUTED_VALUE"""),155.13)</f>
        <v>155.13</v>
      </c>
      <c r="C326" s="1">
        <f t="shared" si="1"/>
        <v>-1.66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IFERROR(__xludf.DUMMYFUNCTION("""COMPUTED_VALUE"""),153.78)</f>
        <v>153.78</v>
      </c>
      <c r="C327" s="1">
        <f t="shared" si="1"/>
        <v>-2.35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IFERROR(__xludf.DUMMYFUNCTION("""COMPUTED_VALUE"""),151.86)</f>
        <v>151.86</v>
      </c>
      <c r="C328" s="1">
        <f t="shared" si="1"/>
        <v>-2.92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IFERROR(__xludf.DUMMYFUNCTION("""COMPUTED_VALUE"""),152.7)</f>
        <v>152.7</v>
      </c>
      <c r="C329" s="1">
        <f t="shared" si="1"/>
        <v>-0.16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IFERROR(__xludf.DUMMYFUNCTION("""COMPUTED_VALUE"""),153.51)</f>
        <v>153.51</v>
      </c>
      <c r="C330" s="1">
        <f t="shared" si="1"/>
        <v>-0.19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IFERROR(__xludf.DUMMYFUNCTION("""COMPUTED_VALUE"""),152.19)</f>
        <v>152.19</v>
      </c>
      <c r="C331" s="1">
        <f t="shared" si="1"/>
        <v>-2.32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IFERROR(__xludf.DUMMYFUNCTION("""COMPUTED_VALUE"""),153.27)</f>
        <v>153.27</v>
      </c>
      <c r="C332" s="1">
        <f t="shared" si="1"/>
        <v>0.08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IFERROR(__xludf.DUMMYFUNCTION("""COMPUTED_VALUE"""),152.86)</f>
        <v>152.86</v>
      </c>
      <c r="C333" s="1">
        <f t="shared" si="1"/>
        <v>-1.41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IFERROR(__xludf.DUMMYFUNCTION("""COMPUTED_VALUE"""),150.6)</f>
        <v>150.6</v>
      </c>
      <c r="C334" s="1">
        <f t="shared" si="1"/>
        <v>-3.26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IFERROR(__xludf.DUMMYFUNCTION("""COMPUTED_VALUE"""),151.01)</f>
        <v>151.01</v>
      </c>
      <c r="C335" s="1">
        <f t="shared" si="1"/>
        <v>-0.59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IFERROR(__xludf.DUMMYFUNCTION("""COMPUTED_VALUE"""),151.3)</f>
        <v>151.3</v>
      </c>
      <c r="C336" s="1">
        <f t="shared" si="1"/>
        <v>-0.71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IFERROR(__xludf.DUMMYFUNCTION("""COMPUTED_VALUE"""),151.87)</f>
        <v>151.87</v>
      </c>
      <c r="C337" s="1">
        <f t="shared" si="1"/>
        <v>-0.43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IFERROR(__xludf.DUMMYFUNCTION("""COMPUTED_VALUE"""),151.52)</f>
        <v>151.52</v>
      </c>
      <c r="C338" s="1">
        <f t="shared" si="1"/>
        <v>-1.35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IFERROR(__xludf.DUMMYFUNCTION("""COMPUTED_VALUE"""),150.41)</f>
        <v>150.41</v>
      </c>
      <c r="C339" s="1">
        <f t="shared" si="1"/>
        <v>-2.11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IFERROR(__xludf.DUMMYFUNCTION("""COMPUTED_VALUE"""),150.1)</f>
        <v>150.1</v>
      </c>
      <c r="C340" s="1">
        <f t="shared" si="1"/>
        <v>-1.31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IFERROR(__xludf.DUMMYFUNCTION("""COMPUTED_VALUE"""),149.12)</f>
        <v>149.12</v>
      </c>
      <c r="C341" s="1">
        <f t="shared" si="1"/>
        <v>-1.98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IFERROR(__xludf.DUMMYFUNCTION("""COMPUTED_VALUE"""),150.4)</f>
        <v>150.4</v>
      </c>
      <c r="C342" s="1">
        <f t="shared" si="1"/>
        <v>0.28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IFERROR(__xludf.DUMMYFUNCTION("""COMPUTED_VALUE"""),147.88)</f>
        <v>147.88</v>
      </c>
      <c r="C343" s="1">
        <f t="shared" si="1"/>
        <v>-3.52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IFERROR(__xludf.DUMMYFUNCTION("""COMPUTED_VALUE"""),142.75)</f>
        <v>142.75</v>
      </c>
      <c r="C344" s="1">
        <f t="shared" si="1"/>
        <v>-6.13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IFERROR(__xludf.DUMMYFUNCTION("""COMPUTED_VALUE"""),141.46)</f>
        <v>141.46</v>
      </c>
      <c r="C345" s="1">
        <f t="shared" si="1"/>
        <v>-2.29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IFERROR(__xludf.DUMMYFUNCTION("""COMPUTED_VALUE"""),140.6)</f>
        <v>140.6</v>
      </c>
      <c r="C346" s="1">
        <f t="shared" si="1"/>
        <v>-1.86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IFERROR(__xludf.DUMMYFUNCTION("""COMPUTED_VALUE"""),140.81)</f>
        <v>140.81</v>
      </c>
      <c r="C347" s="1">
        <f t="shared" si="1"/>
        <v>-0.79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IFERROR(__xludf.DUMMYFUNCTION("""COMPUTED_VALUE"""),140.84)</f>
        <v>140.84</v>
      </c>
      <c r="C348" s="1">
        <f t="shared" si="1"/>
        <v>-0.97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IFERROR(__xludf.DUMMYFUNCTION("""COMPUTED_VALUE"""),139.34)</f>
        <v>139.34</v>
      </c>
      <c r="C349" s="1">
        <f t="shared" si="1"/>
        <v>-2.5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IFERROR(__xludf.DUMMYFUNCTION("""COMPUTED_VALUE"""),134.99)</f>
        <v>134.99</v>
      </c>
      <c r="C350" s="1">
        <f t="shared" si="1"/>
        <v>-5.35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IFERROR(__xludf.DUMMYFUNCTION("""COMPUTED_VALUE"""),135.84)</f>
        <v>135.84</v>
      </c>
      <c r="C351" s="1">
        <f t="shared" si="1"/>
        <v>-0.15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IFERROR(__xludf.DUMMYFUNCTION("""COMPUTED_VALUE"""),136.34)</f>
        <v>136.34</v>
      </c>
      <c r="C352" s="1">
        <f t="shared" si="1"/>
        <v>-0.5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IFERROR(__xludf.DUMMYFUNCTION("""COMPUTED_VALUE"""),136.24)</f>
        <v>136.24</v>
      </c>
      <c r="C353" s="1">
        <f t="shared" si="1"/>
        <v>-1.1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IFERROR(__xludf.DUMMYFUNCTION("""COMPUTED_VALUE"""),136.26)</f>
        <v>136.26</v>
      </c>
      <c r="C354" s="1">
        <f t="shared" si="1"/>
        <v>-0.98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IFERROR(__xludf.DUMMYFUNCTION("""COMPUTED_VALUE"""),138.66)</f>
        <v>138.66</v>
      </c>
      <c r="C355" s="1">
        <f t="shared" si="1"/>
        <v>1.4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IFERROR(__xludf.DUMMYFUNCTION("""COMPUTED_VALUE"""),140.73)</f>
        <v>140.73</v>
      </c>
      <c r="C356" s="1">
        <f t="shared" si="1"/>
        <v>1.07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IFERROR(__xludf.DUMMYFUNCTION("""COMPUTED_VALUE"""),136.17)</f>
        <v>136.17</v>
      </c>
      <c r="C357" s="1">
        <f t="shared" si="1"/>
        <v>-5.56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IFERROR(__xludf.DUMMYFUNCTION("""COMPUTED_VALUE"""),134.38)</f>
        <v>134.38</v>
      </c>
      <c r="C358" s="1">
        <f t="shared" si="1"/>
        <v>-2.79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IFERROR(__xludf.DUMMYFUNCTION("""COMPUTED_VALUE"""),135.33)</f>
        <v>135.33</v>
      </c>
      <c r="C359" s="1">
        <f t="shared" si="1"/>
        <v>-0.05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IFERROR(__xludf.DUMMYFUNCTION("""COMPUTED_VALUE"""),133.9)</f>
        <v>133.9</v>
      </c>
      <c r="C360" s="1">
        <f t="shared" si="1"/>
        <v>-2.43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IFERROR(__xludf.DUMMYFUNCTION("""COMPUTED_VALUE"""),132.99)</f>
        <v>132.99</v>
      </c>
      <c r="C361" s="1">
        <f t="shared" si="1"/>
        <v>-1.91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IFERROR(__xludf.DUMMYFUNCTION("""COMPUTED_VALUE"""),131.59)</f>
        <v>131.59</v>
      </c>
      <c r="C362" s="1">
        <f t="shared" si="1"/>
        <v>-2.4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IFERROR(__xludf.DUMMYFUNCTION("""COMPUTED_VALUE"""),133.53)</f>
        <v>133.53</v>
      </c>
      <c r="C363" s="1">
        <f t="shared" si="1"/>
        <v>0.94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IFERROR(__xludf.DUMMYFUNCTION("""COMPUTED_VALUE"""),135.92)</f>
        <v>135.92</v>
      </c>
      <c r="C364" s="1">
        <f t="shared" si="1"/>
        <v>1.39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IFERROR(__xludf.DUMMYFUNCTION("""COMPUTED_VALUE"""),137.53)</f>
        <v>137.53</v>
      </c>
      <c r="C365" s="1">
        <f t="shared" si="1"/>
        <v>0.61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IFERROR(__xludf.DUMMYFUNCTION("""COMPUTED_VALUE"""),137.1)</f>
        <v>137.1</v>
      </c>
      <c r="C366" s="1">
        <f t="shared" si="1"/>
        <v>-1.43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IFERROR(__xludf.DUMMYFUNCTION("""COMPUTED_VALUE"""),134.85)</f>
        <v>134.85</v>
      </c>
      <c r="C367" s="1">
        <f t="shared" si="1"/>
        <v>-3.25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IFERROR(__xludf.DUMMYFUNCTION("""COMPUTED_VALUE"""),136.09)</f>
        <v>136.09</v>
      </c>
      <c r="C368" s="1">
        <f t="shared" si="1"/>
        <v>0.24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IFERROR(__xludf.DUMMYFUNCTION("""COMPUTED_VALUE"""),137.23)</f>
        <v>137.23</v>
      </c>
      <c r="C369" s="1">
        <f t="shared" si="1"/>
        <v>0.14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IFERROR(__xludf.DUMMYFUNCTION("""COMPUTED_VALUE"""),135.14)</f>
        <v>135.14</v>
      </c>
      <c r="C370" s="1">
        <f t="shared" si="1"/>
        <v>-3.09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IFERROR(__xludf.DUMMYFUNCTION("""COMPUTED_VALUE"""),135.96)</f>
        <v>135.96</v>
      </c>
      <c r="C371" s="1">
        <f t="shared" si="1"/>
        <v>-0.18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IFERROR(__xludf.DUMMYFUNCTION("""COMPUTED_VALUE"""),134.52)</f>
        <v>134.52</v>
      </c>
      <c r="C372" s="1">
        <f t="shared" si="1"/>
        <v>-2.44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IFERROR(__xludf.DUMMYFUNCTION("""COMPUTED_VALUE"""),132.36)</f>
        <v>132.36</v>
      </c>
      <c r="C373" s="1">
        <f t="shared" si="1"/>
        <v>-3.16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IFERROR(__xludf.DUMMYFUNCTION("""COMPUTED_VALUE"""),130.91)</f>
        <v>130.91</v>
      </c>
      <c r="C374" s="1">
        <f t="shared" si="1"/>
        <v>-2.45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IFERROR(__xludf.DUMMYFUNCTION("""COMPUTED_VALUE"""),130.71)</f>
        <v>130.71</v>
      </c>
      <c r="C375" s="1">
        <f t="shared" si="1"/>
        <v>-1.2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IFERROR(__xludf.DUMMYFUNCTION("""COMPUTED_VALUE"""),129.26)</f>
        <v>129.26</v>
      </c>
      <c r="C376" s="1">
        <f t="shared" si="1"/>
        <v>-2.45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IFERROR(__xludf.DUMMYFUNCTION("""COMPUTED_VALUE"""),132.53)</f>
        <v>132.53</v>
      </c>
      <c r="C377" s="1">
        <f t="shared" si="1"/>
        <v>2.27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IFERROR(__xludf.DUMMYFUNCTION("""COMPUTED_VALUE"""),133.09)</f>
        <v>133.09</v>
      </c>
      <c r="C378" s="1">
        <f t="shared" si="1"/>
        <v>-0.44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IFERROR(__xludf.DUMMYFUNCTION("""COMPUTED_VALUE"""),136.65)</f>
        <v>136.65</v>
      </c>
      <c r="C379" s="1">
        <f t="shared" si="1"/>
        <v>2.56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IFERROR(__xludf.DUMMYFUNCTION("""COMPUTED_VALUE"""),134.5)</f>
        <v>134.5</v>
      </c>
      <c r="C380" s="1">
        <f t="shared" si="1"/>
        <v>-3.15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IFERROR(__xludf.DUMMYFUNCTION("""COMPUTED_VALUE"""),133.89)</f>
        <v>133.89</v>
      </c>
      <c r="C381" s="1">
        <f t="shared" si="1"/>
        <v>-1.61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IFERROR(__xludf.DUMMYFUNCTION("""COMPUTED_VALUE"""),135.01)</f>
        <v>135.01</v>
      </c>
      <c r="C382" s="1">
        <f t="shared" si="1"/>
        <v>0.12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IFERROR(__xludf.DUMMYFUNCTION("""COMPUTED_VALUE"""),134.08)</f>
        <v>134.08</v>
      </c>
      <c r="C383" s="1">
        <f t="shared" si="1"/>
        <v>-1.93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IFERROR(__xludf.DUMMYFUNCTION("""COMPUTED_VALUE"""),132.02)</f>
        <v>132.02</v>
      </c>
      <c r="C384" s="1">
        <f t="shared" si="1"/>
        <v>-3.06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IFERROR(__xludf.DUMMYFUNCTION("""COMPUTED_VALUE"""),130.31)</f>
        <v>130.31</v>
      </c>
      <c r="C385" s="1">
        <f t="shared" si="1"/>
        <v>-2.71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IFERROR(__xludf.DUMMYFUNCTION("""COMPUTED_VALUE"""),129.92)</f>
        <v>129.92</v>
      </c>
      <c r="C386" s="1">
        <f t="shared" si="1"/>
        <v>-1.39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IFERROR(__xludf.DUMMYFUNCTION("""COMPUTED_VALUE"""),129.89)</f>
        <v>129.89</v>
      </c>
      <c r="C387" s="1">
        <f t="shared" si="1"/>
        <v>-1.03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IFERROR(__xludf.DUMMYFUNCTION("""COMPUTED_VALUE"""),130.16)</f>
        <v>130.16</v>
      </c>
      <c r="C388" s="1">
        <f t="shared" si="1"/>
        <v>-0.73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IFERROR(__xludf.DUMMYFUNCTION("""COMPUTED_VALUE"""),129.33)</f>
        <v>129.33</v>
      </c>
      <c r="C389" s="1">
        <f t="shared" si="1"/>
        <v>-1.83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IFERROR(__xludf.DUMMYFUNCTION("""COMPUTED_VALUE"""),128.49)</f>
        <v>128.49</v>
      </c>
      <c r="C390" s="1">
        <f t="shared" si="1"/>
        <v>-1.84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IFERROR(__xludf.DUMMYFUNCTION("""COMPUTED_VALUE"""),132.75)</f>
        <v>132.75</v>
      </c>
      <c r="C391" s="1">
        <f t="shared" si="1"/>
        <v>3.26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IFERROR(__xludf.DUMMYFUNCTION("""COMPUTED_VALUE"""),135.58)</f>
        <v>135.58</v>
      </c>
      <c r="C392" s="1">
        <f t="shared" si="1"/>
        <v>1.83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IFERROR(__xludf.DUMMYFUNCTION("""COMPUTED_VALUE"""),135.49)</f>
        <v>135.49</v>
      </c>
      <c r="C393" s="1">
        <f t="shared" si="1"/>
        <v>-1.09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IFERROR(__xludf.DUMMYFUNCTION("""COMPUTED_VALUE"""),136.85)</f>
        <v>136.85</v>
      </c>
      <c r="C394" s="1">
        <f t="shared" si="1"/>
        <v>0.36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IFERROR(__xludf.DUMMYFUNCTION("""COMPUTED_VALUE"""),137.6)</f>
        <v>137.6</v>
      </c>
      <c r="C395" s="1">
        <f t="shared" si="1"/>
        <v>-0.25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IFERROR(__xludf.DUMMYFUNCTION("""COMPUTED_VALUE"""),134.72)</f>
        <v>134.72</v>
      </c>
      <c r="C396" s="1">
        <f t="shared" si="1"/>
        <v>-3.88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IFERROR(__xludf.DUMMYFUNCTION("""COMPUTED_VALUE"""),135.84)</f>
        <v>135.84</v>
      </c>
      <c r="C397" s="1">
        <f t="shared" si="1"/>
        <v>0.12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IFERROR(__xludf.DUMMYFUNCTION("""COMPUTED_VALUE"""),134.97)</f>
        <v>134.97</v>
      </c>
      <c r="C398" s="1">
        <f t="shared" si="1"/>
        <v>-1.87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IFERROR(__xludf.DUMMYFUNCTION("""COMPUTED_VALUE"""),134.15)</f>
        <v>134.15</v>
      </c>
      <c r="C399" s="1">
        <f t="shared" si="1"/>
        <v>-1.82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IFERROR(__xludf.DUMMYFUNCTION("""COMPUTED_VALUE"""),131.23)</f>
        <v>131.23</v>
      </c>
      <c r="C400" s="1">
        <f t="shared" si="1"/>
        <v>-3.92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IFERROR(__xludf.DUMMYFUNCTION("""COMPUTED_VALUE"""),132.08)</f>
        <v>132.08</v>
      </c>
      <c r="C401" s="1">
        <f t="shared" si="1"/>
        <v>-0.15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IFERROR(__xludf.DUMMYFUNCTION("""COMPUTED_VALUE"""),126.23)</f>
        <v>126.23</v>
      </c>
      <c r="C402" s="1">
        <f t="shared" si="1"/>
        <v>-6.85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IFERROR(__xludf.DUMMYFUNCTION("""COMPUTED_VALUE"""),125.18)</f>
        <v>125.18</v>
      </c>
      <c r="C403" s="1">
        <f t="shared" si="1"/>
        <v>-2.05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IFERROR(__xludf.DUMMYFUNCTION("""COMPUTED_VALUE"""),117.66)</f>
        <v>117.66</v>
      </c>
      <c r="C404" s="1">
        <f t="shared" si="1"/>
        <v>-8.52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IFERROR(__xludf.DUMMYFUNCTION("""COMPUTED_VALUE"""),122.73)</f>
        <v>122.73</v>
      </c>
      <c r="C405" s="1">
        <f t="shared" si="1"/>
        <v>4.07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IFERROR(__xludf.DUMMYFUNCTION("""COMPUTED_VALUE"""),110.34)</f>
        <v>110.34</v>
      </c>
      <c r="C406" s="1">
        <f t="shared" si="1"/>
        <v>-13.39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IFERROR(__xludf.DUMMYFUNCTION("""COMPUTED_VALUE"""),118.1)</f>
        <v>118.1</v>
      </c>
      <c r="C407" s="1">
        <f t="shared" si="1"/>
        <v>6.76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IFERROR(__xludf.DUMMYFUNCTION("""COMPUTED_VALUE"""),116.47)</f>
        <v>116.47</v>
      </c>
      <c r="C408" s="1">
        <f t="shared" si="1"/>
        <v>-2.63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IFERROR(__xludf.DUMMYFUNCTION("""COMPUTED_VALUE"""),119.13)</f>
        <v>119.13</v>
      </c>
      <c r="C409" s="1">
        <f t="shared" si="1"/>
        <v>1.66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IFERROR(__xludf.DUMMYFUNCTION("""COMPUTED_VALUE"""),116.87)</f>
        <v>116.87</v>
      </c>
      <c r="C410" s="1">
        <f t="shared" si="1"/>
        <v>-3.26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IFERROR(__xludf.DUMMYFUNCTION("""COMPUTED_VALUE"""),117.25)</f>
        <v>117.25</v>
      </c>
      <c r="C411" s="1">
        <f t="shared" si="1"/>
        <v>-0.62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IFERROR(__xludf.DUMMYFUNCTION("""COMPUTED_VALUE"""),113.14)</f>
        <v>113.14</v>
      </c>
      <c r="C412" s="1">
        <f t="shared" si="1"/>
        <v>-5.11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IFERROR(__xludf.DUMMYFUNCTION("""COMPUTED_VALUE"""),111.76)</f>
        <v>111.76</v>
      </c>
      <c r="C413" s="1">
        <f t="shared" si="1"/>
        <v>-2.38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IFERROR(__xludf.DUMMYFUNCTION("""COMPUTED_VALUE"""),106.51)</f>
        <v>106.51</v>
      </c>
      <c r="C414" s="1">
        <f t="shared" si="1"/>
        <v>-6.25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IFERROR(__xludf.DUMMYFUNCTION("""COMPUTED_VALUE"""),106.86)</f>
        <v>106.86</v>
      </c>
      <c r="C415" s="1">
        <f t="shared" si="1"/>
        <v>-0.65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IFERROR(__xludf.DUMMYFUNCTION("""COMPUTED_VALUE"""),110.31)</f>
        <v>110.31</v>
      </c>
      <c r="C416" s="1">
        <f t="shared" si="1"/>
        <v>2.45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IFERROR(__xludf.DUMMYFUNCTION("""COMPUTED_VALUE"""),109.84)</f>
        <v>109.84</v>
      </c>
      <c r="C417" s="1">
        <f t="shared" si="1"/>
        <v>-1.47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IFERROR(__xludf.DUMMYFUNCTION("""COMPUTED_VALUE"""),111.75)</f>
        <v>111.75</v>
      </c>
      <c r="C418" s="1">
        <f t="shared" si="1"/>
        <v>0.91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IFERROR(__xludf.DUMMYFUNCTION("""COMPUTED_VALUE"""),116.07)</f>
        <v>116.07</v>
      </c>
      <c r="C419" s="1">
        <f t="shared" si="1"/>
        <v>3.32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IFERROR(__xludf.DUMMYFUNCTION("""COMPUTED_VALUE"""),115.18)</f>
        <v>115.18</v>
      </c>
      <c r="C420" s="1">
        <f t="shared" si="1"/>
        <v>-1.89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IFERROR(__xludf.DUMMYFUNCTION("""COMPUTED_VALUE"""),116.22)</f>
        <v>116.22</v>
      </c>
      <c r="C421" s="1">
        <f t="shared" si="1"/>
        <v>0.04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IFERROR(__xludf.DUMMYFUNCTION("""COMPUTED_VALUE"""),112.16)</f>
        <v>112.16</v>
      </c>
      <c r="C422" s="1">
        <f t="shared" si="1"/>
        <v>-5.06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IFERROR(__xludf.DUMMYFUNCTION("""COMPUTED_VALUE"""),107.06)</f>
        <v>107.06</v>
      </c>
      <c r="C423" s="1">
        <f t="shared" si="1"/>
        <v>-6.1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IFERROR(__xludf.DUMMYFUNCTION("""COMPUTED_VALUE"""),104.56)</f>
        <v>104.56</v>
      </c>
      <c r="C424" s="1">
        <f t="shared" si="1"/>
        <v>-3.5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IFERROR(__xludf.DUMMYFUNCTION("""COMPUTED_VALUE"""),108.34)</f>
        <v>108.34</v>
      </c>
      <c r="C425" s="1">
        <f t="shared" si="1"/>
        <v>2.78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IFERROR(__xludf.DUMMYFUNCTION("""COMPUTED_VALUE"""),104.79)</f>
        <v>104.79</v>
      </c>
      <c r="C426" s="1">
        <f t="shared" si="1"/>
        <v>-4.55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IFERROR(__xludf.DUMMYFUNCTION("""COMPUTED_VALUE"""),102.25)</f>
        <v>102.25</v>
      </c>
      <c r="C427" s="1">
        <f t="shared" si="1"/>
        <v>-3.54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IFERROR(__xludf.DUMMYFUNCTION("""COMPUTED_VALUE"""),102.92)</f>
        <v>102.92</v>
      </c>
      <c r="C428" s="1">
        <f t="shared" si="1"/>
        <v>-0.33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IFERROR(__xludf.DUMMYFUNCTION("""COMPUTED_VALUE"""),104.09)</f>
        <v>104.09</v>
      </c>
      <c r="C429" s="1">
        <f t="shared" si="1"/>
        <v>0.17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IFERROR(__xludf.DUMMYFUNCTION("""COMPUTED_VALUE"""),104.54)</f>
        <v>104.54</v>
      </c>
      <c r="C430" s="1">
        <f t="shared" si="1"/>
        <v>-0.55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IFERROR(__xludf.DUMMYFUNCTION("""COMPUTED_VALUE"""),107.97)</f>
        <v>107.97</v>
      </c>
      <c r="C431" s="1">
        <f t="shared" si="1"/>
        <v>2.43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IFERROR(__xludf.DUMMYFUNCTION("""COMPUTED_VALUE"""),107.49)</f>
        <v>107.49</v>
      </c>
      <c r="C432" s="1">
        <f t="shared" si="1"/>
        <v>-1.48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IFERROR(__xludf.DUMMYFUNCTION("""COMPUTED_VALUE"""),104.81)</f>
        <v>104.81</v>
      </c>
      <c r="C433" s="1">
        <f t="shared" si="1"/>
        <v>-3.68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IFERROR(__xludf.DUMMYFUNCTION("""COMPUTED_VALUE"""),102.61)</f>
        <v>102.61</v>
      </c>
      <c r="C434" s="1">
        <f t="shared" si="1"/>
        <v>-3.2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IFERROR(__xludf.DUMMYFUNCTION("""COMPUTED_VALUE"""),97.86)</f>
        <v>97.86</v>
      </c>
      <c r="C435" s="1">
        <f t="shared" si="1"/>
        <v>-5.75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IFERROR(__xludf.DUMMYFUNCTION("""COMPUTED_VALUE"""),93.98)</f>
        <v>93.98</v>
      </c>
      <c r="C436" s="1">
        <f t="shared" si="1"/>
        <v>-4.88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IFERROR(__xludf.DUMMYFUNCTION("""COMPUTED_VALUE"""),95.18)</f>
        <v>95.18</v>
      </c>
      <c r="C437" s="1">
        <f t="shared" si="1"/>
        <v>0.2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IFERROR(__xludf.DUMMYFUNCTION("""COMPUTED_VALUE"""),99.14)</f>
        <v>99.14</v>
      </c>
      <c r="C438" s="1">
        <f t="shared" si="1"/>
        <v>2.96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IFERROR(__xludf.DUMMYFUNCTION("""COMPUTED_VALUE"""),99.55)</f>
        <v>99.55</v>
      </c>
      <c r="C439" s="1">
        <f t="shared" si="1"/>
        <v>-0.59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IFERROR(__xludf.DUMMYFUNCTION("""COMPUTED_VALUE"""),96.32)</f>
        <v>96.32</v>
      </c>
      <c r="C440" s="1">
        <f t="shared" si="1"/>
        <v>-4.23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IFERROR(__xludf.DUMMYFUNCTION("""COMPUTED_VALUE"""),99.87)</f>
        <v>99.87</v>
      </c>
      <c r="C441" s="1">
        <f t="shared" si="1"/>
        <v>2.55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IFERROR(__xludf.DUMMYFUNCTION("""COMPUTED_VALUE"""),94.55)</f>
        <v>94.55</v>
      </c>
      <c r="C442" s="1">
        <f t="shared" si="1"/>
        <v>-6.32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IFERROR(__xludf.DUMMYFUNCTION("""COMPUTED_VALUE"""),90.08)</f>
        <v>90.08</v>
      </c>
      <c r="C443" s="1">
        <f t="shared" si="1"/>
        <v>-5.47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IFERROR(__xludf.DUMMYFUNCTION("""COMPUTED_VALUE"""),94.58)</f>
        <v>94.58</v>
      </c>
      <c r="C444" s="1">
        <f t="shared" si="1"/>
        <v>3.5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IFERROR(__xludf.DUMMYFUNCTION("""COMPUTED_VALUE"""),94.29)</f>
        <v>94.29</v>
      </c>
      <c r="C445" s="1">
        <f t="shared" si="1"/>
        <v>-1.29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IFERROR(__xludf.DUMMYFUNCTION("""COMPUTED_VALUE"""),97.93)</f>
        <v>97.93</v>
      </c>
      <c r="C446" s="1">
        <f t="shared" si="1"/>
        <v>2.64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IFERROR(__xludf.DUMMYFUNCTION("""COMPUTED_VALUE"""),92.69)</f>
        <v>92.69</v>
      </c>
      <c r="C447" s="1">
        <f t="shared" si="1"/>
        <v>-6.24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IFERROR(__xludf.DUMMYFUNCTION("""COMPUTED_VALUE"""),96.14)</f>
        <v>96.14</v>
      </c>
      <c r="C448" s="1">
        <f t="shared" si="1"/>
        <v>2.45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IFERROR(__xludf.DUMMYFUNCTION("""COMPUTED_VALUE"""),96.7)</f>
        <v>96.7</v>
      </c>
      <c r="C449" s="1">
        <f t="shared" si="1"/>
        <v>-0.44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IFERROR(__xludf.DUMMYFUNCTION("""COMPUTED_VALUE"""),99.11)</f>
        <v>99.11</v>
      </c>
      <c r="C450" s="1">
        <f t="shared" si="1"/>
        <v>1.41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IFERROR(__xludf.DUMMYFUNCTION("""COMPUTED_VALUE"""),96.15)</f>
        <v>96.15</v>
      </c>
      <c r="C451" s="1">
        <f t="shared" si="1"/>
        <v>-3.96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IFERROR(__xludf.DUMMYFUNCTION("""COMPUTED_VALUE"""),96.73)</f>
        <v>96.73</v>
      </c>
      <c r="C452" s="1">
        <f t="shared" si="1"/>
        <v>-0.42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IFERROR(__xludf.DUMMYFUNCTION("""COMPUTED_VALUE"""),96.9)</f>
        <v>96.9</v>
      </c>
      <c r="C453" s="1">
        <f t="shared" si="1"/>
        <v>-0.83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IFERROR(__xludf.DUMMYFUNCTION("""COMPUTED_VALUE"""),102.25)</f>
        <v>102.25</v>
      </c>
      <c r="C454" s="1">
        <f t="shared" si="1"/>
        <v>4.35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IFERROR(__xludf.DUMMYFUNCTION("""COMPUTED_VALUE"""),100.79)</f>
        <v>100.79</v>
      </c>
      <c r="C455" s="1">
        <f t="shared" si="1"/>
        <v>-2.46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IFERROR(__xludf.DUMMYFUNCTION("""COMPUTED_VALUE"""),100.86)</f>
        <v>100.86</v>
      </c>
      <c r="C456" s="1">
        <f t="shared" si="1"/>
        <v>-0.93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IFERROR(__xludf.DUMMYFUNCTION("""COMPUTED_VALUE"""),102.09)</f>
        <v>102.09</v>
      </c>
      <c r="C457" s="1">
        <f t="shared" si="1"/>
        <v>0.23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IFERROR(__xludf.DUMMYFUNCTION("""COMPUTED_VALUE"""),103.98)</f>
        <v>103.98</v>
      </c>
      <c r="C458" s="1">
        <f t="shared" si="1"/>
        <v>0.89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IFERROR(__xludf.DUMMYFUNCTION("""COMPUTED_VALUE"""),100.44)</f>
        <v>100.44</v>
      </c>
      <c r="C459" s="1">
        <f t="shared" si="1"/>
        <v>-4.54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IFERROR(__xludf.DUMMYFUNCTION("""COMPUTED_VALUE"""),106.33)</f>
        <v>106.33</v>
      </c>
      <c r="C460" s="1">
        <f t="shared" si="1"/>
        <v>4.89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IFERROR(__xludf.DUMMYFUNCTION("""COMPUTED_VALUE"""),114.91)</f>
        <v>114.91</v>
      </c>
      <c r="C461" s="1">
        <f t="shared" si="1"/>
        <v>7.58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IFERROR(__xludf.DUMMYFUNCTION("""COMPUTED_VALUE"""),115.86)</f>
        <v>115.86</v>
      </c>
      <c r="C462" s="1">
        <f t="shared" si="1"/>
        <v>-0.05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IFERROR(__xludf.DUMMYFUNCTION("""COMPUTED_VALUE"""),109.55)</f>
        <v>109.55</v>
      </c>
      <c r="C463" s="1">
        <f t="shared" si="1"/>
        <v>-7.31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IFERROR(__xludf.DUMMYFUNCTION("""COMPUTED_VALUE"""),103.54)</f>
        <v>103.54</v>
      </c>
      <c r="C464" s="1">
        <f t="shared" si="1"/>
        <v>-7.01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IFERROR(__xludf.DUMMYFUNCTION("""COMPUTED_VALUE"""),106.13)</f>
        <v>106.13</v>
      </c>
      <c r="C465" s="1">
        <f t="shared" si="1"/>
        <v>1.59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IFERROR(__xludf.DUMMYFUNCTION("""COMPUTED_VALUE"""),107.68)</f>
        <v>107.68</v>
      </c>
      <c r="C466" s="1">
        <f t="shared" si="1"/>
        <v>0.55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IFERROR(__xludf.DUMMYFUNCTION("""COMPUTED_VALUE"""),105.04)</f>
        <v>105.04</v>
      </c>
      <c r="C467" s="1">
        <f t="shared" si="1"/>
        <v>-3.64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IFERROR(__xludf.DUMMYFUNCTION("""COMPUTED_VALUE"""),105.57)</f>
        <v>105.57</v>
      </c>
      <c r="C468" s="1">
        <f t="shared" si="1"/>
        <v>-0.47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IFERROR(__xludf.DUMMYFUNCTION("""COMPUTED_VALUE"""),108.58)</f>
        <v>108.58</v>
      </c>
      <c r="C469" s="1">
        <f t="shared" si="1"/>
        <v>2.01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IFERROR(__xludf.DUMMYFUNCTION("""COMPUTED_VALUE"""),99.67)</f>
        <v>99.67</v>
      </c>
      <c r="C470" s="1">
        <f t="shared" si="1"/>
        <v>-9.91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IFERROR(__xludf.DUMMYFUNCTION("""COMPUTED_VALUE"""),99.5)</f>
        <v>99.5</v>
      </c>
      <c r="C471" s="1">
        <f t="shared" si="1"/>
        <v>-1.17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IFERROR(__xludf.DUMMYFUNCTION("""COMPUTED_VALUE"""),101.66)</f>
        <v>101.66</v>
      </c>
      <c r="C472" s="1">
        <f t="shared" si="1"/>
        <v>1.16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IFERROR(__xludf.DUMMYFUNCTION("""COMPUTED_VALUE"""),99.29)</f>
        <v>99.29</v>
      </c>
      <c r="C473" s="1">
        <f t="shared" si="1"/>
        <v>-3.37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IFERROR(__xludf.DUMMYFUNCTION("""COMPUTED_VALUE"""),99.75)</f>
        <v>99.75</v>
      </c>
      <c r="C474" s="1">
        <f t="shared" si="1"/>
        <v>-0.54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IFERROR(__xludf.DUMMYFUNCTION("""COMPUTED_VALUE"""),95.6)</f>
        <v>95.6</v>
      </c>
      <c r="C475" s="1">
        <f t="shared" si="1"/>
        <v>-5.15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IFERROR(__xludf.DUMMYFUNCTION("""COMPUTED_VALUE"""),92.35)</f>
        <v>92.35</v>
      </c>
      <c r="C476" s="1">
        <f t="shared" si="1"/>
        <v>-4.25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IFERROR(__xludf.DUMMYFUNCTION("""COMPUTED_VALUE"""),91.91)</f>
        <v>91.91</v>
      </c>
      <c r="C477" s="1">
        <f t="shared" si="1"/>
        <v>-1.44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IFERROR(__xludf.DUMMYFUNCTION("""COMPUTED_VALUE"""),91.3)</f>
        <v>91.3</v>
      </c>
      <c r="C478" s="1">
        <f t="shared" si="1"/>
        <v>-1.61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IFERROR(__xludf.DUMMYFUNCTION("""COMPUTED_VALUE"""),89.4)</f>
        <v>89.4</v>
      </c>
      <c r="C479" s="1">
        <f t="shared" si="1"/>
        <v>-2.9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IFERROR(__xludf.DUMMYFUNCTION("""COMPUTED_VALUE"""),87.89)</f>
        <v>87.89</v>
      </c>
      <c r="C480" s="1">
        <f t="shared" si="1"/>
        <v>-2.51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IFERROR(__xludf.DUMMYFUNCTION("""COMPUTED_VALUE"""),88.75)</f>
        <v>88.75</v>
      </c>
      <c r="C481" s="1">
        <f t="shared" si="1"/>
        <v>-0.14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IFERROR(__xludf.DUMMYFUNCTION("""COMPUTED_VALUE"""),90.78)</f>
        <v>90.78</v>
      </c>
      <c r="C482" s="1">
        <f t="shared" si="1"/>
        <v>1.03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IFERROR(__xludf.DUMMYFUNCTION("""COMPUTED_VALUE"""),88.81)</f>
        <v>88.81</v>
      </c>
      <c r="C483" s="1">
        <f t="shared" si="1"/>
        <v>-2.97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IFERROR(__xludf.DUMMYFUNCTION("""COMPUTED_VALUE"""),95.86)</f>
        <v>95.86</v>
      </c>
      <c r="C484" s="1">
        <f t="shared" si="1"/>
        <v>6.05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IFERROR(__xludf.DUMMYFUNCTION("""COMPUTED_VALUE"""),94.43)</f>
        <v>94.43</v>
      </c>
      <c r="C485" s="1">
        <f t="shared" si="1"/>
        <v>-2.43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IFERROR(__xludf.DUMMYFUNCTION("""COMPUTED_VALUE"""),97.25)</f>
        <v>97.25</v>
      </c>
      <c r="C486" s="1">
        <f t="shared" si="1"/>
        <v>1.82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IFERROR(__xludf.DUMMYFUNCTION("""COMPUTED_VALUE"""),99.82)</f>
        <v>99.82</v>
      </c>
      <c r="C487" s="1">
        <f t="shared" si="1"/>
        <v>1.57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IFERROR(__xludf.DUMMYFUNCTION("""COMPUTED_VALUE"""),101.16)</f>
        <v>101.16</v>
      </c>
      <c r="C488" s="1">
        <f t="shared" si="1"/>
        <v>0.34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IFERROR(__xludf.DUMMYFUNCTION("""COMPUTED_VALUE"""),105.13)</f>
        <v>105.13</v>
      </c>
      <c r="C489" s="1">
        <f t="shared" si="1"/>
        <v>2.97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IFERROR(__xludf.DUMMYFUNCTION("""COMPUTED_VALUE"""),99.92)</f>
        <v>99.92</v>
      </c>
      <c r="C490" s="1">
        <f t="shared" si="1"/>
        <v>-6.21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IFERROR(__xludf.DUMMYFUNCTION("""COMPUTED_VALUE"""),101.45)</f>
        <v>101.45</v>
      </c>
      <c r="C491" s="1">
        <f t="shared" si="1"/>
        <v>0.53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IFERROR(__xludf.DUMMYFUNCTION("""COMPUTED_VALUE"""),98.03)</f>
        <v>98.03</v>
      </c>
      <c r="C492" s="1">
        <f t="shared" si="1"/>
        <v>-4.42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IFERROR(__xludf.DUMMYFUNCTION("""COMPUTED_VALUE"""),95.04)</f>
        <v>95.04</v>
      </c>
      <c r="C493" s="1">
        <f t="shared" si="1"/>
        <v>-3.99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IFERROR(__xludf.DUMMYFUNCTION("""COMPUTED_VALUE"""),93.25)</f>
        <v>93.25</v>
      </c>
      <c r="C494" s="1">
        <f t="shared" si="1"/>
        <v>-2.79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IFERROR(__xludf.DUMMYFUNCTION("""COMPUTED_VALUE"""),91.9)</f>
        <v>91.9</v>
      </c>
      <c r="C495" s="1">
        <f t="shared" si="1"/>
        <v>-2.35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IFERROR(__xludf.DUMMYFUNCTION("""COMPUTED_VALUE"""),90.1)</f>
        <v>90.1</v>
      </c>
      <c r="C496" s="1">
        <f t="shared" si="1"/>
        <v>-2.8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IFERROR(__xludf.DUMMYFUNCTION("""COMPUTED_VALUE"""),87.7)</f>
        <v>87.7</v>
      </c>
      <c r="C497" s="1">
        <f t="shared" si="1"/>
        <v>-3.4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IFERROR(__xludf.DUMMYFUNCTION("""COMPUTED_VALUE"""),90.98)</f>
        <v>90.98</v>
      </c>
      <c r="C498" s="1">
        <f t="shared" si="1"/>
        <v>2.28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IFERROR(__xludf.DUMMYFUNCTION("""COMPUTED_VALUE"""),92.0)</f>
        <v>92</v>
      </c>
      <c r="C499" s="1">
        <f t="shared" si="1"/>
        <v>0.02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IFERROR(__xludf.DUMMYFUNCTION("""COMPUTED_VALUE"""),94.42)</f>
        <v>94.42</v>
      </c>
      <c r="C500" s="1">
        <f t="shared" si="1"/>
        <v>1.42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IFERROR(__xludf.DUMMYFUNCTION("""COMPUTED_VALUE"""),93.79)</f>
        <v>93.79</v>
      </c>
      <c r="C501" s="1">
        <f t="shared" si="1"/>
        <v>-1.63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IFERROR(__xludf.DUMMYFUNCTION("""COMPUTED_VALUE"""),91.9)</f>
        <v>91.9</v>
      </c>
      <c r="C502" s="1">
        <f t="shared" si="1"/>
        <v>-2.89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IFERROR(__xludf.DUMMYFUNCTION("""COMPUTED_VALUE"""),90.12)</f>
        <v>90.12</v>
      </c>
      <c r="C503" s="1">
        <f t="shared" si="1"/>
        <v>-2.78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IFERROR(__xludf.DUMMYFUNCTION("""COMPUTED_VALUE"""),91.01)</f>
        <v>91.01</v>
      </c>
      <c r="C504" s="1">
        <f t="shared" si="1"/>
        <v>-0.11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IFERROR(__xludf.DUMMYFUNCTION("""COMPUTED_VALUE"""),90.43)</f>
        <v>90.43</v>
      </c>
      <c r="C505" s="1">
        <f t="shared" si="1"/>
        <v>-1.58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IFERROR(__xludf.DUMMYFUNCTION("""COMPUTED_VALUE"""),95.36)</f>
        <v>95.36</v>
      </c>
      <c r="C506" s="1">
        <f t="shared" si="1"/>
        <v>3.93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IFERROR(__xludf.DUMMYFUNCTION("""COMPUTED_VALUE"""),94.74)</f>
        <v>94.74</v>
      </c>
      <c r="C507" s="1">
        <f t="shared" si="1"/>
        <v>-1.62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IFERROR(__xludf.DUMMYFUNCTION("""COMPUTED_VALUE"""),94.58)</f>
        <v>94.58</v>
      </c>
      <c r="C508" s="1">
        <f t="shared" si="1"/>
        <v>-1.16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IFERROR(__xludf.DUMMYFUNCTION("""COMPUTED_VALUE"""),93.42)</f>
        <v>93.42</v>
      </c>
      <c r="C509" s="1">
        <f t="shared" si="1"/>
        <v>-2.16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IFERROR(__xludf.DUMMYFUNCTION("""COMPUTED_VALUE"""),94.69)</f>
        <v>94.69</v>
      </c>
      <c r="C510" s="1">
        <f t="shared" si="1"/>
        <v>0.27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IFERROR(__xludf.DUMMYFUNCTION("""COMPUTED_VALUE"""),98.33)</f>
        <v>98.33</v>
      </c>
      <c r="C511" s="1">
        <f t="shared" si="1"/>
        <v>2.64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IFERROR(__xludf.DUMMYFUNCTION("""COMPUTED_VALUE"""),99.76)</f>
        <v>99.76</v>
      </c>
      <c r="C512" s="1">
        <f t="shared" si="1"/>
        <v>0.43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IFERROR(__xludf.DUMMYFUNCTION("""COMPUTED_VALUE"""),101.21)</f>
        <v>101.21</v>
      </c>
      <c r="C513" s="1">
        <f t="shared" si="1"/>
        <v>0.45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IFERROR(__xludf.DUMMYFUNCTION("""COMPUTED_VALUE"""),98.96)</f>
        <v>98.96</v>
      </c>
      <c r="C514" s="1">
        <f t="shared" si="1"/>
        <v>-3.25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IFERROR(__xludf.DUMMYFUNCTION("""COMPUTED_VALUE"""),97.68)</f>
        <v>97.68</v>
      </c>
      <c r="C515" s="1">
        <f t="shared" si="1"/>
        <v>-2.28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IFERROR(__xludf.DUMMYFUNCTION("""COMPUTED_VALUE"""),104.31)</f>
        <v>104.31</v>
      </c>
      <c r="C516" s="1">
        <f t="shared" si="1"/>
        <v>5.63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IFERROR(__xludf.DUMMYFUNCTION("""COMPUTED_VALUE"""),107.68)</f>
        <v>107.68</v>
      </c>
      <c r="C517" s="1">
        <f t="shared" si="1"/>
        <v>2.37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IFERROR(__xludf.DUMMYFUNCTION("""COMPUTED_VALUE"""),108.74)</f>
        <v>108.74</v>
      </c>
      <c r="C518" s="1">
        <f t="shared" si="1"/>
        <v>0.06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IFERROR(__xludf.DUMMYFUNCTION("""COMPUTED_VALUE"""),108.19)</f>
        <v>108.19</v>
      </c>
      <c r="C519" s="1">
        <f t="shared" si="1"/>
        <v>-1.55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IFERROR(__xludf.DUMMYFUNCTION("""COMPUTED_VALUE"""),108.87)</f>
        <v>108.87</v>
      </c>
      <c r="C520" s="1">
        <f t="shared" si="1"/>
        <v>-0.32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IFERROR(__xludf.DUMMYFUNCTION("""COMPUTED_VALUE"""),108.27)</f>
        <v>108.27</v>
      </c>
      <c r="C521" s="1">
        <f t="shared" si="1"/>
        <v>-1.6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IFERROR(__xludf.DUMMYFUNCTION("""COMPUTED_VALUE"""),108.56)</f>
        <v>108.56</v>
      </c>
      <c r="C522" s="1">
        <f t="shared" si="1"/>
        <v>-0.71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IFERROR(__xludf.DUMMYFUNCTION("""COMPUTED_VALUE"""),111.77)</f>
        <v>111.77</v>
      </c>
      <c r="C523" s="1">
        <f t="shared" si="1"/>
        <v>2.21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IFERROR(__xludf.DUMMYFUNCTION("""COMPUTED_VALUE"""),109.73)</f>
        <v>109.73</v>
      </c>
      <c r="C524" s="1">
        <f t="shared" si="1"/>
        <v>-3.04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IFERROR(__xludf.DUMMYFUNCTION("""COMPUTED_VALUE"""),111.47)</f>
        <v>111.47</v>
      </c>
      <c r="C525" s="1">
        <f t="shared" si="1"/>
        <v>0.74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IFERROR(__xludf.DUMMYFUNCTION("""COMPUTED_VALUE"""),113.45)</f>
        <v>113.45</v>
      </c>
      <c r="C526" s="1">
        <f t="shared" si="1"/>
        <v>0.98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IFERROR(__xludf.DUMMYFUNCTION("""COMPUTED_VALUE"""),113.39)</f>
        <v>113.39</v>
      </c>
      <c r="C527" s="1">
        <f t="shared" si="1"/>
        <v>-1.06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IFERROR(__xludf.DUMMYFUNCTION("""COMPUTED_VALUE"""),117.53)</f>
        <v>117.53</v>
      </c>
      <c r="C528" s="1">
        <f t="shared" si="1"/>
        <v>3.14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IFERROR(__xludf.DUMMYFUNCTION("""COMPUTED_VALUE"""),117.39)</f>
        <v>117.39</v>
      </c>
      <c r="C529" s="1">
        <f t="shared" si="1"/>
        <v>-1.14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IFERROR(__xludf.DUMMYFUNCTION("""COMPUTED_VALUE"""),115.98)</f>
        <v>115.98</v>
      </c>
      <c r="C530" s="1">
        <f t="shared" si="1"/>
        <v>-2.41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IFERROR(__xludf.DUMMYFUNCTION("""COMPUTED_VALUE"""),116.15)</f>
        <v>116.15</v>
      </c>
      <c r="C531" s="1">
        <f t="shared" si="1"/>
        <v>-0.83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IFERROR(__xludf.DUMMYFUNCTION("""COMPUTED_VALUE"""),115.88)</f>
        <v>115.88</v>
      </c>
      <c r="C532" s="1">
        <f t="shared" si="1"/>
        <v>-1.27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IFERROR(__xludf.DUMMYFUNCTION("""COMPUTED_VALUE"""),114.12)</f>
        <v>114.12</v>
      </c>
      <c r="C533" s="1">
        <f t="shared" si="1"/>
        <v>-2.76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IFERROR(__xludf.DUMMYFUNCTION("""COMPUTED_VALUE"""),114.53)</f>
        <v>114.53</v>
      </c>
      <c r="C534" s="1">
        <f t="shared" si="1"/>
        <v>-0.59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IFERROR(__xludf.DUMMYFUNCTION("""COMPUTED_VALUE"""),112.87)</f>
        <v>112.87</v>
      </c>
      <c r="C535" s="1">
        <f t="shared" si="1"/>
        <v>-2.66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IFERROR(__xludf.DUMMYFUNCTION("""COMPUTED_VALUE"""),113.17)</f>
        <v>113.17</v>
      </c>
      <c r="C536" s="1">
        <f t="shared" si="1"/>
        <v>-0.7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IFERROR(__xludf.DUMMYFUNCTION("""COMPUTED_VALUE"""),114.74)</f>
        <v>114.74</v>
      </c>
      <c r="C537" s="1">
        <f t="shared" si="1"/>
        <v>0.57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IFERROR(__xludf.DUMMYFUNCTION("""COMPUTED_VALUE"""),115.91)</f>
        <v>115.91</v>
      </c>
      <c r="C538" s="1">
        <f t="shared" si="1"/>
        <v>0.17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IFERROR(__xludf.DUMMYFUNCTION("""COMPUTED_VALUE"""),116.63)</f>
        <v>116.63</v>
      </c>
      <c r="C539" s="1">
        <f t="shared" si="1"/>
        <v>-0.28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IFERROR(__xludf.DUMMYFUNCTION("""COMPUTED_VALUE"""),114.36)</f>
        <v>114.36</v>
      </c>
      <c r="C540" s="1">
        <f t="shared" si="1"/>
        <v>-3.27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IFERROR(__xludf.DUMMYFUNCTION("""COMPUTED_VALUE"""),115.8)</f>
        <v>115.8</v>
      </c>
      <c r="C541" s="1">
        <f t="shared" si="1"/>
        <v>0.44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IFERROR(__xludf.DUMMYFUNCTION("""COMPUTED_VALUE"""),115.87)</f>
        <v>115.87</v>
      </c>
      <c r="C542" s="1">
        <f t="shared" si="1"/>
        <v>-0.93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IFERROR(__xludf.DUMMYFUNCTION("""COMPUTED_VALUE"""),116.23)</f>
        <v>116.23</v>
      </c>
      <c r="C543" s="1">
        <f t="shared" si="1"/>
        <v>-0.64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IFERROR(__xludf.DUMMYFUNCTION("""COMPUTED_VALUE"""),117.11)</f>
        <v>117.11</v>
      </c>
      <c r="C544" s="1">
        <f t="shared" si="1"/>
        <v>-0.12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IFERROR(__xludf.DUMMYFUNCTION("""COMPUTED_VALUE"""),115.14)</f>
        <v>115.14</v>
      </c>
      <c r="C545" s="1">
        <f t="shared" si="1"/>
        <v>-2.97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IFERROR(__xludf.DUMMYFUNCTION("""COMPUTED_VALUE"""),121.13)</f>
        <v>121.13</v>
      </c>
      <c r="C546" s="1">
        <f t="shared" si="1"/>
        <v>4.99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IFERROR(__xludf.DUMMYFUNCTION("""COMPUTED_VALUE"""),119.96)</f>
        <v>119.96</v>
      </c>
      <c r="C547" s="1">
        <f t="shared" si="1"/>
        <v>-2.17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IFERROR(__xludf.DUMMYFUNCTION("""COMPUTED_VALUE"""),118.63)</f>
        <v>118.63</v>
      </c>
      <c r="C548" s="1">
        <f t="shared" si="1"/>
        <v>-2.33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IFERROR(__xludf.DUMMYFUNCTION("""COMPUTED_VALUE"""),113.67)</f>
        <v>113.67</v>
      </c>
      <c r="C549" s="1">
        <f t="shared" si="1"/>
        <v>-5.96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IFERROR(__xludf.DUMMYFUNCTION("""COMPUTED_VALUE"""),116.4)</f>
        <v>116.4</v>
      </c>
      <c r="C550" s="1">
        <f t="shared" si="1"/>
        <v>1.73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IFERROR(__xludf.DUMMYFUNCTION("""COMPUTED_VALUE"""),117.17)</f>
        <v>117.17</v>
      </c>
      <c r="C551" s="1">
        <f t="shared" si="1"/>
        <v>-0.23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IFERROR(__xludf.DUMMYFUNCTION("""COMPUTED_VALUE"""),117.29)</f>
        <v>117.29</v>
      </c>
      <c r="C552" s="1">
        <f t="shared" si="1"/>
        <v>-0.88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IFERROR(__xludf.DUMMYFUNCTION("""COMPUTED_VALUE"""),116.99)</f>
        <v>116.99</v>
      </c>
      <c r="C553" s="1">
        <f t="shared" si="1"/>
        <v>-1.3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IFERROR(__xludf.DUMMYFUNCTION("""COMPUTED_VALUE"""),124.54)</f>
        <v>124.54</v>
      </c>
      <c r="C554" s="1">
        <f t="shared" si="1"/>
        <v>6.55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IFERROR(__xludf.DUMMYFUNCTION("""COMPUTED_VALUE"""),120.37)</f>
        <v>120.37</v>
      </c>
      <c r="C555" s="1">
        <f t="shared" si="1"/>
        <v>-5.17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IFERROR(__xludf.DUMMYFUNCTION("""COMPUTED_VALUE"""),123.06)</f>
        <v>123.06</v>
      </c>
      <c r="C556" s="1">
        <f t="shared" si="1"/>
        <v>1.69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IFERROR(__xludf.DUMMYFUNCTION("""COMPUTED_VALUE"""),122.93)</f>
        <v>122.93</v>
      </c>
      <c r="C557" s="1">
        <f t="shared" si="1"/>
        <v>-1.13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IFERROR(__xludf.DUMMYFUNCTION("""COMPUTED_VALUE"""),124.3)</f>
        <v>124.3</v>
      </c>
      <c r="C558" s="1">
        <f t="shared" si="1"/>
        <v>0.37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IFERROR(__xludf.DUMMYFUNCTION("""COMPUTED_VALUE"""),126.02)</f>
        <v>126.02</v>
      </c>
      <c r="C559" s="1">
        <f t="shared" si="1"/>
        <v>0.72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IFERROR(__xludf.DUMMYFUNCTION("""COMPUTED_VALUE"""),125.99)</f>
        <v>125.99</v>
      </c>
      <c r="C560" s="1">
        <f t="shared" si="1"/>
        <v>-1.03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IFERROR(__xludf.DUMMYFUNCTION("""COMPUTED_VALUE"""),124.74)</f>
        <v>124.74</v>
      </c>
      <c r="C561" s="1">
        <f t="shared" si="1"/>
        <v>-2.25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IFERROR(__xludf.DUMMYFUNCTION("""COMPUTED_VALUE"""),126.18)</f>
        <v>126.18</v>
      </c>
      <c r="C562" s="1">
        <f t="shared" si="1"/>
        <v>0.44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IFERROR(__xludf.DUMMYFUNCTION("""COMPUTED_VALUE"""),128.07)</f>
        <v>128.07</v>
      </c>
      <c r="C563" s="1">
        <f t="shared" si="1"/>
        <v>0.89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IFERROR(__xludf.DUMMYFUNCTION("""COMPUTED_VALUE"""),126.33)</f>
        <v>126.33</v>
      </c>
      <c r="C564" s="1">
        <f t="shared" si="1"/>
        <v>-2.74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IFERROR(__xludf.DUMMYFUNCTION("""COMPUTED_VALUE"""),126.36)</f>
        <v>126.36</v>
      </c>
      <c r="C565" s="1">
        <f t="shared" si="1"/>
        <v>-0.97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IFERROR(__xludf.DUMMYFUNCTION("""COMPUTED_VALUE"""),123.76)</f>
        <v>123.76</v>
      </c>
      <c r="C566" s="1">
        <f t="shared" si="1"/>
        <v>-3.6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IFERROR(__xludf.DUMMYFUNCTION("""COMPUTED_VALUE"""),124.37)</f>
        <v>124.37</v>
      </c>
      <c r="C567" s="1">
        <f t="shared" si="1"/>
        <v>-0.39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IFERROR(__xludf.DUMMYFUNCTION("""COMPUTED_VALUE"""),124.9)</f>
        <v>124.9</v>
      </c>
      <c r="C568" s="1">
        <f t="shared" si="1"/>
        <v>-0.47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IFERROR(__xludf.DUMMYFUNCTION("""COMPUTED_VALUE"""),122.71)</f>
        <v>122.71</v>
      </c>
      <c r="C569" s="1">
        <f t="shared" si="1"/>
        <v>-3.19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IFERROR(__xludf.DUMMYFUNCTION("""COMPUTED_VALUE"""),119.96)</f>
        <v>119.96</v>
      </c>
      <c r="C570" s="1">
        <f t="shared" si="1"/>
        <v>-3.75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IFERROR(__xludf.DUMMYFUNCTION("""COMPUTED_VALUE"""),118.0)</f>
        <v>118</v>
      </c>
      <c r="C571" s="1">
        <f t="shared" si="1"/>
        <v>-2.96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IFERROR(__xludf.DUMMYFUNCTION("""COMPUTED_VALUE"""),117.02)</f>
        <v>117.02</v>
      </c>
      <c r="C572" s="1">
        <f t="shared" si="1"/>
        <v>-1.98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IFERROR(__xludf.DUMMYFUNCTION("""COMPUTED_VALUE"""),114.56)</f>
        <v>114.56</v>
      </c>
      <c r="C573" s="1">
        <f t="shared" si="1"/>
        <v>-3.46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IFERROR(__xludf.DUMMYFUNCTION("""COMPUTED_VALUE"""),115.93)</f>
        <v>115.93</v>
      </c>
      <c r="C574" s="1">
        <f t="shared" si="1"/>
        <v>0.37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IFERROR(__xludf.DUMMYFUNCTION("""COMPUTED_VALUE"""),120.39)</f>
        <v>120.39</v>
      </c>
      <c r="C575" s="1">
        <f t="shared" si="1"/>
        <v>3.46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IFERROR(__xludf.DUMMYFUNCTION("""COMPUTED_VALUE"""),115.09)</f>
        <v>115.09</v>
      </c>
      <c r="C576" s="1">
        <f t="shared" si="1"/>
        <v>-6.3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IFERROR(__xludf.DUMMYFUNCTION("""COMPUTED_VALUE"""),117.73)</f>
        <v>117.73</v>
      </c>
      <c r="C577" s="1">
        <f t="shared" si="1"/>
        <v>1.64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IFERROR(__xludf.DUMMYFUNCTION("""COMPUTED_VALUE"""),116.86)</f>
        <v>116.86</v>
      </c>
      <c r="C578" s="1">
        <f t="shared" si="1"/>
        <v>-1.87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IFERROR(__xludf.DUMMYFUNCTION("""COMPUTED_VALUE"""),115.33)</f>
        <v>115.33</v>
      </c>
      <c r="C579" s="1">
        <f t="shared" si="1"/>
        <v>-2.53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IFERROR(__xludf.DUMMYFUNCTION("""COMPUTED_VALUE"""),113.6)</f>
        <v>113.6</v>
      </c>
      <c r="C580" s="1">
        <f t="shared" si="1"/>
        <v>-2.73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IFERROR(__xludf.DUMMYFUNCTION("""COMPUTED_VALUE"""),112.44)</f>
        <v>112.44</v>
      </c>
      <c r="C581" s="1">
        <f t="shared" si="1"/>
        <v>-2.16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IFERROR(__xludf.DUMMYFUNCTION("""COMPUTED_VALUE"""),111.75)</f>
        <v>111.75</v>
      </c>
      <c r="C582" s="1">
        <f t="shared" si="1"/>
        <v>-1.69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IFERROR(__xludf.DUMMYFUNCTION("""COMPUTED_VALUE"""),114.11)</f>
        <v>114.11</v>
      </c>
      <c r="C583" s="1">
        <f t="shared" si="1"/>
        <v>1.36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IFERROR(__xludf.DUMMYFUNCTION("""COMPUTED_VALUE"""),113.98)</f>
        <v>113.98</v>
      </c>
      <c r="C584" s="1">
        <f t="shared" si="1"/>
        <v>-1.13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IFERROR(__xludf.DUMMYFUNCTION("""COMPUTED_VALUE"""),114.56)</f>
        <v>114.56</v>
      </c>
      <c r="C585" s="1">
        <f t="shared" si="1"/>
        <v>-0.42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IFERROR(__xludf.DUMMYFUNCTION("""COMPUTED_VALUE"""),114.41)</f>
        <v>114.41</v>
      </c>
      <c r="C586" s="1">
        <f t="shared" si="1"/>
        <v>-1.15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IFERROR(__xludf.DUMMYFUNCTION("""COMPUTED_VALUE"""),115.15)</f>
        <v>115.15</v>
      </c>
      <c r="C587" s="1">
        <f t="shared" si="1"/>
        <v>-0.26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IFERROR(__xludf.DUMMYFUNCTION("""COMPUTED_VALUE"""),115.33)</f>
        <v>115.33</v>
      </c>
      <c r="C588" s="1">
        <f t="shared" si="1"/>
        <v>-0.82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IFERROR(__xludf.DUMMYFUNCTION("""COMPUTED_VALUE"""),113.77)</f>
        <v>113.77</v>
      </c>
      <c r="C589" s="1">
        <f t="shared" si="1"/>
        <v>-2.56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IFERROR(__xludf.DUMMYFUNCTION("""COMPUTED_VALUE"""),111.53)</f>
        <v>111.53</v>
      </c>
      <c r="C590" s="1">
        <f t="shared" si="1"/>
        <v>-3.24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IFERROR(__xludf.DUMMYFUNCTION("""COMPUTED_VALUE"""),108.99)</f>
        <v>108.99</v>
      </c>
      <c r="C591" s="1">
        <f t="shared" si="1"/>
        <v>-3.54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IFERROR(__xludf.DUMMYFUNCTION("""COMPUTED_VALUE"""),110.04)</f>
        <v>110.04</v>
      </c>
      <c r="C592" s="1">
        <f t="shared" si="1"/>
        <v>0.05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IFERROR(__xludf.DUMMYFUNCTION("""COMPUTED_VALUE"""),109.37)</f>
        <v>109.37</v>
      </c>
      <c r="C593" s="1">
        <f t="shared" si="1"/>
        <v>-1.67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IFERROR(__xludf.DUMMYFUNCTION("""COMPUTED_VALUE"""),107.29)</f>
        <v>107.29</v>
      </c>
      <c r="C594" s="1">
        <f t="shared" si="1"/>
        <v>-3.08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IFERROR(__xludf.DUMMYFUNCTION("""COMPUTED_VALUE"""),106.32)</f>
        <v>106.32</v>
      </c>
      <c r="C595" s="1">
        <f t="shared" si="1"/>
        <v>-1.97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IFERROR(__xludf.DUMMYFUNCTION("""COMPUTED_VALUE"""),102.13)</f>
        <v>102.13</v>
      </c>
      <c r="C596" s="1">
        <f t="shared" si="1"/>
        <v>-5.19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IFERROR(__xludf.DUMMYFUNCTION("""COMPUTED_VALUE"""),99.77)</f>
        <v>99.77</v>
      </c>
      <c r="C597" s="1">
        <f t="shared" si="1"/>
        <v>-3.36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IFERROR(__xludf.DUMMYFUNCTION("""COMPUTED_VALUE"""),99.87)</f>
        <v>99.87</v>
      </c>
      <c r="C598" s="1">
        <f t="shared" si="1"/>
        <v>-0.9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IFERROR(__xludf.DUMMYFUNCTION("""COMPUTED_VALUE"""),98.2)</f>
        <v>98.2</v>
      </c>
      <c r="C599" s="1">
        <f t="shared" si="1"/>
        <v>-2.67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IFERROR(__xludf.DUMMYFUNCTION("""COMPUTED_VALUE"""),97.08)</f>
        <v>97.08</v>
      </c>
      <c r="C600" s="1">
        <f t="shared" si="1"/>
        <v>-2.12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IFERROR(__xludf.DUMMYFUNCTION("""COMPUTED_VALUE"""),95.49)</f>
        <v>95.49</v>
      </c>
      <c r="C601" s="1">
        <f t="shared" si="1"/>
        <v>-2.59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IFERROR(__xludf.DUMMYFUNCTION("""COMPUTED_VALUE"""),96.51)</f>
        <v>96.51</v>
      </c>
      <c r="C602" s="1">
        <f t="shared" si="1"/>
        <v>0.02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IFERROR(__xludf.DUMMYFUNCTION("""COMPUTED_VALUE"""),97.53)</f>
        <v>97.53</v>
      </c>
      <c r="C603" s="1">
        <f t="shared" si="1"/>
        <v>0.02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IFERROR(__xludf.DUMMYFUNCTION("""COMPUTED_VALUE"""),97.53)</f>
        <v>97.53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IFERROR(__xludf.DUMMYFUNCTION("""COMPUTED_VALUE"""),96.86)</f>
        <v>96.86</v>
      </c>
      <c r="C605" s="1">
        <f t="shared" si="1"/>
        <v>-1.67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IFERROR(__xludf.DUMMYFUNCTION("""COMPUTED_VALUE"""),96.7)</f>
        <v>96.7</v>
      </c>
      <c r="C606" s="1">
        <f t="shared" si="1"/>
        <v>-1.16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IFERROR(__xludf.DUMMYFUNCTION("""COMPUTED_VALUE"""),97.86)</f>
        <v>97.86</v>
      </c>
      <c r="C607" s="1">
        <f t="shared" si="1"/>
        <v>0.16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IFERROR(__xludf.DUMMYFUNCTION("""COMPUTED_VALUE"""),94.61)</f>
        <v>94.61</v>
      </c>
      <c r="C608" s="1">
        <f t="shared" si="1"/>
        <v>-4.25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IFERROR(__xludf.DUMMYFUNCTION("""COMPUTED_VALUE"""),95.7)</f>
        <v>95.7</v>
      </c>
      <c r="C609" s="1">
        <f t="shared" si="1"/>
        <v>0.09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IFERROR(__xludf.DUMMYFUNCTION("""COMPUTED_VALUE"""),92.64)</f>
        <v>92.64</v>
      </c>
      <c r="C610" s="1">
        <f t="shared" si="1"/>
        <v>-4.06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IFERROR(__xludf.DUMMYFUNCTION("""COMPUTED_VALUE"""),91.0)</f>
        <v>91</v>
      </c>
      <c r="C611" s="1">
        <f t="shared" si="1"/>
        <v>-2.64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IFERROR(__xludf.DUMMYFUNCTION("""COMPUTED_VALUE"""),92.21)</f>
        <v>92.21</v>
      </c>
      <c r="C612" s="1">
        <f t="shared" si="1"/>
        <v>0.21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IFERROR(__xludf.DUMMYFUNCTION("""COMPUTED_VALUE"""),94.96)</f>
        <v>94.96</v>
      </c>
      <c r="C613" s="1">
        <f t="shared" si="1"/>
        <v>1.75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IFERROR(__xludf.DUMMYFUNCTION("""COMPUTED_VALUE"""),94.0)</f>
        <v>94</v>
      </c>
      <c r="C614" s="1">
        <f t="shared" si="1"/>
        <v>-1.96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IFERROR(__xludf.DUMMYFUNCTION("""COMPUTED_VALUE"""),94.54)</f>
        <v>94.54</v>
      </c>
      <c r="C615" s="1">
        <f t="shared" si="1"/>
        <v>-0.46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IFERROR(__xludf.DUMMYFUNCTION("""COMPUTED_VALUE"""),92.8)</f>
        <v>92.8</v>
      </c>
      <c r="C616" s="1">
        <f t="shared" si="1"/>
        <v>-2.74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IFERROR(__xludf.DUMMYFUNCTION("""COMPUTED_VALUE"""),94.04)</f>
        <v>94.04</v>
      </c>
      <c r="C617" s="1">
        <f t="shared" si="1"/>
        <v>0.24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IFERROR(__xludf.DUMMYFUNCTION("""COMPUTED_VALUE"""),92.72)</f>
        <v>92.72</v>
      </c>
      <c r="C618" s="1">
        <f t="shared" si="1"/>
        <v>-2.32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IFERROR(__xludf.DUMMYFUNCTION("""COMPUTED_VALUE"""),93.82)</f>
        <v>93.82</v>
      </c>
      <c r="C619" s="1">
        <f t="shared" si="1"/>
        <v>0.1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IFERROR(__xludf.DUMMYFUNCTION("""COMPUTED_VALUE"""),95.66)</f>
        <v>95.66</v>
      </c>
      <c r="C620" s="1">
        <f t="shared" si="1"/>
        <v>0.84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IFERROR(__xludf.DUMMYFUNCTION("""COMPUTED_VALUE"""),93.63)</f>
        <v>93.63</v>
      </c>
      <c r="C621" s="1">
        <f t="shared" si="1"/>
        <v>-3.03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IFERROR(__xludf.DUMMYFUNCTION("""COMPUTED_VALUE"""),96.37)</f>
        <v>96.37</v>
      </c>
      <c r="C622" s="1">
        <f t="shared" si="1"/>
        <v>1.74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IFERROR(__xludf.DUMMYFUNCTION("""COMPUTED_VALUE"""),96.55)</f>
        <v>96.55</v>
      </c>
      <c r="C623" s="1">
        <f t="shared" si="1"/>
        <v>-0.82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IFERROR(__xludf.DUMMYFUNCTION("""COMPUTED_VALUE"""),93.9)</f>
        <v>93.9</v>
      </c>
      <c r="C624" s="1">
        <f t="shared" si="1"/>
        <v>-3.65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IFERROR(__xludf.DUMMYFUNCTION("""COMPUTED_VALUE"""),93.63)</f>
        <v>93.63</v>
      </c>
      <c r="C625" s="1">
        <f t="shared" si="1"/>
        <v>-1.27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IFERROR(__xludf.DUMMYFUNCTION("""COMPUTED_VALUE"""),91.22)</f>
        <v>91.22</v>
      </c>
      <c r="C626" s="1">
        <f t="shared" si="1"/>
        <v>-3.41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IFERROR(__xludf.DUMMYFUNCTION("""COMPUTED_VALUE"""),91.03)</f>
        <v>91.03</v>
      </c>
      <c r="C627" s="1">
        <f t="shared" si="1"/>
        <v>-1.19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IFERROR(__xludf.DUMMYFUNCTION("""COMPUTED_VALUE"""),93.27)</f>
        <v>93.27</v>
      </c>
      <c r="C628" s="1">
        <f t="shared" si="1"/>
        <v>1.24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IFERROR(__xludf.DUMMYFUNCTION("""COMPUTED_VALUE"""),93.49)</f>
        <v>93.49</v>
      </c>
      <c r="C629" s="1">
        <f t="shared" si="1"/>
        <v>-0.78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IFERROR(__xludf.DUMMYFUNCTION("""COMPUTED_VALUE"""),95.86)</f>
        <v>95.86</v>
      </c>
      <c r="C630" s="1">
        <f t="shared" si="1"/>
        <v>1.37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IFERROR(__xludf.DUMMYFUNCTION("""COMPUTED_VALUE"""),97.13)</f>
        <v>97.13</v>
      </c>
      <c r="C631" s="1">
        <f t="shared" si="1"/>
        <v>0.27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IFERROR(__xludf.DUMMYFUNCTION("""COMPUTED_VALUE"""),98.6)</f>
        <v>98.6</v>
      </c>
      <c r="C632" s="1">
        <f t="shared" si="1"/>
        <v>0.47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IFERROR(__xludf.DUMMYFUNCTION("""COMPUTED_VALUE"""),95.92)</f>
        <v>95.92</v>
      </c>
      <c r="C633" s="1">
        <f t="shared" si="1"/>
        <v>-3.68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IFERROR(__xludf.DUMMYFUNCTION("""COMPUTED_VALUE"""),95.47)</f>
        <v>95.47</v>
      </c>
      <c r="C634" s="1">
        <f t="shared" si="1"/>
        <v>-1.45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IFERROR(__xludf.DUMMYFUNCTION("""COMPUTED_VALUE"""),94.47)</f>
        <v>94.47</v>
      </c>
      <c r="C635" s="1">
        <f t="shared" si="1"/>
        <v>-2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IFERROR(__xludf.DUMMYFUNCTION("""COMPUTED_VALUE"""),94.25)</f>
        <v>94.25</v>
      </c>
      <c r="C636" s="1">
        <f t="shared" si="1"/>
        <v>-1.22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IFERROR(__xludf.DUMMYFUNCTION("""COMPUTED_VALUE"""),95.13)</f>
        <v>95.13</v>
      </c>
      <c r="C637" s="1">
        <f t="shared" si="1"/>
        <v>-0.12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IFERROR(__xludf.DUMMYFUNCTION("""COMPUTED_VALUE"""),94.02)</f>
        <v>94.02</v>
      </c>
      <c r="C638" s="1">
        <f t="shared" si="1"/>
        <v>-2.11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IFERROR(__xludf.DUMMYFUNCTION("""COMPUTED_VALUE"""),97.43)</f>
        <v>97.43</v>
      </c>
      <c r="C639" s="1">
        <f t="shared" si="1"/>
        <v>2.41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IFERROR(__xludf.DUMMYFUNCTION("""COMPUTED_VALUE"""),97.68)</f>
        <v>97.68</v>
      </c>
      <c r="C640" s="1">
        <f t="shared" si="1"/>
        <v>-0.75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IFERROR(__xludf.DUMMYFUNCTION("""COMPUTED_VALUE"""),97.98)</f>
        <v>97.98</v>
      </c>
      <c r="C641" s="1">
        <f t="shared" si="1"/>
        <v>-0.7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IFERROR(__xludf.DUMMYFUNCTION("""COMPUTED_VALUE"""),96.51)</f>
        <v>96.51</v>
      </c>
      <c r="C642" s="1">
        <f t="shared" si="1"/>
        <v>-2.47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IFERROR(__xludf.DUMMYFUNCTION("""COMPUTED_VALUE"""),95.0)</f>
        <v>95</v>
      </c>
      <c r="C643" s="1">
        <f t="shared" si="1"/>
        <v>-2.51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IFERROR(__xludf.DUMMYFUNCTION("""COMPUTED_VALUE"""),94.16)</f>
        <v>94.16</v>
      </c>
      <c r="C644" s="1">
        <f t="shared" si="1"/>
        <v>-1.84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IFERROR(__xludf.DUMMYFUNCTION("""COMPUTED_VALUE"""),93.16)</f>
        <v>93.16</v>
      </c>
      <c r="C645" s="1">
        <f t="shared" si="1"/>
        <v>-2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IFERROR(__xludf.DUMMYFUNCTION("""COMPUTED_VALUE"""),94.47)</f>
        <v>94.47</v>
      </c>
      <c r="C646" s="1">
        <f t="shared" si="1"/>
        <v>0.31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IFERROR(__xludf.DUMMYFUNCTION("""COMPUTED_VALUE"""),95.96)</f>
        <v>95.96</v>
      </c>
      <c r="C647" s="1">
        <f t="shared" si="1"/>
        <v>0.49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IFERROR(__xludf.DUMMYFUNCTION("""COMPUTED_VALUE"""),98.06)</f>
        <v>98.06</v>
      </c>
      <c r="C648" s="1">
        <f t="shared" si="1"/>
        <v>1.1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IFERROR(__xludf.DUMMYFUNCTION("""COMPUTED_VALUE"""),101.64)</f>
        <v>101.64</v>
      </c>
      <c r="C649" s="1">
        <f t="shared" si="1"/>
        <v>2.58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IFERROR(__xludf.DUMMYFUNCTION("""COMPUTED_VALUE"""),100.88)</f>
        <v>100.88</v>
      </c>
      <c r="C650" s="1">
        <f t="shared" si="1"/>
        <v>-1.76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IFERROR(__xludf.DUMMYFUNCTION("""COMPUTED_VALUE"""),100.9)</f>
        <v>100.9</v>
      </c>
      <c r="C651" s="1">
        <f t="shared" si="1"/>
        <v>-0.98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IFERROR(__xludf.DUMMYFUNCTION("""COMPUTED_VALUE"""),100.09)</f>
        <v>100.09</v>
      </c>
      <c r="C652" s="1">
        <f t="shared" si="1"/>
        <v>-1.81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IFERROR(__xludf.DUMMYFUNCTION("""COMPUTED_VALUE"""),97.81)</f>
        <v>97.81</v>
      </c>
      <c r="C653" s="1">
        <f t="shared" si="1"/>
        <v>-3.28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IFERROR(__xludf.DUMMYFUNCTION("""COMPUTED_VALUE"""),100.98)</f>
        <v>100.98</v>
      </c>
      <c r="C654" s="1">
        <f t="shared" si="1"/>
        <v>2.17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IFERROR(__xludf.DUMMYFUNCTION("""COMPUTED_VALUE"""),102.02)</f>
        <v>102.02</v>
      </c>
      <c r="C655" s="1">
        <f t="shared" si="1"/>
        <v>0.04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IFERROR(__xludf.DUMMYFUNCTION("""COMPUTED_VALUE"""),103.24)</f>
        <v>103.24</v>
      </c>
      <c r="C656" s="1">
        <f t="shared" si="1"/>
        <v>0.22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IFERROR(__xludf.DUMMYFUNCTION("""COMPUTED_VALUE"""),102.5)</f>
        <v>102.5</v>
      </c>
      <c r="C657" s="1">
        <f t="shared" si="1"/>
        <v>-1.74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IFERROR(__xludf.DUMMYFUNCTION("""COMPUTED_VALUE"""),103.6)</f>
        <v>103.6</v>
      </c>
      <c r="C658" s="1">
        <f t="shared" si="1"/>
        <v>0.1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IFERROR(__xludf.DUMMYFUNCTION("""COMPUTED_VALUE"""),103.02)</f>
        <v>103.02</v>
      </c>
      <c r="C659" s="1">
        <f t="shared" si="1"/>
        <v>-1.58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IFERROR(__xludf.DUMMYFUNCTION("""COMPUTED_VALUE"""),103.61)</f>
        <v>103.61</v>
      </c>
      <c r="C660" s="1">
        <f t="shared" si="1"/>
        <v>-0.41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IFERROR(__xludf.DUMMYFUNCTION("""COMPUTED_VALUE"""),103.26)</f>
        <v>103.26</v>
      </c>
      <c r="C661" s="1">
        <f t="shared" si="1"/>
        <v>-1.35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IFERROR(__xludf.DUMMYFUNCTION("""COMPUTED_VALUE"""),103.13)</f>
        <v>103.13</v>
      </c>
      <c r="C662" s="1">
        <f t="shared" si="1"/>
        <v>-1.13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IFERROR(__xludf.DUMMYFUNCTION("""COMPUTED_VALUE"""),103.49)</f>
        <v>103.49</v>
      </c>
      <c r="C663" s="1">
        <f t="shared" si="1"/>
        <v>-0.64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IFERROR(__xludf.DUMMYFUNCTION("""COMPUTED_VALUE"""),103.6)</f>
        <v>103.6</v>
      </c>
      <c r="C664" s="1">
        <f t="shared" si="1"/>
        <v>-0.89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IFERROR(__xludf.DUMMYFUNCTION("""COMPUTED_VALUE"""),105.28)</f>
        <v>105.28</v>
      </c>
      <c r="C665" s="1">
        <f t="shared" si="1"/>
        <v>0.68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IFERROR(__xludf.DUMMYFUNCTION("""COMPUTED_VALUE"""),105.32)</f>
        <v>105.32</v>
      </c>
      <c r="C666" s="1">
        <f t="shared" si="1"/>
        <v>-0.96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IFERROR(__xludf.DUMMYFUNCTION("""COMPUTED_VALUE"""),104.67)</f>
        <v>104.67</v>
      </c>
      <c r="C667" s="1">
        <f t="shared" si="1"/>
        <v>-1.65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IFERROR(__xludf.DUMMYFUNCTION("""COMPUTED_VALUE"""),104.08)</f>
        <v>104.08</v>
      </c>
      <c r="C668" s="1">
        <f t="shared" si="1"/>
        <v>-1.59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IFERROR(__xludf.DUMMYFUNCTION("""COMPUTED_VALUE"""),104.96)</f>
        <v>104.96</v>
      </c>
      <c r="C669" s="1">
        <f t="shared" si="1"/>
        <v>-0.12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IFERROR(__xludf.DUMMYFUNCTION("""COMPUTED_VALUE"""),105.12)</f>
        <v>105.12</v>
      </c>
      <c r="C670" s="1">
        <f t="shared" si="1"/>
        <v>-0.84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IFERROR(__xludf.DUMMYFUNCTION("""COMPUTED_VALUE"""),105.03)</f>
        <v>105.03</v>
      </c>
      <c r="C671" s="1">
        <f t="shared" si="1"/>
        <v>-1.09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IFERROR(__xludf.DUMMYFUNCTION("""COMPUTED_VALUE"""),105.53)</f>
        <v>105.53</v>
      </c>
      <c r="C672" s="1">
        <f t="shared" si="1"/>
        <v>-0.5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IFERROR(__xludf.DUMMYFUNCTION("""COMPUTED_VALUE"""),104.72)</f>
        <v>104.72</v>
      </c>
      <c r="C673" s="1">
        <f t="shared" si="1"/>
        <v>-1.81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IFERROR(__xludf.DUMMYFUNCTION("""COMPUTED_VALUE"""),105.72)</f>
        <v>105.72</v>
      </c>
      <c r="C674" s="1">
        <f t="shared" si="1"/>
        <v>0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IFERROR(__xludf.DUMMYFUNCTION("""COMPUTED_VALUE"""),106.41)</f>
        <v>106.41</v>
      </c>
      <c r="C675" s="1">
        <f t="shared" si="1"/>
        <v>-0.31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IFERROR(__xludf.DUMMYFUNCTION("""COMPUTED_VALUE"""),109.94)</f>
        <v>109.94</v>
      </c>
      <c r="C676" s="1">
        <f t="shared" si="1"/>
        <v>2.53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IFERROR(__xludf.DUMMYFUNCTION("""COMPUTED_VALUE"""),113.54)</f>
        <v>113.54</v>
      </c>
      <c r="C677" s="1">
        <f t="shared" si="1"/>
        <v>2.6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IFERROR(__xludf.DUMMYFUNCTION("""COMPUTED_VALUE"""),116.33)</f>
        <v>116.33</v>
      </c>
      <c r="C678" s="1">
        <f t="shared" si="1"/>
        <v>1.79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IFERROR(__xludf.DUMMYFUNCTION("""COMPUTED_VALUE"""),114.68)</f>
        <v>114.68</v>
      </c>
      <c r="C679" s="1">
        <f t="shared" si="1"/>
        <v>-2.65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IFERROR(__xludf.DUMMYFUNCTION("""COMPUTED_VALUE"""),116.69)</f>
        <v>116.69</v>
      </c>
      <c r="C680" s="1">
        <f t="shared" si="1"/>
        <v>1.01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IFERROR(__xludf.DUMMYFUNCTION("""COMPUTED_VALUE"""),118.24)</f>
        <v>118.24</v>
      </c>
      <c r="C681" s="1">
        <f t="shared" si="1"/>
        <v>0.55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IFERROR(__xludf.DUMMYFUNCTION("""COMPUTED_VALUE"""),120.67)</f>
        <v>120.67</v>
      </c>
      <c r="C682" s="1">
        <f t="shared" si="1"/>
        <v>1.43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IFERROR(__xludf.DUMMYFUNCTION("""COMPUTED_VALUE"""),121.36)</f>
        <v>121.36</v>
      </c>
      <c r="C683" s="1">
        <f t="shared" si="1"/>
        <v>-0.31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IFERROR(__xludf.DUMMYFUNCTION("""COMPUTED_VALUE"""),119.9)</f>
        <v>119.9</v>
      </c>
      <c r="C684" s="1">
        <f t="shared" si="1"/>
        <v>-2.46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IFERROR(__xludf.DUMMYFUNCTION("""COMPUTED_VALUE"""),119.88)</f>
        <v>119.88</v>
      </c>
      <c r="C685" s="1">
        <f t="shared" si="1"/>
        <v>-1.02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IFERROR(__xludf.DUMMYFUNCTION("""COMPUTED_VALUE"""),119.02)</f>
        <v>119.02</v>
      </c>
      <c r="C686" s="1">
        <f t="shared" si="1"/>
        <v>-1.86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IFERROR(__xludf.DUMMYFUNCTION("""COMPUTED_VALUE"""),117.63)</f>
        <v>117.63</v>
      </c>
      <c r="C687" s="1">
        <f t="shared" si="1"/>
        <v>-2.39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IFERROR(__xludf.DUMMYFUNCTION("""COMPUTED_VALUE"""),116.72)</f>
        <v>116.72</v>
      </c>
      <c r="C688" s="1">
        <f t="shared" si="1"/>
        <v>-1.91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IFERROR(__xludf.DUMMYFUNCTION("""COMPUTED_VALUE"""),116.6)</f>
        <v>116.6</v>
      </c>
      <c r="C689" s="1">
        <f t="shared" si="1"/>
        <v>-1.12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IFERROR(__xludf.DUMMYFUNCTION("""COMPUTED_VALUE"""),113.5)</f>
        <v>113.5</v>
      </c>
      <c r="C690" s="1">
        <f t="shared" si="1"/>
        <v>-4.1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IFERROR(__xludf.DUMMYFUNCTION("""COMPUTED_VALUE"""),113.08)</f>
        <v>113.08</v>
      </c>
      <c r="C691" s="1">
        <f t="shared" si="1"/>
        <v>-1.42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IFERROR(__xludf.DUMMYFUNCTION("""COMPUTED_VALUE"""),115.23)</f>
        <v>115.23</v>
      </c>
      <c r="C692" s="1">
        <f t="shared" si="1"/>
        <v>1.15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IFERROR(__xludf.DUMMYFUNCTION("""COMPUTED_VALUE"""),113.68)</f>
        <v>113.68</v>
      </c>
      <c r="C693" s="1">
        <f t="shared" si="1"/>
        <v>-2.55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IFERROR(__xludf.DUMMYFUNCTION("""COMPUTED_VALUE"""),116.86)</f>
        <v>116.86</v>
      </c>
      <c r="C694" s="1">
        <f t="shared" si="1"/>
        <v>2.18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IFERROR(__xludf.DUMMYFUNCTION("""COMPUTED_VALUE"""),117.25)</f>
        <v>117.25</v>
      </c>
      <c r="C695" s="1">
        <f t="shared" si="1"/>
        <v>-0.61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IFERROR(__xludf.DUMMYFUNCTION("""COMPUTED_VALUE"""),117.91)</f>
        <v>117.91</v>
      </c>
      <c r="C696" s="1">
        <f t="shared" si="1"/>
        <v>-0.34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IFERROR(__xludf.DUMMYFUNCTION("""COMPUTED_VALUE"""),119.9)</f>
        <v>119.9</v>
      </c>
      <c r="C697" s="1">
        <f t="shared" si="1"/>
        <v>0.99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IFERROR(__xludf.DUMMYFUNCTION("""COMPUTED_VALUE"""),119.31)</f>
        <v>119.31</v>
      </c>
      <c r="C698" s="1">
        <f t="shared" si="1"/>
        <v>-1.59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IFERROR(__xludf.DUMMYFUNCTION("""COMPUTED_VALUE"""),119.46)</f>
        <v>119.46</v>
      </c>
      <c r="C699" s="1">
        <f t="shared" si="1"/>
        <v>-0.85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IFERROR(__xludf.DUMMYFUNCTION("""COMPUTED_VALUE"""),119.63)</f>
        <v>119.63</v>
      </c>
      <c r="C700" s="1">
        <f t="shared" si="1"/>
        <v>-0.83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IFERROR(__xludf.DUMMYFUNCTION("""COMPUTED_VALUE"""),120.08)</f>
        <v>120.08</v>
      </c>
      <c r="C701" s="1">
        <f t="shared" si="1"/>
        <v>-0.55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IFERROR(__xludf.DUMMYFUNCTION("""COMPUTED_VALUE"""),121.99)</f>
        <v>121.99</v>
      </c>
      <c r="C702" s="1">
        <f t="shared" si="1"/>
        <v>0.91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IFERROR(__xludf.DUMMYFUNCTION("""COMPUTED_VALUE"""),120.2)</f>
        <v>120.2</v>
      </c>
      <c r="C703" s="1">
        <f t="shared" si="1"/>
        <v>-2.79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IFERROR(__xludf.DUMMYFUNCTION("""COMPUTED_VALUE"""),124.5)</f>
        <v>124.5</v>
      </c>
      <c r="C704" s="1">
        <f t="shared" si="1"/>
        <v>3.3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IFERROR(__xludf.DUMMYFUNCTION("""COMPUTED_VALUE"""),123.22)</f>
        <v>123.22</v>
      </c>
      <c r="C705" s="1">
        <f t="shared" si="1"/>
        <v>-2.28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IFERROR(__xludf.DUMMYFUNCTION("""COMPUTED_VALUE"""),124.92)</f>
        <v>124.92</v>
      </c>
      <c r="C706" s="1">
        <f t="shared" si="1"/>
        <v>0.7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IFERROR(__xludf.DUMMYFUNCTION("""COMPUTED_VALUE"""),125.15)</f>
        <v>125.15</v>
      </c>
      <c r="C707" s="1">
        <f t="shared" si="1"/>
        <v>-0.77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IFERROR(__xludf.DUMMYFUNCTION("""COMPUTED_VALUE"""),123.62)</f>
        <v>123.62</v>
      </c>
      <c r="C708" s="1">
        <f t="shared" si="1"/>
        <v>-2.53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IFERROR(__xludf.DUMMYFUNCTION("""COMPUTED_VALUE"""),122.77)</f>
        <v>122.77</v>
      </c>
      <c r="C709" s="1">
        <f t="shared" si="1"/>
        <v>-1.85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IFERROR(__xludf.DUMMYFUNCTION("""COMPUTED_VALUE"""),119.0)</f>
        <v>119</v>
      </c>
      <c r="C710" s="1">
        <f t="shared" si="1"/>
        <v>-4.77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IFERROR(__xludf.DUMMYFUNCTION("""COMPUTED_VALUE"""),119.77)</f>
        <v>119.77</v>
      </c>
      <c r="C711" s="1">
        <f t="shared" si="1"/>
        <v>-0.23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IFERROR(__xludf.DUMMYFUNCTION("""COMPUTED_VALUE"""),119.72)</f>
        <v>119.72</v>
      </c>
      <c r="C712" s="1">
        <f t="shared" si="1"/>
        <v>-1.05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IFERROR(__xludf.DUMMYFUNCTION("""COMPUTED_VALUE"""),119.44)</f>
        <v>119.44</v>
      </c>
      <c r="C713" s="1">
        <f t="shared" si="1"/>
        <v>-1.28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IFERROR(__xludf.DUMMYFUNCTION("""COMPUTED_VALUE"""),122.39)</f>
        <v>122.39</v>
      </c>
      <c r="C714" s="1">
        <f t="shared" si="1"/>
        <v>1.95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IFERROR(__xludf.DUMMYFUNCTION("""COMPUTED_VALUE"""),124.85)</f>
        <v>124.85</v>
      </c>
      <c r="C715" s="1">
        <f t="shared" si="1"/>
        <v>1.46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IFERROR(__xludf.DUMMYFUNCTION("""COMPUTED_VALUE"""),123.25)</f>
        <v>123.25</v>
      </c>
      <c r="C716" s="1">
        <f t="shared" si="1"/>
        <v>-2.6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IFERROR(__xludf.DUMMYFUNCTION("""COMPUTED_VALUE"""),124.08)</f>
        <v>124.08</v>
      </c>
      <c r="C717" s="1">
        <f t="shared" si="1"/>
        <v>-0.17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IFERROR(__xludf.DUMMYFUNCTION("""COMPUTED_VALUE"""),126.25)</f>
        <v>126.25</v>
      </c>
      <c r="C718" s="1">
        <f t="shared" si="1"/>
        <v>1.17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IFERROR(__xludf.DUMMYFUNCTION("""COMPUTED_VALUE"""),117.98)</f>
        <v>117.98</v>
      </c>
      <c r="C719" s="1">
        <f t="shared" si="1"/>
        <v>-9.27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IFERROR(__xludf.DUMMYFUNCTION("""COMPUTED_VALUE"""),115.27)</f>
        <v>115.27</v>
      </c>
      <c r="C720" s="1">
        <f t="shared" si="1"/>
        <v>-3.71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IFERROR(__xludf.DUMMYFUNCTION("""COMPUTED_VALUE"""),116.15)</f>
        <v>116.15</v>
      </c>
      <c r="C721" s="1">
        <f t="shared" si="1"/>
        <v>-0.12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IFERROR(__xludf.DUMMYFUNCTION("""COMPUTED_VALUE"""),117.24)</f>
        <v>117.24</v>
      </c>
      <c r="C722" s="1">
        <f t="shared" si="1"/>
        <v>0.09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IFERROR(__xludf.DUMMYFUNCTION("""COMPUTED_VALUE"""),116.47)</f>
        <v>116.47</v>
      </c>
      <c r="C723" s="1">
        <f t="shared" si="1"/>
        <v>-1.77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IFERROR(__xludf.DUMMYFUNCTION("""COMPUTED_VALUE"""),114.24)</f>
        <v>114.24</v>
      </c>
      <c r="C724" s="1">
        <f t="shared" si="1"/>
        <v>-3.23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IFERROR(__xludf.DUMMYFUNCTION("""COMPUTED_VALUE"""),115.44)</f>
        <v>115.44</v>
      </c>
      <c r="C725" s="1">
        <f t="shared" si="1"/>
        <v>0.2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IFERROR(__xludf.DUMMYFUNCTION("""COMPUTED_VALUE"""),115.84)</f>
        <v>115.84</v>
      </c>
      <c r="C726" s="1">
        <f t="shared" si="1"/>
        <v>-0.6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IFERROR(__xludf.DUMMYFUNCTION("""COMPUTED_VALUE"""),118.3)</f>
        <v>118.3</v>
      </c>
      <c r="C727" s="1">
        <f t="shared" si="1"/>
        <v>1.46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IFERROR(__xludf.DUMMYFUNCTION("""COMPUTED_VALUE"""),118.09)</f>
        <v>118.09</v>
      </c>
      <c r="C728" s="1">
        <f t="shared" si="1"/>
        <v>-1.21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IFERROR(__xludf.DUMMYFUNCTION("""COMPUTED_VALUE"""),117.7)</f>
        <v>117.7</v>
      </c>
      <c r="C729" s="1">
        <f t="shared" si="1"/>
        <v>-1.39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IFERROR(__xludf.DUMMYFUNCTION("""COMPUTED_VALUE"""),120.31)</f>
        <v>120.31</v>
      </c>
      <c r="C730" s="1">
        <f t="shared" si="1"/>
        <v>1.61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IFERROR(__xludf.DUMMYFUNCTION("""COMPUTED_VALUE"""),120.94)</f>
        <v>120.94</v>
      </c>
      <c r="C731" s="1">
        <f t="shared" si="1"/>
        <v>-0.37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IFERROR(__xludf.DUMMYFUNCTION("""COMPUTED_VALUE"""),118.41)</f>
        <v>118.41</v>
      </c>
      <c r="C732" s="1">
        <f t="shared" si="1"/>
        <v>-3.53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IFERROR(__xludf.DUMMYFUNCTION("""COMPUTED_VALUE"""),119.33)</f>
        <v>119.33</v>
      </c>
      <c r="C733" s="1">
        <f t="shared" si="1"/>
        <v>-0.08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IFERROR(__xludf.DUMMYFUNCTION("""COMPUTED_VALUE"""),118.73)</f>
        <v>118.73</v>
      </c>
      <c r="C734" s="1">
        <f t="shared" si="1"/>
        <v>-1.6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IFERROR(__xludf.DUMMYFUNCTION("""COMPUTED_VALUE"""),117.79)</f>
        <v>117.79</v>
      </c>
      <c r="C735" s="1">
        <f t="shared" si="1"/>
        <v>-1.94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IFERROR(__xludf.DUMMYFUNCTION("""COMPUTED_VALUE"""),118.4)</f>
        <v>118.4</v>
      </c>
      <c r="C736" s="1">
        <f t="shared" si="1"/>
        <v>-0.39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IFERROR(__xludf.DUMMYFUNCTION("""COMPUTED_VALUE"""),116.58)</f>
        <v>116.58</v>
      </c>
      <c r="C737" s="1">
        <f t="shared" si="1"/>
        <v>-2.82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IFERROR(__xludf.DUMMYFUNCTION("""COMPUTED_VALUE"""),117.13)</f>
        <v>117.13</v>
      </c>
      <c r="C738" s="1">
        <f t="shared" si="1"/>
        <v>-0.45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IFERROR(__xludf.DUMMYFUNCTION("""COMPUTED_VALUE"""),117.2)</f>
        <v>117.2</v>
      </c>
      <c r="C739" s="1">
        <f t="shared" si="1"/>
        <v>-0.93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IFERROR(__xludf.DUMMYFUNCTION("""COMPUTED_VALUE"""),116.57)</f>
        <v>116.57</v>
      </c>
      <c r="C740" s="1">
        <f t="shared" si="1"/>
        <v>-1.63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IFERROR(__xludf.DUMMYFUNCTION("""COMPUTED_VALUE"""),117.01)</f>
        <v>117.01</v>
      </c>
      <c r="C741" s="1">
        <f t="shared" si="1"/>
        <v>-0.56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IFERROR(__xludf.DUMMYFUNCTION("""COMPUTED_VALUE"""),118.86)</f>
        <v>118.86</v>
      </c>
      <c r="C742" s="1">
        <f t="shared" si="1"/>
        <v>0.85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IFERROR(__xludf.DUMMYFUNCTION("""COMPUTED_VALUE"""),118.09)</f>
        <v>118.09</v>
      </c>
      <c r="C743" s="1">
        <f t="shared" si="1"/>
        <v>-1.77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IFERROR(__xludf.DUMMYFUNCTION("""COMPUTED_VALUE"""),118.5)</f>
        <v>118.5</v>
      </c>
      <c r="C744" s="1">
        <f t="shared" si="1"/>
        <v>-0.59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IFERROR(__xludf.DUMMYFUNCTION("""COMPUTED_VALUE"""),119.36)</f>
        <v>119.36</v>
      </c>
      <c r="C745" s="1">
        <f t="shared" si="1"/>
        <v>-0.14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IFERROR(__xludf.DUMMYFUNCTION("""COMPUTED_VALUE"""),123.49)</f>
        <v>123.49</v>
      </c>
      <c r="C746" s="1">
        <f t="shared" si="1"/>
        <v>3.13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IFERROR(__xludf.DUMMYFUNCTION("""COMPUTED_VALUE"""),127.77)</f>
        <v>127.77</v>
      </c>
      <c r="C747" s="1">
        <f t="shared" si="1"/>
        <v>3.28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IFERROR(__xludf.DUMMYFUNCTION("""COMPUTED_VALUE"""),127.25)</f>
        <v>127.25</v>
      </c>
      <c r="C748" s="1">
        <f t="shared" si="1"/>
        <v>-1.52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IFERROR(__xludf.DUMMYFUNCTION("""COMPUTED_VALUE"""),129.72)</f>
        <v>129.72</v>
      </c>
      <c r="C749" s="1">
        <f t="shared" si="1"/>
        <v>1.47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IFERROR(__xludf.DUMMYFUNCTION("""COMPUTED_VALUE"""),128.44)</f>
        <v>128.44</v>
      </c>
      <c r="C750" s="1">
        <f t="shared" si="1"/>
        <v>-2.28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IFERROR(__xludf.DUMMYFUNCTION("""COMPUTED_VALUE"""),127.54)</f>
        <v>127.54</v>
      </c>
      <c r="C751" s="1">
        <f t="shared" si="1"/>
        <v>-1.9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IFERROR(__xludf.DUMMYFUNCTION("""COMPUTED_VALUE"""),127.16)</f>
        <v>127.16</v>
      </c>
      <c r="C752" s="1">
        <f t="shared" si="1"/>
        <v>-1.38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IFERROR(__xludf.DUMMYFUNCTION("""COMPUTED_VALUE"""),126.67)</f>
        <v>126.67</v>
      </c>
      <c r="C753" s="1">
        <f t="shared" si="1"/>
        <v>-1.49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IFERROR(__xludf.DUMMYFUNCTION("""COMPUTED_VALUE"""),125.52)</f>
        <v>125.52</v>
      </c>
      <c r="C754" s="1">
        <f t="shared" si="1"/>
        <v>-2.15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IFERROR(__xludf.DUMMYFUNCTION("""COMPUTED_VALUE"""),127.56)</f>
        <v>127.56</v>
      </c>
      <c r="C755" s="1">
        <f t="shared" si="1"/>
        <v>1.04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IFERROR(__xludf.DUMMYFUNCTION("""COMPUTED_VALUE"""),131.66)</f>
        <v>131.66</v>
      </c>
      <c r="C756" s="1">
        <f t="shared" si="1"/>
        <v>3.1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IFERROR(__xludf.DUMMYFUNCTION("""COMPUTED_VALUE"""),130.94)</f>
        <v>130.94</v>
      </c>
      <c r="C757" s="1">
        <f t="shared" si="1"/>
        <v>-1.72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IFERROR(__xludf.DUMMYFUNCTION("""COMPUTED_VALUE"""),134.51)</f>
        <v>134.51</v>
      </c>
      <c r="C758" s="1">
        <f t="shared" si="1"/>
        <v>2.57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IFERROR(__xludf.DUMMYFUNCTION("""COMPUTED_VALUE"""),134.26)</f>
        <v>134.26</v>
      </c>
      <c r="C759" s="1">
        <f t="shared" si="1"/>
        <v>-1.25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IFERROR(__xludf.DUMMYFUNCTION("""COMPUTED_VALUE"""),133.05)</f>
        <v>133.05</v>
      </c>
      <c r="C760" s="1">
        <f t="shared" si="1"/>
        <v>-2.21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IFERROR(__xludf.DUMMYFUNCTION("""COMPUTED_VALUE"""),134.32)</f>
        <v>134.32</v>
      </c>
      <c r="C761" s="1">
        <f t="shared" si="1"/>
        <v>0.27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IFERROR(__xludf.DUMMYFUNCTION("""COMPUTED_VALUE"""),137.37)</f>
        <v>137.37</v>
      </c>
      <c r="C762" s="1">
        <f t="shared" si="1"/>
        <v>2.05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IFERROR(__xludf.DUMMYFUNCTION("""COMPUTED_VALUE"""),137.13)</f>
        <v>137.13</v>
      </c>
      <c r="C763" s="1">
        <f t="shared" si="1"/>
        <v>-1.24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IFERROR(__xludf.DUMMYFUNCTION("""COMPUTED_VALUE"""),136.13)</f>
        <v>136.13</v>
      </c>
      <c r="C764" s="1">
        <f t="shared" si="1"/>
        <v>-2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IFERROR(__xludf.DUMMYFUNCTION("""COMPUTED_VALUE"""),135.59)</f>
        <v>135.59</v>
      </c>
      <c r="C765" s="1">
        <f t="shared" si="1"/>
        <v>-1.54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IFERROR(__xludf.DUMMYFUNCTION("""COMPUTED_VALUE"""),141.09)</f>
        <v>141.09</v>
      </c>
      <c r="C766" s="1">
        <f t="shared" si="1"/>
        <v>4.5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IFERROR(__xludf.DUMMYFUNCTION("""COMPUTED_VALUE"""),141.01)</f>
        <v>141.01</v>
      </c>
      <c r="C767" s="1">
        <f t="shared" si="1"/>
        <v>-1.08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IFERROR(__xludf.DUMMYFUNCTION("""COMPUTED_VALUE"""),144.45)</f>
        <v>144.45</v>
      </c>
      <c r="C768" s="1">
        <f t="shared" si="1"/>
        <v>2.44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IFERROR(__xludf.DUMMYFUNCTION("""COMPUTED_VALUE"""),145.95)</f>
        <v>145.95</v>
      </c>
      <c r="C769" s="1">
        <f t="shared" si="1"/>
        <v>0.5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IFERROR(__xludf.DUMMYFUNCTION("""COMPUTED_VALUE"""),145.56)</f>
        <v>145.56</v>
      </c>
      <c r="C770" s="1">
        <f t="shared" si="1"/>
        <v>-1.39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IFERROR(__xludf.DUMMYFUNCTION("""COMPUTED_VALUE"""),144.96)</f>
        <v>144.96</v>
      </c>
      <c r="C771" s="1">
        <f t="shared" si="1"/>
        <v>-1.6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IFERROR(__xludf.DUMMYFUNCTION("""COMPUTED_VALUE"""),144.46)</f>
        <v>144.46</v>
      </c>
      <c r="C772" s="1">
        <f t="shared" si="1"/>
        <v>-1.5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IFERROR(__xludf.DUMMYFUNCTION("""COMPUTED_VALUE"""),144.15)</f>
        <v>144.15</v>
      </c>
      <c r="C773" s="1">
        <f t="shared" si="1"/>
        <v>-1.31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IFERROR(__xludf.DUMMYFUNCTION("""COMPUTED_VALUE"""),147.1)</f>
        <v>147.1</v>
      </c>
      <c r="C774" s="1">
        <f t="shared" si="1"/>
        <v>1.95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IFERROR(__xludf.DUMMYFUNCTION("""COMPUTED_VALUE"""),147.15)</f>
        <v>147.15</v>
      </c>
      <c r="C775" s="1">
        <f t="shared" si="1"/>
        <v>-0.95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IFERROR(__xludf.DUMMYFUNCTION("""COMPUTED_VALUE"""),147.86)</f>
        <v>147.86</v>
      </c>
      <c r="C776" s="1">
        <f t="shared" si="1"/>
        <v>-0.29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IFERROR(__xludf.DUMMYFUNCTION("""COMPUTED_VALUE"""),149.9)</f>
        <v>149.9</v>
      </c>
      <c r="C777" s="1">
        <f t="shared" si="1"/>
        <v>1.04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IFERROR(__xludf.DUMMYFUNCTION("""COMPUTED_VALUE"""),147.52)</f>
        <v>147.52</v>
      </c>
      <c r="C778" s="1">
        <f t="shared" si="1"/>
        <v>-3.38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IFERROR(__xludf.DUMMYFUNCTION("""COMPUTED_VALUE"""),150.45)</f>
        <v>150.45</v>
      </c>
      <c r="C779" s="1">
        <f t="shared" si="1"/>
        <v>1.93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IFERROR(__xludf.DUMMYFUNCTION("""COMPUTED_VALUE"""),151.12)</f>
        <v>151.12</v>
      </c>
      <c r="C780" s="1">
        <f t="shared" si="1"/>
        <v>-0.33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IFERROR(__xludf.DUMMYFUNCTION("""COMPUTED_VALUE"""),150.26)</f>
        <v>150.26</v>
      </c>
      <c r="C781" s="1">
        <f t="shared" si="1"/>
        <v>-1.86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IFERROR(__xludf.DUMMYFUNCTION("""COMPUTED_VALUE"""),151.6)</f>
        <v>151.6</v>
      </c>
      <c r="C782" s="1">
        <f t="shared" si="1"/>
        <v>0.34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IFERROR(__xludf.DUMMYFUNCTION("""COMPUTED_VALUE"""),152.24)</f>
        <v>152.24</v>
      </c>
      <c r="C783" s="1">
        <f t="shared" si="1"/>
        <v>-0.36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IFERROR(__xludf.DUMMYFUNCTION("""COMPUTED_VALUE"""),154.11)</f>
        <v>154.11</v>
      </c>
      <c r="C784" s="1">
        <f t="shared" si="1"/>
        <v>0.87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IFERROR(__xludf.DUMMYFUNCTION("""COMPUTED_VALUE"""),154.52)</f>
        <v>154.52</v>
      </c>
      <c r="C785" s="1">
        <f t="shared" si="1"/>
        <v>-0.59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IFERROR(__xludf.DUMMYFUNCTION("""COMPUTED_VALUE"""),155.93)</f>
        <v>155.93</v>
      </c>
      <c r="C786" s="1">
        <f t="shared" si="1"/>
        <v>0.41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IFERROR(__xludf.DUMMYFUNCTION("""COMPUTED_VALUE"""),154.99)</f>
        <v>154.99</v>
      </c>
      <c r="C787" s="1">
        <f t="shared" si="1"/>
        <v>-1.94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IFERROR(__xludf.DUMMYFUNCTION("""COMPUTED_VALUE"""),158.65)</f>
        <v>158.65</v>
      </c>
      <c r="C788" s="1">
        <f t="shared" si="1"/>
        <v>2.66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IFERROR(__xludf.DUMMYFUNCTION("""COMPUTED_VALUE"""),155.18)</f>
        <v>155.18</v>
      </c>
      <c r="C789" s="1">
        <f t="shared" si="1"/>
        <v>-4.47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IFERROR(__xludf.DUMMYFUNCTION("""COMPUTED_VALUE"""),150.88)</f>
        <v>150.88</v>
      </c>
      <c r="C790" s="1">
        <f t="shared" si="1"/>
        <v>-5.3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IFERROR(__xludf.DUMMYFUNCTION("""COMPUTED_VALUE"""),154.09)</f>
        <v>154.09</v>
      </c>
      <c r="C791" s="1">
        <f t="shared" si="1"/>
        <v>2.21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IFERROR(__xludf.DUMMYFUNCTION("""COMPUTED_VALUE"""),147.65)</f>
        <v>147.65</v>
      </c>
      <c r="C792" s="1">
        <f t="shared" si="1"/>
        <v>-7.44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IFERROR(__xludf.DUMMYFUNCTION("""COMPUTED_VALUE"""),148.0)</f>
        <v>148</v>
      </c>
      <c r="C793" s="1">
        <f t="shared" si="1"/>
        <v>-0.65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IFERROR(__xludf.DUMMYFUNCTION("""COMPUTED_VALUE"""),151.65)</f>
        <v>151.65</v>
      </c>
      <c r="C794" s="1">
        <f t="shared" si="1"/>
        <v>2.65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IFERROR(__xludf.DUMMYFUNCTION("""COMPUTED_VALUE"""),149.76)</f>
        <v>149.76</v>
      </c>
      <c r="C795" s="1">
        <f t="shared" si="1"/>
        <v>-2.89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IFERROR(__xludf.DUMMYFUNCTION("""COMPUTED_VALUE"""),150.53)</f>
        <v>150.53</v>
      </c>
      <c r="C796" s="1">
        <f t="shared" si="1"/>
        <v>-0.23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IFERROR(__xludf.DUMMYFUNCTION("""COMPUTED_VALUE"""),152.18)</f>
        <v>152.18</v>
      </c>
      <c r="C797" s="1">
        <f t="shared" si="1"/>
        <v>0.65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IFERROR(__xludf.DUMMYFUNCTION("""COMPUTED_VALUE"""),152.96)</f>
        <v>152.96</v>
      </c>
      <c r="C798" s="1">
        <f t="shared" si="1"/>
        <v>-0.22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IFERROR(__xludf.DUMMYFUNCTION("""COMPUTED_VALUE"""),154.13)</f>
        <v>154.13</v>
      </c>
      <c r="C799" s="1">
        <f t="shared" si="1"/>
        <v>0.17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IFERROR(__xludf.DUMMYFUNCTION("""COMPUTED_VALUE"""),156.62)</f>
        <v>156.62</v>
      </c>
      <c r="C800" s="1">
        <f t="shared" si="1"/>
        <v>1.49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IFERROR(__xludf.DUMMYFUNCTION("""COMPUTED_VALUE"""),152.98)</f>
        <v>152.98</v>
      </c>
      <c r="C801" s="1">
        <f t="shared" si="1"/>
        <v>-4.64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IFERROR(__xludf.DUMMYFUNCTION("""COMPUTED_VALUE"""),153.3)</f>
        <v>153.3</v>
      </c>
      <c r="C802" s="1">
        <f t="shared" si="1"/>
        <v>-0.68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IFERROR(__xludf.DUMMYFUNCTION("""COMPUTED_VALUE"""),151.85)</f>
        <v>151.85</v>
      </c>
      <c r="C803" s="1">
        <f t="shared" si="1"/>
        <v>-2.45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IFERROR(__xludf.DUMMYFUNCTION("""COMPUTED_VALUE"""),151.91)</f>
        <v>151.91</v>
      </c>
      <c r="C804" s="1">
        <f t="shared" si="1"/>
        <v>-0.94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IFERROR(__xludf.DUMMYFUNCTION("""COMPUTED_VALUE"""),154.02)</f>
        <v>154.02</v>
      </c>
      <c r="C805" s="1">
        <f t="shared" si="1"/>
        <v>1.11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IFERROR(__xludf.DUMMYFUNCTION("""COMPUTED_VALUE"""),154.84)</f>
        <v>154.84</v>
      </c>
      <c r="C806" s="1">
        <f t="shared" si="1"/>
        <v>-0.18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IFERROR(__xludf.DUMMYFUNCTION("""COMPUTED_VALUE"""),151.95)</f>
        <v>151.95</v>
      </c>
      <c r="C807" s="1">
        <f t="shared" si="1"/>
        <v>-3.89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IFERROR(__xludf.DUMMYFUNCTION("""COMPUTED_VALUE"""),148.84)</f>
        <v>148.84</v>
      </c>
      <c r="C808" s="1">
        <f t="shared" si="1"/>
        <v>-4.11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IFERROR(__xludf.DUMMYFUNCTION("""COMPUTED_VALUE"""),150.13)</f>
        <v>150.13</v>
      </c>
      <c r="C809" s="1">
        <f t="shared" si="1"/>
        <v>0.29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IFERROR(__xludf.DUMMYFUNCTION("""COMPUTED_VALUE"""),145.38)</f>
        <v>145.38</v>
      </c>
      <c r="C810" s="1">
        <f t="shared" si="1"/>
        <v>-5.75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IFERROR(__xludf.DUMMYFUNCTION("""COMPUTED_VALUE"""),146.6)</f>
        <v>146.6</v>
      </c>
      <c r="C811" s="1">
        <f t="shared" si="1"/>
        <v>0.22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IFERROR(__xludf.DUMMYFUNCTION("""COMPUTED_VALUE"""),146.11)</f>
        <v>146.11</v>
      </c>
      <c r="C812" s="1">
        <f t="shared" si="1"/>
        <v>-1.49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IFERROR(__xludf.DUMMYFUNCTION("""COMPUTED_VALUE"""),146.54)</f>
        <v>146.54</v>
      </c>
      <c r="C813" s="1">
        <f t="shared" si="1"/>
        <v>-0.57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IFERROR(__xludf.DUMMYFUNCTION("""COMPUTED_VALUE"""),147.84)</f>
        <v>147.84</v>
      </c>
      <c r="C814" s="1">
        <f t="shared" si="1"/>
        <v>0.3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IFERROR(__xludf.DUMMYFUNCTION("""COMPUTED_VALUE"""),147.15)</f>
        <v>147.15</v>
      </c>
      <c r="C815" s="1">
        <f t="shared" si="1"/>
        <v>-1.69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IFERROR(__xludf.DUMMYFUNCTION("""COMPUTED_VALUE"""),146.04)</f>
        <v>146.04</v>
      </c>
      <c r="C816" s="1">
        <f t="shared" si="1"/>
        <v>-2.11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IFERROR(__xludf.DUMMYFUNCTION("""COMPUTED_VALUE"""),146.68)</f>
        <v>146.68</v>
      </c>
      <c r="C817" s="1">
        <f t="shared" si="1"/>
        <v>-0.36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IFERROR(__xludf.DUMMYFUNCTION("""COMPUTED_VALUE"""),143.41)</f>
        <v>143.41</v>
      </c>
      <c r="C818" s="1">
        <f t="shared" si="1"/>
        <v>-4.27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IFERROR(__xludf.DUMMYFUNCTION("""COMPUTED_VALUE"""),142.99)</f>
        <v>142.99</v>
      </c>
      <c r="C819" s="1">
        <f t="shared" si="1"/>
        <v>-1.42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IFERROR(__xludf.DUMMYFUNCTION("""COMPUTED_VALUE"""),143.69)</f>
        <v>143.69</v>
      </c>
      <c r="C820" s="1">
        <f t="shared" si="1"/>
        <v>-0.3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IFERROR(__xludf.DUMMYFUNCTION("""COMPUTED_VALUE"""),143.82)</f>
        <v>143.82</v>
      </c>
      <c r="C821" s="1">
        <f t="shared" si="1"/>
        <v>-0.87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IFERROR(__xludf.DUMMYFUNCTION("""COMPUTED_VALUE"""),146.52)</f>
        <v>146.52</v>
      </c>
      <c r="C822" s="1">
        <f t="shared" si="1"/>
        <v>1.7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IFERROR(__xludf.DUMMYFUNCTION("""COMPUTED_VALUE"""),149.46)</f>
        <v>149.46</v>
      </c>
      <c r="C823" s="1">
        <f t="shared" si="1"/>
        <v>1.94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IFERROR(__xludf.DUMMYFUNCTION("""COMPUTED_VALUE"""),149.07)</f>
        <v>149.07</v>
      </c>
      <c r="C824" s="1">
        <f t="shared" si="1"/>
        <v>-1.39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IFERROR(__xludf.DUMMYFUNCTION("""COMPUTED_VALUE"""),149.12)</f>
        <v>149.12</v>
      </c>
      <c r="C825" s="1">
        <f t="shared" si="1"/>
        <v>-0.95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IFERROR(__xludf.DUMMYFUNCTION("""COMPUTED_VALUE"""),146.46)</f>
        <v>146.46</v>
      </c>
      <c r="C826" s="1">
        <f t="shared" si="1"/>
        <v>-3.66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IFERROR(__xludf.DUMMYFUNCTION("""COMPUTED_VALUE"""),144.1)</f>
        <v>144.1</v>
      </c>
      <c r="C827" s="1">
        <f t="shared" si="1"/>
        <v>-3.36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IFERROR(__xludf.DUMMYFUNCTION("""COMPUTED_VALUE"""),140.6)</f>
        <v>140.6</v>
      </c>
      <c r="C828" s="1">
        <f t="shared" si="1"/>
        <v>-4.5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IFERROR(__xludf.DUMMYFUNCTION("""COMPUTED_VALUE"""),138.6)</f>
        <v>138.6</v>
      </c>
      <c r="C829" s="1">
        <f t="shared" si="1"/>
        <v>-3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IFERROR(__xludf.DUMMYFUNCTION("""COMPUTED_VALUE"""),138.72)</f>
        <v>138.72</v>
      </c>
      <c r="C830" s="1">
        <f t="shared" si="1"/>
        <v>-0.88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IFERROR(__xludf.DUMMYFUNCTION("""COMPUTED_VALUE"""),139.52)</f>
        <v>139.52</v>
      </c>
      <c r="C831" s="1">
        <f t="shared" si="1"/>
        <v>-0.2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IFERROR(__xludf.DUMMYFUNCTION("""COMPUTED_VALUE"""),142.94)</f>
        <v>142.94</v>
      </c>
      <c r="C832" s="1">
        <f t="shared" si="1"/>
        <v>2.42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IFERROR(__xludf.DUMMYFUNCTION("""COMPUTED_VALUE"""),143.93)</f>
        <v>143.93</v>
      </c>
      <c r="C833" s="1">
        <f t="shared" si="1"/>
        <v>-0.01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IFERROR(__xludf.DUMMYFUNCTION("""COMPUTED_VALUE"""),144.76)</f>
        <v>144.76</v>
      </c>
      <c r="C834" s="1">
        <f t="shared" si="1"/>
        <v>-0.17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IFERROR(__xludf.DUMMYFUNCTION("""COMPUTED_VALUE"""),144.11)</f>
        <v>144.11</v>
      </c>
      <c r="C835" s="1">
        <f t="shared" si="1"/>
        <v>-1.65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IFERROR(__xludf.DUMMYFUNCTION("""COMPUTED_VALUE"""),145.11)</f>
        <v>145.11</v>
      </c>
      <c r="C836" s="1">
        <f t="shared" si="1"/>
        <v>0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IFERROR(__xludf.DUMMYFUNCTION("""COMPUTED_VALUE"""),146.07)</f>
        <v>146.07</v>
      </c>
      <c r="C837" s="1">
        <f t="shared" si="1"/>
        <v>-0.04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IFERROR(__xludf.DUMMYFUNCTION("""COMPUTED_VALUE"""),142.61)</f>
        <v>142.61</v>
      </c>
      <c r="C838" s="1">
        <f t="shared" si="1"/>
        <v>-4.46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IFERROR(__xludf.DUMMYFUNCTION("""COMPUTED_VALUE"""),143.67)</f>
        <v>143.67</v>
      </c>
      <c r="C839" s="1">
        <f t="shared" si="1"/>
        <v>0.06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IFERROR(__xludf.DUMMYFUNCTION("""COMPUTED_VALUE"""),145.37)</f>
        <v>145.37</v>
      </c>
      <c r="C840" s="1">
        <f t="shared" si="1"/>
        <v>0.7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IFERROR(__xludf.DUMMYFUNCTION("""COMPUTED_VALUE"""),148.45)</f>
        <v>148.45</v>
      </c>
      <c r="C841" s="1">
        <f t="shared" si="1"/>
        <v>2.08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IFERROR(__xludf.DUMMYFUNCTION("""COMPUTED_VALUE"""),149.32)</f>
        <v>149.32</v>
      </c>
      <c r="C842" s="1">
        <f t="shared" si="1"/>
        <v>-0.13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IFERROR(__xludf.DUMMYFUNCTION("""COMPUTED_VALUE"""),150.26)</f>
        <v>150.26</v>
      </c>
      <c r="C843" s="1">
        <f t="shared" si="1"/>
        <v>-0.06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IFERROR(__xludf.DUMMYFUNCTION("""COMPUTED_VALUE"""),148.54)</f>
        <v>148.54</v>
      </c>
      <c r="C844" s="1">
        <f t="shared" si="1"/>
        <v>-2.72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IFERROR(__xludf.DUMMYFUNCTION("""COMPUTED_VALUE"""),149.1)</f>
        <v>149.1</v>
      </c>
      <c r="C845" s="1">
        <f t="shared" si="1"/>
        <v>-0.44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IFERROR(__xludf.DUMMYFUNCTION("""COMPUTED_VALUE"""),149.63)</f>
        <v>149.63</v>
      </c>
      <c r="C846" s="1">
        <f t="shared" si="1"/>
        <v>-0.47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IFERROR(__xludf.DUMMYFUNCTION("""COMPUTED_VALUE"""),154.52)</f>
        <v>154.52</v>
      </c>
      <c r="C847" s="1">
        <f t="shared" si="1"/>
        <v>3.89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IFERROR(__xludf.DUMMYFUNCTION("""COMPUTED_VALUE"""),155.61)</f>
        <v>155.61</v>
      </c>
      <c r="C848" s="1">
        <f t="shared" si="1"/>
        <v>0.09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IFERROR(__xludf.DUMMYFUNCTION("""COMPUTED_VALUE"""),154.47)</f>
        <v>154.47</v>
      </c>
      <c r="C849" s="1">
        <f t="shared" si="1"/>
        <v>-2.14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IFERROR(__xludf.DUMMYFUNCTION("""COMPUTED_VALUE"""),158.18)</f>
        <v>158.18</v>
      </c>
      <c r="C850" s="1">
        <f t="shared" si="1"/>
        <v>2.71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IFERROR(__xludf.DUMMYFUNCTION("""COMPUTED_VALUE"""),158.9)</f>
        <v>158.9</v>
      </c>
      <c r="C851" s="1">
        <f t="shared" si="1"/>
        <v>-0.28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IFERROR(__xludf.DUMMYFUNCTION("""COMPUTED_VALUE"""),160.73)</f>
        <v>160.73</v>
      </c>
      <c r="C852" s="1">
        <f t="shared" si="1"/>
        <v>0.83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IFERROR(__xludf.DUMMYFUNCTION("""COMPUTED_VALUE"""),159.34)</f>
        <v>159.34</v>
      </c>
      <c r="C853" s="1">
        <f t="shared" si="1"/>
        <v>-2.39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IFERROR(__xludf.DUMMYFUNCTION("""COMPUTED_VALUE"""),157.41)</f>
        <v>157.41</v>
      </c>
      <c r="C854" s="1">
        <f t="shared" si="1"/>
        <v>-2.93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IFERROR(__xludf.DUMMYFUNCTION("""COMPUTED_VALUE"""),158.72)</f>
        <v>158.72</v>
      </c>
      <c r="C855" s="1">
        <f t="shared" si="1"/>
        <v>0.31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IFERROR(__xludf.DUMMYFUNCTION("""COMPUTED_VALUE"""),160.7)</f>
        <v>160.7</v>
      </c>
      <c r="C856" s="1">
        <f t="shared" si="1"/>
        <v>0.98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IFERROR(__xludf.DUMMYFUNCTION("""COMPUTED_VALUE"""),162.87)</f>
        <v>162.87</v>
      </c>
      <c r="C857" s="1">
        <f t="shared" si="1"/>
        <v>1.17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IFERROR(__xludf.DUMMYFUNCTION("""COMPUTED_VALUE"""),164.35)</f>
        <v>164.35</v>
      </c>
      <c r="C858" s="1">
        <f t="shared" si="1"/>
        <v>0.48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IFERROR(__xludf.DUMMYFUNCTION("""COMPUTED_VALUE"""),162.08)</f>
        <v>162.08</v>
      </c>
      <c r="C859" s="1">
        <f t="shared" si="1"/>
        <v>-3.27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IFERROR(__xludf.DUMMYFUNCTION("""COMPUTED_VALUE"""),163.56)</f>
        <v>163.56</v>
      </c>
      <c r="C860" s="1">
        <f t="shared" si="1"/>
        <v>0.48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IFERROR(__xludf.DUMMYFUNCTION("""COMPUTED_VALUE"""),161.68)</f>
        <v>161.68</v>
      </c>
      <c r="C861" s="1">
        <f t="shared" si="1"/>
        <v>-2.88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IFERROR(__xludf.DUMMYFUNCTION("""COMPUTED_VALUE"""),158.3)</f>
        <v>158.3</v>
      </c>
      <c r="C862" s="1">
        <f t="shared" si="1"/>
        <v>-4.38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IFERROR(__xludf.DUMMYFUNCTION("""COMPUTED_VALUE"""),159.68)</f>
        <v>159.68</v>
      </c>
      <c r="C863" s="1">
        <f t="shared" si="1"/>
        <v>0.38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IFERROR(__xludf.DUMMYFUNCTION("""COMPUTED_VALUE"""),166.01)</f>
        <v>166.01</v>
      </c>
      <c r="C864" s="1">
        <f t="shared" si="1"/>
        <v>5.33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IFERROR(__xludf.DUMMYFUNCTION("""COMPUTED_VALUE"""),167.49)</f>
        <v>167.49</v>
      </c>
      <c r="C865" s="1">
        <f t="shared" si="1"/>
        <v>0.48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IFERROR(__xludf.DUMMYFUNCTION("""COMPUTED_VALUE"""),163.31)</f>
        <v>163.31</v>
      </c>
      <c r="C866" s="1">
        <f t="shared" si="1"/>
        <v>-5.18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IFERROR(__xludf.DUMMYFUNCTION("""COMPUTED_VALUE"""),161.86)</f>
        <v>161.86</v>
      </c>
      <c r="C867" s="1">
        <f t="shared" si="1"/>
        <v>-2.45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IFERROR(__xludf.DUMMYFUNCTION("""COMPUTED_VALUE"""),165.82)</f>
        <v>165.82</v>
      </c>
      <c r="C868" s="1">
        <f t="shared" si="1"/>
        <v>2.96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IFERROR(__xludf.DUMMYFUNCTION("""COMPUTED_VALUE"""),162.92)</f>
        <v>162.92</v>
      </c>
      <c r="C869" s="1">
        <f t="shared" si="1"/>
        <v>-3.9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IFERROR(__xludf.DUMMYFUNCTION("""COMPUTED_VALUE"""),164.11)</f>
        <v>164.11</v>
      </c>
      <c r="C870" s="1">
        <f t="shared" si="1"/>
        <v>0.19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IFERROR(__xludf.DUMMYFUNCTION("""COMPUTED_VALUE"""),164.15)</f>
        <v>164.15</v>
      </c>
      <c r="C871" s="1">
        <f t="shared" si="1"/>
        <v>-0.96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IFERROR(__xludf.DUMMYFUNCTION("""COMPUTED_VALUE"""),161.56)</f>
        <v>161.56</v>
      </c>
      <c r="C872" s="1">
        <f t="shared" si="1"/>
        <v>-3.59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IFERROR(__xludf.DUMMYFUNCTION("""COMPUTED_VALUE"""),155.41)</f>
        <v>155.41</v>
      </c>
      <c r="C873" s="1">
        <f t="shared" si="1"/>
        <v>-7.15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IFERROR(__xludf.DUMMYFUNCTION("""COMPUTED_VALUE"""),154.25)</f>
        <v>154.25</v>
      </c>
      <c r="C874" s="1">
        <f t="shared" si="1"/>
        <v>-2.16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IFERROR(__xludf.DUMMYFUNCTION("""COMPUTED_VALUE"""),150.78)</f>
        <v>150.78</v>
      </c>
      <c r="C875" s="1">
        <f t="shared" si="1"/>
        <v>-4.47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IFERROR(__xludf.DUMMYFUNCTION("""COMPUTED_VALUE"""),153.06)</f>
        <v>153.06</v>
      </c>
      <c r="C876" s="1">
        <f t="shared" si="1"/>
        <v>1.28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IFERROR(__xludf.DUMMYFUNCTION("""COMPUTED_VALUE"""),151.66)</f>
        <v>151.66</v>
      </c>
      <c r="C877" s="1">
        <f t="shared" si="1"/>
        <v>-2.4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IFERROR(__xludf.DUMMYFUNCTION("""COMPUTED_VALUE"""),153.51)</f>
        <v>153.51</v>
      </c>
      <c r="C878" s="1">
        <f t="shared" si="1"/>
        <v>0.85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IFERROR(__xludf.DUMMYFUNCTION("""COMPUTED_VALUE"""),151.25)</f>
        <v>151.25</v>
      </c>
      <c r="C879" s="1">
        <f t="shared" si="1"/>
        <v>-3.26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IFERROR(__xludf.DUMMYFUNCTION("""COMPUTED_VALUE"""),151.75)</f>
        <v>151.75</v>
      </c>
      <c r="C880" s="1">
        <f t="shared" si="1"/>
        <v>-0.5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IFERROR(__xludf.DUMMYFUNCTION("""COMPUTED_VALUE"""),150.92)</f>
        <v>150.92</v>
      </c>
      <c r="C881" s="1">
        <f t="shared" si="1"/>
        <v>-1.83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IFERROR(__xludf.DUMMYFUNCTION("""COMPUTED_VALUE"""),150.43)</f>
        <v>150.43</v>
      </c>
      <c r="C882" s="1">
        <f t="shared" si="1"/>
        <v>-1.49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IFERROR(__xludf.DUMMYFUNCTION("""COMPUTED_VALUE"""),153.24)</f>
        <v>153.24</v>
      </c>
      <c r="C883" s="1">
        <f t="shared" si="1"/>
        <v>1.81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IFERROR(__xludf.DUMMYFUNCTION("""COMPUTED_VALUE"""),153.81)</f>
        <v>153.81</v>
      </c>
      <c r="C884" s="1">
        <f t="shared" si="1"/>
        <v>-0.43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IFERROR(__xludf.DUMMYFUNCTION("""COMPUTED_VALUE"""),156.94)</f>
        <v>156.94</v>
      </c>
      <c r="C885" s="1">
        <f t="shared" si="1"/>
        <v>2.13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IFERROR(__xludf.DUMMYFUNCTION("""COMPUTED_VALUE"""),155.83)</f>
        <v>155.83</v>
      </c>
      <c r="C886" s="1">
        <f t="shared" si="1"/>
        <v>-2.11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IFERROR(__xludf.DUMMYFUNCTION("""COMPUTED_VALUE"""),157.71)</f>
        <v>157.71</v>
      </c>
      <c r="C887" s="1">
        <f t="shared" si="1"/>
        <v>0.88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IFERROR(__xludf.DUMMYFUNCTION("""COMPUTED_VALUE"""),160.11)</f>
        <v>160.11</v>
      </c>
      <c r="C888" s="1">
        <f t="shared" si="1"/>
        <v>1.4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IFERROR(__xludf.DUMMYFUNCTION("""COMPUTED_VALUE"""),163.0)</f>
        <v>163</v>
      </c>
      <c r="C889" s="1">
        <f t="shared" si="1"/>
        <v>1.89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IFERROR(__xludf.DUMMYFUNCTION("""COMPUTED_VALUE"""),160.24)</f>
        <v>160.24</v>
      </c>
      <c r="C890" s="1">
        <f t="shared" si="1"/>
        <v>-3.76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IFERROR(__xludf.DUMMYFUNCTION("""COMPUTED_VALUE"""),161.5)</f>
        <v>161.5</v>
      </c>
      <c r="C891" s="1">
        <f t="shared" si="1"/>
        <v>0.26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IFERROR(__xludf.DUMMYFUNCTION("""COMPUTED_VALUE"""),164.06)</f>
        <v>164.06</v>
      </c>
      <c r="C892" s="1">
        <f t="shared" si="1"/>
        <v>1.56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IFERROR(__xludf.DUMMYFUNCTION("""COMPUTED_VALUE"""),164.36)</f>
        <v>164.36</v>
      </c>
      <c r="C893" s="1">
        <f t="shared" si="1"/>
        <v>-0.7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IFERROR(__xludf.DUMMYFUNCTION("""COMPUTED_VALUE"""),166.25)</f>
        <v>166.25</v>
      </c>
      <c r="C894" s="1">
        <f t="shared" si="1"/>
        <v>0.89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IFERROR(__xludf.DUMMYFUNCTION("""COMPUTED_VALUE"""),166.26)</f>
        <v>166.26</v>
      </c>
      <c r="C895" s="1">
        <f t="shared" si="1"/>
        <v>-0.99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IFERROR(__xludf.DUMMYFUNCTION("""COMPUTED_VALUE"""),165.04)</f>
        <v>165.04</v>
      </c>
      <c r="C896" s="1">
        <f t="shared" si="1"/>
        <v>-2.22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IFERROR(__xludf.DUMMYFUNCTION("""COMPUTED_VALUE"""),165.91)</f>
        <v>165.91</v>
      </c>
      <c r="C897" s="1">
        <f t="shared" si="1"/>
        <v>-0.13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IFERROR(__xludf.DUMMYFUNCTION("""COMPUTED_VALUE"""),165.26)</f>
        <v>165.26</v>
      </c>
      <c r="C898" s="1">
        <f t="shared" si="1"/>
        <v>-1.65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IFERROR(__xludf.DUMMYFUNCTION("""COMPUTED_VALUE"""),163.17)</f>
        <v>163.17</v>
      </c>
      <c r="C899" s="1">
        <f t="shared" si="1"/>
        <v>-3.09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IFERROR(__xludf.DUMMYFUNCTION("""COMPUTED_VALUE"""),162.43)</f>
        <v>162.43</v>
      </c>
      <c r="C900" s="1">
        <f t="shared" si="1"/>
        <v>-1.74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IFERROR(__xludf.DUMMYFUNCTION("""COMPUTED_VALUE"""),164.03)</f>
        <v>164.03</v>
      </c>
      <c r="C901" s="1">
        <f t="shared" si="1"/>
        <v>0.6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IFERROR(__xludf.DUMMYFUNCTION("""COMPUTED_VALUE"""),167.49)</f>
        <v>167.49</v>
      </c>
      <c r="C902" s="1">
        <f t="shared" si="1"/>
        <v>2.46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IFERROR(__xludf.DUMMYFUNCTION("""COMPUTED_VALUE"""),167.62)</f>
        <v>167.62</v>
      </c>
      <c r="C903" s="1">
        <f t="shared" si="1"/>
        <v>-0.87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IFERROR(__xludf.DUMMYFUNCTION("""COMPUTED_VALUE"""),168.32)</f>
        <v>168.32</v>
      </c>
      <c r="C904" s="1">
        <f t="shared" si="1"/>
        <v>-0.3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IFERROR(__xludf.DUMMYFUNCTION("""COMPUTED_VALUE"""),164.78)</f>
        <v>164.78</v>
      </c>
      <c r="C905" s="1">
        <f t="shared" si="1"/>
        <v>-4.54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IFERROR(__xludf.DUMMYFUNCTION("""COMPUTED_VALUE"""),163.45)</f>
        <v>163.45</v>
      </c>
      <c r="C906" s="1">
        <f t="shared" si="1"/>
        <v>-2.33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IFERROR(__xludf.DUMMYFUNCTION("""COMPUTED_VALUE"""),162.84)</f>
        <v>162.84</v>
      </c>
      <c r="C907" s="1">
        <f t="shared" si="1"/>
        <v>-1.61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IFERROR(__xludf.DUMMYFUNCTION("""COMPUTED_VALUE"""),162.13)</f>
        <v>162.13</v>
      </c>
      <c r="C908" s="1">
        <f t="shared" si="1"/>
        <v>-1.71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IFERROR(__xludf.DUMMYFUNCTION("""COMPUTED_VALUE"""),161.69)</f>
        <v>161.69</v>
      </c>
      <c r="C909" s="1">
        <f t="shared" si="1"/>
        <v>-1.44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IFERROR(__xludf.DUMMYFUNCTION("""COMPUTED_VALUE"""),163.71)</f>
        <v>163.71</v>
      </c>
      <c r="C910" s="1">
        <f t="shared" si="1"/>
        <v>1.02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IFERROR(__xludf.DUMMYFUNCTION("""COMPUTED_VALUE"""),163.34)</f>
        <v>163.34</v>
      </c>
      <c r="C911" s="1">
        <f t="shared" si="1"/>
        <v>-1.37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IFERROR(__xludf.DUMMYFUNCTION("""COMPUTED_VALUE"""),160.75)</f>
        <v>160.75</v>
      </c>
      <c r="C912" s="1">
        <f t="shared" si="1"/>
        <v>-3.59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IFERROR(__xludf.DUMMYFUNCTION("""COMPUTED_VALUE"""),160.66)</f>
        <v>160.66</v>
      </c>
      <c r="C913" s="1">
        <f t="shared" si="1"/>
        <v>-1.09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IFERROR(__xludf.DUMMYFUNCTION("""COMPUTED_VALUE"""),158.63)</f>
        <v>158.63</v>
      </c>
      <c r="C914" s="1">
        <f t="shared" si="1"/>
        <v>-3.03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IFERROR(__xludf.DUMMYFUNCTION("""COMPUTED_VALUE"""),159.56)</f>
        <v>159.56</v>
      </c>
      <c r="C915" s="1">
        <f t="shared" si="1"/>
        <v>-0.07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IFERROR(__xludf.DUMMYFUNCTION("""COMPUTED_VALUE"""),157.11)</f>
        <v>157.11</v>
      </c>
      <c r="C916" s="1">
        <f t="shared" si="1"/>
        <v>-3.45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IFERROR(__xludf.DUMMYFUNCTION("""COMPUTED_VALUE"""),159.41)</f>
        <v>159.41</v>
      </c>
      <c r="C917" s="1">
        <f t="shared" si="1"/>
        <v>1.3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IFERROR(__xludf.DUMMYFUNCTION("""COMPUTED_VALUE"""),158.65)</f>
        <v>158.65</v>
      </c>
      <c r="C918" s="1">
        <f t="shared" si="1"/>
        <v>-1.76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IFERROR(__xludf.DUMMYFUNCTION("""COMPUTED_VALUE"""),157.9)</f>
        <v>157.9</v>
      </c>
      <c r="C919" s="1">
        <f t="shared" si="1"/>
        <v>-1.75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IFERROR(__xludf.DUMMYFUNCTION("""COMPUTED_VALUE"""),153.23)</f>
        <v>153.23</v>
      </c>
      <c r="C920" s="1">
        <f t="shared" si="1"/>
        <v>-5.67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IFERROR(__xludf.DUMMYFUNCTION("""COMPUTED_VALUE"""),152.97)</f>
        <v>152.97</v>
      </c>
      <c r="C921" s="1">
        <f t="shared" si="1"/>
        <v>-1.26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IFERROR(__xludf.DUMMYFUNCTION("""COMPUTED_VALUE"""),153.63)</f>
        <v>153.63</v>
      </c>
      <c r="C922" s="1">
        <f t="shared" si="1"/>
        <v>-0.34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IFERROR(__xludf.DUMMYFUNCTION("""COMPUTED_VALUE"""),152.13)</f>
        <v>152.13</v>
      </c>
      <c r="C923" s="1">
        <f t="shared" si="1"/>
        <v>-2.5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IFERROR(__xludf.DUMMYFUNCTION("""COMPUTED_VALUE"""),154.76)</f>
        <v>154.76</v>
      </c>
      <c r="C924" s="1">
        <f t="shared" si="1"/>
        <v>1.63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IFERROR(__xludf.DUMMYFUNCTION("""COMPUTED_VALUE"""),155.74)</f>
        <v>155.74</v>
      </c>
      <c r="C925" s="1">
        <f t="shared" si="1"/>
        <v>-0.02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IFERROR(__xludf.DUMMYFUNCTION("""COMPUTED_VALUE"""),156.17)</f>
        <v>156.17</v>
      </c>
      <c r="C926" s="1">
        <f t="shared" si="1"/>
        <v>-0.57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IFERROR(__xludf.DUMMYFUNCTION("""COMPUTED_VALUE"""),156.66)</f>
        <v>156.66</v>
      </c>
      <c r="C927" s="1">
        <f t="shared" si="1"/>
        <v>-0.51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IFERROR(__xludf.DUMMYFUNCTION("""COMPUTED_VALUE"""),159.49)</f>
        <v>159.49</v>
      </c>
      <c r="C928" s="1">
        <f t="shared" si="1"/>
        <v>1.83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IFERROR(__xludf.DUMMYFUNCTION("""COMPUTED_VALUE"""),165.14)</f>
        <v>165.14</v>
      </c>
      <c r="C929" s="1">
        <f t="shared" si="1"/>
        <v>4.65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IFERROR(__xludf.DUMMYFUNCTION("""COMPUTED_VALUE"""),165.06)</f>
        <v>165.06</v>
      </c>
      <c r="C930" s="1">
        <f t="shared" si="1"/>
        <v>-1.08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IFERROR(__xludf.DUMMYFUNCTION("""COMPUTED_VALUE"""),163.35)</f>
        <v>163.35</v>
      </c>
      <c r="C931" s="1">
        <f t="shared" si="1"/>
        <v>-2.71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IFERROR(__xludf.DUMMYFUNCTION("""COMPUTED_VALUE"""),164.0)</f>
        <v>164</v>
      </c>
      <c r="C932" s="1">
        <f t="shared" si="1"/>
        <v>-0.35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IFERROR(__xludf.DUMMYFUNCTION("""COMPUTED_VALUE"""),167.03)</f>
        <v>167.03</v>
      </c>
      <c r="C933" s="1">
        <f t="shared" si="1"/>
        <v>2.03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IFERROR(__xludf.DUMMYFUNCTION("""COMPUTED_VALUE"""),167.42)</f>
        <v>167.42</v>
      </c>
      <c r="C934" s="1">
        <f t="shared" si="1"/>
        <v>-0.61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IFERROR(__xludf.DUMMYFUNCTION("""COMPUTED_VALUE"""),168.06)</f>
        <v>168.06</v>
      </c>
      <c r="C935" s="1">
        <f t="shared" si="1"/>
        <v>-0.36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IFERROR(__xludf.DUMMYFUNCTION("""COMPUTED_VALUE"""),167.78)</f>
        <v>167.78</v>
      </c>
      <c r="C936" s="1">
        <f t="shared" si="1"/>
        <v>-1.28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IFERROR(__xludf.DUMMYFUNCTION("""COMPUTED_VALUE"""),169.75)</f>
        <v>169.75</v>
      </c>
      <c r="C937" s="1">
        <f t="shared" si="1"/>
        <v>0.97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IFERROR(__xludf.DUMMYFUNCTION("""COMPUTED_VALUE"""),165.25)</f>
        <v>165.25</v>
      </c>
      <c r="C938" s="1">
        <f t="shared" si="1"/>
        <v>-5.5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IFERROR(__xludf.DUMMYFUNCTION("""COMPUTED_VALUE"""),162.97)</f>
        <v>162.97</v>
      </c>
      <c r="C939" s="1">
        <f t="shared" si="1"/>
        <v>-3.28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IFERROR(__xludf.DUMMYFUNCTION("""COMPUTED_VALUE"""),162.31)</f>
        <v>162.31</v>
      </c>
      <c r="C940" s="1">
        <f t="shared" si="1"/>
        <v>-1.66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IFERROR(__xludf.DUMMYFUNCTION("""COMPUTED_VALUE"""),162.29)</f>
        <v>162.29</v>
      </c>
      <c r="C941" s="1">
        <f t="shared" si="1"/>
        <v>-1.02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IFERROR(__xludf.DUMMYFUNCTION("""COMPUTED_VALUE"""),159.85)</f>
        <v>159.85</v>
      </c>
      <c r="C942" s="1">
        <f t="shared" si="1"/>
        <v>-3.44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IFERROR(__xludf.DUMMYFUNCTION("""COMPUTED_VALUE"""),158.21)</f>
        <v>158.21</v>
      </c>
      <c r="C943" s="1">
        <f t="shared" si="1"/>
        <v>-2.64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IFERROR(__xludf.DUMMYFUNCTION("""COMPUTED_VALUE"""),159.0)</f>
        <v>159</v>
      </c>
      <c r="C944" s="1">
        <f t="shared" si="1"/>
        <v>-0.21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IFERROR(__xludf.DUMMYFUNCTION("""COMPUTED_VALUE"""),158.67)</f>
        <v>158.67</v>
      </c>
      <c r="C945" s="1">
        <f t="shared" si="1"/>
        <v>-1.33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IFERROR(__xludf.DUMMYFUNCTION("""COMPUTED_VALUE"""),156.85)</f>
        <v>156.85</v>
      </c>
      <c r="C946" s="1">
        <f t="shared" si="1"/>
        <v>-2.82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IFERROR(__xludf.DUMMYFUNCTION("""COMPUTED_VALUE"""),156.55)</f>
        <v>156.55</v>
      </c>
      <c r="C947" s="1">
        <f t="shared" si="1"/>
        <v>-1.3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IFERROR(__xludf.DUMMYFUNCTION("""COMPUTED_VALUE"""),154.25)</f>
        <v>154.25</v>
      </c>
      <c r="C948" s="1">
        <f t="shared" si="1"/>
        <v>-3.3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IFERROR(__xludf.DUMMYFUNCTION("""COMPUTED_VALUE"""),153.05)</f>
        <v>153.05</v>
      </c>
      <c r="C949" s="1">
        <f t="shared" si="1"/>
        <v>-2.2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IFERROR(__xludf.DUMMYFUNCTION("""COMPUTED_VALUE"""),154.44)</f>
        <v>154.44</v>
      </c>
      <c r="C950" s="1">
        <f t="shared" si="1"/>
        <v>0.39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IFERROR(__xludf.DUMMYFUNCTION("""COMPUTED_VALUE"""),158.01)</f>
        <v>158.01</v>
      </c>
      <c r="C951" s="1">
        <f t="shared" si="1"/>
        <v>2.57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IFERROR(__xludf.DUMMYFUNCTION("""COMPUTED_VALUE"""),160.0)</f>
        <v>160</v>
      </c>
      <c r="C952" s="1">
        <f t="shared" si="1"/>
        <v>0.99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IFERROR(__xludf.DUMMYFUNCTION("""COMPUTED_VALUE"""),159.46)</f>
        <v>159.46</v>
      </c>
      <c r="C953" s="1">
        <f t="shared" si="1"/>
        <v>-1.54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IFERROR(__xludf.DUMMYFUNCTION("""COMPUTED_VALUE"""),157.63)</f>
        <v>157.63</v>
      </c>
      <c r="C954" s="1">
        <f t="shared" si="1"/>
        <v>-2.83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IFERROR(__xludf.DUMMYFUNCTION("""COMPUTED_VALUE"""),162.25)</f>
        <v>162.25</v>
      </c>
      <c r="C955" s="1">
        <f t="shared" si="1"/>
        <v>3.62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IFERROR(__xludf.DUMMYFUNCTION("""COMPUTED_VALUE"""),158.32)</f>
        <v>158.32</v>
      </c>
      <c r="C956" s="1">
        <f t="shared" si="1"/>
        <v>-4.93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IFERROR(__xludf.DUMMYFUNCTION("""COMPUTED_VALUE"""),158.69)</f>
        <v>158.69</v>
      </c>
      <c r="C957" s="1">
        <f t="shared" si="1"/>
        <v>-0.63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IFERROR(__xludf.DUMMYFUNCTION("""COMPUTED_VALUE"""),159.77)</f>
        <v>159.77</v>
      </c>
      <c r="C958" s="1">
        <f t="shared" si="1"/>
        <v>0.08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IFERROR(__xludf.DUMMYFUNCTION("""COMPUTED_VALUE"""),159.25)</f>
        <v>159.25</v>
      </c>
      <c r="C959" s="1">
        <f t="shared" si="1"/>
        <v>-1.52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IFERROR(__xludf.DUMMYFUNCTION("""COMPUTED_VALUE"""),157.74)</f>
        <v>157.74</v>
      </c>
      <c r="C960" s="1">
        <f t="shared" si="1"/>
        <v>-2.51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IFERROR(__xludf.DUMMYFUNCTION("""COMPUTED_VALUE"""),159.96)</f>
        <v>159.96</v>
      </c>
      <c r="C961" s="1">
        <f t="shared" si="1"/>
        <v>1.22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IFERROR(__xludf.DUMMYFUNCTION("""COMPUTED_VALUE"""),162.09)</f>
        <v>162.09</v>
      </c>
      <c r="C962" s="1">
        <f t="shared" si="1"/>
        <v>1.13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IFERROR(__xludf.DUMMYFUNCTION("""COMPUTED_VALUE"""),161.45)</f>
        <v>161.45</v>
      </c>
      <c r="C963" s="1">
        <f t="shared" si="1"/>
        <v>-1.64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IFERROR(__xludf.DUMMYFUNCTION("""COMPUTED_VALUE"""),162.11)</f>
        <v>162.11</v>
      </c>
      <c r="C964" s="1">
        <f t="shared" si="1"/>
        <v>-0.34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IFERROR(__xludf.DUMMYFUNCTION("""COMPUTED_VALUE"""),162.05)</f>
        <v>162.05</v>
      </c>
      <c r="C965" s="1">
        <f t="shared" si="1"/>
        <v>-1.06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IFERROR(__xludf.DUMMYFUNCTION("""COMPUTED_VALUE"""),160.86)</f>
        <v>160.86</v>
      </c>
      <c r="C966" s="1">
        <f t="shared" si="1"/>
        <v>-2.19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IFERROR(__xludf.DUMMYFUNCTION("""COMPUTED_VALUE"""),162.05)</f>
        <v>162.05</v>
      </c>
      <c r="C967" s="1">
        <f t="shared" si="1"/>
        <v>0.19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IFERROR(__xludf.DUMMYFUNCTION("""COMPUTED_VALUE"""),163.16)</f>
        <v>163.16</v>
      </c>
      <c r="C968" s="1">
        <f t="shared" si="1"/>
        <v>0.11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IFERROR(__xludf.DUMMYFUNCTION("""COMPUTED_VALUE"""),161.95)</f>
        <v>161.95</v>
      </c>
      <c r="C969" s="1">
        <f t="shared" si="1"/>
        <v>-2.21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IFERROR(__xludf.DUMMYFUNCTION("""COMPUTED_VALUE"""),163.52)</f>
        <v>163.52</v>
      </c>
      <c r="C970" s="1">
        <f t="shared" si="1"/>
        <v>0.57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IFERROR(__xludf.DUMMYFUNCTION("""COMPUTED_VALUE"""),159.64)</f>
        <v>159.64</v>
      </c>
      <c r="C971" s="1">
        <f t="shared" si="1"/>
        <v>-4.88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IFERROR(__xludf.DUMMYFUNCTION("""COMPUTED_VALUE"""),163.17)</f>
        <v>163.17</v>
      </c>
      <c r="C972" s="1">
        <f t="shared" si="1"/>
        <v>2.53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IFERROR(__xludf.DUMMYFUNCTION("""COMPUTED_VALUE"""),163.84)</f>
        <v>163.84</v>
      </c>
      <c r="C973" s="1">
        <f t="shared" si="1"/>
        <v>-0.33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IFERROR(__xludf.DUMMYFUNCTION("""COMPUTED_VALUE"""),162.89)</f>
        <v>162.89</v>
      </c>
      <c r="C974" s="1">
        <f t="shared" si="1"/>
        <v>-1.95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IFERROR(__xludf.DUMMYFUNCTION("""COMPUTED_VALUE"""),162.94)</f>
        <v>162.94</v>
      </c>
      <c r="C975" s="1">
        <f t="shared" si="1"/>
        <v>-0.95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IFERROR(__xludf.DUMMYFUNCTION("""COMPUTED_VALUE"""),163.2)</f>
        <v>163.2</v>
      </c>
      <c r="C976" s="1">
        <f t="shared" si="1"/>
        <v>-0.74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IFERROR(__xludf.DUMMYFUNCTION("""COMPUTED_VALUE"""),164.4)</f>
        <v>164.4</v>
      </c>
      <c r="C977" s="1">
        <f t="shared" si="1"/>
        <v>0.2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IFERROR(__xludf.DUMMYFUNCTION("""COMPUTED_VALUE"""),165.68)</f>
        <v>165.68</v>
      </c>
      <c r="C978" s="1">
        <f t="shared" si="1"/>
        <v>0.28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IFERROR(__xludf.DUMMYFUNCTION("""COMPUTED_VALUE"""),166.6)</f>
        <v>166.6</v>
      </c>
      <c r="C979" s="1">
        <f t="shared" si="1"/>
        <v>-0.08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IFERROR(__xludf.DUMMYFUNCTION("""COMPUTED_VALUE"""),165.0)</f>
        <v>165</v>
      </c>
      <c r="C980" s="1">
        <f t="shared" si="1"/>
        <v>-2.6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IFERROR(__xludf.DUMMYFUNCTION("""COMPUTED_VALUE"""),167.07)</f>
        <v>167.07</v>
      </c>
      <c r="C981" s="1">
        <f t="shared" si="1"/>
        <v>1.07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IFERROR(__xludf.DUMMYFUNCTION("""COMPUTED_VALUE"""),168.1)</f>
        <v>168.1</v>
      </c>
      <c r="C982" s="1">
        <f t="shared" si="1"/>
        <v>0.03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IFERROR(__xludf.DUMMYFUNCTION("""COMPUTED_VALUE"""),169.48)</f>
        <v>169.48</v>
      </c>
      <c r="C983" s="1">
        <f t="shared" si="1"/>
        <v>0.38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IFERROR(__xludf.DUMMYFUNCTION("""COMPUTED_VALUE"""),168.04)</f>
        <v>168.04</v>
      </c>
      <c r="C984" s="1">
        <f t="shared" si="1"/>
        <v>-2.44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IFERROR(__xludf.DUMMYFUNCTION("""COMPUTED_VALUE"""),168.22)</f>
        <v>168.22</v>
      </c>
      <c r="C985" s="1">
        <f t="shared" si="1"/>
        <v>-0.82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IFERROR(__xludf.DUMMYFUNCTION("""COMPUTED_VALUE"""),168.94)</f>
        <v>168.94</v>
      </c>
      <c r="C986" s="1">
        <f t="shared" si="1"/>
        <v>-0.28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IFERROR(__xludf.DUMMYFUNCTION("""COMPUTED_VALUE"""),169.72)</f>
        <v>169.72</v>
      </c>
      <c r="C987" s="1">
        <f t="shared" si="1"/>
        <v>-0.22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IFERROR(__xludf.DUMMYFUNCTION("""COMPUTED_VALUE"""),168.05)</f>
        <v>168.05</v>
      </c>
      <c r="C988" s="1">
        <f t="shared" si="1"/>
        <v>-2.67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IFERROR(__xludf.DUMMYFUNCTION("""COMPUTED_VALUE"""),168.7)</f>
        <v>168.7</v>
      </c>
      <c r="C989" s="1">
        <f t="shared" si="1"/>
        <v>-0.35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IFERROR(__xludf.DUMMYFUNCTION("""COMPUTED_VALUE"""),165.56)</f>
        <v>165.56</v>
      </c>
      <c r="C990" s="1">
        <f t="shared" si="1"/>
        <v>-4.14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IFERROR(__xludf.DUMMYFUNCTION("""COMPUTED_VALUE"""),167.21)</f>
        <v>167.21</v>
      </c>
      <c r="C991" s="1">
        <f t="shared" si="1"/>
        <v>0.65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IFERROR(__xludf.DUMMYFUNCTION("""COMPUTED_VALUE"""),167.67)</f>
        <v>167.67</v>
      </c>
      <c r="C992" s="1">
        <f t="shared" si="1"/>
        <v>-0.54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IFERROR(__xludf.DUMMYFUNCTION("""COMPUTED_VALUE"""),169.73)</f>
        <v>169.73</v>
      </c>
      <c r="C993" s="1">
        <f t="shared" si="1"/>
        <v>1.06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IFERROR(__xludf.DUMMYFUNCTION("""COMPUTED_VALUE"""),167.6)</f>
        <v>167.6</v>
      </c>
      <c r="C994" s="1">
        <f t="shared" si="1"/>
        <v>-3.13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IFERROR(__xludf.DUMMYFUNCTION("""COMPUTED_VALUE"""),168.33)</f>
        <v>168.33</v>
      </c>
      <c r="C995" s="1">
        <f t="shared" si="1"/>
        <v>-0.27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IFERROR(__xludf.DUMMYFUNCTION("""COMPUTED_VALUE"""),168.39)</f>
        <v>168.39</v>
      </c>
      <c r="C996" s="1">
        <f t="shared" si="1"/>
        <v>-0.94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IFERROR(__xludf.DUMMYFUNCTION("""COMPUTED_VALUE"""),170.95)</f>
        <v>170.95</v>
      </c>
      <c r="C997" s="1">
        <f t="shared" si="1"/>
        <v>1.56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IFERROR(__xludf.DUMMYFUNCTION("""COMPUTED_VALUE"""),170.49)</f>
        <v>170.49</v>
      </c>
      <c r="C998" s="1">
        <f t="shared" si="1"/>
        <v>-1.46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IFERROR(__xludf.DUMMYFUNCTION("""COMPUTED_VALUE"""),174.84)</f>
        <v>174.84</v>
      </c>
      <c r="C999" s="1">
        <f t="shared" si="1"/>
        <v>3.35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IFERROR(__xludf.DUMMYFUNCTION("""COMPUTED_VALUE"""),174.77)</f>
        <v>174.77</v>
      </c>
      <c r="C1000" s="1">
        <f t="shared" si="1"/>
        <v>-1.07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IFERROR(__xludf.DUMMYFUNCTION("""COMPUTED_VALUE"""),175.16)</f>
        <v>175.16</v>
      </c>
      <c r="C1001" s="1">
        <f t="shared" si="1"/>
        <v>-0.61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IFERROR(__xludf.DUMMYFUNCTION("""COMPUTED_VALUE"""),176.47)</f>
        <v>176.47</v>
      </c>
      <c r="C1002" s="1">
        <f t="shared" si="1"/>
        <v>0.31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IFERROR(__xludf.DUMMYFUNCTION("""COMPUTED_VALUE"""),176.16)</f>
        <v>176.16</v>
      </c>
      <c r="C1003" s="1">
        <f t="shared" si="1"/>
        <v>-1.31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IFERROR(__xludf.DUMMYFUNCTION("""COMPUTED_VALUE"""),176.45)</f>
        <v>176.45</v>
      </c>
      <c r="C1004" s="1">
        <f t="shared" si="1"/>
        <v>-0.71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IFERROR(__xludf.DUMMYFUNCTION("""COMPUTED_VALUE"""),176.35)</f>
        <v>176.35</v>
      </c>
      <c r="C1005" s="1">
        <f t="shared" si="1"/>
        <v>-1.1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IFERROR(__xludf.DUMMYFUNCTION("""COMPUTED_VALUE"""),175.73)</f>
        <v>175.73</v>
      </c>
      <c r="C1006" s="1">
        <f t="shared" si="1"/>
        <v>-1.62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IFERROR(__xludf.DUMMYFUNCTION("""COMPUTED_VALUE"""),177.26)</f>
        <v>177.26</v>
      </c>
      <c r="C1007" s="1">
        <f t="shared" si="1"/>
        <v>0.53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IFERROR(__xludf.DUMMYFUNCTION("""COMPUTED_VALUE"""),176.89)</f>
        <v>176.89</v>
      </c>
      <c r="C1008" s="1">
        <f t="shared" si="1"/>
        <v>-1.37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IFERROR(__xludf.DUMMYFUNCTION("""COMPUTED_VALUE"""),178.15)</f>
        <v>178.15</v>
      </c>
      <c r="C1009" s="1">
        <f t="shared" si="1"/>
        <v>0.26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IFERROR(__xludf.DUMMYFUNCTION("""COMPUTED_VALUE"""),179.37)</f>
        <v>179.37</v>
      </c>
      <c r="C1010" s="1">
        <f t="shared" si="1"/>
        <v>0.22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IFERROR(__xludf.DUMMYFUNCTION("""COMPUTED_VALUE"""),178.29)</f>
        <v>178.29</v>
      </c>
      <c r="C1011" s="1">
        <f t="shared" si="1"/>
        <v>-2.08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IFERROR(__xludf.DUMMYFUNCTION("""COMPUTED_VALUE"""),178.44)</f>
        <v>178.44</v>
      </c>
      <c r="C1012" s="1">
        <f t="shared" si="1"/>
        <v>-0.85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IFERROR(__xludf.DUMMYFUNCTION("""COMPUTED_VALUE"""),177.4)</f>
        <v>177.4</v>
      </c>
      <c r="C1013" s="1">
        <f t="shared" si="1"/>
        <v>-2.04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IFERROR(__xludf.DUMMYFUNCTION("""COMPUTED_VALUE"""),178.39)</f>
        <v>178.39</v>
      </c>
      <c r="C1014" s="1">
        <f t="shared" si="1"/>
        <v>-0.01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IFERROR(__xludf.DUMMYFUNCTION("""COMPUTED_VALUE"""),175.88)</f>
        <v>175.88</v>
      </c>
      <c r="C1015" s="1">
        <f t="shared" si="1"/>
        <v>-3.51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IFERROR(__xludf.DUMMYFUNCTION("""COMPUTED_VALUE"""),176.6)</f>
        <v>176.6</v>
      </c>
      <c r="C1016" s="1">
        <f t="shared" si="1"/>
        <v>-0.28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IFERROR(__xludf.DUMMYFUNCTION("""COMPUTED_VALUE"""),178.75)</f>
        <v>178.75</v>
      </c>
      <c r="C1017" s="1">
        <f t="shared" si="1"/>
        <v>1.15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IFERROR(__xludf.DUMMYFUNCTION("""COMPUTED_VALUE"""),175.17)</f>
        <v>175.17</v>
      </c>
      <c r="C1018" s="1">
        <f t="shared" si="1"/>
        <v>-4.58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IFERROR(__xludf.DUMMYFUNCTION("""COMPUTED_VALUE"""),176.28)</f>
        <v>176.28</v>
      </c>
      <c r="C1019" s="1">
        <f t="shared" si="1"/>
        <v>0.11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IFERROR(__xludf.DUMMYFUNCTION("""COMPUTED_VALUE"""),173.2)</f>
        <v>173.2</v>
      </c>
      <c r="C1020" s="1">
        <f t="shared" si="1"/>
        <v>-4.08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IFERROR(__xludf.DUMMYFUNCTION("""COMPUTED_VALUE"""),173.68)</f>
        <v>173.68</v>
      </c>
      <c r="C1021" s="1">
        <f t="shared" si="1"/>
        <v>-0.52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IFERROR(__xludf.DUMMYFUNCTION("""COMPUTED_VALUE"""),170.75)</f>
        <v>170.75</v>
      </c>
      <c r="C1022" s="1">
        <f t="shared" si="1"/>
        <v>-3.93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IFERROR(__xludf.DUMMYFUNCTION("""COMPUTED_VALUE"""),167.64)</f>
        <v>167.64</v>
      </c>
      <c r="C1023" s="1">
        <f t="shared" si="1"/>
        <v>-4.11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IFERROR(__xludf.DUMMYFUNCTION("""COMPUTED_VALUE"""),164.69)</f>
        <v>164.69</v>
      </c>
      <c r="C1024" s="1">
        <f t="shared" si="1"/>
        <v>-3.95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IFERROR(__xludf.DUMMYFUNCTION("""COMPUTED_VALUE"""),166.25)</f>
        <v>166.25</v>
      </c>
      <c r="C1025" s="1">
        <f t="shared" si="1"/>
        <v>0.56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IFERROR(__xludf.DUMMYFUNCTION("""COMPUTED_VALUE"""),163.9)</f>
        <v>163.9</v>
      </c>
      <c r="C1026" s="1">
        <f t="shared" si="1"/>
        <v>-3.35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IFERROR(__xludf.DUMMYFUNCTION("""COMPUTED_VALUE"""),165.84)</f>
        <v>165.84</v>
      </c>
      <c r="C1027" s="1">
        <f t="shared" si="1"/>
        <v>0.94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IFERROR(__xludf.DUMMYFUNCTION("""COMPUTED_VALUE"""),164.12)</f>
        <v>164.12</v>
      </c>
      <c r="C1028" s="1">
        <f t="shared" si="1"/>
        <v>-2.72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IFERROR(__xludf.DUMMYFUNCTION("""COMPUTED_VALUE"""),159.82)</f>
        <v>159.82</v>
      </c>
      <c r="C1029" s="1">
        <f t="shared" si="1"/>
        <v>-5.3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IFERROR(__xludf.DUMMYFUNCTION("""COMPUTED_VALUE"""),161.76)</f>
        <v>161.76</v>
      </c>
      <c r="C1030" s="1">
        <f t="shared" si="1"/>
        <v>0.94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IFERROR(__xludf.DUMMYFUNCTION("""COMPUTED_VALUE"""),160.42)</f>
        <v>160.42</v>
      </c>
      <c r="C1031" s="1">
        <f t="shared" si="1"/>
        <v>-2.34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IFERROR(__xludf.DUMMYFUNCTION("""COMPUTED_VALUE"""),161.75)</f>
        <v>161.75</v>
      </c>
      <c r="C1032" s="1">
        <f t="shared" si="1"/>
        <v>0.33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IFERROR(__xludf.DUMMYFUNCTION("""COMPUTED_VALUE"""),161.93)</f>
        <v>161.93</v>
      </c>
      <c r="C1033" s="1">
        <f t="shared" si="1"/>
        <v>-0.82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IFERROR(__xludf.DUMMYFUNCTION("""COMPUTED_VALUE"""),161.0)</f>
        <v>161</v>
      </c>
      <c r="C1034" s="1">
        <f t="shared" si="1"/>
        <v>-1.93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IFERROR(__xludf.DUMMYFUNCTION("""COMPUTED_VALUE"""),164.39)</f>
        <v>164.39</v>
      </c>
      <c r="C1035" s="1">
        <f t="shared" si="1"/>
        <v>2.39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IFERROR(__xludf.DUMMYFUNCTION("""COMPUTED_VALUE"""),163.5)</f>
        <v>163.5</v>
      </c>
      <c r="C1036" s="1">
        <f t="shared" si="1"/>
        <v>-1.89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IFERROR(__xludf.DUMMYFUNCTION("""COMPUTED_VALUE"""),164.06)</f>
        <v>164.06</v>
      </c>
      <c r="C1037" s="1">
        <f t="shared" si="1"/>
        <v>-0.44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IFERROR(__xludf.DUMMYFUNCTION("""COMPUTED_VALUE"""),163.72)</f>
        <v>163.72</v>
      </c>
      <c r="C1038" s="1">
        <f t="shared" si="1"/>
        <v>-1.34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IFERROR(__xludf.DUMMYFUNCTION("""COMPUTED_VALUE"""),164.65)</f>
        <v>164.65</v>
      </c>
      <c r="C1039" s="1">
        <f t="shared" si="1"/>
        <v>-0.07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IFERROR(__xludf.DUMMYFUNCTION("""COMPUTED_VALUE"""),163.26)</f>
        <v>163.26</v>
      </c>
      <c r="C1040" s="1">
        <f t="shared" si="1"/>
        <v>-2.39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IFERROR(__xludf.DUMMYFUNCTION("""COMPUTED_VALUE"""),164.5)</f>
        <v>164.5</v>
      </c>
      <c r="C1041" s="1">
        <f t="shared" si="1"/>
        <v>0.24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IFERROR(__xludf.DUMMYFUNCTION("""COMPUTED_VALUE"""),164.5)</f>
        <v>164.5</v>
      </c>
      <c r="C1042" s="1">
        <f t="shared" si="1"/>
        <v>-1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IFERROR(__xludf.DUMMYFUNCTION("""COMPUTED_VALUE"""),166.54)</f>
        <v>166.54</v>
      </c>
      <c r="C1043" s="1">
        <f t="shared" si="1"/>
        <v>1.04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IFERROR(__xludf.DUMMYFUNCTION("""COMPUTED_VALUE"""),163.48)</f>
        <v>163.48</v>
      </c>
      <c r="C1044" s="1">
        <f t="shared" si="1"/>
        <v>-4.06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IFERROR(__xludf.DUMMYFUNCTION("""COMPUTED_VALUE"""),162.8)</f>
        <v>162.8</v>
      </c>
      <c r="C1045" s="1">
        <f t="shared" si="1"/>
        <v>-1.68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IFERROR(__xludf.DUMMYFUNCTION("""COMPUTED_VALUE"""),165.38)</f>
        <v>165.38</v>
      </c>
      <c r="C1046" s="1">
        <f t="shared" si="1"/>
        <v>1.58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IFERROR(__xludf.DUMMYFUNCTION("""COMPUTED_VALUE"""),166.45)</f>
        <v>166.45</v>
      </c>
      <c r="C1047" s="1">
        <f t="shared" si="1"/>
        <v>0.07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IFERROR(__xludf.DUMMYFUNCTION("""COMPUTED_VALUE"""),164.74)</f>
        <v>164.74</v>
      </c>
      <c r="C1048" s="1">
        <f t="shared" si="1"/>
        <v>-2.71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IFERROR(__xludf.DUMMYFUNCTION("""COMPUTED_VALUE"""),168.73)</f>
        <v>168.73</v>
      </c>
      <c r="C1049" s="1">
        <f t="shared" si="1"/>
        <v>2.99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IFERROR(__xludf.DUMMYFUNCTION("""COMPUTED_VALUE"""),171.9)</f>
        <v>171.9</v>
      </c>
      <c r="C1050" s="1">
        <f t="shared" si="1"/>
        <v>2.17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IFERROR(__xludf.DUMMYFUNCTION("""COMPUTED_VALUE"""),172.6)</f>
        <v>172.6</v>
      </c>
      <c r="C1051" s="1">
        <f t="shared" si="1"/>
        <v>-0.3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IFERROR(__xludf.DUMMYFUNCTION("""COMPUTED_VALUE"""),174.26)</f>
        <v>174.26</v>
      </c>
      <c r="C1052" s="1">
        <f t="shared" si="1"/>
        <v>0.66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IFERROR(__xludf.DUMMYFUNCTION("""COMPUTED_VALUE"""),173.51)</f>
        <v>173.51</v>
      </c>
      <c r="C1053" s="1">
        <f t="shared" si="1"/>
        <v>-1.75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IFERROR(__xludf.DUMMYFUNCTION("""COMPUTED_VALUE"""),169.89)</f>
        <v>169.89</v>
      </c>
      <c r="C1054" s="1">
        <f t="shared" si="1"/>
        <v>-4.62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IFERROR(__xludf.DUMMYFUNCTION("""COMPUTED_VALUE"""),169.72)</f>
        <v>169.72</v>
      </c>
      <c r="C1055" s="1">
        <f t="shared" si="1"/>
        <v>-1.17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IFERROR(__xludf.DUMMYFUNCTION("""COMPUTED_VALUE"""),166.7)</f>
        <v>166.7</v>
      </c>
      <c r="C1056" s="1">
        <f t="shared" si="1"/>
        <v>-4.02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IFERROR(__xludf.DUMMYFUNCTION("""COMPUTED_VALUE"""),165.35)</f>
        <v>165.35</v>
      </c>
      <c r="C1057" s="1">
        <f t="shared" si="1"/>
        <v>-2.35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IFERROR(__xludf.DUMMYFUNCTION("""COMPUTED_VALUE"""),166.84)</f>
        <v>166.84</v>
      </c>
      <c r="C1058" s="1">
        <f t="shared" si="1"/>
        <v>0.49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IFERROR(__xludf.DUMMYFUNCTION("""COMPUTED_VALUE"""),168.09)</f>
        <v>168.09</v>
      </c>
      <c r="C1059" s="1">
        <f t="shared" si="1"/>
        <v>0.25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IFERROR(__xludf.DUMMYFUNCTION("""COMPUTED_VALUE"""),168.18)</f>
        <v>168.18</v>
      </c>
      <c r="C1060" s="1">
        <f t="shared" si="1"/>
        <v>-0.91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IFERROR(__xludf.DUMMYFUNCTION("""COMPUTED_VALUE"""),169.22)</f>
        <v>169.22</v>
      </c>
      <c r="C1061" s="1">
        <f t="shared" si="1"/>
        <v>0.04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IFERROR(__xludf.DUMMYFUNCTION("""COMPUTED_VALUE"""),166.95)</f>
        <v>166.95</v>
      </c>
      <c r="C1062" s="1">
        <f t="shared" si="1"/>
        <v>-3.27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IFERROR(__xludf.DUMMYFUNCTION("""COMPUTED_VALUE"""),165.72)</f>
        <v>165.72</v>
      </c>
      <c r="C1063" s="1">
        <f t="shared" si="1"/>
        <v>-2.23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IFERROR(__xludf.DUMMYFUNCTION("""COMPUTED_VALUE"""),163.25)</f>
        <v>163.25</v>
      </c>
      <c r="C1064" s="1">
        <f t="shared" si="1"/>
        <v>-3.47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IFERROR(__xludf.DUMMYFUNCTION("""COMPUTED_VALUE"""),161.73)</f>
        <v>161.73</v>
      </c>
      <c r="C1065" s="1">
        <f t="shared" si="1"/>
        <v>-2.52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IFERROR(__xludf.DUMMYFUNCTION("""COMPUTED_VALUE"""),162.29)</f>
        <v>162.29</v>
      </c>
      <c r="C1066" s="1">
        <f t="shared" si="1"/>
        <v>-0.44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IFERROR(__xludf.DUMMYFUNCTION("""COMPUTED_VALUE"""),162.3)</f>
        <v>162.3</v>
      </c>
      <c r="C1067" s="1">
        <f t="shared" si="1"/>
        <v>-0.99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IFERROR(__xludf.DUMMYFUNCTION("""COMPUTED_VALUE"""),163.85)</f>
        <v>163.85</v>
      </c>
      <c r="C1068" s="1">
        <f t="shared" si="1"/>
        <v>0.55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IFERROR(__xludf.DUMMYFUNCTION("""COMPUTED_VALUE"""),165.92)</f>
        <v>165.92</v>
      </c>
      <c r="C1069" s="1">
        <f t="shared" si="1"/>
        <v>1.07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IFERROR(__xludf.DUMMYFUNCTION("""COMPUTED_VALUE"""),167.27)</f>
        <v>167.27</v>
      </c>
      <c r="C1070" s="1">
        <f t="shared" si="1"/>
        <v>0.35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IFERROR(__xludf.DUMMYFUNCTION("""COMPUTED_VALUE"""),166.09)</f>
        <v>166.09</v>
      </c>
      <c r="C1071" s="1">
        <f t="shared" si="1"/>
        <v>-2.18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IFERROR(__xludf.DUMMYFUNCTION("""COMPUTED_VALUE"""),163.24)</f>
        <v>163.24</v>
      </c>
      <c r="C1072" s="1">
        <f t="shared" si="1"/>
        <v>-3.85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IFERROR(__xludf.DUMMYFUNCTION("""COMPUTED_VALUE"""),158.56)</f>
        <v>158.56</v>
      </c>
      <c r="C1073" s="1">
        <f t="shared" si="1"/>
        <v>-5.68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IFERROR(__xludf.DUMMYFUNCTION("""COMPUTED_VALUE"""),156.56)</f>
        <v>156.56</v>
      </c>
      <c r="C1074" s="1">
        <f t="shared" si="1"/>
        <v>-3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IFERROR(__xludf.DUMMYFUNCTION("""COMPUTED_VALUE"""),158.16)</f>
        <v>158.16</v>
      </c>
      <c r="C1075" s="1">
        <f t="shared" si="1"/>
        <v>0.6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IFERROR(__xludf.DUMMYFUNCTION("""COMPUTED_VALUE"""),155.98)</f>
        <v>155.98</v>
      </c>
      <c r="C1076" s="1">
        <f t="shared" si="1"/>
        <v>-3.18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IFERROR(__xludf.DUMMYFUNCTION("""COMPUTED_VALUE"""),152.72)</f>
        <v>152.72</v>
      </c>
      <c r="C1077" s="1">
        <f t="shared" si="1"/>
        <v>-4.26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IFERROR(__xludf.DUMMYFUNCTION("""COMPUTED_VALUE"""),154.74)</f>
        <v>154.74</v>
      </c>
      <c r="C1078" s="1">
        <f t="shared" si="1"/>
        <v>1.02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IFERROR(__xludf.DUMMYFUNCTION("""COMPUTED_VALUE"""),154.92)</f>
        <v>154.92</v>
      </c>
      <c r="C1079" s="1">
        <f t="shared" si="1"/>
        <v>-0.82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IFERROR(__xludf.DUMMYFUNCTION("""COMPUTED_VALUE"""),157.22)</f>
        <v>157.22</v>
      </c>
      <c r="C1080" s="1">
        <f t="shared" si="1"/>
        <v>1.3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IFERROR(__xludf.DUMMYFUNCTION("""COMPUTED_VALUE"""),157.44)</f>
        <v>157.44</v>
      </c>
      <c r="C1081" s="1">
        <f t="shared" si="1"/>
        <v>-0.78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IFERROR(__xludf.DUMMYFUNCTION("""COMPUTED_VALUE"""),157.8)</f>
        <v>157.8</v>
      </c>
      <c r="C1082" s="1">
        <f t="shared" si="1"/>
        <v>-0.64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IFERROR(__xludf.DUMMYFUNCTION("""COMPUTED_VALUE"""),160.46)</f>
        <v>160.46</v>
      </c>
      <c r="C1083" s="1">
        <f t="shared" si="1"/>
        <v>1.66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IFERROR(__xludf.DUMMYFUNCTION("""COMPUTED_VALUE"""),160.45)</f>
        <v>160.45</v>
      </c>
      <c r="C1084" s="1">
        <f t="shared" si="1"/>
        <v>-1.01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IFERROR(__xludf.DUMMYFUNCTION("""COMPUTED_VALUE"""),160.85)</f>
        <v>160.85</v>
      </c>
      <c r="C1085" s="1">
        <f t="shared" si="1"/>
        <v>-0.6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IFERROR(__xludf.DUMMYFUNCTION("""COMPUTED_VALUE"""),158.24)</f>
        <v>158.24</v>
      </c>
      <c r="C1086" s="1">
        <f t="shared" si="1"/>
        <v>-3.61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IFERROR(__xludf.DUMMYFUNCTION("""COMPUTED_VALUE"""),156.54)</f>
        <v>156.54</v>
      </c>
      <c r="C1087" s="1">
        <f t="shared" si="1"/>
        <v>-2.7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IFERROR(__xludf.DUMMYFUNCTION("""COMPUTED_VALUE"""),158.24)</f>
        <v>158.24</v>
      </c>
      <c r="C1088" s="1">
        <f t="shared" si="1"/>
        <v>0.7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IFERROR(__xludf.DUMMYFUNCTION("""COMPUTED_VALUE"""),159.82)</f>
        <v>159.82</v>
      </c>
      <c r="C1089" s="1">
        <f t="shared" si="1"/>
        <v>0.58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IFERROR(__xludf.DUMMYFUNCTION("""COMPUTED_VALUE"""),160.37)</f>
        <v>160.37</v>
      </c>
      <c r="C1090" s="1">
        <f t="shared" si="1"/>
        <v>-0.45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IFERROR(__xludf.DUMMYFUNCTION("""COMPUTED_VALUE"""),158.88)</f>
        <v>158.88</v>
      </c>
      <c r="C1091" s="1">
        <f t="shared" si="1"/>
        <v>-2.49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IFERROR(__xludf.DUMMYFUNCTION("""COMPUTED_VALUE"""),156.35)</f>
        <v>156.35</v>
      </c>
      <c r="C1092" s="1">
        <f t="shared" si="1"/>
        <v>-3.53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IFERROR(__xludf.DUMMYFUNCTION("""COMPUTED_VALUE"""),154.54)</f>
        <v>154.54</v>
      </c>
      <c r="C1093" s="1">
        <f t="shared" si="1"/>
        <v>-2.81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IFERROR(__xludf.DUMMYFUNCTION("""COMPUTED_VALUE"""),155.52)</f>
        <v>155.52</v>
      </c>
      <c r="C1094" s="1">
        <f t="shared" si="1"/>
        <v>-0.02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IFERROR(__xludf.DUMMYFUNCTION("""COMPUTED_VALUE"""),157.4)</f>
        <v>157.4</v>
      </c>
      <c r="C1095" s="1">
        <f t="shared" si="1"/>
        <v>0.88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IFERROR(__xludf.DUMMYFUNCTION("""COMPUTED_VALUE"""),157.2)</f>
        <v>157.2</v>
      </c>
      <c r="C1096" s="1">
        <f t="shared" si="1"/>
        <v>-1.2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IFERROR(__xludf.DUMMYFUNCTION("""COMPUTED_VALUE"""),159.55)</f>
        <v>159.55</v>
      </c>
      <c r="C1097" s="1">
        <f t="shared" si="1"/>
        <v>1.35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IFERROR(__xludf.DUMMYFUNCTION("""COMPUTED_VALUE"""),160.28)</f>
        <v>160.28</v>
      </c>
      <c r="C1098" s="1">
        <f t="shared" si="1"/>
        <v>-0.27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IFERROR(__xludf.DUMMYFUNCTION("""COMPUTED_VALUE"""),159.45)</f>
        <v>159.45</v>
      </c>
      <c r="C1099" s="1">
        <f t="shared" si="1"/>
        <v>-1.83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IFERROR(__xludf.DUMMYFUNCTION("""COMPUTED_VALUE"""),156.64)</f>
        <v>156.64</v>
      </c>
      <c r="C1100" s="1">
        <f t="shared" si="1"/>
        <v>-3.81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IFERROR(__xludf.DUMMYFUNCTION("""COMPUTED_VALUE"""),156.43)</f>
        <v>156.43</v>
      </c>
      <c r="C1101" s="1">
        <f t="shared" si="1"/>
        <v>-1.21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IFERROR(__xludf.DUMMYFUNCTION("""COMPUTED_VALUE"""),157.67)</f>
        <v>157.67</v>
      </c>
      <c r="C1102" s="1">
        <f t="shared" si="1"/>
        <v>0.24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IFERROR(__xludf.DUMMYFUNCTION("""COMPUTED_VALUE"""),156.35)</f>
        <v>156.35</v>
      </c>
      <c r="C1103" s="1">
        <f t="shared" si="1"/>
        <v>-2.32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IFERROR(__xludf.DUMMYFUNCTION("""COMPUTED_VALUE"""),159.35)</f>
        <v>159.35</v>
      </c>
      <c r="C1104" s="1">
        <f t="shared" si="1"/>
        <v>2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IFERROR(__xludf.DUMMYFUNCTION("""COMPUTED_VALUE"""),159.85)</f>
        <v>159.85</v>
      </c>
      <c r="C1105" s="1">
        <f t="shared" si="1"/>
        <v>-0.5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IFERROR(__xludf.DUMMYFUNCTION("""COMPUTED_VALUE"""),160.16)</f>
        <v>160.16</v>
      </c>
      <c r="C1106" s="1">
        <f t="shared" si="1"/>
        <v>-0.69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IFERROR(__xludf.DUMMYFUNCTION("""COMPUTED_VALUE"""),161.77)</f>
        <v>161.77</v>
      </c>
      <c r="C1107" s="1">
        <f t="shared" si="1"/>
        <v>0.61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IFERROR(__xludf.DUMMYFUNCTION("""COMPUTED_VALUE"""),161.19)</f>
        <v>161.19</v>
      </c>
      <c r="C1108" s="1">
        <f t="shared" si="1"/>
        <v>-1.58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IFERROR(__xludf.DUMMYFUNCTION("""COMPUTED_VALUE"""),160.74)</f>
        <v>160.74</v>
      </c>
      <c r="C1109" s="1">
        <f t="shared" si="1"/>
        <v>-1.45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IFERROR(__xludf.DUMMYFUNCTION("""COMPUTED_VALUE"""),159.81)</f>
        <v>159.81</v>
      </c>
      <c r="C1110" s="1">
        <f t="shared" si="1"/>
        <v>-1.93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IFERROR(__xludf.DUMMYFUNCTION("""COMPUTED_VALUE"""),160.03)</f>
        <v>160.03</v>
      </c>
      <c r="C1111" s="1">
        <f t="shared" si="1"/>
        <v>-0.78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IFERROR(__xludf.DUMMYFUNCTION("""COMPUTED_VALUE"""),161.8)</f>
        <v>161.8</v>
      </c>
      <c r="C1112" s="1">
        <f t="shared" si="1"/>
        <v>0.77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IFERROR(__xludf.DUMMYFUNCTION("""COMPUTED_VALUE"""),162.39)</f>
        <v>162.39</v>
      </c>
      <c r="C1113" s="1">
        <f t="shared" si="1"/>
        <v>-0.41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IFERROR(__xludf.DUMMYFUNCTION("""COMPUTED_VALUE"""),162.58)</f>
        <v>162.58</v>
      </c>
      <c r="C1114" s="1">
        <f t="shared" si="1"/>
        <v>-0.81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IFERROR(__xludf.DUMMYFUNCTION("""COMPUTED_VALUE"""),166.19)</f>
        <v>166.19</v>
      </c>
      <c r="C1115" s="1">
        <f t="shared" si="1"/>
        <v>2.61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IFERROR(__xludf.DUMMYFUNCTION("""COMPUTED_VALUE"""),166.0)</f>
        <v>166</v>
      </c>
      <c r="C1116" s="1">
        <f t="shared" si="1"/>
        <v>-1.19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IFERROR(__xludf.DUMMYFUNCTION("""COMPUTED_VALUE"""),166.36)</f>
        <v>166.36</v>
      </c>
      <c r="C1117" s="1">
        <f t="shared" si="1"/>
        <v>-0.64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IFERROR(__xludf.DUMMYFUNCTION("""COMPUTED_VALUE"""),165.43)</f>
        <v>165.43</v>
      </c>
      <c r="C1118" s="1">
        <f t="shared" si="1"/>
        <v>-1.93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IFERROR(__xludf.DUMMYFUNCTION("""COMPUTED_VALUE"""),165.96)</f>
        <v>165.96</v>
      </c>
      <c r="C1119" s="1">
        <f t="shared" si="1"/>
        <v>-0.47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IFERROR(__xludf.DUMMYFUNCTION("""COMPUTED_VALUE"""),165.89)</f>
        <v>165.89</v>
      </c>
      <c r="C1120" s="1">
        <f t="shared" si="1"/>
        <v>-1.07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IFERROR(__xludf.DUMMYFUNCTION("""COMPUTED_VALUE"""),165.85)</f>
        <v>165.85</v>
      </c>
      <c r="C1121" s="1">
        <f t="shared" si="1"/>
        <v>-1.04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IFERROR(__xludf.DUMMYFUNCTION("""COMPUTED_VALUE"""),168.22)</f>
        <v>168.22</v>
      </c>
      <c r="C1122" s="1">
        <f t="shared" si="1"/>
        <v>1.37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IFERROR(__xludf.DUMMYFUNCTION("""COMPUTED_VALUE"""),169.86)</f>
        <v>169.86</v>
      </c>
      <c r="C1123" s="1">
        <f t="shared" si="1"/>
        <v>0.64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IFERROR(__xludf.DUMMYFUNCTION("""COMPUTED_VALUE"""),169.73)</f>
        <v>169.73</v>
      </c>
      <c r="C1124" s="1">
        <f t="shared" si="1"/>
        <v>-1.13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IFERROR(__xludf.DUMMYFUNCTION("""COMPUTED_VALUE"""),169.84)</f>
        <v>169.84</v>
      </c>
      <c r="C1125" s="1">
        <f t="shared" si="1"/>
        <v>-0.89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IFERROR(__xludf.DUMMYFUNCTION("""COMPUTED_VALUE"""),170.24)</f>
        <v>170.24</v>
      </c>
      <c r="C1126" s="1">
        <f t="shared" si="1"/>
        <v>-0.6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IFERROR(__xludf.DUMMYFUNCTION("""COMPUTED_VALUE"""),168.23)</f>
        <v>168.23</v>
      </c>
      <c r="C1127" s="1">
        <f t="shared" si="1"/>
        <v>-3.01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IFERROR(__xludf.DUMMYFUNCTION("""COMPUTED_VALUE"""),168.38)</f>
        <v>168.38</v>
      </c>
      <c r="C1128" s="1">
        <f t="shared" si="1"/>
        <v>-0.85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IFERROR(__xludf.DUMMYFUNCTION("""COMPUTED_VALUE"""),168.01)</f>
        <v>168.01</v>
      </c>
      <c r="C1129" s="1">
        <f t="shared" si="1"/>
        <v>-1.37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IFERROR(__xludf.DUMMYFUNCTION("""COMPUTED_VALUE"""),166.78)</f>
        <v>166.78</v>
      </c>
      <c r="C1130" s="1">
        <f t="shared" si="1"/>
        <v>-2.23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IFERROR(__xludf.DUMMYFUNCTION("""COMPUTED_VALUE"""),167.44)</f>
        <v>167.44</v>
      </c>
      <c r="C1131" s="1">
        <f t="shared" si="1"/>
        <v>-0.34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IFERROR(__xludf.DUMMYFUNCTION("""COMPUTED_VALUE"""),166.81)</f>
        <v>166.81</v>
      </c>
      <c r="C1132" s="1">
        <f t="shared" si="1"/>
        <v>-1.63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IFERROR(__xludf.DUMMYFUNCTION("""COMPUTED_VALUE"""),166.89)</f>
        <v>166.89</v>
      </c>
      <c r="C1133" s="1">
        <f t="shared" si="1"/>
        <v>-0.92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IFERROR(__xludf.DUMMYFUNCTION("""COMPUTED_VALUE"""),169.46)</f>
        <v>169.46</v>
      </c>
      <c r="C1134" s="1">
        <f t="shared" si="1"/>
        <v>1.57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IFERROR(__xludf.DUMMYFUNCTION("""COMPUTED_VALUE"""),167.78)</f>
        <v>167.78</v>
      </c>
      <c r="C1135" s="1">
        <f t="shared" si="1"/>
        <v>-2.68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IFERROR(__xludf.DUMMYFUNCTION("""COMPUTED_VALUE"""),164.91)</f>
        <v>164.91</v>
      </c>
      <c r="C1136" s="1">
        <f t="shared" si="1"/>
        <v>-3.87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IFERROR(__xludf.DUMMYFUNCTION("""COMPUTED_VALUE"""),164.67)</f>
        <v>164.67</v>
      </c>
      <c r="C1137" s="1">
        <f t="shared" si="1"/>
        <v>-1.24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IFERROR(__xludf.DUMMYFUNCTION("""COMPUTED_VALUE"""),163.42)</f>
        <v>163.42</v>
      </c>
      <c r="C1138" s="1">
        <f t="shared" si="1"/>
        <v>-2.25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IFERROR(__xludf.DUMMYFUNCTION("""COMPUTED_VALUE"""),164.8)</f>
        <v>164.8</v>
      </c>
      <c r="C1139" s="1">
        <f t="shared" si="1"/>
        <v>0.38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IFERROR(__xludf.DUMMYFUNCTION("""COMPUTED_VALUE"""),167.0)</f>
        <v>167</v>
      </c>
      <c r="C1140" s="1">
        <f t="shared" si="1"/>
        <v>1.2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IFERROR(__xludf.DUMMYFUNCTION("""COMPUTED_VALUE"""),169.17)</f>
        <v>169.17</v>
      </c>
      <c r="C1141" s="1">
        <f t="shared" si="1"/>
        <v>1.17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IFERROR(__xludf.DUMMYFUNCTION("""COMPUTED_VALUE"""),170.47)</f>
        <v>170.47</v>
      </c>
      <c r="C1142" s="1">
        <f t="shared" si="1"/>
        <v>0.3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IFERROR(__xludf.DUMMYFUNCTION("""COMPUTED_VALUE"""),170.14)</f>
        <v>170.14</v>
      </c>
      <c r="C1143" s="1">
        <f t="shared" si="1"/>
        <v>-1.33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IFERROR(__xludf.DUMMYFUNCTION("""COMPUTED_VALUE"""),171.47)</f>
        <v>171.47</v>
      </c>
      <c r="C1144" s="1">
        <f t="shared" si="1"/>
        <v>0.33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IFERROR(__xludf.DUMMYFUNCTION("""COMPUTED_VALUE"""),171.72)</f>
        <v>171.72</v>
      </c>
      <c r="C1145" s="1">
        <f t="shared" si="1"/>
        <v>-0.75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IFERROR(__xludf.DUMMYFUNCTION("""COMPUTED_VALUE"""),175.02)</f>
        <v>175.02</v>
      </c>
      <c r="C1146" s="1">
        <f t="shared" si="1"/>
        <v>2.3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IFERROR(__xludf.DUMMYFUNCTION("""COMPUTED_VALUE"""),176.82)</f>
        <v>176.82</v>
      </c>
      <c r="C1147" s="1">
        <f t="shared" si="1"/>
        <v>0.8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IFERROR(__xludf.DUMMYFUNCTION("""COMPUTED_VALUE"""),176.26)</f>
        <v>176.26</v>
      </c>
      <c r="C1148" s="1">
        <f t="shared" si="1"/>
        <v>-1.56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IFERROR(__xludf.DUMMYFUNCTION("""COMPUTED_VALUE"""),175.4)</f>
        <v>175.4</v>
      </c>
      <c r="C1149" s="1">
        <f t="shared" si="1"/>
        <v>-1.86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IFERROR(__xludf.DUMMYFUNCTION("""COMPUTED_VALUE"""),175.95)</f>
        <v>175.95</v>
      </c>
      <c r="C1150" s="1">
        <f t="shared" si="1"/>
        <v>-0.45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IFERROR(__xludf.DUMMYFUNCTION("""COMPUTED_VALUE"""),175.54)</f>
        <v>175.54</v>
      </c>
      <c r="C1151" s="1">
        <f t="shared" si="1"/>
        <v>-1.41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IFERROR(__xludf.DUMMYFUNCTION("""COMPUTED_VALUE"""),175.76)</f>
        <v>175.76</v>
      </c>
      <c r="C1152" s="1">
        <f t="shared" si="1"/>
        <v>-0.78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IFERROR(__xludf.DUMMYFUNCTION("""COMPUTED_VALUE"""),172.87)</f>
        <v>172.87</v>
      </c>
      <c r="C1153" s="1">
        <f t="shared" si="1"/>
        <v>-3.89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IFERROR(__xludf.DUMMYFUNCTION("""COMPUTED_VALUE"""),170.25)</f>
        <v>170.25</v>
      </c>
      <c r="C1154" s="1">
        <f t="shared" si="1"/>
        <v>-3.62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IFERROR(__xludf.DUMMYFUNCTION("""COMPUTED_VALUE"""),171.69)</f>
        <v>171.69</v>
      </c>
      <c r="C1155" s="1">
        <f t="shared" si="1"/>
        <v>0.44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IFERROR(__xludf.DUMMYFUNCTION("""COMPUTED_VALUE"""),169.42)</f>
        <v>169.42</v>
      </c>
      <c r="C1156" s="1">
        <f t="shared" si="1"/>
        <v>-3.27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IFERROR(__xludf.DUMMYFUNCTION("""COMPUTED_VALUE"""),169.74)</f>
        <v>169.74</v>
      </c>
      <c r="C1157" s="1">
        <f t="shared" si="1"/>
        <v>-0.68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IFERROR(__xludf.DUMMYFUNCTION("""COMPUTED_VALUE"""),169.1)</f>
        <v>169.1</v>
      </c>
      <c r="C1158" s="1">
        <f t="shared" si="1"/>
        <v>-1.64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IFERROR(__xludf.DUMMYFUNCTION("""COMPUTED_VALUE"""),172.26)</f>
        <v>172.26</v>
      </c>
      <c r="C1159" s="1">
        <f t="shared" si="1"/>
        <v>2.16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IFERROR(__xludf.DUMMYFUNCTION("""COMPUTED_VALUE"""),172.46)</f>
        <v>172.46</v>
      </c>
      <c r="C1160" s="1">
        <f t="shared" si="1"/>
        <v>-0.8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IFERROR(__xludf.DUMMYFUNCTION("""COMPUTED_VALUE"""),172.33)</f>
        <v>172.33</v>
      </c>
      <c r="C1161" s="1">
        <f t="shared" si="1"/>
        <v>-1.13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IFERROR(__xludf.DUMMYFUNCTION("""COMPUTED_VALUE"""),172.37)</f>
        <v>172.37</v>
      </c>
      <c r="C1162" s="1">
        <f t="shared" si="1"/>
        <v>-0.96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IFERROR(__xludf.DUMMYFUNCTION("""COMPUTED_VALUE"""),172.73)</f>
        <v>172.73</v>
      </c>
      <c r="C1163" s="1">
        <f t="shared" si="1"/>
        <v>-0.64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IFERROR(__xludf.DUMMYFUNCTION("""COMPUTED_VALUE"""),171.9)</f>
        <v>171.9</v>
      </c>
      <c r="C1164" s="1">
        <f t="shared" si="1"/>
        <v>-1.83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IFERROR(__xludf.DUMMYFUNCTION("""COMPUTED_VALUE"""),174.55)</f>
        <v>174.55</v>
      </c>
      <c r="C1165" s="1">
        <f t="shared" si="1"/>
        <v>1.65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IFERROR(__xludf.DUMMYFUNCTION("""COMPUTED_VALUE"""),173.96)</f>
        <v>173.96</v>
      </c>
      <c r="C1166" s="1">
        <f t="shared" si="1"/>
        <v>-1.59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IFERROR(__xludf.DUMMYFUNCTION("""COMPUTED_VALUE"""),174.03)</f>
        <v>174.03</v>
      </c>
      <c r="C1167" s="1">
        <f t="shared" si="1"/>
        <v>-0.93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IFERROR(__xludf.DUMMYFUNCTION("""COMPUTED_VALUE"""),175.15)</f>
        <v>175.15</v>
      </c>
      <c r="C1168" s="1">
        <f t="shared" si="1"/>
        <v>0.12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IFERROR(__xludf.DUMMYFUNCTION("""COMPUTED_VALUE"""),175.47)</f>
        <v>175.47</v>
      </c>
      <c r="C1169" s="1">
        <f t="shared" si="1"/>
        <v>-0.68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IFERROR(__xludf.DUMMYFUNCTION("""COMPUTED_VALUE"""),177.87)</f>
        <v>177.87</v>
      </c>
      <c r="C1170" s="1">
        <f t="shared" si="1"/>
        <v>1.4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IFERROR(__xludf.DUMMYFUNCTION("""COMPUTED_VALUE"""),177.9)</f>
        <v>177.9</v>
      </c>
      <c r="C1171" s="1">
        <f t="shared" si="1"/>
        <v>-0.97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IFERROR(__xludf.DUMMYFUNCTION("""COMPUTED_VALUE"""),177.81)</f>
        <v>177.81</v>
      </c>
      <c r="C1172" s="1">
        <f t="shared" si="1"/>
        <v>-1.09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IFERROR(__xludf.DUMMYFUNCTION("""COMPUTED_VALUE"""),177.65)</f>
        <v>177.65</v>
      </c>
      <c r="C1173" s="1">
        <f t="shared" si="1"/>
        <v>-1.16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IFERROR(__xludf.DUMMYFUNCTION("""COMPUTED_VALUE"""),179.11)</f>
        <v>179.11</v>
      </c>
      <c r="C1174" s="1">
        <f t="shared" si="1"/>
        <v>0.46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IFERROR(__xludf.DUMMYFUNCTION("""COMPUTED_VALUE"""),179.77)</f>
        <v>179.77</v>
      </c>
      <c r="C1175" s="1">
        <f t="shared" si="1"/>
        <v>-0.34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IFERROR(__xludf.DUMMYFUNCTION("""COMPUTED_VALUE"""),179.6)</f>
        <v>179.6</v>
      </c>
      <c r="C1176" s="1">
        <f t="shared" si="1"/>
        <v>-1.17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IFERROR(__xludf.DUMMYFUNCTION("""COMPUTED_VALUE"""),180.08)</f>
        <v>180.08</v>
      </c>
      <c r="C1177" s="1">
        <f t="shared" si="1"/>
        <v>-0.52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IFERROR(__xludf.DUMMYFUNCTION("""COMPUTED_VALUE"""),179.75)</f>
        <v>179.75</v>
      </c>
      <c r="C1178" s="1">
        <f t="shared" si="1"/>
        <v>-1.33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IFERROR(__xludf.DUMMYFUNCTION("""COMPUTED_VALUE"""),180.11)</f>
        <v>180.11</v>
      </c>
      <c r="C1179" s="1">
        <f t="shared" si="1"/>
        <v>-0.64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IFERROR(__xludf.DUMMYFUNCTION("""COMPUTED_VALUE"""),177.4)</f>
        <v>177.4</v>
      </c>
      <c r="C1180" s="1">
        <f t="shared" si="1"/>
        <v>-3.71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IFERROR(__xludf.DUMMYFUNCTION("""COMPUTED_VALUE"""),179.87)</f>
        <v>179.87</v>
      </c>
      <c r="C1181" s="1">
        <f t="shared" si="1"/>
        <v>1.47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IFERROR(__xludf.DUMMYFUNCTION("""COMPUTED_VALUE"""),181.0)</f>
        <v>181</v>
      </c>
      <c r="C1182" s="1">
        <f t="shared" si="1"/>
        <v>0.13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IFERROR(__xludf.DUMMYFUNCTION("""COMPUTED_VALUE"""),183.17)</f>
        <v>183.17</v>
      </c>
      <c r="C1183" s="1">
        <f t="shared" si="1"/>
        <v>1.17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IFERROR(__xludf.DUMMYFUNCTION("""COMPUTED_VALUE"""),183.98)</f>
        <v>183.98</v>
      </c>
      <c r="C1184" s="1">
        <f t="shared" si="1"/>
        <v>-0.19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IFERROR(__xludf.DUMMYFUNCTION("""COMPUTED_VALUE"""),184.04)</f>
        <v>184.04</v>
      </c>
      <c r="C1185" s="1">
        <f t="shared" si="1"/>
        <v>-0.94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IFERROR(__xludf.DUMMYFUNCTION("""COMPUTED_VALUE"""),184.82)</f>
        <v>184.82</v>
      </c>
      <c r="C1186" s="1">
        <f t="shared" si="1"/>
        <v>-0.22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IFERROR(__xludf.DUMMYFUNCTION("""COMPUTED_VALUE"""),187.89)</f>
        <v>187.89</v>
      </c>
      <c r="C1187" s="1">
        <f t="shared" si="1"/>
        <v>2.07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IFERROR(__xludf.DUMMYFUNCTION("""COMPUTED_VALUE"""),186.2)</f>
        <v>186.2</v>
      </c>
      <c r="C1188" s="1">
        <f t="shared" si="1"/>
        <v>-2.69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IFERROR(__xludf.DUMMYFUNCTION("""COMPUTED_VALUE"""),185.29)</f>
        <v>185.29</v>
      </c>
      <c r="C1189" s="1">
        <f t="shared" si="1"/>
        <v>-1.91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IFERROR(__xludf.DUMMYFUNCTION("""COMPUTED_VALUE"""),185.09)</f>
        <v>185.09</v>
      </c>
      <c r="C1190" s="1">
        <f t="shared" si="1"/>
        <v>-1.2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IFERROR(__xludf.DUMMYFUNCTION("""COMPUTED_VALUE"""),187.81)</f>
        <v>187.81</v>
      </c>
      <c r="C1191" s="1">
        <f t="shared" si="1"/>
        <v>1.72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IFERROR(__xludf.DUMMYFUNCTION("""COMPUTED_VALUE"""),184.09)</f>
        <v>184.09</v>
      </c>
      <c r="C1192" s="1">
        <f t="shared" si="1"/>
        <v>-4.72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IFERROR(__xludf.DUMMYFUNCTION("""COMPUTED_VALUE"""),185.12)</f>
        <v>185.12</v>
      </c>
      <c r="C1193" s="1">
        <f t="shared" si="1"/>
        <v>0.03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IFERROR(__xludf.DUMMYFUNCTION("""COMPUTED_VALUE"""),183.83)</f>
        <v>183.83</v>
      </c>
      <c r="C1194" s="1">
        <f t="shared" si="1"/>
        <v>-2.29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IFERROR(__xludf.DUMMYFUNCTION("""COMPUTED_VALUE"""),183.57)</f>
        <v>183.57</v>
      </c>
      <c r="C1195" s="1">
        <f t="shared" si="1"/>
        <v>-1.26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IFERROR(__xludf.DUMMYFUNCTION("""COMPUTED_VALUE"""),180.7)</f>
        <v>180.7</v>
      </c>
      <c r="C1196" s="1">
        <f t="shared" si="1"/>
        <v>-3.87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IFERROR(__xludf.DUMMYFUNCTION("""COMPUTED_VALUE"""),182.88)</f>
        <v>182.88</v>
      </c>
      <c r="C1197" s="1">
        <f t="shared" si="1"/>
        <v>1.18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IFERROR(__xludf.DUMMYFUNCTION("""COMPUTED_VALUE"""),188.07)</f>
        <v>188.07</v>
      </c>
      <c r="C1198" s="1">
        <f t="shared" si="1"/>
        <v>4.19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IFERROR(__xludf.DUMMYFUNCTION("""COMPUTED_VALUE"""),187.48)</f>
        <v>187.48</v>
      </c>
      <c r="C1199" s="1">
        <f t="shared" si="1"/>
        <v>-1.59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IFERROR(__xludf.DUMMYFUNCTION("""COMPUTED_VALUE"""),183.8)</f>
        <v>183.8</v>
      </c>
      <c r="C1200" s="1">
        <f t="shared" si="1"/>
        <v>-4.68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IFERROR(__xludf.DUMMYFUNCTION("""COMPUTED_VALUE"""),186.64)</f>
        <v>186.64</v>
      </c>
      <c r="C1201" s="1">
        <f t="shared" si="1"/>
        <v>1.84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IFERROR(__xludf.DUMMYFUNCTION("""COMPUTED_VALUE"""),181.27)</f>
        <v>181.27</v>
      </c>
      <c r="C1202" s="1">
        <f t="shared" si="1"/>
        <v>-6.37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IFERROR(__xludf.DUMMYFUNCTION("""COMPUTED_VALUE"""),180.38)</f>
        <v>180.38</v>
      </c>
      <c r="C1203" s="1">
        <f t="shared" si="1"/>
        <v>-1.89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IFERROR(__xludf.DUMMYFUNCTION("""COMPUTED_VALUE"""),178.77)</f>
        <v>178.77</v>
      </c>
      <c r="C1204" s="1">
        <f t="shared" si="1"/>
        <v>-2.61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IFERROR(__xludf.DUMMYFUNCTION("""COMPUTED_VALUE"""),178.7)</f>
        <v>178.7</v>
      </c>
      <c r="C1205" s="1">
        <f t="shared" si="1"/>
        <v>-1.07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IFERROR(__xludf.DUMMYFUNCTION("""COMPUTED_VALUE"""),177.24)</f>
        <v>177.24</v>
      </c>
      <c r="C1206" s="1">
        <f t="shared" si="1"/>
        <v>-2.46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IFERROR(__xludf.DUMMYFUNCTION("""COMPUTED_VALUE"""),172.58)</f>
        <v>172.58</v>
      </c>
      <c r="C1207" s="1">
        <f t="shared" si="1"/>
        <v>-5.66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IFERROR(__xludf.DUMMYFUNCTION("""COMPUTED_VALUE"""),176.91)</f>
        <v>176.91</v>
      </c>
      <c r="C1208" s="1">
        <f t="shared" si="1"/>
        <v>3.33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IFERROR(__xludf.DUMMYFUNCTION("""COMPUTED_VALUE"""),177.84)</f>
        <v>177.84</v>
      </c>
      <c r="C1209" s="1">
        <f t="shared" si="1"/>
        <v>-0.07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IFERROR(__xludf.DUMMYFUNCTION("""COMPUTED_VALUE"""),180.18)</f>
        <v>180.18</v>
      </c>
      <c r="C1210" s="1">
        <f t="shared" si="1"/>
        <v>1.34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IFERROR(__xludf.DUMMYFUNCTION("""COMPUTED_VALUE"""),176.83)</f>
        <v>176.83</v>
      </c>
      <c r="C1211" s="1">
        <f t="shared" si="1"/>
        <v>-4.35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IFERROR(__xludf.DUMMYFUNCTION("""COMPUTED_VALUE"""),180.06)</f>
        <v>180.06</v>
      </c>
      <c r="C1212" s="1">
        <f t="shared" si="1"/>
        <v>2.23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IFERROR(__xludf.DUMMYFUNCTION("""COMPUTED_VALUE"""),183.35)</f>
        <v>183.35</v>
      </c>
      <c r="C1213" s="1">
        <f t="shared" si="1"/>
        <v>2.29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IFERROR(__xludf.DUMMYFUNCTION("""COMPUTED_VALUE"""),183.91)</f>
        <v>183.91</v>
      </c>
      <c r="C1214" s="1">
        <f t="shared" si="1"/>
        <v>-0.44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IFERROR(__xludf.DUMMYFUNCTION("""COMPUTED_VALUE"""),186.32)</f>
        <v>186.32</v>
      </c>
      <c r="C1215" s="1">
        <f t="shared" si="1"/>
        <v>1.41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IFERROR(__xludf.DUMMYFUNCTION("""COMPUTED_VALUE"""),186.08)</f>
        <v>186.08</v>
      </c>
      <c r="C1216" s="1">
        <f t="shared" si="1"/>
        <v>-1.24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IFERROR(__xludf.DUMMYFUNCTION("""COMPUTED_VALUE"""),186.97)</f>
        <v>186.97</v>
      </c>
      <c r="C1217" s="1">
        <f t="shared" si="1"/>
        <v>-0.11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IFERROR(__xludf.DUMMYFUNCTION("""COMPUTED_VALUE"""),189.99)</f>
        <v>189.99</v>
      </c>
      <c r="C1218" s="1">
        <f t="shared" si="1"/>
        <v>2.02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IFERROR(__xludf.DUMMYFUNCTION("""COMPUTED_VALUE"""),190.83)</f>
        <v>190.83</v>
      </c>
      <c r="C1219" s="1">
        <f t="shared" si="1"/>
        <v>-0.16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IFERROR(__xludf.DUMMYFUNCTION("""COMPUTED_VALUE"""),190.27)</f>
        <v>190.27</v>
      </c>
      <c r="C1220" s="1">
        <f t="shared" si="1"/>
        <v>-1.56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IFERROR(__xludf.DUMMYFUNCTION("""COMPUTED_VALUE"""),189.84)</f>
        <v>189.84</v>
      </c>
      <c r="C1221" s="1">
        <f t="shared" si="1"/>
        <v>-1.43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IFERROR(__xludf.DUMMYFUNCTION("""COMPUTED_VALUE"""),191.0)</f>
        <v>191</v>
      </c>
      <c r="C1222" s="1">
        <f t="shared" si="1"/>
        <v>0.16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IFERROR(__xludf.DUMMYFUNCTION("""COMPUTED_VALUE"""),190.71)</f>
        <v>190.71</v>
      </c>
      <c r="C1223" s="1">
        <f t="shared" si="1"/>
        <v>-1.29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IFERROR(__xludf.DUMMYFUNCTION("""COMPUTED_VALUE"""),191.8)</f>
        <v>191.8</v>
      </c>
      <c r="C1224" s="1">
        <f t="shared" si="1"/>
        <v>0.09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IFERROR(__xludf.DUMMYFUNCTION("""COMPUTED_VALUE"""),191.88)</f>
        <v>191.88</v>
      </c>
      <c r="C1225" s="1">
        <f t="shared" si="1"/>
        <v>-0.92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IFERROR(__xludf.DUMMYFUNCTION("""COMPUTED_VALUE"""),190.18)</f>
        <v>190.18</v>
      </c>
      <c r="C1226" s="1">
        <f t="shared" si="1"/>
        <v>-2.7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IFERROR(__xludf.DUMMYFUNCTION("""COMPUTED_VALUE"""),190.24)</f>
        <v>190.24</v>
      </c>
      <c r="C1227" s="1">
        <f t="shared" si="1"/>
        <v>-0.94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IFERROR(__xludf.DUMMYFUNCTION("""COMPUTED_VALUE"""),189.98)</f>
        <v>189.98</v>
      </c>
      <c r="C1228" s="1">
        <f t="shared" si="1"/>
        <v>-1.26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IFERROR(__xludf.DUMMYFUNCTION("""COMPUTED_VALUE"""),189.93)</f>
        <v>189.93</v>
      </c>
      <c r="C1229" s="1">
        <f t="shared" si="1"/>
        <v>-1.05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IFERROR(__xludf.DUMMYFUNCTION("""COMPUTED_VALUE"""),189.64)</f>
        <v>189.64</v>
      </c>
      <c r="C1230" s="1">
        <f t="shared" si="1"/>
        <v>-1.29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IFERROR(__xludf.DUMMYFUNCTION("""COMPUTED_VALUE"""),189.19)</f>
        <v>189.19</v>
      </c>
      <c r="C1231" s="1">
        <f t="shared" si="1"/>
        <v>-1.45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IFERROR(__xludf.DUMMYFUNCTION("""COMPUTED_VALUE"""),189.75)</f>
        <v>189.75</v>
      </c>
      <c r="C1232" s="1">
        <f t="shared" si="1"/>
        <v>-0.44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IFERROR(__xludf.DUMMYFUNCTION("""COMPUTED_VALUE"""),189.59)</f>
        <v>189.59</v>
      </c>
      <c r="C1233" s="1">
        <f t="shared" si="1"/>
        <v>-1.16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IFERROR(__xludf.DUMMYFUNCTION("""COMPUTED_VALUE"""),190.07)</f>
        <v>190.07</v>
      </c>
      <c r="C1234" s="1">
        <f t="shared" si="1"/>
        <v>-0.52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IFERROR(__xludf.DUMMYFUNCTION("""COMPUTED_VALUE"""),188.86)</f>
        <v>188.86</v>
      </c>
      <c r="C1235" s="1">
        <f t="shared" si="1"/>
        <v>-2.21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IFERROR(__xludf.DUMMYFUNCTION("""COMPUTED_VALUE"""),188.52)</f>
        <v>188.52</v>
      </c>
      <c r="C1236" s="1">
        <f t="shared" si="1"/>
        <v>-1.34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IFERROR(__xludf.DUMMYFUNCTION("""COMPUTED_VALUE"""),188.41)</f>
        <v>188.41</v>
      </c>
      <c r="C1237" s="1">
        <f t="shared" si="1"/>
        <v>-1.11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IFERROR(__xludf.DUMMYFUNCTION("""COMPUTED_VALUE"""),188.2)</f>
        <v>188.2</v>
      </c>
      <c r="C1238" s="1">
        <f t="shared" si="1"/>
        <v>-1.21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IFERROR(__xludf.DUMMYFUNCTION("""COMPUTED_VALUE"""),190.19)</f>
        <v>190.19</v>
      </c>
      <c r="C1239" s="1">
        <f t="shared" si="1"/>
        <v>0.99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IFERROR(__xludf.DUMMYFUNCTION("""COMPUTED_VALUE"""),190.95)</f>
        <v>190.95</v>
      </c>
      <c r="C1240" s="1">
        <f t="shared" si="1"/>
        <v>-0.24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IFERROR(__xludf.DUMMYFUNCTION("""COMPUTED_VALUE"""),191.95)</f>
        <v>191.95</v>
      </c>
      <c r="C1241" s="1">
        <f t="shared" si="1"/>
        <v>0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IFERROR(__xludf.DUMMYFUNCTION("""COMPUTED_VALUE"""),195.45)</f>
        <v>195.45</v>
      </c>
      <c r="C1242" s="1">
        <f t="shared" si="1"/>
        <v>2.5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IFERROR(__xludf.DUMMYFUNCTION("""COMPUTED_VALUE"""),196.62)</f>
        <v>196.62</v>
      </c>
      <c r="C1243" s="1">
        <f t="shared" si="1"/>
        <v>0.17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IFERROR(__xludf.DUMMYFUNCTION("""COMPUTED_VALUE"""),196.89)</f>
        <v>196.89</v>
      </c>
      <c r="C1244" s="1">
        <f t="shared" si="1"/>
        <v>-0.73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IFERROR(__xludf.DUMMYFUNCTION("""COMPUTED_VALUE"""),192.0)</f>
        <v>192</v>
      </c>
      <c r="C1245" s="1">
        <f t="shared" si="1"/>
        <v>-5.89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IFERROR(__xludf.DUMMYFUNCTION("""COMPUTED_VALUE"""),193.54)</f>
        <v>193.54</v>
      </c>
      <c r="C1246" s="1">
        <f t="shared" si="1"/>
        <v>0.54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IFERROR(__xludf.DUMMYFUNCTION("""COMPUTED_VALUE"""),188.82)</f>
        <v>188.82</v>
      </c>
      <c r="C1247" s="1">
        <f t="shared" si="1"/>
        <v>-5.72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IFERROR(__xludf.DUMMYFUNCTION("""COMPUTED_VALUE"""),185.54)</f>
        <v>185.54</v>
      </c>
      <c r="C1248" s="1">
        <f t="shared" si="1"/>
        <v>-4.28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IFERROR(__xludf.DUMMYFUNCTION("""COMPUTED_VALUE"""),183.31)</f>
        <v>183.31</v>
      </c>
      <c r="C1249" s="1">
        <f t="shared" si="1"/>
        <v>-3.23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IFERROR(__xludf.DUMMYFUNCTION("""COMPUTED_VALUE"""),185.03)</f>
        <v>185.03</v>
      </c>
      <c r="C1250" s="1">
        <f t="shared" si="1"/>
        <v>0.72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IFERROR(__xludf.DUMMYFUNCTION("""COMPUTED_VALUE"""),191.61)</f>
        <v>191.61</v>
      </c>
      <c r="C1251" s="1">
        <f t="shared" si="1"/>
        <v>5.58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IFERROR(__xludf.DUMMYFUNCTION("""COMPUTED_VALUE"""),193.28)</f>
        <v>193.28</v>
      </c>
      <c r="C1252" s="1">
        <f t="shared" si="1"/>
        <v>0.67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IFERROR(__xludf.DUMMYFUNCTION("""COMPUTED_VALUE"""),194.44)</f>
        <v>194.44</v>
      </c>
      <c r="C1253" s="1">
        <f t="shared" si="1"/>
        <v>0.16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IFERROR(__xludf.DUMMYFUNCTION("""COMPUTED_VALUE"""),195.5)</f>
        <v>195.5</v>
      </c>
      <c r="C1254" s="1">
        <f t="shared" si="1"/>
        <v>0.06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IFERROR(__xludf.DUMMYFUNCTION("""COMPUTED_VALUE"""),195.89)</f>
        <v>195.89</v>
      </c>
      <c r="C1255" s="1">
        <f t="shared" si="1"/>
        <v>-0.61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IFERROR(__xludf.DUMMYFUNCTION("""COMPUTED_VALUE"""),195.45)</f>
        <v>195.45</v>
      </c>
      <c r="C1256" s="1">
        <f t="shared" si="1"/>
        <v>-1.44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IFERROR(__xludf.DUMMYFUNCTION("""COMPUTED_VALUE"""),196.19)</f>
        <v>196.19</v>
      </c>
      <c r="C1257" s="1">
        <f t="shared" si="1"/>
        <v>-0.26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IFERROR(__xludf.DUMMYFUNCTION("""COMPUTED_VALUE"""),195.71)</f>
        <v>195.71</v>
      </c>
      <c r="C1258" s="1">
        <f t="shared" si="1"/>
        <v>-1.48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IFERROR(__xludf.DUMMYFUNCTION("""COMPUTED_VALUE"""),193.83)</f>
        <v>193.83</v>
      </c>
      <c r="C1259" s="1">
        <f t="shared" si="1"/>
        <v>-2.88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IFERROR(__xludf.DUMMYFUNCTION("""COMPUTED_VALUE"""),194.41)</f>
        <v>194.41</v>
      </c>
      <c r="C1260" s="1">
        <f t="shared" si="1"/>
        <v>-0.42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IFERROR(__xludf.DUMMYFUNCTION("""COMPUTED_VALUE"""),188.34)</f>
        <v>188.34</v>
      </c>
      <c r="C1261" s="1">
        <f t="shared" si="1"/>
        <v>-7.07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IFERROR(__xludf.DUMMYFUNCTION("""COMPUTED_VALUE"""),184.53)</f>
        <v>184.53</v>
      </c>
      <c r="C1262" s="1">
        <f t="shared" si="1"/>
        <v>-4.81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IFERROR(__xludf.DUMMYFUNCTION("""COMPUTED_VALUE"""),187.28)</f>
        <v>187.28</v>
      </c>
      <c r="C1263" s="1">
        <f t="shared" si="1"/>
        <v>1.75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IFERROR(__xludf.DUMMYFUNCTION("""COMPUTED_VALUE"""),190.27)</f>
        <v>190.27</v>
      </c>
      <c r="C1264" s="1">
        <f t="shared" si="1"/>
        <v>1.99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IFERROR(__xludf.DUMMYFUNCTION("""COMPUTED_VALUE"""),187.35)</f>
        <v>187.35</v>
      </c>
      <c r="C1265" s="1">
        <f t="shared" si="1"/>
        <v>-3.92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IFERROR(__xludf.DUMMYFUNCTION("""COMPUTED_VALUE"""),185.07)</f>
        <v>185.07</v>
      </c>
      <c r="C1266" s="1">
        <f t="shared" si="1"/>
        <v>-3.28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IFERROR(__xludf.DUMMYFUNCTION("""COMPUTED_VALUE"""),184.93)</f>
        <v>184.93</v>
      </c>
      <c r="C1267" s="1">
        <f t="shared" si="1"/>
        <v>-1.14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IFERROR(__xludf.DUMMYFUNCTION("""COMPUTED_VALUE"""),180.23)</f>
        <v>180.23</v>
      </c>
      <c r="C1268" s="1">
        <f t="shared" si="1"/>
        <v>-5.7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IFERROR(__xludf.DUMMYFUNCTION("""COMPUTED_VALUE"""),178.49)</f>
        <v>178.49</v>
      </c>
      <c r="C1269" s="1">
        <f t="shared" si="1"/>
        <v>-2.74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IFERROR(__xludf.DUMMYFUNCTION("""COMPUTED_VALUE"""),177.23)</f>
        <v>177.23</v>
      </c>
      <c r="C1270" s="1">
        <f t="shared" si="1"/>
        <v>-2.26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IFERROR(__xludf.DUMMYFUNCTION("""COMPUTED_VALUE"""),175.63)</f>
        <v>175.63</v>
      </c>
      <c r="C1271" s="1">
        <f t="shared" si="1"/>
        <v>-2.6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IFERROR(__xludf.DUMMYFUNCTION("""COMPUTED_VALUE"""),177.15)</f>
        <v>177.15</v>
      </c>
      <c r="C1272" s="1">
        <f t="shared" si="1"/>
        <v>0.52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IFERROR(__xludf.DUMMYFUNCTION("""COMPUTED_VALUE"""),182.04)</f>
        <v>182.04</v>
      </c>
      <c r="C1273" s="1">
        <f t="shared" si="1"/>
        <v>3.89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IFERROR(__xludf.DUMMYFUNCTION("""COMPUTED_VALUE"""),180.49)</f>
        <v>180.49</v>
      </c>
      <c r="C1274" s="1">
        <f t="shared" si="1"/>
        <v>-2.55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IFERROR(__xludf.DUMMYFUNCTION("""COMPUTED_VALUE"""),180.42)</f>
        <v>180.42</v>
      </c>
      <c r="C1275" s="1">
        <f t="shared" si="1"/>
        <v>-1.07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IFERROR(__xludf.DUMMYFUNCTION("""COMPUTED_VALUE"""),176.49)</f>
        <v>176.49</v>
      </c>
      <c r="C1276" s="1">
        <f t="shared" si="1"/>
        <v>-4.93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IFERROR(__xludf.DUMMYFUNCTION("""COMPUTED_VALUE"""),173.05)</f>
        <v>173.05</v>
      </c>
      <c r="C1277" s="1">
        <f t="shared" si="1"/>
        <v>-4.44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IFERROR(__xludf.DUMMYFUNCTION("""COMPUTED_VALUE"""),175.99)</f>
        <v>175.99</v>
      </c>
      <c r="C1278" s="1">
        <f t="shared" si="1"/>
        <v>1.94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IFERROR(__xludf.DUMMYFUNCTION("""COMPUTED_VALUE"""),172.41)</f>
        <v>172.41</v>
      </c>
      <c r="C1279" s="1">
        <f t="shared" si="1"/>
        <v>-4.58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IFERROR(__xludf.DUMMYFUNCTION("""COMPUTED_VALUE"""),175.49)</f>
        <v>175.49</v>
      </c>
      <c r="C1280" s="1">
        <f t="shared" si="1"/>
        <v>2.08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IFERROR(__xludf.DUMMYFUNCTION("""COMPUTED_VALUE"""),180.24)</f>
        <v>180.24</v>
      </c>
      <c r="C1281" s="1">
        <f t="shared" si="1"/>
        <v>3.75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IFERROR(__xludf.DUMMYFUNCTION("""COMPUTED_VALUE"""),178.78)</f>
        <v>178.78</v>
      </c>
      <c r="C1282" s="1">
        <f t="shared" si="1"/>
        <v>-2.46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IFERROR(__xludf.DUMMYFUNCTION("""COMPUTED_VALUE"""),180.77)</f>
        <v>180.77</v>
      </c>
      <c r="C1283" s="1">
        <f t="shared" si="1"/>
        <v>0.99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IFERROR(__xludf.DUMMYFUNCTION("""COMPUTED_VALUE"""),183.43)</f>
        <v>183.43</v>
      </c>
      <c r="C1284" s="1">
        <f t="shared" si="1"/>
        <v>1.66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IFERROR(__xludf.DUMMYFUNCTION("""COMPUTED_VALUE"""),182.22)</f>
        <v>182.22</v>
      </c>
      <c r="C1285" s="1">
        <f t="shared" si="1"/>
        <v>-2.21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IFERROR(__xludf.DUMMYFUNCTION("""COMPUTED_VALUE"""),184.56)</f>
        <v>184.56</v>
      </c>
      <c r="C1286" s="1">
        <f t="shared" si="1"/>
        <v>1.34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IFERROR(__xludf.DUMMYFUNCTION("""COMPUTED_VALUE"""),187.65)</f>
        <v>187.65</v>
      </c>
      <c r="C1287" s="1">
        <f t="shared" si="1"/>
        <v>2.09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IFERROR(__xludf.DUMMYFUNCTION("""COMPUTED_VALUE"""),189.78)</f>
        <v>189.78</v>
      </c>
      <c r="C1288" s="1">
        <f t="shared" si="1"/>
        <v>1.13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IFERROR(__xludf.DUMMYFUNCTION("""COMPUTED_VALUE"""),189.0)</f>
        <v>189</v>
      </c>
      <c r="C1289" s="1">
        <f t="shared" si="1"/>
        <v>-1.78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IFERROR(__xludf.DUMMYFUNCTION("""COMPUTED_VALUE"""),190.02)</f>
        <v>190.02</v>
      </c>
      <c r="C1290" s="1">
        <f t="shared" si="1"/>
        <v>0.02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IFERROR(__xludf.DUMMYFUNCTION("""COMPUTED_VALUE"""),188.67)</f>
        <v>188.67</v>
      </c>
      <c r="C1291" s="1">
        <f t="shared" si="1"/>
        <v>-2.35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IFERROR(__xludf.DUMMYFUNCTION("""COMPUTED_VALUE"""),189.11)</f>
        <v>189.11</v>
      </c>
      <c r="C1292" s="1">
        <f t="shared" si="1"/>
        <v>-0.56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IFERROR(__xludf.DUMMYFUNCTION("""COMPUTED_VALUE"""),191.51)</f>
        <v>191.51</v>
      </c>
      <c r="C1293" s="1">
        <f t="shared" si="1"/>
        <v>1.4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IFERROR(__xludf.DUMMYFUNCTION("""COMPUTED_VALUE"""),190.31)</f>
        <v>190.31</v>
      </c>
      <c r="C1294" s="1">
        <f t="shared" si="1"/>
        <v>-2.2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IFERROR(__xludf.DUMMYFUNCTION("""COMPUTED_VALUE"""),192.22)</f>
        <v>192.22</v>
      </c>
      <c r="C1295" s="1">
        <f t="shared" si="1"/>
        <v>0.91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IFERROR(__xludf.DUMMYFUNCTION("""COMPUTED_VALUE"""),191.72)</f>
        <v>191.72</v>
      </c>
      <c r="C1296" s="1">
        <f t="shared" si="1"/>
        <v>-1.5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IFERROR(__xludf.DUMMYFUNCTION("""COMPUTED_VALUE"""),192.2)</f>
        <v>192.2</v>
      </c>
      <c r="C1297" s="1">
        <f t="shared" si="1"/>
        <v>-0.52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IFERROR(__xludf.DUMMYFUNCTION("""COMPUTED_VALUE"""),189.79)</f>
        <v>189.79</v>
      </c>
      <c r="C1298" s="1">
        <f t="shared" si="1"/>
        <v>-3.41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IFERROR(__xludf.DUMMYFUNCTION("""COMPUTED_VALUE"""),191.79)</f>
        <v>191.79</v>
      </c>
      <c r="C1299" s="1">
        <f t="shared" si="1"/>
        <v>1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IFERROR(__xludf.DUMMYFUNCTION("""COMPUTED_VALUE"""),191.27)</f>
        <v>191.27</v>
      </c>
      <c r="C1300" s="1">
        <f t="shared" si="1"/>
        <v>-1.52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IFERROR(__xludf.DUMMYFUNCTION("""COMPUTED_VALUE"""),189.67)</f>
        <v>189.67</v>
      </c>
      <c r="C1301" s="1">
        <f t="shared" si="1"/>
        <v>-2.6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IFERROR(__xludf.DUMMYFUNCTION("""COMPUTED_VALUE"""),190.08)</f>
        <v>190.08</v>
      </c>
      <c r="C1302" s="1">
        <f t="shared" si="1"/>
        <v>-0.59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IFERROR(__xludf.DUMMYFUNCTION("""COMPUTED_VALUE"""),186.91)</f>
        <v>186.91</v>
      </c>
      <c r="C1303" s="1">
        <f t="shared" si="1"/>
        <v>-4.17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IFERROR(__xludf.DUMMYFUNCTION("""COMPUTED_VALUE"""),187.93)</f>
        <v>187.93</v>
      </c>
      <c r="C1304" s="1">
        <f t="shared" si="1"/>
        <v>0.02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IFERROR(__xludf.DUMMYFUNCTION("""COMPUTED_VALUE"""),182.71)</f>
        <v>182.71</v>
      </c>
      <c r="C1305" s="1">
        <f t="shared" si="1"/>
        <v>-6.22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IFERROR(__xludf.DUMMYFUNCTION("""COMPUTED_VALUE"""),184.18)</f>
        <v>184.18</v>
      </c>
      <c r="C1306" s="1">
        <f t="shared" si="1"/>
        <v>0.47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IFERROR(__xludf.DUMMYFUNCTION("""COMPUTED_VALUE"""),189.95)</f>
        <v>189.95</v>
      </c>
      <c r="C1307" s="1">
        <f t="shared" si="1"/>
        <v>4.77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IFERROR(__xludf.DUMMYFUNCTION("""COMPUTED_VALUE"""),189.34)</f>
        <v>189.34</v>
      </c>
      <c r="C1308" s="1">
        <f t="shared" si="1"/>
        <v>-1.61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IFERROR(__xludf.DUMMYFUNCTION("""COMPUTED_VALUE"""),191.9)</f>
        <v>191.9</v>
      </c>
      <c r="C1309" s="1">
        <f t="shared" si="1"/>
        <v>1.56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IFERROR(__xludf.DUMMYFUNCTION("""COMPUTED_VALUE"""),190.57)</f>
        <v>190.57</v>
      </c>
      <c r="C1310" s="1">
        <f t="shared" si="1"/>
        <v>-2.33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IFERROR(__xludf.DUMMYFUNCTION("""COMPUTED_VALUE"""),192.32)</f>
        <v>192.32</v>
      </c>
      <c r="C1311" s="1">
        <f t="shared" si="1"/>
        <v>0.75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IFERROR(__xludf.DUMMYFUNCTION("""COMPUTED_VALUE"""),189.97)</f>
        <v>189.97</v>
      </c>
      <c r="C1312" s="1">
        <f t="shared" si="1"/>
        <v>-3.35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IFERROR(__xludf.DUMMYFUNCTION("""COMPUTED_VALUE"""),193.13)</f>
        <v>193.13</v>
      </c>
      <c r="C1313" s="1">
        <f t="shared" si="1"/>
        <v>2.16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IFERROR(__xludf.DUMMYFUNCTION("""COMPUTED_VALUE"""),191.96)</f>
        <v>191.96</v>
      </c>
      <c r="C1314" s="1">
        <f t="shared" si="1"/>
        <v>-2.17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IFERROR(__xludf.DUMMYFUNCTION("""COMPUTED_VALUE"""),191.28)</f>
        <v>191.28</v>
      </c>
      <c r="C1315" s="1">
        <f t="shared" si="1"/>
        <v>-1.68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IFERROR(__xludf.DUMMYFUNCTION("""COMPUTED_VALUE"""),187.35)</f>
        <v>187.35</v>
      </c>
      <c r="C1316" s="1">
        <f t="shared" si="1"/>
        <v>-4.93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IFERROR(__xludf.DUMMYFUNCTION("""COMPUTED_VALUE"""),187.24)</f>
        <v>187.24</v>
      </c>
      <c r="C1317" s="1">
        <f t="shared" si="1"/>
        <v>-1.11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IFERROR(__xludf.DUMMYFUNCTION("""COMPUTED_VALUE"""),188.06)</f>
        <v>188.06</v>
      </c>
      <c r="C1318" s="1">
        <f t="shared" si="1"/>
        <v>-0.18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IFERROR(__xludf.DUMMYFUNCTION("""COMPUTED_VALUE"""),191.02)</f>
        <v>191.02</v>
      </c>
      <c r="C1319" s="1">
        <f t="shared" si="1"/>
        <v>1.96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IFERROR(__xludf.DUMMYFUNCTION("""COMPUTED_VALUE"""),187.97)</f>
        <v>187.97</v>
      </c>
      <c r="C1320" s="1">
        <f t="shared" si="1"/>
        <v>-4.05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IFERROR(__xludf.DUMMYFUNCTION("""COMPUTED_VALUE"""),192.23)</f>
        <v>192.23</v>
      </c>
      <c r="C1321" s="1">
        <f t="shared" si="1"/>
        <v>3.26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IFERROR(__xludf.DUMMYFUNCTION("""COMPUTED_VALUE"""),191.55)</f>
        <v>191.55</v>
      </c>
      <c r="C1322" s="1">
        <f t="shared" si="1"/>
        <v>-1.68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IFERROR(__xludf.DUMMYFUNCTION("""COMPUTED_VALUE"""),192.05)</f>
        <v>192.05</v>
      </c>
      <c r="C1323" s="1">
        <f t="shared" si="1"/>
        <v>-0.5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IFERROR(__xludf.DUMMYFUNCTION("""COMPUTED_VALUE"""),192.39)</f>
        <v>192.39</v>
      </c>
      <c r="C1324" s="1">
        <f t="shared" si="1"/>
        <v>-0.66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IFERROR(__xludf.DUMMYFUNCTION("""COMPUTED_VALUE"""),192.56)</f>
        <v>192.56</v>
      </c>
      <c r="C1325" s="1">
        <f t="shared" si="1"/>
        <v>-0.83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IFERROR(__xludf.DUMMYFUNCTION("""COMPUTED_VALUE"""),194.89)</f>
        <v>194.89</v>
      </c>
      <c r="C1326" s="1">
        <f t="shared" si="1"/>
        <v>1.33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IFERROR(__xludf.DUMMYFUNCTION("""COMPUTED_VALUE"""),195.64)</f>
        <v>195.64</v>
      </c>
      <c r="C1327" s="1">
        <f t="shared" si="1"/>
        <v>-0.25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IFERROR(__xludf.DUMMYFUNCTION("""COMPUTED_VALUE"""),195.58)</f>
        <v>195.58</v>
      </c>
      <c r="C1328" s="1">
        <f t="shared" si="1"/>
        <v>-1.06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IFERROR(__xludf.DUMMYFUNCTION("""COMPUTED_VALUE"""),197.72)</f>
        <v>197.72</v>
      </c>
      <c r="C1329" s="1">
        <f t="shared" si="1"/>
        <v>1.14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IFERROR(__xludf.DUMMYFUNCTION("""COMPUTED_VALUE"""),201.1)</f>
        <v>201.1</v>
      </c>
      <c r="C1330" s="1">
        <f t="shared" si="1"/>
        <v>2.38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IFERROR(__xludf.DUMMYFUNCTION("""COMPUTED_VALUE"""),200.21)</f>
        <v>200.21</v>
      </c>
      <c r="C1331" s="1">
        <f t="shared" si="1"/>
        <v>-1.89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IFERROR(__xludf.DUMMYFUNCTION("""COMPUTED_VALUE"""),197.35)</f>
        <v>197.35</v>
      </c>
      <c r="C1332" s="1">
        <f t="shared" si="1"/>
        <v>-3.86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IFERROR(__xludf.DUMMYFUNCTION("""COMPUTED_VALUE"""),198.1)</f>
        <v>198.1</v>
      </c>
      <c r="C1333" s="1">
        <f t="shared" si="1"/>
        <v>-0.25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IFERROR(__xludf.DUMMYFUNCTION("""COMPUTED_VALUE"""),196.84)</f>
        <v>196.84</v>
      </c>
      <c r="C1334" s="1">
        <f t="shared" si="1"/>
        <v>-2.26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IFERROR(__xludf.DUMMYFUNCTION("""COMPUTED_VALUE"""),198.32)</f>
        <v>198.32</v>
      </c>
      <c r="C1335" s="1">
        <f t="shared" si="1"/>
        <v>0.48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IFERROR(__xludf.DUMMYFUNCTION("""COMPUTED_VALUE"""),199.31)</f>
        <v>199.31</v>
      </c>
      <c r="C1336" s="1">
        <f t="shared" si="1"/>
        <v>-0.01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IFERROR(__xludf.DUMMYFUNCTION("""COMPUTED_VALUE"""),197.99)</f>
        <v>197.99</v>
      </c>
      <c r="C1337" s="1">
        <f t="shared" si="1"/>
        <v>-2.32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IFERROR(__xludf.DUMMYFUNCTION("""COMPUTED_VALUE"""),196.52)</f>
        <v>196.52</v>
      </c>
      <c r="C1338" s="1">
        <f t="shared" si="1"/>
        <v>-2.47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IFERROR(__xludf.DUMMYFUNCTION("""COMPUTED_VALUE"""),197.49)</f>
        <v>197.49</v>
      </c>
      <c r="C1339" s="1">
        <f t="shared" si="1"/>
        <v>-0.03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IFERROR(__xludf.DUMMYFUNCTION("""COMPUTED_VALUE"""),198.56)</f>
        <v>198.56</v>
      </c>
      <c r="C1340" s="1">
        <f t="shared" si="1"/>
        <v>0.07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IFERROR(__xludf.DUMMYFUNCTION("""COMPUTED_VALUE"""),196.42)</f>
        <v>196.42</v>
      </c>
      <c r="C1341" s="1">
        <f t="shared" si="1"/>
        <v>-3.14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IFERROR(__xludf.DUMMYFUNCTION("""COMPUTED_VALUE"""),197.53)</f>
        <v>197.53</v>
      </c>
      <c r="C1342" s="1">
        <f t="shared" si="1"/>
        <v>0.11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IFERROR(__xludf.DUMMYFUNCTION("""COMPUTED_VALUE"""),199.3)</f>
        <v>199.3</v>
      </c>
      <c r="C1343" s="1">
        <f t="shared" si="1"/>
        <v>0.77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IFERROR(__xludf.DUMMYFUNCTION("""COMPUTED_VALUE"""),197.29)</f>
        <v>197.29</v>
      </c>
      <c r="C1344" s="1">
        <f t="shared" si="1"/>
        <v>-3.01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IFERROR(__xludf.DUMMYFUNCTION("""COMPUTED_VALUE"""),196.25)</f>
        <v>196.25</v>
      </c>
      <c r="C1345" s="1">
        <f t="shared" si="1"/>
        <v>-2.04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IFERROR(__xludf.DUMMYFUNCTION("""COMPUTED_VALUE"""),197.39)</f>
        <v>197.39</v>
      </c>
      <c r="C1346" s="1">
        <f t="shared" si="1"/>
        <v>0.14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IFERROR(__xludf.DUMMYFUNCTION("""COMPUTED_VALUE"""),200.5)</f>
        <v>200.5</v>
      </c>
      <c r="C1347" s="1">
        <f t="shared" si="1"/>
        <v>2.11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IFERROR(__xludf.DUMMYFUNCTION("""COMPUTED_VALUE"""),201.73)</f>
        <v>201.73</v>
      </c>
      <c r="C1348" s="1">
        <f t="shared" si="1"/>
        <v>0.23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IFERROR(__xludf.DUMMYFUNCTION("""COMPUTED_VALUE"""),200.53)</f>
        <v>200.53</v>
      </c>
      <c r="C1349" s="1">
        <f t="shared" si="1"/>
        <v>-2.2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IFERROR(__xludf.DUMMYFUNCTION("""COMPUTED_VALUE"""),201.43)</f>
        <v>201.43</v>
      </c>
      <c r="C1350" s="1">
        <f t="shared" si="1"/>
        <v>-0.1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IFERROR(__xludf.DUMMYFUNCTION("""COMPUTED_VALUE"""),202.62)</f>
        <v>202.62</v>
      </c>
      <c r="C1351" s="1">
        <f t="shared" si="1"/>
        <v>0.19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IFERROR(__xludf.DUMMYFUNCTION("""COMPUTED_VALUE"""),202.97)</f>
        <v>202.97</v>
      </c>
      <c r="C1352" s="1">
        <f t="shared" si="1"/>
        <v>-0.65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IFERROR(__xludf.DUMMYFUNCTION("""COMPUTED_VALUE"""),204.66)</f>
        <v>204.66</v>
      </c>
      <c r="C1353" s="1">
        <f t="shared" si="1"/>
        <v>0.69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IFERROR(__xludf.DUMMYFUNCTION("""COMPUTED_VALUE"""),205.4)</f>
        <v>205.4</v>
      </c>
      <c r="C1354" s="1">
        <f t="shared" si="1"/>
        <v>-0.26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IFERROR(__xludf.DUMMYFUNCTION("""COMPUTED_VALUE"""),205.08)</f>
        <v>205.08</v>
      </c>
      <c r="C1355" s="1">
        <f t="shared" si="1"/>
        <v>-1.32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IFERROR(__xludf.DUMMYFUNCTION("""COMPUTED_VALUE"""),204.95)</f>
        <v>204.95</v>
      </c>
      <c r="C1356" s="1">
        <f t="shared" si="1"/>
        <v>-1.13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IFERROR(__xludf.DUMMYFUNCTION("""COMPUTED_VALUE"""),207.8)</f>
        <v>207.8</v>
      </c>
      <c r="C1357" s="1">
        <f t="shared" si="1"/>
        <v>1.85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IFERROR(__xludf.DUMMYFUNCTION("""COMPUTED_VALUE"""),206.38)</f>
        <v>206.38</v>
      </c>
      <c r="C1358" s="1">
        <f t="shared" si="1"/>
        <v>-2.42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IFERROR(__xludf.DUMMYFUNCTION("""COMPUTED_VALUE"""),209.06)</f>
        <v>209.06</v>
      </c>
      <c r="C1359" s="1">
        <f t="shared" si="1"/>
        <v>1.68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IFERROR(__xludf.DUMMYFUNCTION("""COMPUTED_VALUE"""),208.48)</f>
        <v>208.48</v>
      </c>
      <c r="C1360" s="1">
        <f t="shared" si="1"/>
        <v>-1.58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IFERROR(__xludf.DUMMYFUNCTION("""COMPUTED_VALUE"""),206.19)</f>
        <v>206.19</v>
      </c>
      <c r="C1361" s="1">
        <f t="shared" si="1"/>
        <v>-3.29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IFERROR(__xludf.DUMMYFUNCTION("""COMPUTED_VALUE"""),207.81)</f>
        <v>207.81</v>
      </c>
      <c r="C1362" s="1">
        <f t="shared" si="1"/>
        <v>0.62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IFERROR(__xludf.DUMMYFUNCTION("""COMPUTED_VALUE"""),206.43)</f>
        <v>206.43</v>
      </c>
      <c r="C1363" s="1">
        <f t="shared" si="1"/>
        <v>-2.38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IFERROR(__xludf.DUMMYFUNCTION("""COMPUTED_VALUE"""),208.29)</f>
        <v>208.29</v>
      </c>
      <c r="C1364" s="1">
        <f t="shared" si="1"/>
        <v>0.86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IFERROR(__xludf.DUMMYFUNCTION("""COMPUTED_VALUE"""),208.87)</f>
        <v>208.87</v>
      </c>
      <c r="C1365" s="1">
        <f t="shared" si="1"/>
        <v>-0.42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IFERROR(__xludf.DUMMYFUNCTION("""COMPUTED_VALUE"""),210.45)</f>
        <v>210.45</v>
      </c>
      <c r="C1366" s="1">
        <f t="shared" si="1"/>
        <v>0.58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IFERROR(__xludf.DUMMYFUNCTION("""COMPUTED_VALUE"""),209.79)</f>
        <v>209.79</v>
      </c>
      <c r="C1367" s="1">
        <f t="shared" si="1"/>
        <v>-1.66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IFERROR(__xludf.DUMMYFUNCTION("""COMPUTED_VALUE"""),209.02)</f>
        <v>209.02</v>
      </c>
      <c r="C1368" s="1">
        <f t="shared" si="1"/>
        <v>-1.77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IFERROR(__xludf.DUMMYFUNCTION("""COMPUTED_VALUE"""),213.13)</f>
        <v>213.13</v>
      </c>
      <c r="C1369" s="1">
        <f t="shared" si="1"/>
        <v>3.11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IFERROR(__xludf.DUMMYFUNCTION("""COMPUTED_VALUE"""),213.94)</f>
        <v>213.94</v>
      </c>
      <c r="C1370" s="1">
        <f t="shared" si="1"/>
        <v>-0.19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IFERROR(__xludf.DUMMYFUNCTION("""COMPUTED_VALUE"""),213.06)</f>
        <v>213.06</v>
      </c>
      <c r="C1371" s="1">
        <f t="shared" si="1"/>
        <v>-1.88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IFERROR(__xludf.DUMMYFUNCTION("""COMPUTED_VALUE"""),211.76)</f>
        <v>211.76</v>
      </c>
      <c r="C1372" s="1">
        <f t="shared" si="1"/>
        <v>-2.3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IFERROR(__xludf.DUMMYFUNCTION("""COMPUTED_VALUE"""),213.56)</f>
        <v>213.56</v>
      </c>
      <c r="C1373" s="1">
        <f t="shared" si="1"/>
        <v>0.8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IFERROR(__xludf.DUMMYFUNCTION("""COMPUTED_VALUE"""),212.93)</f>
        <v>212.93</v>
      </c>
      <c r="C1374" s="1">
        <f t="shared" si="1"/>
        <v>-1.63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IFERROR(__xludf.DUMMYFUNCTION("""COMPUTED_VALUE"""),214.6)</f>
        <v>214.6</v>
      </c>
      <c r="C1375" s="1">
        <f t="shared" si="1"/>
        <v>0.67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IFERROR(__xludf.DUMMYFUNCTION("""COMPUTED_VALUE"""),213.19)</f>
        <v>213.19</v>
      </c>
      <c r="C1376" s="1">
        <f t="shared" si="1"/>
        <v>-2.41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IFERROR(__xludf.DUMMYFUNCTION("""COMPUTED_VALUE"""),216.51)</f>
        <v>216.51</v>
      </c>
      <c r="C1377" s="1">
        <f t="shared" si="1"/>
        <v>2.32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IFERROR(__xludf.DUMMYFUNCTION("""COMPUTED_VALUE"""),218.4)</f>
        <v>218.4</v>
      </c>
      <c r="C1378" s="1">
        <f t="shared" si="1"/>
        <v>0.89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IFERROR(__xludf.DUMMYFUNCTION("""COMPUTED_VALUE"""),214.43)</f>
        <v>214.43</v>
      </c>
      <c r="C1379" s="1">
        <f t="shared" si="1"/>
        <v>-4.97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IFERROR(__xludf.DUMMYFUNCTION("""COMPUTED_VALUE"""),212.82)</f>
        <v>212.82</v>
      </c>
      <c r="C1380" s="1">
        <f t="shared" si="1"/>
        <v>-2.61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IFERROR(__xludf.DUMMYFUNCTION("""COMPUTED_VALUE"""),213.17)</f>
        <v>213.17</v>
      </c>
      <c r="C1381" s="1">
        <f t="shared" si="1"/>
        <v>-0.65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IFERROR(__xludf.DUMMYFUNCTION("""COMPUTED_VALUE"""),207.65)</f>
        <v>207.65</v>
      </c>
      <c r="C1382" s="1">
        <f t="shared" si="1"/>
        <v>-6.52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IFERROR(__xludf.DUMMYFUNCTION("""COMPUTED_VALUE"""),208.79)</f>
        <v>208.79</v>
      </c>
      <c r="C1383" s="1">
        <f t="shared" si="1"/>
        <v>0.14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IFERROR(__xludf.DUMMYFUNCTION("""COMPUTED_VALUE"""),209.94)</f>
        <v>209.94</v>
      </c>
      <c r="C1384" s="1">
        <f t="shared" si="1"/>
        <v>0.15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IFERROR(__xludf.DUMMYFUNCTION("""COMPUTED_VALUE"""),209.2)</f>
        <v>209.2</v>
      </c>
      <c r="C1385" s="1">
        <f t="shared" si="1"/>
        <v>-1.74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IFERROR(__xludf.DUMMYFUNCTION("""COMPUTED_VALUE"""),208.04)</f>
        <v>208.04</v>
      </c>
      <c r="C1386" s="1">
        <f t="shared" si="1"/>
        <v>-2.16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IFERROR(__xludf.DUMMYFUNCTION("""COMPUTED_VALUE"""),208.21)</f>
        <v>208.21</v>
      </c>
      <c r="C1387" s="1">
        <f t="shared" si="1"/>
        <v>-0.83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IFERROR(__xludf.DUMMYFUNCTION("""COMPUTED_VALUE"""),204.06)</f>
        <v>204.06</v>
      </c>
      <c r="C1388" s="1">
        <f t="shared" si="1"/>
        <v>-5.15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IFERROR(__xludf.DUMMYFUNCTION("""COMPUTED_VALUE"""),204.81)</f>
        <v>204.81</v>
      </c>
      <c r="C1389" s="1">
        <f t="shared" si="1"/>
        <v>-0.25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IFERROR(__xludf.DUMMYFUNCTION("""COMPUTED_VALUE"""),207.19)</f>
        <v>207.19</v>
      </c>
      <c r="C1390" s="1">
        <f t="shared" si="1"/>
        <v>1.38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IFERROR(__xludf.DUMMYFUNCTION("""COMPUTED_VALUE"""),210.12)</f>
        <v>210.12</v>
      </c>
      <c r="C1391" s="1">
        <f t="shared" si="1"/>
        <v>1.93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IFERROR(__xludf.DUMMYFUNCTION("""COMPUTED_VALUE"""),212.16)</f>
        <v>212.16</v>
      </c>
      <c r="C1392" s="1">
        <f t="shared" si="1"/>
        <v>1.04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IFERROR(__xludf.DUMMYFUNCTION("""COMPUTED_VALUE"""),212.96)</f>
        <v>212.96</v>
      </c>
      <c r="C1393" s="1">
        <f t="shared" si="1"/>
        <v>-0.2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IFERROR(__xludf.DUMMYFUNCTION("""COMPUTED_VALUE"""),211.18)</f>
        <v>211.18</v>
      </c>
      <c r="C1394" s="1">
        <f t="shared" si="1"/>
        <v>-2.78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IFERROR(__xludf.DUMMYFUNCTION("""COMPUTED_VALUE"""),212.46)</f>
        <v>212.46</v>
      </c>
      <c r="C1395" s="1">
        <f t="shared" si="1"/>
        <v>0.28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IFERROR(__xludf.DUMMYFUNCTION("""COMPUTED_VALUE"""),212.39)</f>
        <v>212.39</v>
      </c>
      <c r="C1396" s="1">
        <f t="shared" si="1"/>
        <v>-1.07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IFERROR(__xludf.DUMMYFUNCTION("""COMPUTED_VALUE"""),211.5)</f>
        <v>211.5</v>
      </c>
      <c r="C1397" s="1">
        <f t="shared" si="1"/>
        <v>-1.89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IFERROR(__xludf.DUMMYFUNCTION("""COMPUTED_VALUE"""),213.25)</f>
        <v>213.25</v>
      </c>
      <c r="C1398" s="1">
        <f t="shared" si="1"/>
        <v>0.75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IFERROR(__xludf.DUMMYFUNCTION("""COMPUTED_VALUE"""),211.05)</f>
        <v>211.05</v>
      </c>
      <c r="C1399" s="1">
        <f t="shared" si="1"/>
        <v>-3.2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IFERROR(__xludf.DUMMYFUNCTION("""COMPUTED_VALUE"""),207.35)</f>
        <v>207.35</v>
      </c>
      <c r="C1400" s="1">
        <f t="shared" si="1"/>
        <v>-4.7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IFERROR(__xludf.DUMMYFUNCTION("""COMPUTED_VALUE"""),205.02)</f>
        <v>205.02</v>
      </c>
      <c r="C1401" s="1">
        <f t="shared" si="1"/>
        <v>-3.33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IFERROR(__xludf.DUMMYFUNCTION("""COMPUTED_VALUE"""),206.24)</f>
        <v>206.24</v>
      </c>
      <c r="C1402" s="1">
        <f t="shared" si="1"/>
        <v>0.22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IFERROR(__xludf.DUMMYFUNCTION("""COMPUTED_VALUE"""),206.84)</f>
        <v>206.84</v>
      </c>
      <c r="C1403" s="1">
        <f t="shared" si="1"/>
        <v>-0.4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IFERROR(__xludf.DUMMYFUNCTION("""COMPUTED_VALUE"""),207.2)</f>
        <v>207.2</v>
      </c>
      <c r="C1404" s="1">
        <f t="shared" si="1"/>
        <v>-0.64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IFERROR(__xludf.DUMMYFUNCTION("""COMPUTED_VALUE"""),205.07)</f>
        <v>205.07</v>
      </c>
      <c r="C1405" s="1">
        <f t="shared" si="1"/>
        <v>-3.13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IFERROR(__xludf.DUMMYFUNCTION("""COMPUTED_VALUE"""),204.69)</f>
        <v>204.69</v>
      </c>
      <c r="C1406" s="1">
        <f t="shared" si="1"/>
        <v>-1.38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IFERROR(__xludf.DUMMYFUNCTION("""COMPUTED_VALUE"""),205.17)</f>
        <v>205.17</v>
      </c>
      <c r="C1407" s="1">
        <f t="shared" si="1"/>
        <v>-0.52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IFERROR(__xludf.DUMMYFUNCTION("""COMPUTED_VALUE"""),205.7)</f>
        <v>205.7</v>
      </c>
      <c r="C1408" s="1">
        <f t="shared" si="1"/>
        <v>-0.47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IFERROR(__xludf.DUMMYFUNCTION("""COMPUTED_VALUE"""),205.09)</f>
        <v>205.09</v>
      </c>
      <c r="C1409" s="1">
        <f t="shared" si="1"/>
        <v>-1.61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IFERROR(__xludf.DUMMYFUNCTION("""COMPUTED_VALUE"""),203.44)</f>
        <v>203.44</v>
      </c>
      <c r="C1410" s="1">
        <f t="shared" si="1"/>
        <v>-2.65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IFERROR(__xludf.DUMMYFUNCTION("""COMPUTED_VALUE"""),205.97)</f>
        <v>205.97</v>
      </c>
      <c r="C1411" s="1">
        <f t="shared" si="1"/>
        <v>1.53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IFERROR(__xludf.DUMMYFUNCTION("""COMPUTED_VALUE"""),201.7)</f>
        <v>201.7</v>
      </c>
      <c r="C1412" s="1">
        <f t="shared" si="1"/>
        <v>-5.27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IFERROR(__xludf.DUMMYFUNCTION("""COMPUTED_VALUE"""),201.13)</f>
        <v>201.13</v>
      </c>
      <c r="C1413" s="1">
        <f t="shared" si="1"/>
        <v>-1.57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IFERROR(__xludf.DUMMYFUNCTION("""COMPUTED_VALUE"""),200.74)</f>
        <v>200.74</v>
      </c>
      <c r="C1414" s="1">
        <f t="shared" si="1"/>
        <v>-1.39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IFERROR(__xludf.DUMMYFUNCTION("""COMPUTED_VALUE"""),202.02)</f>
        <v>202.02</v>
      </c>
      <c r="C1415" s="1">
        <f t="shared" si="1"/>
        <v>0.28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IFERROR(__xludf.DUMMYFUNCTION("""COMPUTED_VALUE"""),202.57)</f>
        <v>202.57</v>
      </c>
      <c r="C1416" s="1">
        <f t="shared" si="1"/>
        <v>-0.45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IFERROR(__xludf.DUMMYFUNCTION("""COMPUTED_VALUE"""),201.18)</f>
        <v>201.18</v>
      </c>
      <c r="C1417" s="1">
        <f t="shared" si="1"/>
        <v>-2.39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IFERROR(__xludf.DUMMYFUNCTION("""COMPUTED_VALUE"""),200.95)</f>
        <v>200.95</v>
      </c>
      <c r="C1418" s="1">
        <f t="shared" si="1"/>
        <v>-1.23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IFERROR(__xludf.DUMMYFUNCTION("""COMPUTED_VALUE"""),196.75)</f>
        <v>196.75</v>
      </c>
      <c r="C1419" s="1">
        <f t="shared" si="1"/>
        <v>-5.2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IFERROR(__xludf.DUMMYFUNCTION("""COMPUTED_VALUE"""),187.74)</f>
        <v>187.74</v>
      </c>
      <c r="C1420" s="1">
        <f t="shared" si="1"/>
        <v>-10.01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IFERROR(__xludf.DUMMYFUNCTION("""COMPUTED_VALUE"""),179.46)</f>
        <v>179.46</v>
      </c>
      <c r="C1421" s="1">
        <f t="shared" si="1"/>
        <v>-9.28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IFERROR(__xludf.DUMMYFUNCTION("""COMPUTED_VALUE"""),178.22)</f>
        <v>178.22</v>
      </c>
      <c r="C1422" s="1">
        <f t="shared" si="1"/>
        <v>-2.24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IFERROR(__xludf.DUMMYFUNCTION("""COMPUTED_VALUE"""),184.4)</f>
        <v>184.4</v>
      </c>
      <c r="C1423" s="1">
        <f t="shared" si="1"/>
        <v>5.18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IFERROR(__xludf.DUMMYFUNCTION("""COMPUTED_VALUE"""),189.21)</f>
        <v>189.21</v>
      </c>
      <c r="C1424" s="1">
        <f t="shared" si="1"/>
        <v>3.81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IFERROR(__xludf.DUMMYFUNCTION("""COMPUTED_VALUE"""),187.75)</f>
        <v>187.75</v>
      </c>
      <c r="C1425" s="1">
        <f t="shared" si="1"/>
        <v>-2.46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IFERROR(__xludf.DUMMYFUNCTION("""COMPUTED_VALUE"""),188.6)</f>
        <v>188.6</v>
      </c>
      <c r="C1426" s="1">
        <f t="shared" si="1"/>
        <v>-0.15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IFERROR(__xludf.DUMMYFUNCTION("""COMPUTED_VALUE"""),182.12)</f>
        <v>182.12</v>
      </c>
      <c r="C1427" s="1">
        <f t="shared" si="1"/>
        <v>-7.48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IFERROR(__xludf.DUMMYFUNCTION("""COMPUTED_VALUE"""),184.51)</f>
        <v>184.51</v>
      </c>
      <c r="C1428" s="1">
        <f t="shared" si="1"/>
        <v>1.39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IFERROR(__xludf.DUMMYFUNCTION("""COMPUTED_VALUE"""),185.06)</f>
        <v>185.06</v>
      </c>
      <c r="C1429" s="1">
        <f t="shared" si="1"/>
        <v>-0.45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IFERROR(__xludf.DUMMYFUNCTION("""COMPUTED_VALUE"""),180.38)</f>
        <v>180.38</v>
      </c>
      <c r="C1430" s="1">
        <f t="shared" si="1"/>
        <v>-5.68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IFERROR(__xludf.DUMMYFUNCTION("""COMPUTED_VALUE"""),185.88)</f>
        <v>185.88</v>
      </c>
      <c r="C1431" s="1">
        <f t="shared" si="1"/>
        <v>4.5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IFERROR(__xludf.DUMMYFUNCTION("""COMPUTED_VALUE"""),185.68)</f>
        <v>185.68</v>
      </c>
      <c r="C1432" s="1">
        <f t="shared" si="1"/>
        <v>-1.2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IFERROR(__xludf.DUMMYFUNCTION("""COMPUTED_VALUE"""),185.91)</f>
        <v>185.91</v>
      </c>
      <c r="C1433" s="1">
        <f t="shared" si="1"/>
        <v>-0.77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IFERROR(__xludf.DUMMYFUNCTION("""COMPUTED_VALUE"""),185.27)</f>
        <v>185.27</v>
      </c>
      <c r="C1434" s="1">
        <f t="shared" si="1"/>
        <v>-1.64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IFERROR(__xludf.DUMMYFUNCTION("""COMPUTED_VALUE"""),183.94)</f>
        <v>183.94</v>
      </c>
      <c r="C1435" s="1">
        <f t="shared" si="1"/>
        <v>-2.33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IFERROR(__xludf.DUMMYFUNCTION("""COMPUTED_VALUE"""),187.45)</f>
        <v>187.45</v>
      </c>
      <c r="C1436" s="1">
        <f t="shared" si="1"/>
        <v>2.51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IFERROR(__xludf.DUMMYFUNCTION("""COMPUTED_VALUE"""),188.64)</f>
        <v>188.64</v>
      </c>
      <c r="C1437" s="1">
        <f t="shared" si="1"/>
        <v>0.19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IFERROR(__xludf.DUMMYFUNCTION("""COMPUTED_VALUE"""),186.45)</f>
        <v>186.45</v>
      </c>
      <c r="C1438" s="1">
        <f t="shared" si="1"/>
        <v>-3.19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IFERROR(__xludf.DUMMYFUNCTION("""COMPUTED_VALUE"""),180.94)</f>
        <v>180.94</v>
      </c>
      <c r="C1439" s="1">
        <f t="shared" si="1"/>
        <v>-6.51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IFERROR(__xludf.DUMMYFUNCTION("""COMPUTED_VALUE"""),183.35)</f>
        <v>183.35</v>
      </c>
      <c r="C1440" s="1">
        <f t="shared" si="1"/>
        <v>1.41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IFERROR(__xludf.DUMMYFUNCTION("""COMPUTED_VALUE"""),179.72)</f>
        <v>179.72</v>
      </c>
      <c r="C1441" s="1">
        <f t="shared" si="1"/>
        <v>-4.63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IFERROR(__xludf.DUMMYFUNCTION("""COMPUTED_VALUE"""),179.41)</f>
        <v>179.41</v>
      </c>
      <c r="C1442" s="1">
        <f t="shared" si="1"/>
        <v>-1.31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IFERROR(__xludf.DUMMYFUNCTION("""COMPUTED_VALUE"""),176.91)</f>
        <v>176.91</v>
      </c>
      <c r="C1443" s="1">
        <f t="shared" si="1"/>
        <v>-3.5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IFERROR(__xludf.DUMMYFUNCTION("""COMPUTED_VALUE"""),179.83)</f>
        <v>179.83</v>
      </c>
      <c r="C1444" s="1">
        <f t="shared" si="1"/>
        <v>1.92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IFERROR(__xludf.DUMMYFUNCTION("""COMPUTED_VALUE"""),173.02)</f>
        <v>173.02</v>
      </c>
      <c r="C1445" s="1">
        <f t="shared" si="1"/>
        <v>-7.81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IFERROR(__xludf.DUMMYFUNCTION("""COMPUTED_VALUE"""),171.86)</f>
        <v>171.86</v>
      </c>
      <c r="C1446" s="1">
        <f t="shared" si="1"/>
        <v>-2.16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IFERROR(__xludf.DUMMYFUNCTION("""COMPUTED_VALUE"""),173.76)</f>
        <v>173.76</v>
      </c>
      <c r="C1447" s="1">
        <f t="shared" si="1"/>
        <v>0.9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IFERROR(__xludf.DUMMYFUNCTION("""COMPUTED_VALUE"""),176.02)</f>
        <v>176.02</v>
      </c>
      <c r="C1448" s="1">
        <f t="shared" si="1"/>
        <v>1.26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IFERROR(__xludf.DUMMYFUNCTION("""COMPUTED_VALUE"""),177.01)</f>
        <v>177.01</v>
      </c>
      <c r="C1449" s="1">
        <f t="shared" si="1"/>
        <v>-0.01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IFERROR(__xludf.DUMMYFUNCTION("""COMPUTED_VALUE"""),180.7)</f>
        <v>180.7</v>
      </c>
      <c r="C1450" s="1">
        <f t="shared" si="1"/>
        <v>2.69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IFERROR(__xludf.DUMMYFUNCTION("""COMPUTED_VALUE"""),180.32)</f>
        <v>180.32</v>
      </c>
      <c r="C1451" s="1">
        <f t="shared" si="1"/>
        <v>-1.38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IFERROR(__xludf.DUMMYFUNCTION("""COMPUTED_VALUE"""),182.23)</f>
        <v>182.23</v>
      </c>
      <c r="C1452" s="1">
        <f t="shared" si="1"/>
        <v>0.91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IFERROR(__xludf.DUMMYFUNCTION("""COMPUTED_VALUE"""),181.07)</f>
        <v>181.07</v>
      </c>
      <c r="C1453" s="1">
        <f t="shared" si="1"/>
        <v>-2.16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IFERROR(__xludf.DUMMYFUNCTION("""COMPUTED_VALUE"""),179.19)</f>
        <v>179.19</v>
      </c>
      <c r="C1454" s="1">
        <f t="shared" si="1"/>
        <v>-2.88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IFERROR(__xludf.DUMMYFUNCTION("""COMPUTED_VALUE"""),180.23)</f>
        <v>180.23</v>
      </c>
      <c r="C1455" s="1">
        <f t="shared" si="1"/>
        <v>0.04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IFERROR(__xludf.DUMMYFUNCTION("""COMPUTED_VALUE"""),180.97)</f>
        <v>180.97</v>
      </c>
      <c r="C1456" s="1">
        <f t="shared" si="1"/>
        <v>-0.26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IFERROR(__xludf.DUMMYFUNCTION("""COMPUTED_VALUE"""),179.51)</f>
        <v>179.51</v>
      </c>
      <c r="C1457" s="1">
        <f t="shared" si="1"/>
        <v>-2.46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IFERROR(__xludf.DUMMYFUNCTION("""COMPUTED_VALUE"""),184.96)</f>
        <v>184.96</v>
      </c>
      <c r="C1458" s="1">
        <f t="shared" si="1"/>
        <v>4.45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IFERROR(__xludf.DUMMYFUNCTION("""COMPUTED_VALUE"""),185.18)</f>
        <v>185.18</v>
      </c>
      <c r="C1459" s="1">
        <f t="shared" si="1"/>
        <v>-0.78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IFERROR(__xludf.DUMMYFUNCTION("""COMPUTED_VALUE"""),185.74)</f>
        <v>185.74</v>
      </c>
      <c r="C1460" s="1">
        <f t="shared" si="1"/>
        <v>-0.44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IFERROR(__xludf.DUMMYFUNCTION("""COMPUTED_VALUE"""),185.51)</f>
        <v>185.51</v>
      </c>
      <c r="C1461" s="1">
        <f t="shared" si="1"/>
        <v>-1.23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IFERROR(__xludf.DUMMYFUNCTION("""COMPUTED_VALUE"""),179.7)</f>
        <v>179.7</v>
      </c>
      <c r="C1462" s="1">
        <f t="shared" si="1"/>
        <v>-6.81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IFERROR(__xludf.DUMMYFUNCTION("""COMPUTED_VALUE"""),183.56)</f>
        <v>183.56</v>
      </c>
      <c r="C1463" s="1">
        <f t="shared" si="1"/>
        <v>2.86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IFERROR(__xludf.DUMMYFUNCTION("""COMPUTED_VALUE"""),185.5)</f>
        <v>185.5</v>
      </c>
      <c r="C1464" s="1">
        <f t="shared" si="1"/>
        <v>0.94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IFERROR(__xludf.DUMMYFUNCTION("""COMPUTED_VALUE"""),187.01)</f>
        <v>187.01</v>
      </c>
      <c r="C1465" s="1">
        <f t="shared" si="1"/>
        <v>0.51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IFERROR(__xludf.DUMMYFUNCTION("""COMPUTED_VALUE"""),186.31)</f>
        <v>186.31</v>
      </c>
      <c r="C1466" s="1">
        <f t="shared" si="1"/>
        <v>-1.7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IFERROR(__xludf.DUMMYFUNCTION("""COMPUTED_VALUE"""),191.32)</f>
        <v>191.32</v>
      </c>
      <c r="C1467" s="1">
        <f t="shared" si="1"/>
        <v>4.01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IFERROR(__xludf.DUMMYFUNCTION("""COMPUTED_VALUE"""),189.89)</f>
        <v>189.89</v>
      </c>
      <c r="C1468" s="1">
        <f t="shared" si="1"/>
        <v>-2.43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IFERROR(__xludf.DUMMYFUNCTION("""COMPUTED_VALUE"""),187.5)</f>
        <v>187.5</v>
      </c>
      <c r="C1469" s="1">
        <f t="shared" si="1"/>
        <v>-3.39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IFERROR(__xludf.DUMMYFUNCTION("""COMPUTED_VALUE"""),189.68)</f>
        <v>189.68</v>
      </c>
      <c r="C1470" s="1">
        <f t="shared" si="1"/>
        <v>1.18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IFERROR(__xludf.DUMMYFUNCTION("""COMPUTED_VALUE"""),190.69)</f>
        <v>190.69</v>
      </c>
      <c r="C1471" s="1">
        <f t="shared" si="1"/>
        <v>0.01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IFERROR(__xludf.DUMMYFUNCTION("""COMPUTED_VALUE"""),191.65)</f>
        <v>191.65</v>
      </c>
      <c r="C1472" s="1">
        <f t="shared" si="1"/>
        <v>-0.04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IFERROR(__xludf.DUMMYFUNCTION("""COMPUTED_VALUE"""),192.02)</f>
        <v>192.02</v>
      </c>
      <c r="C1473" s="1">
        <f t="shared" si="1"/>
        <v>-0.63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IFERROR(__xludf.DUMMYFUNCTION("""COMPUTED_VALUE"""),199.17)</f>
        <v>199.17</v>
      </c>
      <c r="C1474" s="1">
        <f t="shared" si="1"/>
        <v>6.15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IFERROR(__xludf.DUMMYFUNCTION("""COMPUTED_VALUE"""),196.76)</f>
        <v>196.76</v>
      </c>
      <c r="C1475" s="1">
        <f t="shared" si="1"/>
        <v>-3.41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IFERROR(__xludf.DUMMYFUNCTION("""COMPUTED_VALUE"""),197.81)</f>
        <v>197.81</v>
      </c>
      <c r="C1476" s="1">
        <f t="shared" si="1"/>
        <v>0.05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IFERROR(__xludf.DUMMYFUNCTION("""COMPUTED_VALUE"""),197.39)</f>
        <v>197.39</v>
      </c>
      <c r="C1477" s="1">
        <f t="shared" si="1"/>
        <v>-1.42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IFERROR(__xludf.DUMMYFUNCTION("""COMPUTED_VALUE"""),192.77)</f>
        <v>192.77</v>
      </c>
      <c r="C1478" s="1">
        <f t="shared" si="1"/>
        <v>-5.62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IFERROR(__xludf.DUMMYFUNCTION("""COMPUTED_VALUE"""),190.39)</f>
        <v>190.39</v>
      </c>
      <c r="C1479" s="1">
        <f t="shared" si="1"/>
        <v>-3.38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IFERROR(__xludf.DUMMYFUNCTION("""COMPUTED_VALUE"""),192.16)</f>
        <v>192.16</v>
      </c>
      <c r="C1480" s="1">
        <f t="shared" si="1"/>
        <v>0.77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IFERROR(__xludf.DUMMYFUNCTION("""COMPUTED_VALUE"""),190.57)</f>
        <v>190.57</v>
      </c>
      <c r="C1481" s="1">
        <f t="shared" si="1"/>
        <v>-2.59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IFERROR(__xludf.DUMMYFUNCTION("""COMPUTED_VALUE"""),193.66)</f>
        <v>193.66</v>
      </c>
      <c r="C1482" s="1">
        <f t="shared" si="1"/>
        <v>2.09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IFERROR(__xludf.DUMMYFUNCTION("""COMPUTED_VALUE"""),193.03)</f>
        <v>193.03</v>
      </c>
      <c r="C1483" s="1">
        <f t="shared" si="1"/>
        <v>-1.63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IFERROR(__xludf.DUMMYFUNCTION("""COMPUTED_VALUE"""),191.47)</f>
        <v>191.47</v>
      </c>
      <c r="C1484" s="1">
        <f t="shared" si="1"/>
        <v>-2.56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IFERROR(__xludf.DUMMYFUNCTION("""COMPUTED_VALUE"""),189.19)</f>
        <v>189.19</v>
      </c>
      <c r="C1485" s="1">
        <f t="shared" si="1"/>
        <v>-3.28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IFERROR(__xludf.DUMMYFUNCTION("""COMPUTED_VALUE"""),188.67)</f>
        <v>188.67</v>
      </c>
      <c r="C1486" s="1">
        <f t="shared" si="1"/>
        <v>-1.52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IFERROR(__xludf.DUMMYFUNCTION("""COMPUTED_VALUE"""),189.15)</f>
        <v>189.15</v>
      </c>
      <c r="C1487" s="1">
        <f t="shared" si="1"/>
        <v>-0.52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IFERROR(__xludf.DUMMYFUNCTION("""COMPUTED_VALUE"""),190.47)</f>
        <v>190.47</v>
      </c>
      <c r="C1488" s="1">
        <f t="shared" si="1"/>
        <v>0.32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IFERROR(__xludf.DUMMYFUNCTION("""COMPUTED_VALUE"""),190.02)</f>
        <v>190.02</v>
      </c>
      <c r="C1489" s="1">
        <f t="shared" si="1"/>
        <v>-1.45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IFERROR(__xludf.DUMMYFUNCTION("""COMPUTED_VALUE"""),193.07)</f>
        <v>193.07</v>
      </c>
      <c r="C1490" s="1">
        <f t="shared" si="1"/>
        <v>2.05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IFERROR(__xludf.DUMMYFUNCTION("""COMPUTED_VALUE"""),190.26)</f>
        <v>190.26</v>
      </c>
      <c r="C1491" s="1">
        <f t="shared" si="1"/>
        <v>-3.81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IFERROR(__xludf.DUMMYFUNCTION("""COMPUTED_VALUE"""),185.2)</f>
        <v>185.2</v>
      </c>
      <c r="C1492" s="1">
        <f t="shared" si="1"/>
        <v>-6.06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IFERROR(__xludf.DUMMYFUNCTION("""COMPUTED_VALUE"""),189.99)</f>
        <v>189.99</v>
      </c>
      <c r="C1493" s="1">
        <f t="shared" si="1"/>
        <v>3.79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IFERROR(__xludf.DUMMYFUNCTION("""COMPUTED_VALUE"""),185.49)</f>
        <v>185.49</v>
      </c>
      <c r="C1494" s="1">
        <f t="shared" si="1"/>
        <v>-5.5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IFERROR(__xludf.DUMMYFUNCTION("""COMPUTED_VALUE"""),182.92)</f>
        <v>182.92</v>
      </c>
      <c r="C1495" s="1">
        <f t="shared" si="1"/>
        <v>-3.57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IFERROR(__xludf.DUMMYFUNCTION("""COMPUTED_VALUE"""),180.71)</f>
        <v>180.71</v>
      </c>
      <c r="C1496" s="1">
        <f t="shared" si="1"/>
        <v>-3.21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IFERROR(__xludf.DUMMYFUNCTION("""COMPUTED_VALUE"""),182.11)</f>
        <v>182.11</v>
      </c>
      <c r="C1497" s="1">
        <f t="shared" si="1"/>
        <v>0.4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IFERROR(__xludf.DUMMYFUNCTION("""COMPUTED_VALUE"""),176.56)</f>
        <v>176.56</v>
      </c>
      <c r="C1498" s="1">
        <f t="shared" si="1"/>
        <v>-6.55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IFERROR(__xludf.DUMMYFUNCTION("""COMPUTED_VALUE"""),176.4)</f>
        <v>176.4</v>
      </c>
      <c r="C1499" s="1">
        <f t="shared" si="1"/>
        <v>-1.16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IFERROR(__xludf.DUMMYFUNCTION("""COMPUTED_VALUE"""),182.01)</f>
        <v>182.01</v>
      </c>
      <c r="C1500" s="1">
        <f t="shared" si="1"/>
        <v>4.61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IFERROR(__xludf.DUMMYFUNCTION("""COMPUTED_VALUE"""),186.21)</f>
        <v>186.21</v>
      </c>
      <c r="C1501" s="1">
        <f t="shared" si="1"/>
        <v>3.2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IFERROR(__xludf.DUMMYFUNCTION("""COMPUTED_VALUE"""),182.61)</f>
        <v>182.61</v>
      </c>
      <c r="C1502" s="1">
        <f t="shared" si="1"/>
        <v>-4.6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IFERROR(__xludf.DUMMYFUNCTION("""COMPUTED_VALUE"""),175.49)</f>
        <v>175.49</v>
      </c>
      <c r="C1503" s="1">
        <f t="shared" si="1"/>
        <v>-8.12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IFERROR(__xludf.DUMMYFUNCTION("""COMPUTED_VALUE"""),177.75)</f>
        <v>177.75</v>
      </c>
      <c r="C1504" s="1">
        <f t="shared" si="1"/>
        <v>1.26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IFERROR(__xludf.DUMMYFUNCTION("""COMPUTED_VALUE"""),180.05)</f>
        <v>180.05</v>
      </c>
      <c r="C1505" s="1">
        <f t="shared" si="1"/>
        <v>1.3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IFERROR(__xludf.DUMMYFUNCTION("""COMPUTED_VALUE"""),182.95)</f>
        <v>182.95</v>
      </c>
      <c r="C1506" s="1">
        <f t="shared" si="1"/>
        <v>1.9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IFERROR(__xludf.DUMMYFUNCTION("""COMPUTED_VALUE"""),182.47)</f>
        <v>182.47</v>
      </c>
      <c r="C1507" s="1">
        <f t="shared" si="1"/>
        <v>-1.48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IFERROR(__xludf.DUMMYFUNCTION("""COMPUTED_VALUE"""),181.62)</f>
        <v>181.62</v>
      </c>
      <c r="C1508" s="1">
        <f t="shared" si="1"/>
        <v>-1.85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IFERROR(__xludf.DUMMYFUNCTION("""COMPUTED_VALUE"""),183.53)</f>
        <v>183.53</v>
      </c>
      <c r="C1509" s="1">
        <f t="shared" si="1"/>
        <v>0.91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IFERROR(__xludf.DUMMYFUNCTION("""COMPUTED_VALUE"""),182.01)</f>
        <v>182.01</v>
      </c>
      <c r="C1510" s="1">
        <f t="shared" si="1"/>
        <v>-2.52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IFERROR(__xludf.DUMMYFUNCTION("""COMPUTED_VALUE"""),180.23)</f>
        <v>180.23</v>
      </c>
      <c r="C1511" s="1">
        <f t="shared" si="1"/>
        <v>-2.78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IFERROR(__xludf.DUMMYFUNCTION("""COMPUTED_VALUE"""),177.14)</f>
        <v>177.14</v>
      </c>
      <c r="C1512" s="1">
        <f t="shared" si="1"/>
        <v>-4.09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IFERROR(__xludf.DUMMYFUNCTION("""COMPUTED_VALUE"""),174.09)</f>
        <v>174.09</v>
      </c>
      <c r="C1513" s="1">
        <f t="shared" si="1"/>
        <v>-4.05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IFERROR(__xludf.DUMMYFUNCTION("""COMPUTED_VALUE"""),169.84)</f>
        <v>169.84</v>
      </c>
      <c r="C1514" s="1">
        <f t="shared" si="1"/>
        <v>-5.25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IFERROR(__xludf.DUMMYFUNCTION("""COMPUTED_VALUE"""),164.62)</f>
        <v>164.62</v>
      </c>
      <c r="C1515" s="1">
        <f t="shared" si="1"/>
        <v>-6.22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IFERROR(__xludf.DUMMYFUNCTION("""COMPUTED_VALUE"""),163.94)</f>
        <v>163.94</v>
      </c>
      <c r="C1516" s="1">
        <f t="shared" si="1"/>
        <v>-1.68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IFERROR(__xludf.DUMMYFUNCTION("""COMPUTED_VALUE"""),165.73)</f>
        <v>165.73</v>
      </c>
      <c r="C1517" s="1">
        <f t="shared" si="1"/>
        <v>0.79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IFERROR(__xludf.DUMMYFUNCTION("""COMPUTED_VALUE"""),165.71)</f>
        <v>165.71</v>
      </c>
      <c r="C1518" s="1">
        <f t="shared" si="1"/>
        <v>-1.02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IFERROR(__xludf.DUMMYFUNCTION("""COMPUTED_VALUE"""),158.99)</f>
        <v>158.99</v>
      </c>
      <c r="C1519" s="1">
        <f t="shared" si="1"/>
        <v>-7.72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IFERROR(__xludf.DUMMYFUNCTION("""COMPUTED_VALUE"""),161.39)</f>
        <v>161.39</v>
      </c>
      <c r="C1520" s="1">
        <f t="shared" si="1"/>
        <v>1.4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IFERROR(__xludf.DUMMYFUNCTION("""COMPUTED_VALUE"""),155.61)</f>
        <v>155.61</v>
      </c>
      <c r="C1521" s="1">
        <f t="shared" si="1"/>
        <v>-6.78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IFERROR(__xludf.DUMMYFUNCTION("""COMPUTED_VALUE"""),156.82)</f>
        <v>156.82</v>
      </c>
      <c r="C1522" s="1">
        <f t="shared" si="1"/>
        <v>0.21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IFERROR(__xludf.DUMMYFUNCTION("""COMPUTED_VALUE"""),153.75)</f>
        <v>153.75</v>
      </c>
      <c r="C1523" s="1">
        <f t="shared" si="1"/>
        <v>-4.07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IFERROR(__xludf.DUMMYFUNCTION("""COMPUTED_VALUE"""),151.65)</f>
        <v>151.65</v>
      </c>
      <c r="C1524" s="1">
        <f t="shared" si="1"/>
        <v>-3.1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IFERROR(__xludf.DUMMYFUNCTION("""COMPUTED_VALUE"""),156.86)</f>
        <v>156.86</v>
      </c>
      <c r="C1525" s="1">
        <f t="shared" si="1"/>
        <v>4.21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IFERROR(__xludf.DUMMYFUNCTION("""COMPUTED_VALUE"""),151.12)</f>
        <v>151.12</v>
      </c>
      <c r="C1526" s="1">
        <f t="shared" si="1"/>
        <v>-6.74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IFERROR(__xludf.DUMMYFUNCTION("""COMPUTED_VALUE"""),154.45)</f>
        <v>154.45</v>
      </c>
      <c r="C1527" s="1">
        <f t="shared" si="1"/>
        <v>2.33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IFERROR(__xludf.DUMMYFUNCTION("""COMPUTED_VALUE"""),153.72)</f>
        <v>153.72</v>
      </c>
      <c r="C1528" s="1">
        <f t="shared" si="1"/>
        <v>-1.73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IFERROR(__xludf.DUMMYFUNCTION("""COMPUTED_VALUE"""),157.06)</f>
        <v>157.06</v>
      </c>
      <c r="C1529" s="1">
        <f t="shared" si="1"/>
        <v>2.34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IFERROR(__xludf.DUMMYFUNCTION("""COMPUTED_VALUE"""),161.56)</f>
        <v>161.56</v>
      </c>
      <c r="C1530" s="1">
        <f t="shared" si="1"/>
        <v>3.5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IFERROR(__xludf.DUMMYFUNCTION("""COMPUTED_VALUE"""),159.65)</f>
        <v>159.65</v>
      </c>
      <c r="C1531" s="1">
        <f t="shared" si="1"/>
        <v>-2.91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IFERROR(__xludf.DUMMYFUNCTION("""COMPUTED_VALUE"""),151.7)</f>
        <v>151.7</v>
      </c>
      <c r="C1532" s="1">
        <f t="shared" si="1"/>
        <v>-8.95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IFERROR(__xludf.DUMMYFUNCTION("""COMPUTED_VALUE"""),152.68)</f>
        <v>152.68</v>
      </c>
      <c r="C1533" s="1">
        <f t="shared" si="1"/>
        <v>-0.02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IFERROR(__xludf.DUMMYFUNCTION("""COMPUTED_VALUE"""),156.49)</f>
        <v>156.49</v>
      </c>
      <c r="C1534" s="1">
        <f t="shared" si="1"/>
        <v>2.81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IFERROR(__xludf.DUMMYFUNCTION("""COMPUTED_VALUE"""),156.47)</f>
        <v>156.47</v>
      </c>
      <c r="C1535" s="1">
        <f t="shared" si="1"/>
        <v>-1.02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IFERROR(__xludf.DUMMYFUNCTION("""COMPUTED_VALUE"""),149.25)</f>
        <v>149.25</v>
      </c>
      <c r="C1536" s="1">
        <f t="shared" si="1"/>
        <v>-8.22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IFERROR(__xludf.DUMMYFUNCTION("""COMPUTED_VALUE"""),148.25)</f>
        <v>148.25</v>
      </c>
      <c r="C1537" s="1">
        <f t="shared" si="1"/>
        <v>-2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IFERROR(__xludf.DUMMYFUNCTION("""COMPUTED_VALUE"""),147.23)</f>
        <v>147.23</v>
      </c>
      <c r="C1538" s="1">
        <f t="shared" si="1"/>
        <v>-2.02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IFERROR(__xludf.DUMMYFUNCTION("""COMPUTED_VALUE"""),140.69)</f>
        <v>140.69</v>
      </c>
      <c r="C1539" s="1">
        <f t="shared" si="1"/>
        <v>-7.54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IFERROR(__xludf.DUMMYFUNCTION("""COMPUTED_VALUE"""),146.13)</f>
        <v>146.13</v>
      </c>
      <c r="C1540" s="1">
        <f t="shared" si="1"/>
        <v>4.44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IFERROR(__xludf.DUMMYFUNCTION("""COMPUTED_VALUE"""),149.02)</f>
        <v>149.02</v>
      </c>
      <c r="C1541" s="1">
        <f t="shared" si="1"/>
        <v>1.89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IFERROR(__xludf.DUMMYFUNCTION("""COMPUTED_VALUE"""),150.94)</f>
        <v>150.94</v>
      </c>
      <c r="C1542" s="1">
        <f t="shared" si="1"/>
        <v>0.92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IFERROR(__xludf.DUMMYFUNCTION("""COMPUTED_VALUE"""),147.73)</f>
        <v>147.73</v>
      </c>
      <c r="C1543" s="1">
        <f t="shared" si="1"/>
        <v>-4.21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IFERROR(__xludf.DUMMYFUNCTION("""COMPUTED_VALUE"""),146.91)</f>
        <v>146.91</v>
      </c>
      <c r="C1544" s="1">
        <f t="shared" si="1"/>
        <v>-1.82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IFERROR(__xludf.DUMMYFUNCTION("""COMPUTED_VALUE"""),148.79)</f>
        <v>148.79</v>
      </c>
      <c r="C1545" s="1">
        <f t="shared" si="1"/>
        <v>0.88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IFERROR(__xludf.DUMMYFUNCTION("""COMPUTED_VALUE"""),144.91)</f>
        <v>144.91</v>
      </c>
      <c r="C1546" s="1">
        <f t="shared" si="1"/>
        <v>-4.88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IFERROR(__xludf.DUMMYFUNCTION("""COMPUTED_VALUE"""),145.56)</f>
        <v>145.56</v>
      </c>
      <c r="C1547" s="1">
        <f t="shared" si="1"/>
        <v>-0.35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IFERROR(__xludf.DUMMYFUNCTION("""COMPUTED_VALUE"""),148.25)</f>
        <v>148.25</v>
      </c>
      <c r="C1548" s="1">
        <f t="shared" si="1"/>
        <v>1.69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IFERROR(__xludf.DUMMYFUNCTION("""COMPUTED_VALUE"""),150.25)</f>
        <v>150.25</v>
      </c>
      <c r="C1549" s="1">
        <f t="shared" si="1"/>
        <v>1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IFERROR(__xludf.DUMMYFUNCTION("""COMPUTED_VALUE"""),149.53)</f>
        <v>149.53</v>
      </c>
      <c r="C1550" s="1">
        <f t="shared" si="1"/>
        <v>-1.72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IFERROR(__xludf.DUMMYFUNCTION("""COMPUTED_VALUE"""),154.65)</f>
        <v>154.65</v>
      </c>
      <c r="C1551" s="1">
        <f t="shared" si="1"/>
        <v>4.12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IFERROR(__xludf.DUMMYFUNCTION("""COMPUTED_VALUE"""),154.2)</f>
        <v>154.2</v>
      </c>
      <c r="C1552" s="1">
        <f t="shared" si="1"/>
        <v>-1.45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IFERROR(__xludf.DUMMYFUNCTION("""COMPUTED_VALUE"""),155.33)</f>
        <v>155.33</v>
      </c>
      <c r="C1553" s="1">
        <f t="shared" si="1"/>
        <v>0.13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IFERROR(__xludf.DUMMYFUNCTION("""COMPUTED_VALUE"""),156.84)</f>
        <v>156.84</v>
      </c>
      <c r="C1554" s="1">
        <f t="shared" si="1"/>
        <v>0.51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IFERROR(__xludf.DUMMYFUNCTION("""COMPUTED_VALUE"""),155.35)</f>
        <v>155.35</v>
      </c>
      <c r="C1555" s="1">
        <f t="shared" si="1"/>
        <v>-2.49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IFERROR(__xludf.DUMMYFUNCTION("""COMPUTED_VALUE"""),151.6)</f>
        <v>151.6</v>
      </c>
      <c r="C1556" s="1">
        <f t="shared" si="1"/>
        <v>-4.75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IFERROR(__xludf.DUMMYFUNCTION("""COMPUTED_VALUE"""),149.91)</f>
        <v>149.91</v>
      </c>
      <c r="C1557" s="1">
        <f t="shared" si="1"/>
        <v>-2.69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IFERROR(__xludf.DUMMYFUNCTION("""COMPUTED_VALUE"""),151.02)</f>
        <v>151.02</v>
      </c>
      <c r="C1558" s="1">
        <f t="shared" si="1"/>
        <v>0.11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IFERROR(__xludf.DUMMYFUNCTION("""COMPUTED_VALUE"""),153.94)</f>
        <v>153.94</v>
      </c>
      <c r="C1559" s="1">
        <f t="shared" si="1"/>
        <v>1.92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IFERROR(__xludf.DUMMYFUNCTION("""COMPUTED_VALUE"""),153.49)</f>
        <v>153.49</v>
      </c>
      <c r="C1560" s="1">
        <f t="shared" si="1"/>
        <v>-1.45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IFERROR(__xludf.DUMMYFUNCTION("""COMPUTED_VALUE"""),152.03)</f>
        <v>152.03</v>
      </c>
      <c r="C1561" s="1">
        <f t="shared" si="1"/>
        <v>-2.46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IFERROR(__xludf.DUMMYFUNCTION("""COMPUTED_VALUE"""),150.54)</f>
        <v>150.54</v>
      </c>
      <c r="C1562" s="1">
        <f t="shared" si="1"/>
        <v>-2.49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IFERROR(__xludf.DUMMYFUNCTION("""COMPUTED_VALUE"""),152.91)</f>
        <v>152.91</v>
      </c>
      <c r="C1563" s="1">
        <f t="shared" si="1"/>
        <v>1.37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IFERROR(__xludf.DUMMYFUNCTION("""COMPUTED_VALUE"""),157.6)</f>
        <v>157.6</v>
      </c>
      <c r="C1564" s="1">
        <f t="shared" si="1"/>
        <v>3.69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IFERROR(__xludf.DUMMYFUNCTION("""COMPUTED_VALUE"""),156.29)</f>
        <v>156.29</v>
      </c>
      <c r="C1565" s="1">
        <f t="shared" si="1"/>
        <v>-2.31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IFERROR(__xludf.DUMMYFUNCTION("""COMPUTED_VALUE"""),154.2)</f>
        <v>154.2</v>
      </c>
      <c r="C1566" s="1">
        <f t="shared" si="1"/>
        <v>-3.09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IFERROR(__xludf.DUMMYFUNCTION("""COMPUTED_VALUE"""),154.08)</f>
        <v>154.08</v>
      </c>
      <c r="C1567" s="1">
        <f t="shared" si="1"/>
        <v>-1.12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IFERROR(__xludf.DUMMYFUNCTION("""COMPUTED_VALUE"""),153.0)</f>
        <v>153</v>
      </c>
      <c r="C1568" s="1">
        <f t="shared" si="1"/>
        <v>-2.08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IFERROR(__xludf.DUMMYFUNCTION("""COMPUTED_VALUE"""),153.84)</f>
        <v>153.84</v>
      </c>
      <c r="C1569" s="1">
        <f t="shared" si="1"/>
        <v>-0.16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IFERROR(__xludf.DUMMYFUNCTION("""COMPUTED_VALUE"""),155.03)</f>
        <v>155.03</v>
      </c>
      <c r="C1570" s="1">
        <f t="shared" si="1"/>
        <v>0.19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IFERROR(__xludf.DUMMYFUNCTION("""COMPUTED_VALUE"""),156.5)</f>
        <v>156.5</v>
      </c>
      <c r="C1571" s="1">
        <f t="shared" si="1"/>
        <v>0.47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IFERROR(__xludf.DUMMYFUNCTION("""COMPUTED_VALUE"""),156.98)</f>
        <v>156.98</v>
      </c>
      <c r="C1572" s="1">
        <f t="shared" si="1"/>
        <v>-0.52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IFERROR(__xludf.DUMMYFUNCTION("""COMPUTED_VALUE"""),159.82)</f>
        <v>159.82</v>
      </c>
      <c r="C1573" s="1">
        <f t="shared" si="1"/>
        <v>1.84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IFERROR(__xludf.DUMMYFUNCTION("""COMPUTED_VALUE"""),157.77)</f>
        <v>157.77</v>
      </c>
      <c r="C1574" s="1">
        <f t="shared" si="1"/>
        <v>-3.05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IFERROR(__xludf.DUMMYFUNCTION("""COMPUTED_VALUE"""),155.35)</f>
        <v>155.35</v>
      </c>
      <c r="C1575" s="1">
        <f t="shared" si="1"/>
        <v>-3.42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IFERROR(__xludf.DUMMYFUNCTION("""COMPUTED_VALUE"""),155.19)</f>
        <v>155.19</v>
      </c>
      <c r="C1576" s="1">
        <f t="shared" si="1"/>
        <v>-1.16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IFERROR(__xludf.DUMMYFUNCTION("""COMPUTED_VALUE"""),150.41)</f>
        <v>150.41</v>
      </c>
      <c r="C1577" s="1">
        <f t="shared" si="1"/>
        <v>-5.78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IFERROR(__xludf.DUMMYFUNCTION("""COMPUTED_VALUE"""),150.28)</f>
        <v>150.28</v>
      </c>
      <c r="C1578" s="1">
        <f t="shared" si="1"/>
        <v>-1.13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IFERROR(__xludf.DUMMYFUNCTION("""COMPUTED_VALUE"""),152.2)</f>
        <v>152.2</v>
      </c>
      <c r="C1579" s="1">
        <f t="shared" si="1"/>
        <v>0.92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IFERROR(__xludf.DUMMYFUNCTION("""COMPUTED_VALUE"""),154.31)</f>
        <v>154.31</v>
      </c>
      <c r="C1580" s="1">
        <f t="shared" si="1"/>
        <v>1.11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IFERROR(__xludf.DUMMYFUNCTION("""COMPUTED_VALUE"""),159.85)</f>
        <v>159.85</v>
      </c>
      <c r="C1581" s="1">
        <f t="shared" si="1"/>
        <v>4.54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IFERROR(__xludf.DUMMYFUNCTION("""COMPUTED_VALUE"""),160.91)</f>
        <v>160.91</v>
      </c>
      <c r="C1582" s="1">
        <f t="shared" si="1"/>
        <v>0.06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IFERROR(__xludf.DUMMYFUNCTION("""COMPUTED_VALUE"""),158.52)</f>
        <v>158.52</v>
      </c>
      <c r="C1583" s="1">
        <f t="shared" si="1"/>
        <v>-3.39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IFERROR(__xludf.DUMMYFUNCTION("""COMPUTED_VALUE"""),159.02)</f>
        <v>159.02</v>
      </c>
      <c r="C1584" s="1">
        <f t="shared" si="1"/>
        <v>-0.5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IFERROR(__xludf.DUMMYFUNCTION("""COMPUTED_VALUE"""),162.65)</f>
        <v>162.65</v>
      </c>
      <c r="C1585" s="1">
        <f t="shared" si="1"/>
        <v>2.63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IFERROR(__xludf.DUMMYFUNCTION("""COMPUTED_VALUE"""),166.98)</f>
        <v>166.98</v>
      </c>
      <c r="C1586" s="1">
        <f t="shared" si="1"/>
        <v>3.33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IFERROR(__xludf.DUMMYFUNCTION("""COMPUTED_VALUE"""),165.32)</f>
        <v>165.32</v>
      </c>
      <c r="C1587" s="1">
        <f t="shared" si="1"/>
        <v>-2.66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IFERROR(__xludf.DUMMYFUNCTION("""COMPUTED_VALUE"""),166.75)</f>
        <v>166.75</v>
      </c>
      <c r="C1588" s="1">
        <f t="shared" si="1"/>
        <v>0.43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IFERROR(__xludf.DUMMYFUNCTION("""COMPUTED_VALUE"""),165.09)</f>
        <v>165.09</v>
      </c>
      <c r="C1589" s="1">
        <f t="shared" si="1"/>
        <v>-2.66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IFERROR(__xludf.DUMMYFUNCTION("""COMPUTED_VALUE"""),165.84)</f>
        <v>165.84</v>
      </c>
      <c r="C1590" s="1">
        <f t="shared" si="1"/>
        <v>-0.25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IFERROR(__xludf.DUMMYFUNCTION("""COMPUTED_VALUE"""),166.92)</f>
        <v>166.92</v>
      </c>
      <c r="C1591" s="1">
        <f t="shared" si="1"/>
        <v>0.08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IFERROR(__xludf.DUMMYFUNCTION("""COMPUTED_VALUE"""),164.29)</f>
        <v>164.29</v>
      </c>
      <c r="C1592" s="1">
        <f t="shared" si="1"/>
        <v>-3.63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IFERROR(__xludf.DUMMYFUNCTION("""COMPUTED_VALUE"""),164.11)</f>
        <v>164.11</v>
      </c>
      <c r="C1593" s="1">
        <f t="shared" si="1"/>
        <v>-1.18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IFERROR(__xludf.DUMMYFUNCTION("""COMPUTED_VALUE"""),166.18)</f>
        <v>166.18</v>
      </c>
      <c r="C1594" s="1">
        <f t="shared" si="1"/>
        <v>1.07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IFERROR(__xludf.DUMMYFUNCTION("""COMPUTED_VALUE"""),163.14)</f>
        <v>163.14</v>
      </c>
      <c r="C1595" s="1">
        <f t="shared" si="1"/>
        <v>-4.04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IFERROR(__xludf.DUMMYFUNCTION("""COMPUTED_VALUE"""),160.07)</f>
        <v>160.07</v>
      </c>
      <c r="C1596" s="1">
        <f t="shared" si="1"/>
        <v>-4.07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IFERROR(__xludf.DUMMYFUNCTION("""COMPUTED_VALUE"""),159.53)</f>
        <v>159.53</v>
      </c>
      <c r="C1597" s="1">
        <f t="shared" si="1"/>
        <v>-1.54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IFERROR(__xludf.DUMMYFUNCTION("""COMPUTED_VALUE"""),158.85)</f>
        <v>158.85</v>
      </c>
      <c r="C1598" s="1">
        <f t="shared" si="1"/>
        <v>-1.68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IFERROR(__xludf.DUMMYFUNCTION("""COMPUTED_VALUE"""),157.51)</f>
        <v>157.51</v>
      </c>
      <c r="C1599" s="1">
        <f t="shared" si="1"/>
        <v>-2.34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IFERROR(__xludf.DUMMYFUNCTION("""COMPUTED_VALUE"""),161.42)</f>
        <v>161.42</v>
      </c>
      <c r="C1600" s="1">
        <f t="shared" si="1"/>
        <v>2.91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IFERROR(__xludf.DUMMYFUNCTION("""COMPUTED_VALUE"""),159.42)</f>
        <v>159.42</v>
      </c>
      <c r="C1601" s="1">
        <f t="shared" si="1"/>
        <v>-3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IFERROR(__xludf.DUMMYFUNCTION("""COMPUTED_VALUE"""),158.07)</f>
        <v>158.07</v>
      </c>
      <c r="C1602" s="1">
        <f t="shared" si="1"/>
        <v>-2.35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IFERROR(__xludf.DUMMYFUNCTION("""COMPUTED_VALUE"""),155.34)</f>
        <v>155.34</v>
      </c>
      <c r="C1603" s="1">
        <f t="shared" si="1"/>
        <v>-3.73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IFERROR(__xludf.DUMMYFUNCTION("""COMPUTED_VALUE"""),155.38)</f>
        <v>155.38</v>
      </c>
      <c r="C1604" s="1">
        <f t="shared" si="1"/>
        <v>-0.96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IFERROR(__xludf.DUMMYFUNCTION("""COMPUTED_VALUE"""),154.65)</f>
        <v>154.65</v>
      </c>
      <c r="C1605" s="1">
        <f t="shared" si="1"/>
        <v>-1.73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IFERROR(__xludf.DUMMYFUNCTION("""COMPUTED_VALUE"""),159.94)</f>
        <v>159.94</v>
      </c>
      <c r="C1606" s="1">
        <f t="shared" si="1"/>
        <v>4.29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IFERROR(__xludf.DUMMYFUNCTION("""COMPUTED_VALUE"""),154.7)</f>
        <v>154.7</v>
      </c>
      <c r="C1607" s="1">
        <f t="shared" si="1"/>
        <v>-6.24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IFERROR(__xludf.DUMMYFUNCTION("""COMPUTED_VALUE"""),154.51)</f>
        <v>154.51</v>
      </c>
      <c r="C1608" s="1">
        <f t="shared" si="1"/>
        <v>-1.19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IFERROR(__xludf.DUMMYFUNCTION("""COMPUTED_VALUE"""),155.45)</f>
        <v>155.45</v>
      </c>
      <c r="C1609" s="1">
        <f t="shared" si="1"/>
        <v>-0.06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IFERROR(__xludf.DUMMYFUNCTION("""COMPUTED_VALUE"""),157.59)</f>
        <v>157.59</v>
      </c>
      <c r="C1610" s="1">
        <f t="shared" si="1"/>
        <v>1.14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IFERROR(__xludf.DUMMYFUNCTION("""COMPUTED_VALUE"""),161.25)</f>
        <v>161.25</v>
      </c>
      <c r="C1611" s="1">
        <f t="shared" si="1"/>
        <v>2.66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IFERROR(__xludf.DUMMYFUNCTION("""COMPUTED_VALUE"""),159.22)</f>
        <v>159.22</v>
      </c>
      <c r="C1612" s="1">
        <f t="shared" si="1"/>
        <v>-3.03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IFERROR(__xludf.DUMMYFUNCTION("""COMPUTED_VALUE"""),159.53)</f>
        <v>159.53</v>
      </c>
      <c r="C1613" s="1">
        <f t="shared" si="1"/>
        <v>-0.69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IFERROR(__xludf.DUMMYFUNCTION("""COMPUTED_VALUE"""),159.48)</f>
        <v>159.48</v>
      </c>
      <c r="C1614" s="1">
        <f t="shared" si="1"/>
        <v>-1.05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IFERROR(__xludf.DUMMYFUNCTION("""COMPUTED_VALUE"""),159.97)</f>
        <v>159.97</v>
      </c>
      <c r="C1615" s="1">
        <f t="shared" si="1"/>
        <v>-0.51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IFERROR(__xludf.DUMMYFUNCTION("""COMPUTED_VALUE"""),159.28)</f>
        <v>159.28</v>
      </c>
      <c r="C1616" s="1">
        <f t="shared" si="1"/>
        <v>-1.69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IFERROR(__xludf.DUMMYFUNCTION("""COMPUTED_VALUE"""),155.67)</f>
        <v>155.67</v>
      </c>
      <c r="C1617" s="1">
        <f t="shared" si="1"/>
        <v>-4.61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IFERROR(__xludf.DUMMYFUNCTION("""COMPUTED_VALUE"""),157.06)</f>
        <v>157.06</v>
      </c>
      <c r="C1618" s="1">
        <f t="shared" si="1"/>
        <v>0.39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IFERROR(__xludf.DUMMYFUNCTION("""COMPUTED_VALUE"""),155.17)</f>
        <v>155.17</v>
      </c>
      <c r="C1619" s="1">
        <f t="shared" si="1"/>
        <v>-2.89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IFERROR(__xludf.DUMMYFUNCTION("""COMPUTED_VALUE"""),154.64)</f>
        <v>154.64</v>
      </c>
      <c r="C1620" s="1">
        <f t="shared" si="1"/>
        <v>-1.53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IFERROR(__xludf.DUMMYFUNCTION("""COMPUTED_VALUE"""),153.17)</f>
        <v>153.17</v>
      </c>
      <c r="C1621" s="1">
        <f t="shared" si="1"/>
        <v>-2.47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IFERROR(__xludf.DUMMYFUNCTION("""COMPUTED_VALUE"""),149.89)</f>
        <v>149.89</v>
      </c>
      <c r="C1622" s="1">
        <f t="shared" si="1"/>
        <v>-4.28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IFERROR(__xludf.DUMMYFUNCTION("""COMPUTED_VALUE"""),148.63)</f>
        <v>148.63</v>
      </c>
      <c r="C1623" s="1">
        <f t="shared" si="1"/>
        <v>-2.26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IFERROR(__xludf.DUMMYFUNCTION("""COMPUTED_VALUE"""),146.19)</f>
        <v>146.19</v>
      </c>
      <c r="C1624" s="1">
        <f t="shared" si="1"/>
        <v>-3.44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IFERROR(__xludf.DUMMYFUNCTION("""COMPUTED_VALUE"""),146.16)</f>
        <v>146.16</v>
      </c>
      <c r="C1625" s="1">
        <f t="shared" si="1"/>
        <v>-1.03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IFERROR(__xludf.DUMMYFUNCTION("""COMPUTED_VALUE"""),146.63)</f>
        <v>146.63</v>
      </c>
      <c r="C1626" s="1">
        <f t="shared" si="1"/>
        <v>-0.53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IFERROR(__xludf.DUMMYFUNCTION("""COMPUTED_VALUE"""),145.64)</f>
        <v>145.64</v>
      </c>
      <c r="C1627" s="1">
        <f t="shared" si="1"/>
        <v>-1.99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IFERROR(__xludf.DUMMYFUNCTION("""COMPUTED_VALUE"""),147.75)</f>
        <v>147.75</v>
      </c>
      <c r="C1628" s="1">
        <f t="shared" si="1"/>
        <v>1.11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IFERROR(__xludf.DUMMYFUNCTION("""COMPUTED_VALUE"""),148.35)</f>
        <v>148.35</v>
      </c>
      <c r="C1629" s="1">
        <f t="shared" si="1"/>
        <v>-0.4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IFERROR(__xludf.DUMMYFUNCTION("""COMPUTED_VALUE"""),148.14)</f>
        <v>148.14</v>
      </c>
      <c r="C1630" s="1">
        <f t="shared" si="1"/>
        <v>-1.21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IFERROR(__xludf.DUMMYFUNCTION("""COMPUTED_VALUE"""),152.66)</f>
        <v>152.66</v>
      </c>
      <c r="C1631" s="1">
        <f t="shared" si="1"/>
        <v>3.52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IFERROR(__xludf.DUMMYFUNCTION("""COMPUTED_VALUE"""),141.86)</f>
        <v>141.86</v>
      </c>
      <c r="C1632" s="1">
        <f t="shared" si="1"/>
        <v>-11.8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IFERROR(__xludf.DUMMYFUNCTION("""COMPUTED_VALUE"""),139.51)</f>
        <v>139.51</v>
      </c>
      <c r="C1633" s="1">
        <f t="shared" si="1"/>
        <v>-3.35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IFERROR(__xludf.DUMMYFUNCTION("""COMPUTED_VALUE"""),142.41)</f>
        <v>142.41</v>
      </c>
      <c r="C1634" s="1">
        <f t="shared" si="1"/>
        <v>1.9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IFERROR(__xludf.DUMMYFUNCTION("""COMPUTED_VALUE"""),145.5)</f>
        <v>145.5</v>
      </c>
      <c r="C1635" s="1">
        <f t="shared" si="1"/>
        <v>2.09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IFERROR(__xludf.DUMMYFUNCTION("""COMPUTED_VALUE"""),148.58)</f>
        <v>148.58</v>
      </c>
      <c r="C1636" s="1">
        <f t="shared" si="1"/>
        <v>2.08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IFERROR(__xludf.DUMMYFUNCTION("""COMPUTED_VALUE"""),148.25)</f>
        <v>148.25</v>
      </c>
      <c r="C1637" s="1">
        <f t="shared" si="1"/>
        <v>-1.33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IFERROR(__xludf.DUMMYFUNCTION("""COMPUTED_VALUE"""),144.45)</f>
        <v>144.45</v>
      </c>
      <c r="C1638" s="1">
        <f t="shared" si="1"/>
        <v>-4.8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IFERROR(__xludf.DUMMYFUNCTION("""COMPUTED_VALUE"""),145.58)</f>
        <v>145.58</v>
      </c>
      <c r="C1639" s="1">
        <f t="shared" si="1"/>
        <v>0.13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IFERROR(__xludf.DUMMYFUNCTION("""COMPUTED_VALUE"""),147.0)</f>
        <v>147</v>
      </c>
      <c r="C1640" s="1">
        <f t="shared" si="1"/>
        <v>0.42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IFERROR(__xludf.DUMMYFUNCTION("""COMPUTED_VALUE"""),150.38)</f>
        <v>150.38</v>
      </c>
      <c r="C1641" s="1">
        <f t="shared" si="1"/>
        <v>2.38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IFERROR(__xludf.DUMMYFUNCTION("""COMPUTED_VALUE"""),152.19)</f>
        <v>152.19</v>
      </c>
      <c r="C1642" s="1">
        <f t="shared" si="1"/>
        <v>0.81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IFERROR(__xludf.DUMMYFUNCTION("""COMPUTED_VALUE"""),156.92)</f>
        <v>156.92</v>
      </c>
      <c r="C1643" s="1">
        <f t="shared" si="1"/>
        <v>3.73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IFERROR(__xludf.DUMMYFUNCTION("""COMPUTED_VALUE"""),157.92)</f>
        <v>157.92</v>
      </c>
      <c r="C1644" s="1">
        <f t="shared" si="1"/>
        <v>0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IFERROR(__xludf.DUMMYFUNCTION("""COMPUTED_VALUE"""),162.54)</f>
        <v>162.54</v>
      </c>
      <c r="C1645" s="1">
        <f t="shared" si="1"/>
        <v>3.62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IFERROR(__xludf.DUMMYFUNCTION("""COMPUTED_VALUE"""),161.64)</f>
        <v>161.64</v>
      </c>
      <c r="C1646" s="1">
        <f t="shared" si="1"/>
        <v>-1.9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IFERROR(__xludf.DUMMYFUNCTION("""COMPUTED_VALUE"""),163.33)</f>
        <v>163.33</v>
      </c>
      <c r="C1647" s="1">
        <f t="shared" si="1"/>
        <v>0.69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IFERROR(__xludf.DUMMYFUNCTION("""COMPUTED_VALUE"""),161.41)</f>
        <v>161.41</v>
      </c>
      <c r="C1648" s="1">
        <f t="shared" si="1"/>
        <v>-2.92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IFERROR(__xludf.DUMMYFUNCTION("""COMPUTED_VALUE"""),161.77)</f>
        <v>161.77</v>
      </c>
      <c r="C1649" s="1">
        <f t="shared" si="1"/>
        <v>-0.64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IFERROR(__xludf.DUMMYFUNCTION("""COMPUTED_VALUE"""),160.05)</f>
        <v>160.05</v>
      </c>
      <c r="C1650" s="1">
        <f t="shared" si="1"/>
        <v>-2.72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IFERROR(__xludf.DUMMYFUNCTION("""COMPUTED_VALUE"""),160.41)</f>
        <v>160.41</v>
      </c>
      <c r="C1651" s="1">
        <f t="shared" si="1"/>
        <v>-0.64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IFERROR(__xludf.DUMMYFUNCTION("""COMPUTED_VALUE"""),160.51)</f>
        <v>160.51</v>
      </c>
      <c r="C1652" s="1">
        <f t="shared" si="1"/>
        <v>-0.9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IFERROR(__xludf.DUMMYFUNCTION("""COMPUTED_VALUE"""),161.16)</f>
        <v>161.16</v>
      </c>
      <c r="C1653" s="1">
        <f t="shared" si="1"/>
        <v>-0.35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IFERROR(__xludf.DUMMYFUNCTION("""COMPUTED_VALUE"""),160.99)</f>
        <v>160.99</v>
      </c>
      <c r="C1654" s="1">
        <f t="shared" si="1"/>
        <v>-1.17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IFERROR(__xludf.DUMMYFUNCTION("""COMPUTED_VALUE"""),160.53)</f>
        <v>160.53</v>
      </c>
      <c r="C1655" s="1">
        <f t="shared" si="1"/>
        <v>-1.46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IFERROR(__xludf.DUMMYFUNCTION("""COMPUTED_VALUE"""),158.81)</f>
        <v>158.81</v>
      </c>
      <c r="C1656" s="1">
        <f t="shared" si="1"/>
        <v>-2.72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IFERROR(__xludf.DUMMYFUNCTION("""COMPUTED_VALUE"""),158.18)</f>
        <v>158.18</v>
      </c>
      <c r="C1657" s="1">
        <f t="shared" si="1"/>
        <v>-1.63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IFERROR(__xludf.DUMMYFUNCTION("""COMPUTED_VALUE"""),156.06)</f>
        <v>156.06</v>
      </c>
      <c r="C1658" s="1">
        <f t="shared" si="1"/>
        <v>-3.12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IFERROR(__xludf.DUMMYFUNCTION("""COMPUTED_VALUE"""),158.34)</f>
        <v>158.34</v>
      </c>
      <c r="C1659" s="1">
        <f t="shared" si="1"/>
        <v>1.28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IFERROR(__xludf.DUMMYFUNCTION("""COMPUTED_VALUE"""),158.05)</f>
        <v>158.05</v>
      </c>
      <c r="C1660" s="1">
        <f t="shared" si="1"/>
        <v>-1.29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IFERROR(__xludf.DUMMYFUNCTION("""COMPUTED_VALUE"""),162.09)</f>
        <v>162.09</v>
      </c>
      <c r="C1661" s="1">
        <f t="shared" si="1"/>
        <v>3.04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IFERROR(__xludf.DUMMYFUNCTION("""COMPUTED_VALUE"""),162.83)</f>
        <v>162.83</v>
      </c>
      <c r="C1662" s="1">
        <f t="shared" si="1"/>
        <v>-0.26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IFERROR(__xludf.DUMMYFUNCTION("""COMPUTED_VALUE"""),163.44)</f>
        <v>163.44</v>
      </c>
      <c r="C1663" s="1">
        <f t="shared" si="1"/>
        <v>-0.39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IFERROR(__xludf.DUMMYFUNCTION("""COMPUTED_VALUE"""),162.19)</f>
        <v>162.19</v>
      </c>
      <c r="C1664" s="1">
        <f t="shared" si="1"/>
        <v>-2.25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IFERROR(__xludf.DUMMYFUNCTION("""COMPUTED_VALUE"""),163.86)</f>
        <v>163.86</v>
      </c>
      <c r="C1665" s="1">
        <f t="shared" si="1"/>
        <v>0.67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IFERROR(__xludf.DUMMYFUNCTION("""COMPUTED_VALUE"""),163.25)</f>
        <v>163.25</v>
      </c>
      <c r="C1666" s="1">
        <f t="shared" si="1"/>
        <v>-1.61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IFERROR(__xludf.DUMMYFUNCTION("""COMPUTED_VALUE"""),165.55)</f>
        <v>165.55</v>
      </c>
      <c r="C1667" s="1">
        <f t="shared" si="1"/>
        <v>1.3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IFERROR(__xludf.DUMMYFUNCTION("""COMPUTED_VALUE"""),165.65)</f>
        <v>165.65</v>
      </c>
      <c r="C1668" s="1">
        <f t="shared" si="1"/>
        <v>-0.9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IFERROR(__xludf.DUMMYFUNCTION("""COMPUTED_VALUE"""),165.67)</f>
        <v>165.67</v>
      </c>
      <c r="C1669" s="1">
        <f t="shared" si="1"/>
        <v>-0.98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IFERROR(__xludf.DUMMYFUNCTION("""COMPUTED_VALUE"""),166.06)</f>
        <v>166.06</v>
      </c>
      <c r="C1670" s="1">
        <f t="shared" si="1"/>
        <v>-0.61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IFERROR(__xludf.DUMMYFUNCTION("""COMPUTED_VALUE"""),166.23)</f>
        <v>166.23</v>
      </c>
      <c r="C1671" s="1">
        <f t="shared" si="1"/>
        <v>-0.83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IFERROR(__xludf.DUMMYFUNCTION("""COMPUTED_VALUE"""),166.26)</f>
        <v>166.26</v>
      </c>
      <c r="C1672" s="1">
        <f t="shared" si="1"/>
        <v>-0.97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IFERROR(__xludf.DUMMYFUNCTION("""COMPUTED_VALUE"""),166.08)</f>
        <v>166.08</v>
      </c>
      <c r="C1673" s="1">
        <f t="shared" si="1"/>
        <v>-1.18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IFERROR(__xludf.DUMMYFUNCTION("""COMPUTED_VALUE"""),165.3)</f>
        <v>165.3</v>
      </c>
      <c r="C1674" s="1">
        <f t="shared" si="1"/>
        <v>-1.78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IFERROR(__xludf.DUMMYFUNCTION("""COMPUTED_VALUE"""),165.9)</f>
        <v>165.9</v>
      </c>
      <c r="C1675" s="1">
        <f t="shared" si="1"/>
        <v>-0.4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IFERROR(__xludf.DUMMYFUNCTION("""COMPUTED_VALUE"""),165.97)</f>
        <v>165.97</v>
      </c>
      <c r="C1676" s="1">
        <f t="shared" si="1"/>
        <v>-0.93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IFERROR(__xludf.DUMMYFUNCTION("""COMPUTED_VALUE"""),166.87)</f>
        <v>166.87</v>
      </c>
      <c r="C1677" s="1">
        <f t="shared" si="1"/>
        <v>-0.1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IFERROR(__xludf.DUMMYFUNCTION("""COMPUTED_VALUE"""),169.37)</f>
        <v>169.37</v>
      </c>
      <c r="C1678" s="1">
        <f t="shared" si="1"/>
        <v>1.5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IFERROR(__xludf.DUMMYFUNCTION("""COMPUTED_VALUE"""),169.46)</f>
        <v>169.46</v>
      </c>
      <c r="C1679" s="1">
        <f t="shared" si="1"/>
        <v>-0.91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IFERROR(__xludf.DUMMYFUNCTION("""COMPUTED_VALUE"""),168.51)</f>
        <v>168.51</v>
      </c>
      <c r="C1680" s="1">
        <f t="shared" si="1"/>
        <v>-1.95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IFERROR(__xludf.DUMMYFUNCTION("""COMPUTED_VALUE"""),169.18)</f>
        <v>169.18</v>
      </c>
      <c r="C1681" s="1">
        <f t="shared" si="1"/>
        <v>-0.33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IFERROR(__xludf.DUMMYFUNCTION("""COMPUTED_VALUE"""),169.33)</f>
        <v>169.33</v>
      </c>
      <c r="C1682" s="1">
        <f t="shared" si="1"/>
        <v>-0.85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IFERROR(__xludf.DUMMYFUNCTION("""COMPUTED_VALUE"""),169.67)</f>
        <v>169.67</v>
      </c>
      <c r="C1683" s="1">
        <f t="shared" si="1"/>
        <v>-0.66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IFERROR(__xludf.DUMMYFUNCTION("""COMPUTED_VALUE"""),171.66)</f>
        <v>171.66</v>
      </c>
      <c r="C1684" s="1">
        <f t="shared" si="1"/>
        <v>0.99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IFERROR(__xludf.DUMMYFUNCTION("""COMPUTED_VALUE"""),168.57)</f>
        <v>168.57</v>
      </c>
      <c r="C1685" s="1">
        <f t="shared" si="1"/>
        <v>-4.09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IFERROR(__xludf.DUMMYFUNCTION("""COMPUTED_VALUE"""),171.06)</f>
        <v>171.06</v>
      </c>
      <c r="C1686" s="1">
        <f t="shared" si="1"/>
        <v>1.49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IFERROR(__xludf.DUMMYFUNCTION("""COMPUTED_VALUE"""),167.0)</f>
        <v>167</v>
      </c>
      <c r="C1687" s="1">
        <f t="shared" si="1"/>
        <v>-5.06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IFERROR(__xludf.DUMMYFUNCTION("""COMPUTED_VALUE"""),166.16)</f>
        <v>166.16</v>
      </c>
      <c r="C1688" s="1">
        <f t="shared" si="1"/>
        <v>-1.84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IFERROR(__xludf.DUMMYFUNCTION("""COMPUTED_VALUE"""),168.08)</f>
        <v>168.08</v>
      </c>
      <c r="C1689" s="1">
        <f t="shared" si="1"/>
        <v>0.92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IFERROR(__xludf.DUMMYFUNCTION("""COMPUTED_VALUE"""),166.0)</f>
        <v>166</v>
      </c>
      <c r="C1690" s="1">
        <f t="shared" si="1"/>
        <v>-3.08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IFERROR(__xludf.DUMMYFUNCTION("""COMPUTED_VALUE"""),166.21)</f>
        <v>166.21</v>
      </c>
      <c r="C1691" s="1">
        <f t="shared" si="1"/>
        <v>-0.79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IFERROR(__xludf.DUMMYFUNCTION("""COMPUTED_VALUE"""),166.47)</f>
        <v>166.47</v>
      </c>
      <c r="C1692" s="1">
        <f t="shared" si="1"/>
        <v>-0.74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IFERROR(__xludf.DUMMYFUNCTION("""COMPUTED_VALUE"""),167.03)</f>
        <v>167.03</v>
      </c>
      <c r="C1693" s="1">
        <f t="shared" si="1"/>
        <v>-0.44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IFERROR(__xludf.DUMMYFUNCTION("""COMPUTED_VALUE"""),168.02)</f>
        <v>168.02</v>
      </c>
      <c r="C1694" s="1">
        <f t="shared" si="1"/>
        <v>-0.01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IFERROR(__xludf.DUMMYFUNCTION("""COMPUTED_VALUE"""),165.13)</f>
        <v>165.13</v>
      </c>
      <c r="C1695" s="1">
        <f t="shared" si="1"/>
        <v>-3.89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IFERROR(__xludf.DUMMYFUNCTION("""COMPUTED_VALUE"""),161.48)</f>
        <v>161.48</v>
      </c>
      <c r="C1696" s="1">
        <f t="shared" si="1"/>
        <v>-4.65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IFERROR(__xludf.DUMMYFUNCTION("""COMPUTED_VALUE"""),162.89)</f>
        <v>162.89</v>
      </c>
      <c r="C1697" s="1">
        <f t="shared" si="1"/>
        <v>0.41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IFERROR(__xludf.DUMMYFUNCTION("""COMPUTED_VALUE"""),163.45)</f>
        <v>163.45</v>
      </c>
      <c r="C1698" s="1">
        <f t="shared" si="1"/>
        <v>-0.44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IFERROR(__xludf.DUMMYFUNCTION("""COMPUTED_VALUE"""),158.95)</f>
        <v>158.95</v>
      </c>
      <c r="C1699" s="1">
        <f t="shared" si="1"/>
        <v>-5.5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IFERROR(__xludf.DUMMYFUNCTION("""COMPUTED_VALUE"""),161.27)</f>
        <v>161.27</v>
      </c>
      <c r="C1700" s="1">
        <f t="shared" si="1"/>
        <v>1.32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IFERROR(__xludf.DUMMYFUNCTION("""COMPUTED_VALUE"""),161.07)</f>
        <v>161.07</v>
      </c>
      <c r="C1701" s="1">
        <f t="shared" si="1"/>
        <v>-1.2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IFERROR(__xludf.DUMMYFUNCTION("""COMPUTED_VALUE"""),162.27)</f>
        <v>162.27</v>
      </c>
      <c r="C1702" s="1">
        <f t="shared" si="1"/>
        <v>0.2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IFERROR(__xludf.DUMMYFUNCTION("""COMPUTED_VALUE"""),166.4)</f>
        <v>166.4</v>
      </c>
      <c r="C1703" s="1">
        <f t="shared" si="1"/>
        <v>3.13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IFERROR(__xludf.DUMMYFUNCTION("""COMPUTED_VALUE"""),167.15)</f>
        <v>167.15</v>
      </c>
      <c r="C1704" s="1">
        <f t="shared" si="1"/>
        <v>-0.25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IFERROR(__xludf.DUMMYFUNCTION("""COMPUTED_VALUE"""),169.83)</f>
        <v>169.83</v>
      </c>
      <c r="C1705" s="1">
        <f t="shared" si="1"/>
        <v>1.68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IFERROR(__xludf.DUMMYFUNCTION("""COMPUTED_VALUE"""),171.04)</f>
        <v>171.04</v>
      </c>
      <c r="C1706" s="1">
        <f t="shared" si="1"/>
        <v>0.21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IFERROR(__xludf.DUMMYFUNCTION("""COMPUTED_VALUE"""),169.04)</f>
        <v>169.04</v>
      </c>
      <c r="C1707" s="1">
        <f t="shared" si="1"/>
        <v>-3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IFERROR(__xludf.DUMMYFUNCTION("""COMPUTED_VALUE"""),169.3)</f>
        <v>169.3</v>
      </c>
      <c r="C1708" s="1">
        <f t="shared" si="1"/>
        <v>-0.74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IFERROR(__xludf.DUMMYFUNCTION("""COMPUTED_VALUE"""),167.42)</f>
        <v>167.42</v>
      </c>
      <c r="C1709" s="1">
        <f t="shared" si="1"/>
        <v>-2.88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IFERROR(__xludf.DUMMYFUNCTION("""COMPUTED_VALUE"""),170.52)</f>
        <v>170.52</v>
      </c>
      <c r="C1710" s="1">
        <f t="shared" si="1"/>
        <v>2.1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IFERROR(__xludf.DUMMYFUNCTION("""COMPUTED_VALUE"""),169.0)</f>
        <v>169</v>
      </c>
      <c r="C1711" s="1">
        <f t="shared" si="1"/>
        <v>-2.52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IFERROR(__xludf.DUMMYFUNCTION("""COMPUTED_VALUE"""),172.63)</f>
        <v>172.63</v>
      </c>
      <c r="C1712" s="1">
        <f t="shared" si="1"/>
        <v>2.63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IFERROR(__xludf.DUMMYFUNCTION("""COMPUTED_VALUE"""),174.51)</f>
        <v>174.51</v>
      </c>
      <c r="C1713" s="1">
        <f t="shared" si="1"/>
        <v>0.88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IFERROR(__xludf.DUMMYFUNCTION("""COMPUTED_VALUE"""),174.51)</f>
        <v>174.51</v>
      </c>
      <c r="C1714" s="1">
        <f t="shared" si="1"/>
        <v>-1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IFERROR(__xludf.DUMMYFUNCTION("""COMPUTED_VALUE"""),174.67)</f>
        <v>174.67</v>
      </c>
      <c r="C1715" s="1">
        <f t="shared" si="1"/>
        <v>-0.84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IFERROR(__xludf.DUMMYFUNCTION("""COMPUTED_VALUE"""),175.12)</f>
        <v>175.12</v>
      </c>
      <c r="C1716" s="1">
        <f t="shared" si="1"/>
        <v>-0.55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IFERROR(__xludf.DUMMYFUNCTION("""COMPUTED_VALUE"""),175.55)</f>
        <v>175.55</v>
      </c>
      <c r="C1717" s="1">
        <f t="shared" si="1"/>
        <v>-0.57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IFERROR(__xludf.DUMMYFUNCTION("""COMPUTED_VALUE"""),177.07)</f>
        <v>177.07</v>
      </c>
      <c r="C1718" s="1">
        <f t="shared" si="1"/>
        <v>0.52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IFERROR(__xludf.DUMMYFUNCTION("""COMPUTED_VALUE"""),177.75)</f>
        <v>177.75</v>
      </c>
      <c r="C1719" s="1">
        <f t="shared" si="1"/>
        <v>-0.32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IFERROR(__xludf.DUMMYFUNCTION("""COMPUTED_VALUE"""),177.14)</f>
        <v>177.14</v>
      </c>
      <c r="C1720" s="1">
        <f t="shared" si="1"/>
        <v>-1.61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IFERROR(__xludf.DUMMYFUNCTION("""COMPUTED_VALUE"""),178.24)</f>
        <v>178.24</v>
      </c>
      <c r="C1721" s="1">
        <f t="shared" si="1"/>
        <v>0.1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IFERROR(__xludf.DUMMYFUNCTION("""COMPUTED_VALUE"""),178.06)</f>
        <v>178.06</v>
      </c>
      <c r="C1722" s="1">
        <f t="shared" si="1"/>
        <v>-1.18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IFERROR(__xludf.DUMMYFUNCTION("""COMPUTED_VALUE"""),176.58)</f>
        <v>176.58</v>
      </c>
      <c r="C1723" s="1">
        <f t="shared" si="1"/>
        <v>-2.48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IFERROR(__xludf.DUMMYFUNCTION("""COMPUTED_VALUE"""),176.21)</f>
        <v>176.21</v>
      </c>
      <c r="C1724" s="1">
        <f t="shared" si="1"/>
        <v>-1.37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IFERROR(__xludf.DUMMYFUNCTION("""COMPUTED_VALUE"""),175.92)</f>
        <v>175.92</v>
      </c>
      <c r="C1725" s="1">
        <f t="shared" si="1"/>
        <v>-1.29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IFERROR(__xludf.DUMMYFUNCTION("""COMPUTED_VALUE"""),181.48)</f>
        <v>181.48</v>
      </c>
      <c r="C1726" s="1">
        <f t="shared" si="1"/>
        <v>4.56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IFERROR(__xludf.DUMMYFUNCTION("""COMPUTED_VALUE"""),181.92)</f>
        <v>181.92</v>
      </c>
      <c r="C1727" s="1">
        <f t="shared" si="1"/>
        <v>-0.56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IFERROR(__xludf.DUMMYFUNCTION("""COMPUTED_VALUE"""),192.63)</f>
        <v>192.63</v>
      </c>
      <c r="C1728" s="1">
        <f t="shared" si="1"/>
        <v>9.71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IFERROR(__xludf.DUMMYFUNCTION("""COMPUTED_VALUE"""),200.87)</f>
        <v>200.87</v>
      </c>
      <c r="C1729" s="1">
        <f t="shared" si="1"/>
        <v>7.24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IFERROR(__xludf.DUMMYFUNCTION("""COMPUTED_VALUE"""),203.94)</f>
        <v>203.94</v>
      </c>
      <c r="C1730" s="1">
        <f t="shared" si="1"/>
        <v>2.07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IFERROR(__xludf.DUMMYFUNCTION("""COMPUTED_VALUE"""),209.18)</f>
        <v>209.18</v>
      </c>
      <c r="C1731" s="1">
        <f t="shared" si="1"/>
        <v>4.24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IFERROR(__xludf.DUMMYFUNCTION("""COMPUTED_VALUE"""),211.19)</f>
        <v>211.19</v>
      </c>
      <c r="C1732" s="1">
        <f t="shared" si="1"/>
        <v>1.01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IFERROR(__xludf.DUMMYFUNCTION("""COMPUTED_VALUE"""),206.26)</f>
        <v>206.26</v>
      </c>
      <c r="C1733" s="1">
        <f t="shared" si="1"/>
        <v>-5.93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IFERROR(__xludf.DUMMYFUNCTION("""COMPUTED_VALUE"""),209.63)</f>
        <v>209.63</v>
      </c>
      <c r="C1734" s="1">
        <f t="shared" si="1"/>
        <v>2.37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IFERROR(__xludf.DUMMYFUNCTION("""COMPUTED_VALUE"""),210.35)</f>
        <v>210.35</v>
      </c>
      <c r="C1735" s="1">
        <f t="shared" si="1"/>
        <v>-0.28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IFERROR(__xludf.DUMMYFUNCTION("""COMPUTED_VALUE"""),211.08)</f>
        <v>211.08</v>
      </c>
      <c r="C1736" s="1">
        <f t="shared" si="1"/>
        <v>-0.27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IFERROR(__xludf.DUMMYFUNCTION("""COMPUTED_VALUE"""),211.11)</f>
        <v>211.11</v>
      </c>
      <c r="C1737" s="1">
        <f t="shared" si="1"/>
        <v>-0.97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IFERROR(__xludf.DUMMYFUNCTION("""COMPUTED_VALUE"""),212.31)</f>
        <v>212.31</v>
      </c>
      <c r="C1738" s="1">
        <f t="shared" si="1"/>
        <v>0.2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IFERROR(__xludf.DUMMYFUNCTION("""COMPUTED_VALUE"""),211.38)</f>
        <v>211.38</v>
      </c>
      <c r="C1739" s="1">
        <f t="shared" si="1"/>
        <v>-1.93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IFERROR(__xludf.DUMMYFUNCTION("""COMPUTED_VALUE"""),210.35)</f>
        <v>210.35</v>
      </c>
      <c r="C1740" s="1">
        <f t="shared" si="1"/>
        <v>-2.03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IFERROR(__xludf.DUMMYFUNCTION("""COMPUTED_VALUE"""),211.75)</f>
        <v>211.75</v>
      </c>
      <c r="C1741" s="1">
        <f t="shared" si="1"/>
        <v>0.4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IFERROR(__xludf.DUMMYFUNCTION("""COMPUTED_VALUE"""),219.29)</f>
        <v>219.29</v>
      </c>
      <c r="C1742" s="1">
        <f t="shared" si="1"/>
        <v>6.54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IFERROR(__xludf.DUMMYFUNCTION("""COMPUTED_VALUE"""),226.63)</f>
        <v>226.63</v>
      </c>
      <c r="C1743" s="1">
        <f t="shared" si="1"/>
        <v>6.34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IFERROR(__xludf.DUMMYFUNCTION("""COMPUTED_VALUE"""),223.36)</f>
        <v>223.36</v>
      </c>
      <c r="C1744" s="1">
        <f t="shared" si="1"/>
        <v>-4.27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IFERROR(__xludf.DUMMYFUNCTION("""COMPUTED_VALUE"""),228.55)</f>
        <v>228.55</v>
      </c>
      <c r="C1745" s="1">
        <f t="shared" si="1"/>
        <v>4.19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IFERROR(__xludf.DUMMYFUNCTION("""COMPUTED_VALUE"""),231.38)</f>
        <v>231.38</v>
      </c>
      <c r="C1746" s="1">
        <f t="shared" si="1"/>
        <v>1.83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IFERROR(__xludf.DUMMYFUNCTION("""COMPUTED_VALUE"""),235.56)</f>
        <v>235.56</v>
      </c>
      <c r="C1747" s="1">
        <f t="shared" si="1"/>
        <v>3.18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IFERROR(__xludf.DUMMYFUNCTION("""COMPUTED_VALUE"""),241.45)</f>
        <v>241.45</v>
      </c>
      <c r="C1748" s="1">
        <f t="shared" si="1"/>
        <v>4.89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IFERROR(__xludf.DUMMYFUNCTION("""COMPUTED_VALUE"""),241.85)</f>
        <v>241.85</v>
      </c>
      <c r="C1749" s="1">
        <f t="shared" si="1"/>
        <v>-0.6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IFERROR(__xludf.DUMMYFUNCTION("""COMPUTED_VALUE"""),237.17)</f>
        <v>237.17</v>
      </c>
      <c r="C1750" s="1">
        <f t="shared" si="1"/>
        <v>-5.68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tr">
        <f>IFERROR(__xludf.DUMMYFUNCTION("GOOGLEFINANCE(""V"",""price"",""2010-01-01"",""2016-12-13"",""DAILY"")"),"Date")</f>
        <v>Date</v>
      </c>
      <c r="B1" s="1" t="str">
        <f>IFERROR(__xludf.DUMMYFUNCTION("""COMPUTED_VALUE"""),"Close")</f>
        <v>Close</v>
      </c>
      <c r="C1" s="2" t="s">
        <v>36</v>
      </c>
    </row>
    <row r="2">
      <c r="A2" s="3">
        <f>IFERROR(__xludf.DUMMYFUNCTION("""COMPUTED_VALUE"""),40182.666666666664)</f>
        <v>40182.66667</v>
      </c>
      <c r="B2" s="1">
        <f>IFERROR(__xludf.DUMMYFUNCTION("""COMPUTED_VALUE"""),22.04)</f>
        <v>22.04</v>
      </c>
      <c r="C2" s="2" t="s">
        <v>1</v>
      </c>
    </row>
    <row r="3">
      <c r="A3" s="3">
        <f>IFERROR(__xludf.DUMMYFUNCTION("""COMPUTED_VALUE"""),40183.666666666664)</f>
        <v>40183.66667</v>
      </c>
      <c r="B3" s="1">
        <f>IFERROR(__xludf.DUMMYFUNCTION("""COMPUTED_VALUE"""),21.78)</f>
        <v>21.78</v>
      </c>
      <c r="C3" s="1">
        <f t="shared" ref="C3:C1750" si="1">(B3-B2)-1</f>
        <v>-1.26</v>
      </c>
    </row>
    <row r="4">
      <c r="A4" s="3">
        <f>IFERROR(__xludf.DUMMYFUNCTION("""COMPUTED_VALUE"""),40184.666666666664)</f>
        <v>40184.66667</v>
      </c>
      <c r="B4" s="1">
        <f>IFERROR(__xludf.DUMMYFUNCTION("""COMPUTED_VALUE"""),21.49)</f>
        <v>21.49</v>
      </c>
      <c r="C4" s="1">
        <f t="shared" si="1"/>
        <v>-1.29</v>
      </c>
    </row>
    <row r="5">
      <c r="A5" s="3">
        <f>IFERROR(__xludf.DUMMYFUNCTION("""COMPUTED_VALUE"""),40185.666666666664)</f>
        <v>40185.66667</v>
      </c>
      <c r="B5" s="1">
        <f>IFERROR(__xludf.DUMMYFUNCTION("""COMPUTED_VALUE"""),21.69)</f>
        <v>21.69</v>
      </c>
      <c r="C5" s="1">
        <f t="shared" si="1"/>
        <v>-0.8</v>
      </c>
    </row>
    <row r="6">
      <c r="A6" s="3">
        <f>IFERROR(__xludf.DUMMYFUNCTION("""COMPUTED_VALUE"""),40186.666666666664)</f>
        <v>40186.66667</v>
      </c>
      <c r="B6" s="1">
        <f>IFERROR(__xludf.DUMMYFUNCTION("""COMPUTED_VALUE"""),21.75)</f>
        <v>21.75</v>
      </c>
      <c r="C6" s="1">
        <f t="shared" si="1"/>
        <v>-0.94</v>
      </c>
    </row>
    <row r="7">
      <c r="A7" s="3">
        <f>IFERROR(__xludf.DUMMYFUNCTION("""COMPUTED_VALUE"""),40189.666666666664)</f>
        <v>40189.66667</v>
      </c>
      <c r="B7" s="1">
        <f>IFERROR(__xludf.DUMMYFUNCTION("""COMPUTED_VALUE"""),21.69)</f>
        <v>21.69</v>
      </c>
      <c r="C7" s="1">
        <f t="shared" si="1"/>
        <v>-1.06</v>
      </c>
    </row>
    <row r="8">
      <c r="A8" s="3">
        <f>IFERROR(__xludf.DUMMYFUNCTION("""COMPUTED_VALUE"""),40190.666666666664)</f>
        <v>40190.66667</v>
      </c>
      <c r="B8" s="1">
        <f>IFERROR(__xludf.DUMMYFUNCTION("""COMPUTED_VALUE"""),21.59)</f>
        <v>21.59</v>
      </c>
      <c r="C8" s="1">
        <f t="shared" si="1"/>
        <v>-1.1</v>
      </c>
    </row>
    <row r="9">
      <c r="A9" s="3">
        <f>IFERROR(__xludf.DUMMYFUNCTION("""COMPUTED_VALUE"""),40191.666666666664)</f>
        <v>40191.66667</v>
      </c>
      <c r="B9" s="1">
        <f>IFERROR(__xludf.DUMMYFUNCTION("""COMPUTED_VALUE"""),21.79)</f>
        <v>21.79</v>
      </c>
      <c r="C9" s="1">
        <f t="shared" si="1"/>
        <v>-0.8</v>
      </c>
    </row>
    <row r="10">
      <c r="A10" s="3">
        <f>IFERROR(__xludf.DUMMYFUNCTION("""COMPUTED_VALUE"""),40192.666666666664)</f>
        <v>40192.66667</v>
      </c>
      <c r="B10" s="1">
        <f>IFERROR(__xludf.DUMMYFUNCTION("""COMPUTED_VALUE"""),21.86)</f>
        <v>21.86</v>
      </c>
      <c r="C10" s="1">
        <f t="shared" si="1"/>
        <v>-0.93</v>
      </c>
    </row>
    <row r="11">
      <c r="A11" s="3">
        <f>IFERROR(__xludf.DUMMYFUNCTION("""COMPUTED_VALUE"""),40193.666666666664)</f>
        <v>40193.66667</v>
      </c>
      <c r="B11" s="1">
        <f>IFERROR(__xludf.DUMMYFUNCTION("""COMPUTED_VALUE"""),21.54)</f>
        <v>21.54</v>
      </c>
      <c r="C11" s="1">
        <f t="shared" si="1"/>
        <v>-1.32</v>
      </c>
    </row>
    <row r="12">
      <c r="A12" s="3">
        <f>IFERROR(__xludf.DUMMYFUNCTION("""COMPUTED_VALUE"""),40197.666666666664)</f>
        <v>40197.66667</v>
      </c>
      <c r="B12" s="1">
        <f>IFERROR(__xludf.DUMMYFUNCTION("""COMPUTED_VALUE"""),21.96)</f>
        <v>21.96</v>
      </c>
      <c r="C12" s="1">
        <f t="shared" si="1"/>
        <v>-0.58</v>
      </c>
      <c r="E12" s="2" t="s">
        <v>2</v>
      </c>
      <c r="F12" s="1">
        <f>AVERAGE(C3:C1750)</f>
        <v>-0.9677002288</v>
      </c>
    </row>
    <row r="13">
      <c r="A13" s="3">
        <f>IFERROR(__xludf.DUMMYFUNCTION("""COMPUTED_VALUE"""),40198.666666666664)</f>
        <v>40198.66667</v>
      </c>
      <c r="B13" s="1">
        <f>IFERROR(__xludf.DUMMYFUNCTION("""COMPUTED_VALUE"""),21.86)</f>
        <v>21.86</v>
      </c>
      <c r="C13" s="1">
        <f t="shared" si="1"/>
        <v>-1.1</v>
      </c>
      <c r="E13" s="2" t="s">
        <v>39</v>
      </c>
      <c r="F13" s="1">
        <f>STDEV(C3:C1750)</f>
        <v>0.6999669446</v>
      </c>
    </row>
    <row r="14">
      <c r="A14" s="3">
        <f>IFERROR(__xludf.DUMMYFUNCTION("""COMPUTED_VALUE"""),40199.666666666664)</f>
        <v>40199.66667</v>
      </c>
      <c r="B14" s="1">
        <f>IFERROR(__xludf.DUMMYFUNCTION("""COMPUTED_VALUE"""),21.11)</f>
        <v>21.11</v>
      </c>
      <c r="C14" s="1">
        <f t="shared" si="1"/>
        <v>-1.75</v>
      </c>
    </row>
    <row r="15">
      <c r="A15" s="3">
        <f>IFERROR(__xludf.DUMMYFUNCTION("""COMPUTED_VALUE"""),40200.666666666664)</f>
        <v>40200.66667</v>
      </c>
      <c r="B15" s="1">
        <f>IFERROR(__xludf.DUMMYFUNCTION("""COMPUTED_VALUE"""),20.68)</f>
        <v>20.68</v>
      </c>
      <c r="C15" s="1">
        <f t="shared" si="1"/>
        <v>-1.43</v>
      </c>
    </row>
    <row r="16">
      <c r="A16" s="3">
        <f>IFERROR(__xludf.DUMMYFUNCTION("""COMPUTED_VALUE"""),40203.666666666664)</f>
        <v>40203.66667</v>
      </c>
      <c r="B16" s="1">
        <f>IFERROR(__xludf.DUMMYFUNCTION("""COMPUTED_VALUE"""),20.51)</f>
        <v>20.51</v>
      </c>
      <c r="C16" s="1">
        <f t="shared" si="1"/>
        <v>-1.17</v>
      </c>
    </row>
    <row r="17">
      <c r="A17" s="3">
        <f>IFERROR(__xludf.DUMMYFUNCTION("""COMPUTED_VALUE"""),40204.666666666664)</f>
        <v>40204.66667</v>
      </c>
      <c r="B17" s="1">
        <f>IFERROR(__xludf.DUMMYFUNCTION("""COMPUTED_VALUE"""),20.29)</f>
        <v>20.29</v>
      </c>
      <c r="C17" s="1">
        <f t="shared" si="1"/>
        <v>-1.22</v>
      </c>
    </row>
    <row r="18">
      <c r="A18" s="3">
        <f>IFERROR(__xludf.DUMMYFUNCTION("""COMPUTED_VALUE"""),40205.666666666664)</f>
        <v>40205.66667</v>
      </c>
      <c r="B18" s="1">
        <f>IFERROR(__xludf.DUMMYFUNCTION("""COMPUTED_VALUE"""),20.98)</f>
        <v>20.98</v>
      </c>
      <c r="C18" s="1">
        <f t="shared" si="1"/>
        <v>-0.31</v>
      </c>
    </row>
    <row r="19">
      <c r="A19" s="3">
        <f>IFERROR(__xludf.DUMMYFUNCTION("""COMPUTED_VALUE"""),40206.666666666664)</f>
        <v>40206.66667</v>
      </c>
      <c r="B19" s="1">
        <f>IFERROR(__xludf.DUMMYFUNCTION("""COMPUTED_VALUE"""),20.66)</f>
        <v>20.66</v>
      </c>
      <c r="C19" s="1">
        <f t="shared" si="1"/>
        <v>-1.32</v>
      </c>
    </row>
    <row r="20">
      <c r="A20" s="3">
        <f>IFERROR(__xludf.DUMMYFUNCTION("""COMPUTED_VALUE"""),40207.666666666664)</f>
        <v>40207.66667</v>
      </c>
      <c r="B20" s="1">
        <f>IFERROR(__xludf.DUMMYFUNCTION("""COMPUTED_VALUE"""),20.51)</f>
        <v>20.51</v>
      </c>
      <c r="C20" s="1">
        <f t="shared" si="1"/>
        <v>-1.15</v>
      </c>
    </row>
    <row r="21">
      <c r="A21" s="3">
        <f>IFERROR(__xludf.DUMMYFUNCTION("""COMPUTED_VALUE"""),40210.666666666664)</f>
        <v>40210.66667</v>
      </c>
      <c r="B21" s="1">
        <f>IFERROR(__xludf.DUMMYFUNCTION("""COMPUTED_VALUE"""),20.92)</f>
        <v>20.92</v>
      </c>
      <c r="C21" s="1">
        <f t="shared" si="1"/>
        <v>-0.59</v>
      </c>
    </row>
    <row r="22">
      <c r="A22" s="3">
        <f>IFERROR(__xludf.DUMMYFUNCTION("""COMPUTED_VALUE"""),40211.666666666664)</f>
        <v>40211.66667</v>
      </c>
      <c r="B22" s="1">
        <f>IFERROR(__xludf.DUMMYFUNCTION("""COMPUTED_VALUE"""),21.0)</f>
        <v>21</v>
      </c>
      <c r="C22" s="1">
        <f t="shared" si="1"/>
        <v>-0.92</v>
      </c>
    </row>
    <row r="23">
      <c r="A23" s="3">
        <f>IFERROR(__xludf.DUMMYFUNCTION("""COMPUTED_VALUE"""),40212.666666666664)</f>
        <v>40212.66667</v>
      </c>
      <c r="B23" s="1">
        <f>IFERROR(__xludf.DUMMYFUNCTION("""COMPUTED_VALUE"""),20.88)</f>
        <v>20.88</v>
      </c>
      <c r="C23" s="1">
        <f t="shared" si="1"/>
        <v>-1.12</v>
      </c>
    </row>
    <row r="24">
      <c r="A24" s="3">
        <f>IFERROR(__xludf.DUMMYFUNCTION("""COMPUTED_VALUE"""),40213.666666666664)</f>
        <v>40213.66667</v>
      </c>
      <c r="B24" s="1">
        <f>IFERROR(__xludf.DUMMYFUNCTION("""COMPUTED_VALUE"""),20.76)</f>
        <v>20.76</v>
      </c>
      <c r="C24" s="1">
        <f t="shared" si="1"/>
        <v>-1.12</v>
      </c>
    </row>
    <row r="25">
      <c r="A25" s="3">
        <f>IFERROR(__xludf.DUMMYFUNCTION("""COMPUTED_VALUE"""),40214.666666666664)</f>
        <v>40214.66667</v>
      </c>
      <c r="B25" s="1">
        <f>IFERROR(__xludf.DUMMYFUNCTION("""COMPUTED_VALUE"""),20.64)</f>
        <v>20.64</v>
      </c>
      <c r="C25" s="1">
        <f t="shared" si="1"/>
        <v>-1.12</v>
      </c>
    </row>
    <row r="26">
      <c r="A26" s="3">
        <f>IFERROR(__xludf.DUMMYFUNCTION("""COMPUTED_VALUE"""),40217.666666666664)</f>
        <v>40217.66667</v>
      </c>
      <c r="B26" s="1">
        <f>IFERROR(__xludf.DUMMYFUNCTION("""COMPUTED_VALUE"""),20.76)</f>
        <v>20.76</v>
      </c>
      <c r="C26" s="1">
        <f t="shared" si="1"/>
        <v>-0.88</v>
      </c>
    </row>
    <row r="27">
      <c r="A27" s="3">
        <f>IFERROR(__xludf.DUMMYFUNCTION("""COMPUTED_VALUE"""),40218.666666666664)</f>
        <v>40218.66667</v>
      </c>
      <c r="B27" s="1">
        <f>IFERROR(__xludf.DUMMYFUNCTION("""COMPUTED_VALUE"""),20.82)</f>
        <v>20.82</v>
      </c>
      <c r="C27" s="1">
        <f t="shared" si="1"/>
        <v>-0.94</v>
      </c>
    </row>
    <row r="28">
      <c r="A28" s="3">
        <f>IFERROR(__xludf.DUMMYFUNCTION("""COMPUTED_VALUE"""),40219.666666666664)</f>
        <v>40219.66667</v>
      </c>
      <c r="B28" s="1">
        <f>IFERROR(__xludf.DUMMYFUNCTION("""COMPUTED_VALUE"""),20.91)</f>
        <v>20.91</v>
      </c>
      <c r="C28" s="1">
        <f t="shared" si="1"/>
        <v>-0.91</v>
      </c>
    </row>
    <row r="29">
      <c r="A29" s="3">
        <f>IFERROR(__xludf.DUMMYFUNCTION("""COMPUTED_VALUE"""),40220.666666666664)</f>
        <v>40220.66667</v>
      </c>
      <c r="B29" s="1">
        <f>IFERROR(__xludf.DUMMYFUNCTION("""COMPUTED_VALUE"""),21.29)</f>
        <v>21.29</v>
      </c>
      <c r="C29" s="1">
        <f t="shared" si="1"/>
        <v>-0.62</v>
      </c>
    </row>
    <row r="30">
      <c r="A30" s="3">
        <f>IFERROR(__xludf.DUMMYFUNCTION("""COMPUTED_VALUE"""),40221.666666666664)</f>
        <v>40221.66667</v>
      </c>
      <c r="B30" s="1">
        <f>IFERROR(__xludf.DUMMYFUNCTION("""COMPUTED_VALUE"""),21.2)</f>
        <v>21.2</v>
      </c>
      <c r="C30" s="1">
        <f t="shared" si="1"/>
        <v>-1.09</v>
      </c>
    </row>
    <row r="31">
      <c r="A31" s="3">
        <f>IFERROR(__xludf.DUMMYFUNCTION("""COMPUTED_VALUE"""),40225.666666666664)</f>
        <v>40225.66667</v>
      </c>
      <c r="B31" s="1">
        <f>IFERROR(__xludf.DUMMYFUNCTION("""COMPUTED_VALUE"""),21.47)</f>
        <v>21.47</v>
      </c>
      <c r="C31" s="1">
        <f t="shared" si="1"/>
        <v>-0.73</v>
      </c>
    </row>
    <row r="32">
      <c r="A32" s="3">
        <f>IFERROR(__xludf.DUMMYFUNCTION("""COMPUTED_VALUE"""),40226.666666666664)</f>
        <v>40226.66667</v>
      </c>
      <c r="B32" s="1">
        <f>IFERROR(__xludf.DUMMYFUNCTION("""COMPUTED_VALUE"""),21.61)</f>
        <v>21.61</v>
      </c>
      <c r="C32" s="1">
        <f t="shared" si="1"/>
        <v>-0.86</v>
      </c>
    </row>
    <row r="33">
      <c r="A33" s="3">
        <f>IFERROR(__xludf.DUMMYFUNCTION("""COMPUTED_VALUE"""),40227.666666666664)</f>
        <v>40227.66667</v>
      </c>
      <c r="B33" s="1">
        <f>IFERROR(__xludf.DUMMYFUNCTION("""COMPUTED_VALUE"""),21.74)</f>
        <v>21.74</v>
      </c>
      <c r="C33" s="1">
        <f t="shared" si="1"/>
        <v>-0.87</v>
      </c>
    </row>
    <row r="34">
      <c r="A34" s="3">
        <f>IFERROR(__xludf.DUMMYFUNCTION("""COMPUTED_VALUE"""),40228.666666666664)</f>
        <v>40228.66667</v>
      </c>
      <c r="B34" s="1">
        <f>IFERROR(__xludf.DUMMYFUNCTION("""COMPUTED_VALUE"""),21.7)</f>
        <v>21.7</v>
      </c>
      <c r="C34" s="1">
        <f t="shared" si="1"/>
        <v>-1.04</v>
      </c>
    </row>
    <row r="35">
      <c r="A35" s="3">
        <f>IFERROR(__xludf.DUMMYFUNCTION("""COMPUTED_VALUE"""),40231.666666666664)</f>
        <v>40231.66667</v>
      </c>
      <c r="B35" s="1">
        <f>IFERROR(__xludf.DUMMYFUNCTION("""COMPUTED_VALUE"""),21.73)</f>
        <v>21.73</v>
      </c>
      <c r="C35" s="1">
        <f t="shared" si="1"/>
        <v>-0.97</v>
      </c>
    </row>
    <row r="36">
      <c r="A36" s="3">
        <f>IFERROR(__xludf.DUMMYFUNCTION("""COMPUTED_VALUE"""),40232.666666666664)</f>
        <v>40232.66667</v>
      </c>
      <c r="B36" s="1">
        <f>IFERROR(__xludf.DUMMYFUNCTION("""COMPUTED_VALUE"""),21.53)</f>
        <v>21.53</v>
      </c>
      <c r="C36" s="1">
        <f t="shared" si="1"/>
        <v>-1.2</v>
      </c>
    </row>
    <row r="37">
      <c r="A37" s="3">
        <f>IFERROR(__xludf.DUMMYFUNCTION("""COMPUTED_VALUE"""),40233.666666666664)</f>
        <v>40233.66667</v>
      </c>
      <c r="B37" s="1">
        <f>IFERROR(__xludf.DUMMYFUNCTION("""COMPUTED_VALUE"""),21.41)</f>
        <v>21.41</v>
      </c>
      <c r="C37" s="1">
        <f t="shared" si="1"/>
        <v>-1.12</v>
      </c>
    </row>
    <row r="38">
      <c r="A38" s="3">
        <f>IFERROR(__xludf.DUMMYFUNCTION("""COMPUTED_VALUE"""),40234.666666666664)</f>
        <v>40234.66667</v>
      </c>
      <c r="B38" s="1">
        <f>IFERROR(__xludf.DUMMYFUNCTION("""COMPUTED_VALUE"""),21.31)</f>
        <v>21.31</v>
      </c>
      <c r="C38" s="1">
        <f t="shared" si="1"/>
        <v>-1.1</v>
      </c>
    </row>
    <row r="39">
      <c r="A39" s="3">
        <f>IFERROR(__xludf.DUMMYFUNCTION("""COMPUTED_VALUE"""),40235.666666666664)</f>
        <v>40235.66667</v>
      </c>
      <c r="B39" s="1">
        <f>IFERROR(__xludf.DUMMYFUNCTION("""COMPUTED_VALUE"""),21.32)</f>
        <v>21.32</v>
      </c>
      <c r="C39" s="1">
        <f t="shared" si="1"/>
        <v>-0.99</v>
      </c>
    </row>
    <row r="40">
      <c r="A40" s="3">
        <f>IFERROR(__xludf.DUMMYFUNCTION("""COMPUTED_VALUE"""),40238.666666666664)</f>
        <v>40238.66667</v>
      </c>
      <c r="B40" s="1">
        <f>IFERROR(__xludf.DUMMYFUNCTION("""COMPUTED_VALUE"""),21.71)</f>
        <v>21.71</v>
      </c>
      <c r="C40" s="1">
        <f t="shared" si="1"/>
        <v>-0.61</v>
      </c>
    </row>
    <row r="41">
      <c r="A41" s="3">
        <f>IFERROR(__xludf.DUMMYFUNCTION("""COMPUTED_VALUE"""),40239.666666666664)</f>
        <v>40239.66667</v>
      </c>
      <c r="B41" s="1">
        <f>IFERROR(__xludf.DUMMYFUNCTION("""COMPUTED_VALUE"""),21.61)</f>
        <v>21.61</v>
      </c>
      <c r="C41" s="1">
        <f t="shared" si="1"/>
        <v>-1.1</v>
      </c>
    </row>
    <row r="42">
      <c r="A42" s="3">
        <f>IFERROR(__xludf.DUMMYFUNCTION("""COMPUTED_VALUE"""),40240.666666666664)</f>
        <v>40240.66667</v>
      </c>
      <c r="B42" s="1">
        <f>IFERROR(__xludf.DUMMYFUNCTION("""COMPUTED_VALUE"""),21.7)</f>
        <v>21.7</v>
      </c>
      <c r="C42" s="1">
        <f t="shared" si="1"/>
        <v>-0.91</v>
      </c>
    </row>
    <row r="43">
      <c r="A43" s="3">
        <f>IFERROR(__xludf.DUMMYFUNCTION("""COMPUTED_VALUE"""),40241.666666666664)</f>
        <v>40241.66667</v>
      </c>
      <c r="B43" s="1">
        <f>IFERROR(__xludf.DUMMYFUNCTION("""COMPUTED_VALUE"""),21.76)</f>
        <v>21.76</v>
      </c>
      <c r="C43" s="1">
        <f t="shared" si="1"/>
        <v>-0.94</v>
      </c>
    </row>
    <row r="44">
      <c r="A44" s="3">
        <f>IFERROR(__xludf.DUMMYFUNCTION("""COMPUTED_VALUE"""),40242.666666666664)</f>
        <v>40242.66667</v>
      </c>
      <c r="B44" s="1">
        <f>IFERROR(__xludf.DUMMYFUNCTION("""COMPUTED_VALUE"""),22.13)</f>
        <v>22.13</v>
      </c>
      <c r="C44" s="1">
        <f t="shared" si="1"/>
        <v>-0.63</v>
      </c>
    </row>
    <row r="45">
      <c r="A45" s="3">
        <f>IFERROR(__xludf.DUMMYFUNCTION("""COMPUTED_VALUE"""),40245.666666666664)</f>
        <v>40245.66667</v>
      </c>
      <c r="B45" s="1">
        <f>IFERROR(__xludf.DUMMYFUNCTION("""COMPUTED_VALUE"""),22.66)</f>
        <v>22.66</v>
      </c>
      <c r="C45" s="1">
        <f t="shared" si="1"/>
        <v>-0.47</v>
      </c>
    </row>
    <row r="46">
      <c r="A46" s="3">
        <f>IFERROR(__xludf.DUMMYFUNCTION("""COMPUTED_VALUE"""),40246.666666666664)</f>
        <v>40246.66667</v>
      </c>
      <c r="B46" s="1">
        <f>IFERROR(__xludf.DUMMYFUNCTION("""COMPUTED_VALUE"""),22.54)</f>
        <v>22.54</v>
      </c>
      <c r="C46" s="1">
        <f t="shared" si="1"/>
        <v>-1.12</v>
      </c>
    </row>
    <row r="47">
      <c r="A47" s="3">
        <f>IFERROR(__xludf.DUMMYFUNCTION("""COMPUTED_VALUE"""),40247.666666666664)</f>
        <v>40247.66667</v>
      </c>
      <c r="B47" s="1">
        <f>IFERROR(__xludf.DUMMYFUNCTION("""COMPUTED_VALUE"""),22.88)</f>
        <v>22.88</v>
      </c>
      <c r="C47" s="1">
        <f t="shared" si="1"/>
        <v>-0.66</v>
      </c>
    </row>
    <row r="48">
      <c r="A48" s="3">
        <f>IFERROR(__xludf.DUMMYFUNCTION("""COMPUTED_VALUE"""),40248.666666666664)</f>
        <v>40248.66667</v>
      </c>
      <c r="B48" s="1">
        <f>IFERROR(__xludf.DUMMYFUNCTION("""COMPUTED_VALUE"""),23.19)</f>
        <v>23.19</v>
      </c>
      <c r="C48" s="1">
        <f t="shared" si="1"/>
        <v>-0.69</v>
      </c>
    </row>
    <row r="49">
      <c r="A49" s="3">
        <f>IFERROR(__xludf.DUMMYFUNCTION("""COMPUTED_VALUE"""),40249.666666666664)</f>
        <v>40249.66667</v>
      </c>
      <c r="B49" s="1">
        <f>IFERROR(__xludf.DUMMYFUNCTION("""COMPUTED_VALUE"""),23.31)</f>
        <v>23.31</v>
      </c>
      <c r="C49" s="1">
        <f t="shared" si="1"/>
        <v>-0.88</v>
      </c>
    </row>
    <row r="50">
      <c r="A50" s="3">
        <f>IFERROR(__xludf.DUMMYFUNCTION("""COMPUTED_VALUE"""),40252.666666666664)</f>
        <v>40252.66667</v>
      </c>
      <c r="B50" s="1">
        <f>IFERROR(__xludf.DUMMYFUNCTION("""COMPUTED_VALUE"""),23.1)</f>
        <v>23.1</v>
      </c>
      <c r="C50" s="1">
        <f t="shared" si="1"/>
        <v>-1.21</v>
      </c>
    </row>
    <row r="51">
      <c r="A51" s="3">
        <f>IFERROR(__xludf.DUMMYFUNCTION("""COMPUTED_VALUE"""),40253.666666666664)</f>
        <v>40253.66667</v>
      </c>
      <c r="B51" s="1">
        <f>IFERROR(__xludf.DUMMYFUNCTION("""COMPUTED_VALUE"""),22.91)</f>
        <v>22.91</v>
      </c>
      <c r="C51" s="1">
        <f t="shared" si="1"/>
        <v>-1.19</v>
      </c>
    </row>
    <row r="52">
      <c r="A52" s="3">
        <f>IFERROR(__xludf.DUMMYFUNCTION("""COMPUTED_VALUE"""),40254.666666666664)</f>
        <v>40254.66667</v>
      </c>
      <c r="B52" s="1">
        <f>IFERROR(__xludf.DUMMYFUNCTION("""COMPUTED_VALUE"""),22.88)</f>
        <v>22.88</v>
      </c>
      <c r="C52" s="1">
        <f t="shared" si="1"/>
        <v>-1.03</v>
      </c>
    </row>
    <row r="53">
      <c r="A53" s="3">
        <f>IFERROR(__xludf.DUMMYFUNCTION("""COMPUTED_VALUE"""),40255.666666666664)</f>
        <v>40255.66667</v>
      </c>
      <c r="B53" s="1">
        <f>IFERROR(__xludf.DUMMYFUNCTION("""COMPUTED_VALUE"""),22.53)</f>
        <v>22.53</v>
      </c>
      <c r="C53" s="1">
        <f t="shared" si="1"/>
        <v>-1.35</v>
      </c>
    </row>
    <row r="54">
      <c r="A54" s="3">
        <f>IFERROR(__xludf.DUMMYFUNCTION("""COMPUTED_VALUE"""),40256.666666666664)</f>
        <v>40256.66667</v>
      </c>
      <c r="B54" s="1">
        <f>IFERROR(__xludf.DUMMYFUNCTION("""COMPUTED_VALUE"""),22.21)</f>
        <v>22.21</v>
      </c>
      <c r="C54" s="1">
        <f t="shared" si="1"/>
        <v>-1.32</v>
      </c>
    </row>
    <row r="55">
      <c r="A55" s="3">
        <f>IFERROR(__xludf.DUMMYFUNCTION("""COMPUTED_VALUE"""),40259.666666666664)</f>
        <v>40259.66667</v>
      </c>
      <c r="B55" s="1">
        <f>IFERROR(__xludf.DUMMYFUNCTION("""COMPUTED_VALUE"""),22.31)</f>
        <v>22.31</v>
      </c>
      <c r="C55" s="1">
        <f t="shared" si="1"/>
        <v>-0.9</v>
      </c>
    </row>
    <row r="56">
      <c r="A56" s="3">
        <f>IFERROR(__xludf.DUMMYFUNCTION("""COMPUTED_VALUE"""),40260.666666666664)</f>
        <v>40260.66667</v>
      </c>
      <c r="B56" s="1">
        <f>IFERROR(__xludf.DUMMYFUNCTION("""COMPUTED_VALUE"""),22.5)</f>
        <v>22.5</v>
      </c>
      <c r="C56" s="1">
        <f t="shared" si="1"/>
        <v>-0.81</v>
      </c>
    </row>
    <row r="57">
      <c r="A57" s="3">
        <f>IFERROR(__xludf.DUMMYFUNCTION("""COMPUTED_VALUE"""),40261.666666666664)</f>
        <v>40261.66667</v>
      </c>
      <c r="B57" s="1">
        <f>IFERROR(__xludf.DUMMYFUNCTION("""COMPUTED_VALUE"""),22.19)</f>
        <v>22.19</v>
      </c>
      <c r="C57" s="1">
        <f t="shared" si="1"/>
        <v>-1.31</v>
      </c>
    </row>
    <row r="58">
      <c r="A58" s="3">
        <f>IFERROR(__xludf.DUMMYFUNCTION("""COMPUTED_VALUE"""),40262.666666666664)</f>
        <v>40262.66667</v>
      </c>
      <c r="B58" s="1">
        <f>IFERROR(__xludf.DUMMYFUNCTION("""COMPUTED_VALUE"""),22.6)</f>
        <v>22.6</v>
      </c>
      <c r="C58" s="1">
        <f t="shared" si="1"/>
        <v>-0.59</v>
      </c>
    </row>
    <row r="59">
      <c r="A59" s="3">
        <f>IFERROR(__xludf.DUMMYFUNCTION("""COMPUTED_VALUE"""),40263.666666666664)</f>
        <v>40263.66667</v>
      </c>
      <c r="B59" s="1">
        <f>IFERROR(__xludf.DUMMYFUNCTION("""COMPUTED_VALUE"""),22.56)</f>
        <v>22.56</v>
      </c>
      <c r="C59" s="1">
        <f t="shared" si="1"/>
        <v>-1.04</v>
      </c>
    </row>
    <row r="60">
      <c r="A60" s="3">
        <f>IFERROR(__xludf.DUMMYFUNCTION("""COMPUTED_VALUE"""),40266.666666666664)</f>
        <v>40266.66667</v>
      </c>
      <c r="B60" s="1">
        <f>IFERROR(__xludf.DUMMYFUNCTION("""COMPUTED_VALUE"""),22.56)</f>
        <v>22.56</v>
      </c>
      <c r="C60" s="1">
        <f t="shared" si="1"/>
        <v>-1</v>
      </c>
    </row>
    <row r="61">
      <c r="A61" s="3">
        <f>IFERROR(__xludf.DUMMYFUNCTION("""COMPUTED_VALUE"""),40267.666666666664)</f>
        <v>40267.66667</v>
      </c>
      <c r="B61" s="1">
        <f>IFERROR(__xludf.DUMMYFUNCTION("""COMPUTED_VALUE"""),22.75)</f>
        <v>22.75</v>
      </c>
      <c r="C61" s="1">
        <f t="shared" si="1"/>
        <v>-0.81</v>
      </c>
    </row>
    <row r="62">
      <c r="A62" s="3">
        <f>IFERROR(__xludf.DUMMYFUNCTION("""COMPUTED_VALUE"""),40268.666666666664)</f>
        <v>40268.66667</v>
      </c>
      <c r="B62" s="1">
        <f>IFERROR(__xludf.DUMMYFUNCTION("""COMPUTED_VALUE"""),22.76)</f>
        <v>22.76</v>
      </c>
      <c r="C62" s="1">
        <f t="shared" si="1"/>
        <v>-0.99</v>
      </c>
    </row>
    <row r="63">
      <c r="A63" s="3">
        <f>IFERROR(__xludf.DUMMYFUNCTION("""COMPUTED_VALUE"""),40269.666666666664)</f>
        <v>40269.66667</v>
      </c>
      <c r="B63" s="1">
        <f>IFERROR(__xludf.DUMMYFUNCTION("""COMPUTED_VALUE"""),23.14)</f>
        <v>23.14</v>
      </c>
      <c r="C63" s="1">
        <f t="shared" si="1"/>
        <v>-0.62</v>
      </c>
    </row>
    <row r="64">
      <c r="A64" s="3">
        <f>IFERROR(__xludf.DUMMYFUNCTION("""COMPUTED_VALUE"""),40273.666666666664)</f>
        <v>40273.66667</v>
      </c>
      <c r="B64" s="1">
        <f>IFERROR(__xludf.DUMMYFUNCTION("""COMPUTED_VALUE"""),23.12)</f>
        <v>23.12</v>
      </c>
      <c r="C64" s="1">
        <f t="shared" si="1"/>
        <v>-1.02</v>
      </c>
    </row>
    <row r="65">
      <c r="A65" s="3">
        <f>IFERROR(__xludf.DUMMYFUNCTION("""COMPUTED_VALUE"""),40274.666666666664)</f>
        <v>40274.66667</v>
      </c>
      <c r="B65" s="1">
        <f>IFERROR(__xludf.DUMMYFUNCTION("""COMPUTED_VALUE"""),23.1)</f>
        <v>23.1</v>
      </c>
      <c r="C65" s="1">
        <f t="shared" si="1"/>
        <v>-1.02</v>
      </c>
    </row>
    <row r="66">
      <c r="A66" s="3">
        <f>IFERROR(__xludf.DUMMYFUNCTION("""COMPUTED_VALUE"""),40275.666666666664)</f>
        <v>40275.66667</v>
      </c>
      <c r="B66" s="1">
        <f>IFERROR(__xludf.DUMMYFUNCTION("""COMPUTED_VALUE"""),22.68)</f>
        <v>22.68</v>
      </c>
      <c r="C66" s="1">
        <f t="shared" si="1"/>
        <v>-1.42</v>
      </c>
    </row>
    <row r="67">
      <c r="A67" s="3">
        <f>IFERROR(__xludf.DUMMYFUNCTION("""COMPUTED_VALUE"""),40276.666666666664)</f>
        <v>40276.66667</v>
      </c>
      <c r="B67" s="1">
        <f>IFERROR(__xludf.DUMMYFUNCTION("""COMPUTED_VALUE"""),22.87)</f>
        <v>22.87</v>
      </c>
      <c r="C67" s="1">
        <f t="shared" si="1"/>
        <v>-0.81</v>
      </c>
    </row>
    <row r="68">
      <c r="A68" s="3">
        <f>IFERROR(__xludf.DUMMYFUNCTION("""COMPUTED_VALUE"""),40277.666666666664)</f>
        <v>40277.66667</v>
      </c>
      <c r="B68" s="1">
        <f>IFERROR(__xludf.DUMMYFUNCTION("""COMPUTED_VALUE"""),23.13)</f>
        <v>23.13</v>
      </c>
      <c r="C68" s="1">
        <f t="shared" si="1"/>
        <v>-0.74</v>
      </c>
    </row>
    <row r="69">
      <c r="A69" s="3">
        <f>IFERROR(__xludf.DUMMYFUNCTION("""COMPUTED_VALUE"""),40280.666666666664)</f>
        <v>40280.66667</v>
      </c>
      <c r="B69" s="1">
        <f>IFERROR(__xludf.DUMMYFUNCTION("""COMPUTED_VALUE"""),23.3)</f>
        <v>23.3</v>
      </c>
      <c r="C69" s="1">
        <f t="shared" si="1"/>
        <v>-0.83</v>
      </c>
    </row>
    <row r="70">
      <c r="A70" s="3">
        <f>IFERROR(__xludf.DUMMYFUNCTION("""COMPUTED_VALUE"""),40281.666666666664)</f>
        <v>40281.66667</v>
      </c>
      <c r="B70" s="1">
        <f>IFERROR(__xludf.DUMMYFUNCTION("""COMPUTED_VALUE"""),23.2)</f>
        <v>23.2</v>
      </c>
      <c r="C70" s="1">
        <f t="shared" si="1"/>
        <v>-1.1</v>
      </c>
    </row>
    <row r="71">
      <c r="A71" s="3">
        <f>IFERROR(__xludf.DUMMYFUNCTION("""COMPUTED_VALUE"""),40282.666666666664)</f>
        <v>40282.66667</v>
      </c>
      <c r="B71" s="1">
        <f>IFERROR(__xludf.DUMMYFUNCTION("""COMPUTED_VALUE"""),23.57)</f>
        <v>23.57</v>
      </c>
      <c r="C71" s="1">
        <f t="shared" si="1"/>
        <v>-0.63</v>
      </c>
    </row>
    <row r="72">
      <c r="A72" s="3">
        <f>IFERROR(__xludf.DUMMYFUNCTION("""COMPUTED_VALUE"""),40283.666666666664)</f>
        <v>40283.66667</v>
      </c>
      <c r="B72" s="1">
        <f>IFERROR(__xludf.DUMMYFUNCTION("""COMPUTED_VALUE"""),23.61)</f>
        <v>23.61</v>
      </c>
      <c r="C72" s="1">
        <f t="shared" si="1"/>
        <v>-0.96</v>
      </c>
    </row>
    <row r="73">
      <c r="A73" s="3">
        <f>IFERROR(__xludf.DUMMYFUNCTION("""COMPUTED_VALUE"""),40284.666666666664)</f>
        <v>40284.66667</v>
      </c>
      <c r="B73" s="1">
        <f>IFERROR(__xludf.DUMMYFUNCTION("""COMPUTED_VALUE"""),23.46)</f>
        <v>23.46</v>
      </c>
      <c r="C73" s="1">
        <f t="shared" si="1"/>
        <v>-1.15</v>
      </c>
    </row>
    <row r="74">
      <c r="A74" s="3">
        <f>IFERROR(__xludf.DUMMYFUNCTION("""COMPUTED_VALUE"""),40287.666666666664)</f>
        <v>40287.66667</v>
      </c>
      <c r="B74" s="1">
        <f>IFERROR(__xludf.DUMMYFUNCTION("""COMPUTED_VALUE"""),23.28)</f>
        <v>23.28</v>
      </c>
      <c r="C74" s="1">
        <f t="shared" si="1"/>
        <v>-1.18</v>
      </c>
    </row>
    <row r="75">
      <c r="A75" s="3">
        <f>IFERROR(__xludf.DUMMYFUNCTION("""COMPUTED_VALUE"""),40288.666666666664)</f>
        <v>40288.66667</v>
      </c>
      <c r="B75" s="1">
        <f>IFERROR(__xludf.DUMMYFUNCTION("""COMPUTED_VALUE"""),23.51)</f>
        <v>23.51</v>
      </c>
      <c r="C75" s="1">
        <f t="shared" si="1"/>
        <v>-0.77</v>
      </c>
    </row>
    <row r="76">
      <c r="A76" s="3">
        <f>IFERROR(__xludf.DUMMYFUNCTION("""COMPUTED_VALUE"""),40289.666666666664)</f>
        <v>40289.66667</v>
      </c>
      <c r="B76" s="1">
        <f>IFERROR(__xludf.DUMMYFUNCTION("""COMPUTED_VALUE"""),23.28)</f>
        <v>23.28</v>
      </c>
      <c r="C76" s="1">
        <f t="shared" si="1"/>
        <v>-1.23</v>
      </c>
    </row>
    <row r="77">
      <c r="A77" s="3">
        <f>IFERROR(__xludf.DUMMYFUNCTION("""COMPUTED_VALUE"""),40290.666666666664)</f>
        <v>40290.66667</v>
      </c>
      <c r="B77" s="1">
        <f>IFERROR(__xludf.DUMMYFUNCTION("""COMPUTED_VALUE"""),23.79)</f>
        <v>23.79</v>
      </c>
      <c r="C77" s="1">
        <f t="shared" si="1"/>
        <v>-0.49</v>
      </c>
    </row>
    <row r="78">
      <c r="A78" s="3">
        <f>IFERROR(__xludf.DUMMYFUNCTION("""COMPUTED_VALUE"""),40291.666666666664)</f>
        <v>40291.66667</v>
      </c>
      <c r="B78" s="1">
        <f>IFERROR(__xludf.DUMMYFUNCTION("""COMPUTED_VALUE"""),24.15)</f>
        <v>24.15</v>
      </c>
      <c r="C78" s="1">
        <f t="shared" si="1"/>
        <v>-0.64</v>
      </c>
    </row>
    <row r="79">
      <c r="A79" s="3">
        <f>IFERROR(__xludf.DUMMYFUNCTION("""COMPUTED_VALUE"""),40294.666666666664)</f>
        <v>40294.66667</v>
      </c>
      <c r="B79" s="1">
        <f>IFERROR(__xludf.DUMMYFUNCTION("""COMPUTED_VALUE"""),24.0)</f>
        <v>24</v>
      </c>
      <c r="C79" s="1">
        <f t="shared" si="1"/>
        <v>-1.15</v>
      </c>
    </row>
    <row r="80">
      <c r="A80" s="3">
        <f>IFERROR(__xludf.DUMMYFUNCTION("""COMPUTED_VALUE"""),40295.666666666664)</f>
        <v>40295.66667</v>
      </c>
      <c r="B80" s="1">
        <f>IFERROR(__xludf.DUMMYFUNCTION("""COMPUTED_VALUE"""),23.24)</f>
        <v>23.24</v>
      </c>
      <c r="C80" s="1">
        <f t="shared" si="1"/>
        <v>-1.76</v>
      </c>
    </row>
    <row r="81">
      <c r="A81" s="3">
        <f>IFERROR(__xludf.DUMMYFUNCTION("""COMPUTED_VALUE"""),40296.666666666664)</f>
        <v>40296.66667</v>
      </c>
      <c r="B81" s="1">
        <f>IFERROR(__xludf.DUMMYFUNCTION("""COMPUTED_VALUE"""),23.4)</f>
        <v>23.4</v>
      </c>
      <c r="C81" s="1">
        <f t="shared" si="1"/>
        <v>-0.84</v>
      </c>
    </row>
    <row r="82">
      <c r="A82" s="3">
        <f>IFERROR(__xludf.DUMMYFUNCTION("""COMPUTED_VALUE"""),40297.666666666664)</f>
        <v>40297.66667</v>
      </c>
      <c r="B82" s="1">
        <f>IFERROR(__xludf.DUMMYFUNCTION("""COMPUTED_VALUE"""),23.21)</f>
        <v>23.21</v>
      </c>
      <c r="C82" s="1">
        <f t="shared" si="1"/>
        <v>-1.19</v>
      </c>
    </row>
    <row r="83">
      <c r="A83" s="3">
        <f>IFERROR(__xludf.DUMMYFUNCTION("""COMPUTED_VALUE"""),40298.666666666664)</f>
        <v>40298.66667</v>
      </c>
      <c r="B83" s="1">
        <f>IFERROR(__xludf.DUMMYFUNCTION("""COMPUTED_VALUE"""),22.56)</f>
        <v>22.56</v>
      </c>
      <c r="C83" s="1">
        <f t="shared" si="1"/>
        <v>-1.65</v>
      </c>
    </row>
    <row r="84">
      <c r="A84" s="3">
        <f>IFERROR(__xludf.DUMMYFUNCTION("""COMPUTED_VALUE"""),40301.666666666664)</f>
        <v>40301.66667</v>
      </c>
      <c r="B84" s="1">
        <f>IFERROR(__xludf.DUMMYFUNCTION("""COMPUTED_VALUE"""),22.32)</f>
        <v>22.32</v>
      </c>
      <c r="C84" s="1">
        <f t="shared" si="1"/>
        <v>-1.24</v>
      </c>
    </row>
    <row r="85">
      <c r="A85" s="3">
        <f>IFERROR(__xludf.DUMMYFUNCTION("""COMPUTED_VALUE"""),40302.666666666664)</f>
        <v>40302.66667</v>
      </c>
      <c r="B85" s="1">
        <f>IFERROR(__xludf.DUMMYFUNCTION("""COMPUTED_VALUE"""),22.09)</f>
        <v>22.09</v>
      </c>
      <c r="C85" s="1">
        <f t="shared" si="1"/>
        <v>-1.23</v>
      </c>
    </row>
    <row r="86">
      <c r="A86" s="3">
        <f>IFERROR(__xludf.DUMMYFUNCTION("""COMPUTED_VALUE"""),40303.666666666664)</f>
        <v>40303.66667</v>
      </c>
      <c r="B86" s="1">
        <f>IFERROR(__xludf.DUMMYFUNCTION("""COMPUTED_VALUE"""),21.61)</f>
        <v>21.61</v>
      </c>
      <c r="C86" s="1">
        <f t="shared" si="1"/>
        <v>-1.48</v>
      </c>
    </row>
    <row r="87">
      <c r="A87" s="3">
        <f>IFERROR(__xludf.DUMMYFUNCTION("""COMPUTED_VALUE"""),40304.666666666664)</f>
        <v>40304.66667</v>
      </c>
      <c r="B87" s="1">
        <f>IFERROR(__xludf.DUMMYFUNCTION("""COMPUTED_VALUE"""),20.73)</f>
        <v>20.73</v>
      </c>
      <c r="C87" s="1">
        <f t="shared" si="1"/>
        <v>-1.88</v>
      </c>
    </row>
    <row r="88">
      <c r="A88" s="3">
        <f>IFERROR(__xludf.DUMMYFUNCTION("""COMPUTED_VALUE"""),40305.666666666664)</f>
        <v>40305.66667</v>
      </c>
      <c r="B88" s="1">
        <f>IFERROR(__xludf.DUMMYFUNCTION("""COMPUTED_VALUE"""),20.57)</f>
        <v>20.57</v>
      </c>
      <c r="C88" s="1">
        <f t="shared" si="1"/>
        <v>-1.16</v>
      </c>
    </row>
    <row r="89">
      <c r="A89" s="3">
        <f>IFERROR(__xludf.DUMMYFUNCTION("""COMPUTED_VALUE"""),40308.666666666664)</f>
        <v>40308.66667</v>
      </c>
      <c r="B89" s="1">
        <f>IFERROR(__xludf.DUMMYFUNCTION("""COMPUTED_VALUE"""),21.5)</f>
        <v>21.5</v>
      </c>
      <c r="C89" s="1">
        <f t="shared" si="1"/>
        <v>-0.07</v>
      </c>
    </row>
    <row r="90">
      <c r="A90" s="3">
        <f>IFERROR(__xludf.DUMMYFUNCTION("""COMPUTED_VALUE"""),40309.666666666664)</f>
        <v>40309.66667</v>
      </c>
      <c r="B90" s="1">
        <f>IFERROR(__xludf.DUMMYFUNCTION("""COMPUTED_VALUE"""),21.04)</f>
        <v>21.04</v>
      </c>
      <c r="C90" s="1">
        <f t="shared" si="1"/>
        <v>-1.46</v>
      </c>
    </row>
    <row r="91">
      <c r="A91" s="3">
        <f>IFERROR(__xludf.DUMMYFUNCTION("""COMPUTED_VALUE"""),40310.666666666664)</f>
        <v>40310.66667</v>
      </c>
      <c r="B91" s="1">
        <f>IFERROR(__xludf.DUMMYFUNCTION("""COMPUTED_VALUE"""),21.42)</f>
        <v>21.42</v>
      </c>
      <c r="C91" s="1">
        <f t="shared" si="1"/>
        <v>-0.62</v>
      </c>
    </row>
    <row r="92">
      <c r="A92" s="3">
        <f>IFERROR(__xludf.DUMMYFUNCTION("""COMPUTED_VALUE"""),40311.666666666664)</f>
        <v>40311.66667</v>
      </c>
      <c r="B92" s="1">
        <f>IFERROR(__xludf.DUMMYFUNCTION("""COMPUTED_VALUE"""),21.43)</f>
        <v>21.43</v>
      </c>
      <c r="C92" s="1">
        <f t="shared" si="1"/>
        <v>-0.99</v>
      </c>
    </row>
    <row r="93">
      <c r="A93" s="3">
        <f>IFERROR(__xludf.DUMMYFUNCTION("""COMPUTED_VALUE"""),40312.666666666664)</f>
        <v>40312.66667</v>
      </c>
      <c r="B93" s="1">
        <f>IFERROR(__xludf.DUMMYFUNCTION("""COMPUTED_VALUE"""),19.32)</f>
        <v>19.32</v>
      </c>
      <c r="C93" s="1">
        <f t="shared" si="1"/>
        <v>-3.11</v>
      </c>
    </row>
    <row r="94">
      <c r="A94" s="3">
        <f>IFERROR(__xludf.DUMMYFUNCTION("""COMPUTED_VALUE"""),40315.666666666664)</f>
        <v>40315.66667</v>
      </c>
      <c r="B94" s="1">
        <f>IFERROR(__xludf.DUMMYFUNCTION("""COMPUTED_VALUE"""),18.68)</f>
        <v>18.68</v>
      </c>
      <c r="C94" s="1">
        <f t="shared" si="1"/>
        <v>-1.64</v>
      </c>
    </row>
    <row r="95">
      <c r="A95" s="3">
        <f>IFERROR(__xludf.DUMMYFUNCTION("""COMPUTED_VALUE"""),40316.666666666664)</f>
        <v>40316.66667</v>
      </c>
      <c r="B95" s="1">
        <f>IFERROR(__xludf.DUMMYFUNCTION("""COMPUTED_VALUE"""),17.52)</f>
        <v>17.52</v>
      </c>
      <c r="C95" s="1">
        <f t="shared" si="1"/>
        <v>-2.16</v>
      </c>
    </row>
    <row r="96">
      <c r="A96" s="3">
        <f>IFERROR(__xludf.DUMMYFUNCTION("""COMPUTED_VALUE"""),40317.666666666664)</f>
        <v>40317.66667</v>
      </c>
      <c r="B96" s="1">
        <f>IFERROR(__xludf.DUMMYFUNCTION("""COMPUTED_VALUE"""),18.24)</f>
        <v>18.24</v>
      </c>
      <c r="C96" s="1">
        <f t="shared" si="1"/>
        <v>-0.28</v>
      </c>
    </row>
    <row r="97">
      <c r="A97" s="3">
        <f>IFERROR(__xludf.DUMMYFUNCTION("""COMPUTED_VALUE"""),40318.666666666664)</f>
        <v>40318.66667</v>
      </c>
      <c r="B97" s="1">
        <f>IFERROR(__xludf.DUMMYFUNCTION("""COMPUTED_VALUE"""),18.2)</f>
        <v>18.2</v>
      </c>
      <c r="C97" s="1">
        <f t="shared" si="1"/>
        <v>-1.04</v>
      </c>
    </row>
    <row r="98">
      <c r="A98" s="3">
        <f>IFERROR(__xludf.DUMMYFUNCTION("""COMPUTED_VALUE"""),40319.666666666664)</f>
        <v>40319.66667</v>
      </c>
      <c r="B98" s="1">
        <f>IFERROR(__xludf.DUMMYFUNCTION("""COMPUTED_VALUE"""),18.55)</f>
        <v>18.55</v>
      </c>
      <c r="C98" s="1">
        <f t="shared" si="1"/>
        <v>-0.65</v>
      </c>
    </row>
    <row r="99">
      <c r="A99" s="3">
        <f>IFERROR(__xludf.DUMMYFUNCTION("""COMPUTED_VALUE"""),40322.666666666664)</f>
        <v>40322.66667</v>
      </c>
      <c r="B99" s="1">
        <f>IFERROR(__xludf.DUMMYFUNCTION("""COMPUTED_VALUE"""),18.64)</f>
        <v>18.64</v>
      </c>
      <c r="C99" s="1">
        <f t="shared" si="1"/>
        <v>-0.91</v>
      </c>
    </row>
    <row r="100">
      <c r="A100" s="3">
        <f>IFERROR(__xludf.DUMMYFUNCTION("""COMPUTED_VALUE"""),40323.666666666664)</f>
        <v>40323.66667</v>
      </c>
      <c r="B100" s="1">
        <f>IFERROR(__xludf.DUMMYFUNCTION("""COMPUTED_VALUE"""),18.24)</f>
        <v>18.24</v>
      </c>
      <c r="C100" s="1">
        <f t="shared" si="1"/>
        <v>-1.4</v>
      </c>
    </row>
    <row r="101">
      <c r="A101" s="3">
        <f>IFERROR(__xludf.DUMMYFUNCTION("""COMPUTED_VALUE"""),40324.666666666664)</f>
        <v>40324.66667</v>
      </c>
      <c r="B101" s="1">
        <f>IFERROR(__xludf.DUMMYFUNCTION("""COMPUTED_VALUE"""),18.35)</f>
        <v>18.35</v>
      </c>
      <c r="C101" s="1">
        <f t="shared" si="1"/>
        <v>-0.89</v>
      </c>
    </row>
    <row r="102">
      <c r="A102" s="3">
        <f>IFERROR(__xludf.DUMMYFUNCTION("""COMPUTED_VALUE"""),40325.666666666664)</f>
        <v>40325.66667</v>
      </c>
      <c r="B102" s="1">
        <f>IFERROR(__xludf.DUMMYFUNCTION("""COMPUTED_VALUE"""),18.42)</f>
        <v>18.42</v>
      </c>
      <c r="C102" s="1">
        <f t="shared" si="1"/>
        <v>-0.93</v>
      </c>
    </row>
    <row r="103">
      <c r="A103" s="3">
        <f>IFERROR(__xludf.DUMMYFUNCTION("""COMPUTED_VALUE"""),40326.666666666664)</f>
        <v>40326.66667</v>
      </c>
      <c r="B103" s="1">
        <f>IFERROR(__xludf.DUMMYFUNCTION("""COMPUTED_VALUE"""),18.11)</f>
        <v>18.11</v>
      </c>
      <c r="C103" s="1">
        <f t="shared" si="1"/>
        <v>-1.31</v>
      </c>
    </row>
    <row r="104">
      <c r="A104" s="3">
        <f>IFERROR(__xludf.DUMMYFUNCTION("""COMPUTED_VALUE"""),40330.666666666664)</f>
        <v>40330.66667</v>
      </c>
      <c r="B104" s="1">
        <f>IFERROR(__xludf.DUMMYFUNCTION("""COMPUTED_VALUE"""),17.87)</f>
        <v>17.87</v>
      </c>
      <c r="C104" s="1">
        <f t="shared" si="1"/>
        <v>-1.24</v>
      </c>
    </row>
    <row r="105">
      <c r="A105" s="3">
        <f>IFERROR(__xludf.DUMMYFUNCTION("""COMPUTED_VALUE"""),40331.666666666664)</f>
        <v>40331.66667</v>
      </c>
      <c r="B105" s="1">
        <f>IFERROR(__xludf.DUMMYFUNCTION("""COMPUTED_VALUE"""),17.81)</f>
        <v>17.81</v>
      </c>
      <c r="C105" s="1">
        <f t="shared" si="1"/>
        <v>-1.06</v>
      </c>
    </row>
    <row r="106">
      <c r="A106" s="3">
        <f>IFERROR(__xludf.DUMMYFUNCTION("""COMPUTED_VALUE"""),40332.666666666664)</f>
        <v>40332.66667</v>
      </c>
      <c r="B106" s="1">
        <f>IFERROR(__xludf.DUMMYFUNCTION("""COMPUTED_VALUE"""),18.21)</f>
        <v>18.21</v>
      </c>
      <c r="C106" s="1">
        <f t="shared" si="1"/>
        <v>-0.6</v>
      </c>
    </row>
    <row r="107">
      <c r="A107" s="3">
        <f>IFERROR(__xludf.DUMMYFUNCTION("""COMPUTED_VALUE"""),40333.666666666664)</f>
        <v>40333.66667</v>
      </c>
      <c r="B107" s="1">
        <f>IFERROR(__xludf.DUMMYFUNCTION("""COMPUTED_VALUE"""),18.03)</f>
        <v>18.03</v>
      </c>
      <c r="C107" s="1">
        <f t="shared" si="1"/>
        <v>-1.18</v>
      </c>
    </row>
    <row r="108">
      <c r="A108" s="3">
        <f>IFERROR(__xludf.DUMMYFUNCTION("""COMPUTED_VALUE"""),40336.666666666664)</f>
        <v>40336.66667</v>
      </c>
      <c r="B108" s="1">
        <f>IFERROR(__xludf.DUMMYFUNCTION("""COMPUTED_VALUE"""),17.97)</f>
        <v>17.97</v>
      </c>
      <c r="C108" s="1">
        <f t="shared" si="1"/>
        <v>-1.06</v>
      </c>
    </row>
    <row r="109">
      <c r="A109" s="3">
        <f>IFERROR(__xludf.DUMMYFUNCTION("""COMPUTED_VALUE"""),40337.666666666664)</f>
        <v>40337.66667</v>
      </c>
      <c r="B109" s="1">
        <f>IFERROR(__xludf.DUMMYFUNCTION("""COMPUTED_VALUE"""),18.34)</f>
        <v>18.34</v>
      </c>
      <c r="C109" s="1">
        <f t="shared" si="1"/>
        <v>-0.63</v>
      </c>
    </row>
    <row r="110">
      <c r="A110" s="3">
        <f>IFERROR(__xludf.DUMMYFUNCTION("""COMPUTED_VALUE"""),40338.666666666664)</f>
        <v>40338.66667</v>
      </c>
      <c r="B110" s="1">
        <f>IFERROR(__xludf.DUMMYFUNCTION("""COMPUTED_VALUE"""),18.45)</f>
        <v>18.45</v>
      </c>
      <c r="C110" s="1">
        <f t="shared" si="1"/>
        <v>-0.89</v>
      </c>
    </row>
    <row r="111">
      <c r="A111" s="3">
        <f>IFERROR(__xludf.DUMMYFUNCTION("""COMPUTED_VALUE"""),40339.666666666664)</f>
        <v>40339.66667</v>
      </c>
      <c r="B111" s="1">
        <f>IFERROR(__xludf.DUMMYFUNCTION("""COMPUTED_VALUE"""),19.36)</f>
        <v>19.36</v>
      </c>
      <c r="C111" s="1">
        <f t="shared" si="1"/>
        <v>-0.09</v>
      </c>
    </row>
    <row r="112">
      <c r="A112" s="3">
        <f>IFERROR(__xludf.DUMMYFUNCTION("""COMPUTED_VALUE"""),40340.666666666664)</f>
        <v>40340.66667</v>
      </c>
      <c r="B112" s="1">
        <f>IFERROR(__xludf.DUMMYFUNCTION("""COMPUTED_VALUE"""),19.02)</f>
        <v>19.02</v>
      </c>
      <c r="C112" s="1">
        <f t="shared" si="1"/>
        <v>-1.34</v>
      </c>
    </row>
    <row r="113">
      <c r="A113" s="3">
        <f>IFERROR(__xludf.DUMMYFUNCTION("""COMPUTED_VALUE"""),40343.666666666664)</f>
        <v>40343.66667</v>
      </c>
      <c r="B113" s="1">
        <f>IFERROR(__xludf.DUMMYFUNCTION("""COMPUTED_VALUE"""),18.45)</f>
        <v>18.45</v>
      </c>
      <c r="C113" s="1">
        <f t="shared" si="1"/>
        <v>-1.57</v>
      </c>
    </row>
    <row r="114">
      <c r="A114" s="3">
        <f>IFERROR(__xludf.DUMMYFUNCTION("""COMPUTED_VALUE"""),40344.666666666664)</f>
        <v>40344.66667</v>
      </c>
      <c r="B114" s="1">
        <f>IFERROR(__xludf.DUMMYFUNCTION("""COMPUTED_VALUE"""),19.23)</f>
        <v>19.23</v>
      </c>
      <c r="C114" s="1">
        <f t="shared" si="1"/>
        <v>-0.22</v>
      </c>
    </row>
    <row r="115">
      <c r="A115" s="3">
        <f>IFERROR(__xludf.DUMMYFUNCTION("""COMPUTED_VALUE"""),40345.666666666664)</f>
        <v>40345.66667</v>
      </c>
      <c r="B115" s="1">
        <f>IFERROR(__xludf.DUMMYFUNCTION("""COMPUTED_VALUE"""),19.29)</f>
        <v>19.29</v>
      </c>
      <c r="C115" s="1">
        <f t="shared" si="1"/>
        <v>-0.94</v>
      </c>
    </row>
    <row r="116">
      <c r="A116" s="3">
        <f>IFERROR(__xludf.DUMMYFUNCTION("""COMPUTED_VALUE"""),40346.666666666664)</f>
        <v>40346.66667</v>
      </c>
      <c r="B116" s="1">
        <f>IFERROR(__xludf.DUMMYFUNCTION("""COMPUTED_VALUE"""),19.56)</f>
        <v>19.56</v>
      </c>
      <c r="C116" s="1">
        <f t="shared" si="1"/>
        <v>-0.73</v>
      </c>
    </row>
    <row r="117">
      <c r="A117" s="3">
        <f>IFERROR(__xludf.DUMMYFUNCTION("""COMPUTED_VALUE"""),40347.666666666664)</f>
        <v>40347.66667</v>
      </c>
      <c r="B117" s="1">
        <f>IFERROR(__xludf.DUMMYFUNCTION("""COMPUTED_VALUE"""),19.26)</f>
        <v>19.26</v>
      </c>
      <c r="C117" s="1">
        <f t="shared" si="1"/>
        <v>-1.3</v>
      </c>
    </row>
    <row r="118">
      <c r="A118" s="3">
        <f>IFERROR(__xludf.DUMMYFUNCTION("""COMPUTED_VALUE"""),40350.666666666664)</f>
        <v>40350.66667</v>
      </c>
      <c r="B118" s="1">
        <f>IFERROR(__xludf.DUMMYFUNCTION("""COMPUTED_VALUE"""),20.23)</f>
        <v>20.23</v>
      </c>
      <c r="C118" s="1">
        <f t="shared" si="1"/>
        <v>-0.03</v>
      </c>
    </row>
    <row r="119">
      <c r="A119" s="3">
        <f>IFERROR(__xludf.DUMMYFUNCTION("""COMPUTED_VALUE"""),40351.666666666664)</f>
        <v>40351.66667</v>
      </c>
      <c r="B119" s="1">
        <f>IFERROR(__xludf.DUMMYFUNCTION("""COMPUTED_VALUE"""),19.69)</f>
        <v>19.69</v>
      </c>
      <c r="C119" s="1">
        <f t="shared" si="1"/>
        <v>-1.54</v>
      </c>
    </row>
    <row r="120">
      <c r="A120" s="3">
        <f>IFERROR(__xludf.DUMMYFUNCTION("""COMPUTED_VALUE"""),40352.666666666664)</f>
        <v>40352.66667</v>
      </c>
      <c r="B120" s="1">
        <f>IFERROR(__xludf.DUMMYFUNCTION("""COMPUTED_VALUE"""),19.44)</f>
        <v>19.44</v>
      </c>
      <c r="C120" s="1">
        <f t="shared" si="1"/>
        <v>-1.25</v>
      </c>
    </row>
    <row r="121">
      <c r="A121" s="3">
        <f>IFERROR(__xludf.DUMMYFUNCTION("""COMPUTED_VALUE"""),40353.666666666664)</f>
        <v>40353.66667</v>
      </c>
      <c r="B121" s="1">
        <f>IFERROR(__xludf.DUMMYFUNCTION("""COMPUTED_VALUE"""),19.12)</f>
        <v>19.12</v>
      </c>
      <c r="C121" s="1">
        <f t="shared" si="1"/>
        <v>-1.32</v>
      </c>
    </row>
    <row r="122">
      <c r="A122" s="3">
        <f>IFERROR(__xludf.DUMMYFUNCTION("""COMPUTED_VALUE"""),40354.666666666664)</f>
        <v>40354.66667</v>
      </c>
      <c r="B122" s="1">
        <f>IFERROR(__xludf.DUMMYFUNCTION("""COMPUTED_VALUE"""),19.17)</f>
        <v>19.17</v>
      </c>
      <c r="C122" s="1">
        <f t="shared" si="1"/>
        <v>-0.95</v>
      </c>
    </row>
    <row r="123">
      <c r="A123" s="3">
        <f>IFERROR(__xludf.DUMMYFUNCTION("""COMPUTED_VALUE"""),40357.666666666664)</f>
        <v>40357.66667</v>
      </c>
      <c r="B123" s="1">
        <f>IFERROR(__xludf.DUMMYFUNCTION("""COMPUTED_VALUE"""),18.81)</f>
        <v>18.81</v>
      </c>
      <c r="C123" s="1">
        <f t="shared" si="1"/>
        <v>-1.36</v>
      </c>
    </row>
    <row r="124">
      <c r="A124" s="3">
        <f>IFERROR(__xludf.DUMMYFUNCTION("""COMPUTED_VALUE"""),40358.666666666664)</f>
        <v>40358.66667</v>
      </c>
      <c r="B124" s="1">
        <f>IFERROR(__xludf.DUMMYFUNCTION("""COMPUTED_VALUE"""),17.86)</f>
        <v>17.86</v>
      </c>
      <c r="C124" s="1">
        <f t="shared" si="1"/>
        <v>-1.95</v>
      </c>
    </row>
    <row r="125">
      <c r="A125" s="3">
        <f>IFERROR(__xludf.DUMMYFUNCTION("""COMPUTED_VALUE"""),40359.666666666664)</f>
        <v>40359.66667</v>
      </c>
      <c r="B125" s="1">
        <f>IFERROR(__xludf.DUMMYFUNCTION("""COMPUTED_VALUE"""),17.69)</f>
        <v>17.69</v>
      </c>
      <c r="C125" s="1">
        <f t="shared" si="1"/>
        <v>-1.17</v>
      </c>
    </row>
    <row r="126">
      <c r="A126" s="3">
        <f>IFERROR(__xludf.DUMMYFUNCTION("""COMPUTED_VALUE"""),40360.666666666664)</f>
        <v>40360.66667</v>
      </c>
      <c r="B126" s="1">
        <f>IFERROR(__xludf.DUMMYFUNCTION("""COMPUTED_VALUE"""),18.22)</f>
        <v>18.22</v>
      </c>
      <c r="C126" s="1">
        <f t="shared" si="1"/>
        <v>-0.47</v>
      </c>
    </row>
    <row r="127">
      <c r="A127" s="3">
        <f>IFERROR(__xludf.DUMMYFUNCTION("""COMPUTED_VALUE"""),40361.666666666664)</f>
        <v>40361.66667</v>
      </c>
      <c r="B127" s="1">
        <f>IFERROR(__xludf.DUMMYFUNCTION("""COMPUTED_VALUE"""),18.3)</f>
        <v>18.3</v>
      </c>
      <c r="C127" s="1">
        <f t="shared" si="1"/>
        <v>-0.92</v>
      </c>
    </row>
    <row r="128">
      <c r="A128" s="3">
        <f>IFERROR(__xludf.DUMMYFUNCTION("""COMPUTED_VALUE"""),40365.666666666664)</f>
        <v>40365.66667</v>
      </c>
      <c r="B128" s="1">
        <f>IFERROR(__xludf.DUMMYFUNCTION("""COMPUTED_VALUE"""),18.07)</f>
        <v>18.07</v>
      </c>
      <c r="C128" s="1">
        <f t="shared" si="1"/>
        <v>-1.23</v>
      </c>
    </row>
    <row r="129">
      <c r="A129" s="3">
        <f>IFERROR(__xludf.DUMMYFUNCTION("""COMPUTED_VALUE"""),40366.666666666664)</f>
        <v>40366.66667</v>
      </c>
      <c r="B129" s="1">
        <f>IFERROR(__xludf.DUMMYFUNCTION("""COMPUTED_VALUE"""),18.7)</f>
        <v>18.7</v>
      </c>
      <c r="C129" s="1">
        <f t="shared" si="1"/>
        <v>-0.37</v>
      </c>
    </row>
    <row r="130">
      <c r="A130" s="3">
        <f>IFERROR(__xludf.DUMMYFUNCTION("""COMPUTED_VALUE"""),40367.666666666664)</f>
        <v>40367.66667</v>
      </c>
      <c r="B130" s="1">
        <f>IFERROR(__xludf.DUMMYFUNCTION("""COMPUTED_VALUE"""),18.77)</f>
        <v>18.77</v>
      </c>
      <c r="C130" s="1">
        <f t="shared" si="1"/>
        <v>-0.93</v>
      </c>
    </row>
    <row r="131">
      <c r="A131" s="3">
        <f>IFERROR(__xludf.DUMMYFUNCTION("""COMPUTED_VALUE"""),40368.666666666664)</f>
        <v>40368.66667</v>
      </c>
      <c r="B131" s="1">
        <f>IFERROR(__xludf.DUMMYFUNCTION("""COMPUTED_VALUE"""),19.35)</f>
        <v>19.35</v>
      </c>
      <c r="C131" s="1">
        <f t="shared" si="1"/>
        <v>-0.42</v>
      </c>
    </row>
    <row r="132">
      <c r="A132" s="3">
        <f>IFERROR(__xludf.DUMMYFUNCTION("""COMPUTED_VALUE"""),40371.666666666664)</f>
        <v>40371.66667</v>
      </c>
      <c r="B132" s="1">
        <f>IFERROR(__xludf.DUMMYFUNCTION("""COMPUTED_VALUE"""),19.13)</f>
        <v>19.13</v>
      </c>
      <c r="C132" s="1">
        <f t="shared" si="1"/>
        <v>-1.22</v>
      </c>
    </row>
    <row r="133">
      <c r="A133" s="3">
        <f>IFERROR(__xludf.DUMMYFUNCTION("""COMPUTED_VALUE"""),40372.666666666664)</f>
        <v>40372.66667</v>
      </c>
      <c r="B133" s="1">
        <f>IFERROR(__xludf.DUMMYFUNCTION("""COMPUTED_VALUE"""),19.15)</f>
        <v>19.15</v>
      </c>
      <c r="C133" s="1">
        <f t="shared" si="1"/>
        <v>-0.98</v>
      </c>
    </row>
    <row r="134">
      <c r="A134" s="3">
        <f>IFERROR(__xludf.DUMMYFUNCTION("""COMPUTED_VALUE"""),40373.666666666664)</f>
        <v>40373.66667</v>
      </c>
      <c r="B134" s="1">
        <f>IFERROR(__xludf.DUMMYFUNCTION("""COMPUTED_VALUE"""),19.07)</f>
        <v>19.07</v>
      </c>
      <c r="C134" s="1">
        <f t="shared" si="1"/>
        <v>-1.08</v>
      </c>
    </row>
    <row r="135">
      <c r="A135" s="3">
        <f>IFERROR(__xludf.DUMMYFUNCTION("""COMPUTED_VALUE"""),40374.666666666664)</f>
        <v>40374.66667</v>
      </c>
      <c r="B135" s="1">
        <f>IFERROR(__xludf.DUMMYFUNCTION("""COMPUTED_VALUE"""),18.82)</f>
        <v>18.82</v>
      </c>
      <c r="C135" s="1">
        <f t="shared" si="1"/>
        <v>-1.25</v>
      </c>
    </row>
    <row r="136">
      <c r="A136" s="3">
        <f>IFERROR(__xludf.DUMMYFUNCTION("""COMPUTED_VALUE"""),40375.666666666664)</f>
        <v>40375.66667</v>
      </c>
      <c r="B136" s="1">
        <f>IFERROR(__xludf.DUMMYFUNCTION("""COMPUTED_VALUE"""),17.86)</f>
        <v>17.86</v>
      </c>
      <c r="C136" s="1">
        <f t="shared" si="1"/>
        <v>-1.96</v>
      </c>
    </row>
    <row r="137">
      <c r="A137" s="3">
        <f>IFERROR(__xludf.DUMMYFUNCTION("""COMPUTED_VALUE"""),40378.666666666664)</f>
        <v>40378.66667</v>
      </c>
      <c r="B137" s="1">
        <f>IFERROR(__xludf.DUMMYFUNCTION("""COMPUTED_VALUE"""),17.81)</f>
        <v>17.81</v>
      </c>
      <c r="C137" s="1">
        <f t="shared" si="1"/>
        <v>-1.05</v>
      </c>
    </row>
    <row r="138">
      <c r="A138" s="3">
        <f>IFERROR(__xludf.DUMMYFUNCTION("""COMPUTED_VALUE"""),40379.666666666664)</f>
        <v>40379.66667</v>
      </c>
      <c r="B138" s="1">
        <f>IFERROR(__xludf.DUMMYFUNCTION("""COMPUTED_VALUE"""),18.4)</f>
        <v>18.4</v>
      </c>
      <c r="C138" s="1">
        <f t="shared" si="1"/>
        <v>-0.41</v>
      </c>
    </row>
    <row r="139">
      <c r="A139" s="3">
        <f>IFERROR(__xludf.DUMMYFUNCTION("""COMPUTED_VALUE"""),40380.666666666664)</f>
        <v>40380.66667</v>
      </c>
      <c r="B139" s="1">
        <f>IFERROR(__xludf.DUMMYFUNCTION("""COMPUTED_VALUE"""),18.09)</f>
        <v>18.09</v>
      </c>
      <c r="C139" s="1">
        <f t="shared" si="1"/>
        <v>-1.31</v>
      </c>
    </row>
    <row r="140">
      <c r="A140" s="3">
        <f>IFERROR(__xludf.DUMMYFUNCTION("""COMPUTED_VALUE"""),40381.666666666664)</f>
        <v>40381.66667</v>
      </c>
      <c r="B140" s="1">
        <f>IFERROR(__xludf.DUMMYFUNCTION("""COMPUTED_VALUE"""),18.61)</f>
        <v>18.61</v>
      </c>
      <c r="C140" s="1">
        <f t="shared" si="1"/>
        <v>-0.48</v>
      </c>
    </row>
    <row r="141">
      <c r="A141" s="3">
        <f>IFERROR(__xludf.DUMMYFUNCTION("""COMPUTED_VALUE"""),40382.666666666664)</f>
        <v>40382.66667</v>
      </c>
      <c r="B141" s="1">
        <f>IFERROR(__xludf.DUMMYFUNCTION("""COMPUTED_VALUE"""),18.9)</f>
        <v>18.9</v>
      </c>
      <c r="C141" s="1">
        <f t="shared" si="1"/>
        <v>-0.71</v>
      </c>
    </row>
    <row r="142">
      <c r="A142" s="3">
        <f>IFERROR(__xludf.DUMMYFUNCTION("""COMPUTED_VALUE"""),40385.666666666664)</f>
        <v>40385.66667</v>
      </c>
      <c r="B142" s="1">
        <f>IFERROR(__xludf.DUMMYFUNCTION("""COMPUTED_VALUE"""),19.02)</f>
        <v>19.02</v>
      </c>
      <c r="C142" s="1">
        <f t="shared" si="1"/>
        <v>-0.88</v>
      </c>
    </row>
    <row r="143">
      <c r="A143" s="3">
        <f>IFERROR(__xludf.DUMMYFUNCTION("""COMPUTED_VALUE"""),40386.666666666664)</f>
        <v>40386.66667</v>
      </c>
      <c r="B143" s="1">
        <f>IFERROR(__xludf.DUMMYFUNCTION("""COMPUTED_VALUE"""),19.15)</f>
        <v>19.15</v>
      </c>
      <c r="C143" s="1">
        <f t="shared" si="1"/>
        <v>-0.87</v>
      </c>
    </row>
    <row r="144">
      <c r="A144" s="3">
        <f>IFERROR(__xludf.DUMMYFUNCTION("""COMPUTED_VALUE"""),40387.666666666664)</f>
        <v>40387.66667</v>
      </c>
      <c r="B144" s="1">
        <f>IFERROR(__xludf.DUMMYFUNCTION("""COMPUTED_VALUE"""),18.8)</f>
        <v>18.8</v>
      </c>
      <c r="C144" s="1">
        <f t="shared" si="1"/>
        <v>-1.35</v>
      </c>
    </row>
    <row r="145">
      <c r="A145" s="3">
        <f>IFERROR(__xludf.DUMMYFUNCTION("""COMPUTED_VALUE"""),40388.666666666664)</f>
        <v>40388.66667</v>
      </c>
      <c r="B145" s="1">
        <f>IFERROR(__xludf.DUMMYFUNCTION("""COMPUTED_VALUE"""),18.0)</f>
        <v>18</v>
      </c>
      <c r="C145" s="1">
        <f t="shared" si="1"/>
        <v>-1.8</v>
      </c>
    </row>
    <row r="146">
      <c r="A146" s="3">
        <f>IFERROR(__xludf.DUMMYFUNCTION("""COMPUTED_VALUE"""),40389.666666666664)</f>
        <v>40389.66667</v>
      </c>
      <c r="B146" s="1">
        <f>IFERROR(__xludf.DUMMYFUNCTION("""COMPUTED_VALUE"""),18.34)</f>
        <v>18.34</v>
      </c>
      <c r="C146" s="1">
        <f t="shared" si="1"/>
        <v>-0.66</v>
      </c>
    </row>
    <row r="147">
      <c r="A147" s="3">
        <f>IFERROR(__xludf.DUMMYFUNCTION("""COMPUTED_VALUE"""),40392.666666666664)</f>
        <v>40392.66667</v>
      </c>
      <c r="B147" s="1">
        <f>IFERROR(__xludf.DUMMYFUNCTION("""COMPUTED_VALUE"""),18.06)</f>
        <v>18.06</v>
      </c>
      <c r="C147" s="1">
        <f t="shared" si="1"/>
        <v>-1.28</v>
      </c>
    </row>
    <row r="148">
      <c r="A148" s="3">
        <f>IFERROR(__xludf.DUMMYFUNCTION("""COMPUTED_VALUE"""),40393.666666666664)</f>
        <v>40393.66667</v>
      </c>
      <c r="B148" s="1">
        <f>IFERROR(__xludf.DUMMYFUNCTION("""COMPUTED_VALUE"""),18.25)</f>
        <v>18.25</v>
      </c>
      <c r="C148" s="1">
        <f t="shared" si="1"/>
        <v>-0.81</v>
      </c>
    </row>
    <row r="149">
      <c r="A149" s="3">
        <f>IFERROR(__xludf.DUMMYFUNCTION("""COMPUTED_VALUE"""),40394.666666666664)</f>
        <v>40394.66667</v>
      </c>
      <c r="B149" s="1">
        <f>IFERROR(__xludf.DUMMYFUNCTION("""COMPUTED_VALUE"""),18.11)</f>
        <v>18.11</v>
      </c>
      <c r="C149" s="1">
        <f t="shared" si="1"/>
        <v>-1.14</v>
      </c>
    </row>
    <row r="150">
      <c r="A150" s="3">
        <f>IFERROR(__xludf.DUMMYFUNCTION("""COMPUTED_VALUE"""),40395.666666666664)</f>
        <v>40395.66667</v>
      </c>
      <c r="B150" s="1">
        <f>IFERROR(__xludf.DUMMYFUNCTION("""COMPUTED_VALUE"""),17.88)</f>
        <v>17.88</v>
      </c>
      <c r="C150" s="1">
        <f t="shared" si="1"/>
        <v>-1.23</v>
      </c>
    </row>
    <row r="151">
      <c r="A151" s="3">
        <f>IFERROR(__xludf.DUMMYFUNCTION("""COMPUTED_VALUE"""),40396.666666666664)</f>
        <v>40396.66667</v>
      </c>
      <c r="B151" s="1">
        <f>IFERROR(__xludf.DUMMYFUNCTION("""COMPUTED_VALUE"""),18.04)</f>
        <v>18.04</v>
      </c>
      <c r="C151" s="1">
        <f t="shared" si="1"/>
        <v>-0.84</v>
      </c>
    </row>
    <row r="152">
      <c r="A152" s="3">
        <f>IFERROR(__xludf.DUMMYFUNCTION("""COMPUTED_VALUE"""),40399.666666666664)</f>
        <v>40399.66667</v>
      </c>
      <c r="B152" s="1">
        <f>IFERROR(__xludf.DUMMYFUNCTION("""COMPUTED_VALUE"""),18.68)</f>
        <v>18.68</v>
      </c>
      <c r="C152" s="1">
        <f t="shared" si="1"/>
        <v>-0.36</v>
      </c>
    </row>
    <row r="153">
      <c r="A153" s="3">
        <f>IFERROR(__xludf.DUMMYFUNCTION("""COMPUTED_VALUE"""),40400.666666666664)</f>
        <v>40400.66667</v>
      </c>
      <c r="B153" s="1">
        <f>IFERROR(__xludf.DUMMYFUNCTION("""COMPUTED_VALUE"""),18.82)</f>
        <v>18.82</v>
      </c>
      <c r="C153" s="1">
        <f t="shared" si="1"/>
        <v>-0.86</v>
      </c>
    </row>
    <row r="154">
      <c r="A154" s="3">
        <f>IFERROR(__xludf.DUMMYFUNCTION("""COMPUTED_VALUE"""),40401.666666666664)</f>
        <v>40401.66667</v>
      </c>
      <c r="B154" s="1">
        <f>IFERROR(__xludf.DUMMYFUNCTION("""COMPUTED_VALUE"""),18.38)</f>
        <v>18.38</v>
      </c>
      <c r="C154" s="1">
        <f t="shared" si="1"/>
        <v>-1.44</v>
      </c>
    </row>
    <row r="155">
      <c r="A155" s="3">
        <f>IFERROR(__xludf.DUMMYFUNCTION("""COMPUTED_VALUE"""),40402.666666666664)</f>
        <v>40402.66667</v>
      </c>
      <c r="B155" s="1">
        <f>IFERROR(__xludf.DUMMYFUNCTION("""COMPUTED_VALUE"""),18.25)</f>
        <v>18.25</v>
      </c>
      <c r="C155" s="1">
        <f t="shared" si="1"/>
        <v>-1.13</v>
      </c>
    </row>
    <row r="156">
      <c r="A156" s="3">
        <f>IFERROR(__xludf.DUMMYFUNCTION("""COMPUTED_VALUE"""),40403.666666666664)</f>
        <v>40403.66667</v>
      </c>
      <c r="B156" s="1">
        <f>IFERROR(__xludf.DUMMYFUNCTION("""COMPUTED_VALUE"""),18.06)</f>
        <v>18.06</v>
      </c>
      <c r="C156" s="1">
        <f t="shared" si="1"/>
        <v>-1.19</v>
      </c>
    </row>
    <row r="157">
      <c r="A157" s="3">
        <f>IFERROR(__xludf.DUMMYFUNCTION("""COMPUTED_VALUE"""),40406.666666666664)</f>
        <v>40406.66667</v>
      </c>
      <c r="B157" s="1">
        <f>IFERROR(__xludf.DUMMYFUNCTION("""COMPUTED_VALUE"""),18.21)</f>
        <v>18.21</v>
      </c>
      <c r="C157" s="1">
        <f t="shared" si="1"/>
        <v>-0.85</v>
      </c>
    </row>
    <row r="158">
      <c r="A158" s="3">
        <f>IFERROR(__xludf.DUMMYFUNCTION("""COMPUTED_VALUE"""),40407.666666666664)</f>
        <v>40407.66667</v>
      </c>
      <c r="B158" s="1">
        <f>IFERROR(__xludf.DUMMYFUNCTION("""COMPUTED_VALUE"""),18.34)</f>
        <v>18.34</v>
      </c>
      <c r="C158" s="1">
        <f t="shared" si="1"/>
        <v>-0.87</v>
      </c>
    </row>
    <row r="159">
      <c r="A159" s="3">
        <f>IFERROR(__xludf.DUMMYFUNCTION("""COMPUTED_VALUE"""),40408.666666666664)</f>
        <v>40408.66667</v>
      </c>
      <c r="B159" s="1">
        <f>IFERROR(__xludf.DUMMYFUNCTION("""COMPUTED_VALUE"""),18.22)</f>
        <v>18.22</v>
      </c>
      <c r="C159" s="1">
        <f t="shared" si="1"/>
        <v>-1.12</v>
      </c>
    </row>
    <row r="160">
      <c r="A160" s="3">
        <f>IFERROR(__xludf.DUMMYFUNCTION("""COMPUTED_VALUE"""),40409.666666666664)</f>
        <v>40409.66667</v>
      </c>
      <c r="B160" s="1">
        <f>IFERROR(__xludf.DUMMYFUNCTION("""COMPUTED_VALUE"""),17.91)</f>
        <v>17.91</v>
      </c>
      <c r="C160" s="1">
        <f t="shared" si="1"/>
        <v>-1.31</v>
      </c>
    </row>
    <row r="161">
      <c r="A161" s="3">
        <f>IFERROR(__xludf.DUMMYFUNCTION("""COMPUTED_VALUE"""),40410.666666666664)</f>
        <v>40410.66667</v>
      </c>
      <c r="B161" s="1">
        <f>IFERROR(__xludf.DUMMYFUNCTION("""COMPUTED_VALUE"""),17.52)</f>
        <v>17.52</v>
      </c>
      <c r="C161" s="1">
        <f t="shared" si="1"/>
        <v>-1.39</v>
      </c>
    </row>
    <row r="162">
      <c r="A162" s="3">
        <f>IFERROR(__xludf.DUMMYFUNCTION("""COMPUTED_VALUE"""),40413.666666666664)</f>
        <v>40413.66667</v>
      </c>
      <c r="B162" s="1">
        <f>IFERROR(__xludf.DUMMYFUNCTION("""COMPUTED_VALUE"""),17.53)</f>
        <v>17.53</v>
      </c>
      <c r="C162" s="1">
        <f t="shared" si="1"/>
        <v>-0.99</v>
      </c>
    </row>
    <row r="163">
      <c r="A163" s="3">
        <f>IFERROR(__xludf.DUMMYFUNCTION("""COMPUTED_VALUE"""),40414.666666666664)</f>
        <v>40414.66667</v>
      </c>
      <c r="B163" s="1">
        <f>IFERROR(__xludf.DUMMYFUNCTION("""COMPUTED_VALUE"""),17.67)</f>
        <v>17.67</v>
      </c>
      <c r="C163" s="1">
        <f t="shared" si="1"/>
        <v>-0.86</v>
      </c>
    </row>
    <row r="164">
      <c r="A164" s="3">
        <f>IFERROR(__xludf.DUMMYFUNCTION("""COMPUTED_VALUE"""),40415.666666666664)</f>
        <v>40415.66667</v>
      </c>
      <c r="B164" s="1">
        <f>IFERROR(__xludf.DUMMYFUNCTION("""COMPUTED_VALUE"""),17.72)</f>
        <v>17.72</v>
      </c>
      <c r="C164" s="1">
        <f t="shared" si="1"/>
        <v>-0.95</v>
      </c>
    </row>
    <row r="165">
      <c r="A165" s="3">
        <f>IFERROR(__xludf.DUMMYFUNCTION("""COMPUTED_VALUE"""),40416.666666666664)</f>
        <v>40416.66667</v>
      </c>
      <c r="B165" s="1">
        <f>IFERROR(__xludf.DUMMYFUNCTION("""COMPUTED_VALUE"""),17.48)</f>
        <v>17.48</v>
      </c>
      <c r="C165" s="1">
        <f t="shared" si="1"/>
        <v>-1.24</v>
      </c>
    </row>
    <row r="166">
      <c r="A166" s="3">
        <f>IFERROR(__xludf.DUMMYFUNCTION("""COMPUTED_VALUE"""),40417.666666666664)</f>
        <v>40417.66667</v>
      </c>
      <c r="B166" s="1">
        <f>IFERROR(__xludf.DUMMYFUNCTION("""COMPUTED_VALUE"""),17.78)</f>
        <v>17.78</v>
      </c>
      <c r="C166" s="1">
        <f t="shared" si="1"/>
        <v>-0.7</v>
      </c>
    </row>
    <row r="167">
      <c r="A167" s="3">
        <f>IFERROR(__xludf.DUMMYFUNCTION("""COMPUTED_VALUE"""),40420.666666666664)</f>
        <v>40420.66667</v>
      </c>
      <c r="B167" s="1">
        <f>IFERROR(__xludf.DUMMYFUNCTION("""COMPUTED_VALUE"""),17.39)</f>
        <v>17.39</v>
      </c>
      <c r="C167" s="1">
        <f t="shared" si="1"/>
        <v>-1.39</v>
      </c>
    </row>
    <row r="168">
      <c r="A168" s="3">
        <f>IFERROR(__xludf.DUMMYFUNCTION("""COMPUTED_VALUE"""),40421.666666666664)</f>
        <v>40421.66667</v>
      </c>
      <c r="B168" s="1">
        <f>IFERROR(__xludf.DUMMYFUNCTION("""COMPUTED_VALUE"""),17.25)</f>
        <v>17.25</v>
      </c>
      <c r="C168" s="1">
        <f t="shared" si="1"/>
        <v>-1.14</v>
      </c>
    </row>
    <row r="169">
      <c r="A169" s="3">
        <f>IFERROR(__xludf.DUMMYFUNCTION("""COMPUTED_VALUE"""),40422.666666666664)</f>
        <v>40422.66667</v>
      </c>
      <c r="B169" s="1">
        <f>IFERROR(__xludf.DUMMYFUNCTION("""COMPUTED_VALUE"""),17.63)</f>
        <v>17.63</v>
      </c>
      <c r="C169" s="1">
        <f t="shared" si="1"/>
        <v>-0.62</v>
      </c>
    </row>
    <row r="170">
      <c r="A170" s="3">
        <f>IFERROR(__xludf.DUMMYFUNCTION("""COMPUTED_VALUE"""),40423.666666666664)</f>
        <v>40423.66667</v>
      </c>
      <c r="B170" s="1">
        <f>IFERROR(__xludf.DUMMYFUNCTION("""COMPUTED_VALUE"""),18.0)</f>
        <v>18</v>
      </c>
      <c r="C170" s="1">
        <f t="shared" si="1"/>
        <v>-0.63</v>
      </c>
    </row>
    <row r="171">
      <c r="A171" s="3">
        <f>IFERROR(__xludf.DUMMYFUNCTION("""COMPUTED_VALUE"""),40424.666666666664)</f>
        <v>40424.66667</v>
      </c>
      <c r="B171" s="1">
        <f>IFERROR(__xludf.DUMMYFUNCTION("""COMPUTED_VALUE"""),18.13)</f>
        <v>18.13</v>
      </c>
      <c r="C171" s="1">
        <f t="shared" si="1"/>
        <v>-0.87</v>
      </c>
    </row>
    <row r="172">
      <c r="A172" s="3">
        <f>IFERROR(__xludf.DUMMYFUNCTION("""COMPUTED_VALUE"""),40428.666666666664)</f>
        <v>40428.66667</v>
      </c>
      <c r="B172" s="1">
        <f>IFERROR(__xludf.DUMMYFUNCTION("""COMPUTED_VALUE"""),17.88)</f>
        <v>17.88</v>
      </c>
      <c r="C172" s="1">
        <f t="shared" si="1"/>
        <v>-1.25</v>
      </c>
    </row>
    <row r="173">
      <c r="A173" s="3">
        <f>IFERROR(__xludf.DUMMYFUNCTION("""COMPUTED_VALUE"""),40429.666666666664)</f>
        <v>40429.66667</v>
      </c>
      <c r="B173" s="1">
        <f>IFERROR(__xludf.DUMMYFUNCTION("""COMPUTED_VALUE"""),17.14)</f>
        <v>17.14</v>
      </c>
      <c r="C173" s="1">
        <f t="shared" si="1"/>
        <v>-1.74</v>
      </c>
    </row>
    <row r="174">
      <c r="A174" s="3">
        <f>IFERROR(__xludf.DUMMYFUNCTION("""COMPUTED_VALUE"""),40430.666666666664)</f>
        <v>40430.66667</v>
      </c>
      <c r="B174" s="1">
        <f>IFERROR(__xludf.DUMMYFUNCTION("""COMPUTED_VALUE"""),16.7)</f>
        <v>16.7</v>
      </c>
      <c r="C174" s="1">
        <f t="shared" si="1"/>
        <v>-1.44</v>
      </c>
    </row>
    <row r="175">
      <c r="A175" s="3">
        <f>IFERROR(__xludf.DUMMYFUNCTION("""COMPUTED_VALUE"""),40431.666666666664)</f>
        <v>40431.66667</v>
      </c>
      <c r="B175" s="1">
        <f>IFERROR(__xludf.DUMMYFUNCTION("""COMPUTED_VALUE"""),17.02)</f>
        <v>17.02</v>
      </c>
      <c r="C175" s="1">
        <f t="shared" si="1"/>
        <v>-0.68</v>
      </c>
    </row>
    <row r="176">
      <c r="A176" s="3">
        <f>IFERROR(__xludf.DUMMYFUNCTION("""COMPUTED_VALUE"""),40434.666666666664)</f>
        <v>40434.66667</v>
      </c>
      <c r="B176" s="1">
        <f>IFERROR(__xludf.DUMMYFUNCTION("""COMPUTED_VALUE"""),16.37)</f>
        <v>16.37</v>
      </c>
      <c r="C176" s="1">
        <f t="shared" si="1"/>
        <v>-1.65</v>
      </c>
    </row>
    <row r="177">
      <c r="A177" s="3">
        <f>IFERROR(__xludf.DUMMYFUNCTION("""COMPUTED_VALUE"""),40435.666666666664)</f>
        <v>40435.66667</v>
      </c>
      <c r="B177" s="1">
        <f>IFERROR(__xludf.DUMMYFUNCTION("""COMPUTED_VALUE"""),16.78)</f>
        <v>16.78</v>
      </c>
      <c r="C177" s="1">
        <f t="shared" si="1"/>
        <v>-0.59</v>
      </c>
    </row>
    <row r="178">
      <c r="A178" s="3">
        <f>IFERROR(__xludf.DUMMYFUNCTION("""COMPUTED_VALUE"""),40436.666666666664)</f>
        <v>40436.66667</v>
      </c>
      <c r="B178" s="1">
        <f>IFERROR(__xludf.DUMMYFUNCTION("""COMPUTED_VALUE"""),17.23)</f>
        <v>17.23</v>
      </c>
      <c r="C178" s="1">
        <f t="shared" si="1"/>
        <v>-0.55</v>
      </c>
    </row>
    <row r="179">
      <c r="A179" s="3">
        <f>IFERROR(__xludf.DUMMYFUNCTION("""COMPUTED_VALUE"""),40437.666666666664)</f>
        <v>40437.66667</v>
      </c>
      <c r="B179" s="1">
        <f>IFERROR(__xludf.DUMMYFUNCTION("""COMPUTED_VALUE"""),17.1)</f>
        <v>17.1</v>
      </c>
      <c r="C179" s="1">
        <f t="shared" si="1"/>
        <v>-1.13</v>
      </c>
    </row>
    <row r="180">
      <c r="A180" s="3">
        <f>IFERROR(__xludf.DUMMYFUNCTION("""COMPUTED_VALUE"""),40438.666666666664)</f>
        <v>40438.66667</v>
      </c>
      <c r="B180" s="1">
        <f>IFERROR(__xludf.DUMMYFUNCTION("""COMPUTED_VALUE"""),17.12)</f>
        <v>17.12</v>
      </c>
      <c r="C180" s="1">
        <f t="shared" si="1"/>
        <v>-0.98</v>
      </c>
    </row>
    <row r="181">
      <c r="A181" s="3">
        <f>IFERROR(__xludf.DUMMYFUNCTION("""COMPUTED_VALUE"""),40441.666666666664)</f>
        <v>40441.66667</v>
      </c>
      <c r="B181" s="1">
        <f>IFERROR(__xludf.DUMMYFUNCTION("""COMPUTED_VALUE"""),17.58)</f>
        <v>17.58</v>
      </c>
      <c r="C181" s="1">
        <f t="shared" si="1"/>
        <v>-0.54</v>
      </c>
    </row>
    <row r="182">
      <c r="A182" s="3">
        <f>IFERROR(__xludf.DUMMYFUNCTION("""COMPUTED_VALUE"""),40442.666666666664)</f>
        <v>40442.66667</v>
      </c>
      <c r="B182" s="1">
        <f>IFERROR(__xludf.DUMMYFUNCTION("""COMPUTED_VALUE"""),17.49)</f>
        <v>17.49</v>
      </c>
      <c r="C182" s="1">
        <f t="shared" si="1"/>
        <v>-1.09</v>
      </c>
    </row>
    <row r="183">
      <c r="A183" s="3">
        <f>IFERROR(__xludf.DUMMYFUNCTION("""COMPUTED_VALUE"""),40443.666666666664)</f>
        <v>40443.66667</v>
      </c>
      <c r="B183" s="1">
        <f>IFERROR(__xludf.DUMMYFUNCTION("""COMPUTED_VALUE"""),17.66)</f>
        <v>17.66</v>
      </c>
      <c r="C183" s="1">
        <f t="shared" si="1"/>
        <v>-0.83</v>
      </c>
    </row>
    <row r="184">
      <c r="A184" s="3">
        <f>IFERROR(__xludf.DUMMYFUNCTION("""COMPUTED_VALUE"""),40444.666666666664)</f>
        <v>40444.66667</v>
      </c>
      <c r="B184" s="1">
        <f>IFERROR(__xludf.DUMMYFUNCTION("""COMPUTED_VALUE"""),17.75)</f>
        <v>17.75</v>
      </c>
      <c r="C184" s="1">
        <f t="shared" si="1"/>
        <v>-0.91</v>
      </c>
    </row>
    <row r="185">
      <c r="A185" s="3">
        <f>IFERROR(__xludf.DUMMYFUNCTION("""COMPUTED_VALUE"""),40445.666666666664)</f>
        <v>40445.66667</v>
      </c>
      <c r="B185" s="1">
        <f>IFERROR(__xludf.DUMMYFUNCTION("""COMPUTED_VALUE"""),18.09)</f>
        <v>18.09</v>
      </c>
      <c r="C185" s="1">
        <f t="shared" si="1"/>
        <v>-0.66</v>
      </c>
    </row>
    <row r="186">
      <c r="A186" s="3">
        <f>IFERROR(__xludf.DUMMYFUNCTION("""COMPUTED_VALUE"""),40448.666666666664)</f>
        <v>40448.66667</v>
      </c>
      <c r="B186" s="1">
        <f>IFERROR(__xludf.DUMMYFUNCTION("""COMPUTED_VALUE"""),18.25)</f>
        <v>18.25</v>
      </c>
      <c r="C186" s="1">
        <f t="shared" si="1"/>
        <v>-0.84</v>
      </c>
    </row>
    <row r="187">
      <c r="A187" s="3">
        <f>IFERROR(__xludf.DUMMYFUNCTION("""COMPUTED_VALUE"""),40449.666666666664)</f>
        <v>40449.66667</v>
      </c>
      <c r="B187" s="1">
        <f>IFERROR(__xludf.DUMMYFUNCTION("""COMPUTED_VALUE"""),18.32)</f>
        <v>18.32</v>
      </c>
      <c r="C187" s="1">
        <f t="shared" si="1"/>
        <v>-0.93</v>
      </c>
    </row>
    <row r="188">
      <c r="A188" s="3">
        <f>IFERROR(__xludf.DUMMYFUNCTION("""COMPUTED_VALUE"""),40450.666666666664)</f>
        <v>40450.66667</v>
      </c>
      <c r="B188" s="1">
        <f>IFERROR(__xludf.DUMMYFUNCTION("""COMPUTED_VALUE"""),18.6)</f>
        <v>18.6</v>
      </c>
      <c r="C188" s="1">
        <f t="shared" si="1"/>
        <v>-0.72</v>
      </c>
    </row>
    <row r="189">
      <c r="A189" s="3">
        <f>IFERROR(__xludf.DUMMYFUNCTION("""COMPUTED_VALUE"""),40451.666666666664)</f>
        <v>40451.66667</v>
      </c>
      <c r="B189" s="1">
        <f>IFERROR(__xludf.DUMMYFUNCTION("""COMPUTED_VALUE"""),18.57)</f>
        <v>18.57</v>
      </c>
      <c r="C189" s="1">
        <f t="shared" si="1"/>
        <v>-1.03</v>
      </c>
    </row>
    <row r="190">
      <c r="A190" s="3">
        <f>IFERROR(__xludf.DUMMYFUNCTION("""COMPUTED_VALUE"""),40452.666666666664)</f>
        <v>40452.66667</v>
      </c>
      <c r="B190" s="1">
        <f>IFERROR(__xludf.DUMMYFUNCTION("""COMPUTED_VALUE"""),18.33)</f>
        <v>18.33</v>
      </c>
      <c r="C190" s="1">
        <f t="shared" si="1"/>
        <v>-1.24</v>
      </c>
    </row>
    <row r="191">
      <c r="A191" s="3">
        <f>IFERROR(__xludf.DUMMYFUNCTION("""COMPUTED_VALUE"""),40455.666666666664)</f>
        <v>40455.66667</v>
      </c>
      <c r="B191" s="1">
        <f>IFERROR(__xludf.DUMMYFUNCTION("""COMPUTED_VALUE"""),18.31)</f>
        <v>18.31</v>
      </c>
      <c r="C191" s="1">
        <f t="shared" si="1"/>
        <v>-1.02</v>
      </c>
    </row>
    <row r="192">
      <c r="A192" s="3">
        <f>IFERROR(__xludf.DUMMYFUNCTION("""COMPUTED_VALUE"""),40456.666666666664)</f>
        <v>40456.66667</v>
      </c>
      <c r="B192" s="1">
        <f>IFERROR(__xludf.DUMMYFUNCTION("""COMPUTED_VALUE"""),18.75)</f>
        <v>18.75</v>
      </c>
      <c r="C192" s="1">
        <f t="shared" si="1"/>
        <v>-0.56</v>
      </c>
    </row>
    <row r="193">
      <c r="A193" s="3">
        <f>IFERROR(__xludf.DUMMYFUNCTION("""COMPUTED_VALUE"""),40457.666666666664)</f>
        <v>40457.66667</v>
      </c>
      <c r="B193" s="1">
        <f>IFERROR(__xludf.DUMMYFUNCTION("""COMPUTED_VALUE"""),18.51)</f>
        <v>18.51</v>
      </c>
      <c r="C193" s="1">
        <f t="shared" si="1"/>
        <v>-1.24</v>
      </c>
    </row>
    <row r="194">
      <c r="A194" s="3">
        <f>IFERROR(__xludf.DUMMYFUNCTION("""COMPUTED_VALUE"""),40458.666666666664)</f>
        <v>40458.66667</v>
      </c>
      <c r="B194" s="1">
        <f>IFERROR(__xludf.DUMMYFUNCTION("""COMPUTED_VALUE"""),18.4)</f>
        <v>18.4</v>
      </c>
      <c r="C194" s="1">
        <f t="shared" si="1"/>
        <v>-1.11</v>
      </c>
    </row>
    <row r="195">
      <c r="A195" s="3">
        <f>IFERROR(__xludf.DUMMYFUNCTION("""COMPUTED_VALUE"""),40459.666666666664)</f>
        <v>40459.66667</v>
      </c>
      <c r="B195" s="1">
        <f>IFERROR(__xludf.DUMMYFUNCTION("""COMPUTED_VALUE"""),18.5)</f>
        <v>18.5</v>
      </c>
      <c r="C195" s="1">
        <f t="shared" si="1"/>
        <v>-0.9</v>
      </c>
    </row>
    <row r="196">
      <c r="A196" s="3">
        <f>IFERROR(__xludf.DUMMYFUNCTION("""COMPUTED_VALUE"""),40462.666666666664)</f>
        <v>40462.66667</v>
      </c>
      <c r="B196" s="1">
        <f>IFERROR(__xludf.DUMMYFUNCTION("""COMPUTED_VALUE"""),18.57)</f>
        <v>18.57</v>
      </c>
      <c r="C196" s="1">
        <f t="shared" si="1"/>
        <v>-0.93</v>
      </c>
    </row>
    <row r="197">
      <c r="A197" s="3">
        <f>IFERROR(__xludf.DUMMYFUNCTION("""COMPUTED_VALUE"""),40463.666666666664)</f>
        <v>40463.66667</v>
      </c>
      <c r="B197" s="1">
        <f>IFERROR(__xludf.DUMMYFUNCTION("""COMPUTED_VALUE"""),18.56)</f>
        <v>18.56</v>
      </c>
      <c r="C197" s="1">
        <f t="shared" si="1"/>
        <v>-1.01</v>
      </c>
    </row>
    <row r="198">
      <c r="A198" s="3">
        <f>IFERROR(__xludf.DUMMYFUNCTION("""COMPUTED_VALUE"""),40464.666666666664)</f>
        <v>40464.66667</v>
      </c>
      <c r="B198" s="1">
        <f>IFERROR(__xludf.DUMMYFUNCTION("""COMPUTED_VALUE"""),19.24)</f>
        <v>19.24</v>
      </c>
      <c r="C198" s="1">
        <f t="shared" si="1"/>
        <v>-0.32</v>
      </c>
    </row>
    <row r="199">
      <c r="A199" s="3">
        <f>IFERROR(__xludf.DUMMYFUNCTION("""COMPUTED_VALUE"""),40465.666666666664)</f>
        <v>40465.66667</v>
      </c>
      <c r="B199" s="1">
        <f>IFERROR(__xludf.DUMMYFUNCTION("""COMPUTED_VALUE"""),19.29)</f>
        <v>19.29</v>
      </c>
      <c r="C199" s="1">
        <f t="shared" si="1"/>
        <v>-0.95</v>
      </c>
    </row>
    <row r="200">
      <c r="A200" s="3">
        <f>IFERROR(__xludf.DUMMYFUNCTION("""COMPUTED_VALUE"""),40466.666666666664)</f>
        <v>40466.66667</v>
      </c>
      <c r="B200" s="1">
        <f>IFERROR(__xludf.DUMMYFUNCTION("""COMPUTED_VALUE"""),19.4)</f>
        <v>19.4</v>
      </c>
      <c r="C200" s="1">
        <f t="shared" si="1"/>
        <v>-0.89</v>
      </c>
    </row>
    <row r="201">
      <c r="A201" s="3">
        <f>IFERROR(__xludf.DUMMYFUNCTION("""COMPUTED_VALUE"""),40469.666666666664)</f>
        <v>40469.66667</v>
      </c>
      <c r="B201" s="1">
        <f>IFERROR(__xludf.DUMMYFUNCTION("""COMPUTED_VALUE"""),19.59)</f>
        <v>19.59</v>
      </c>
      <c r="C201" s="1">
        <f t="shared" si="1"/>
        <v>-0.81</v>
      </c>
    </row>
    <row r="202">
      <c r="A202" s="3">
        <f>IFERROR(__xludf.DUMMYFUNCTION("""COMPUTED_VALUE"""),40470.666666666664)</f>
        <v>40470.66667</v>
      </c>
      <c r="B202" s="1">
        <f>IFERROR(__xludf.DUMMYFUNCTION("""COMPUTED_VALUE"""),19.39)</f>
        <v>19.39</v>
      </c>
      <c r="C202" s="1">
        <f t="shared" si="1"/>
        <v>-1.2</v>
      </c>
    </row>
    <row r="203">
      <c r="A203" s="3">
        <f>IFERROR(__xludf.DUMMYFUNCTION("""COMPUTED_VALUE"""),40471.666666666664)</f>
        <v>40471.66667</v>
      </c>
      <c r="B203" s="1">
        <f>IFERROR(__xludf.DUMMYFUNCTION("""COMPUTED_VALUE"""),19.88)</f>
        <v>19.88</v>
      </c>
      <c r="C203" s="1">
        <f t="shared" si="1"/>
        <v>-0.51</v>
      </c>
    </row>
    <row r="204">
      <c r="A204" s="3">
        <f>IFERROR(__xludf.DUMMYFUNCTION("""COMPUTED_VALUE"""),40472.666666666664)</f>
        <v>40472.66667</v>
      </c>
      <c r="B204" s="1">
        <f>IFERROR(__xludf.DUMMYFUNCTION("""COMPUTED_VALUE"""),19.8)</f>
        <v>19.8</v>
      </c>
      <c r="C204" s="1">
        <f t="shared" si="1"/>
        <v>-1.08</v>
      </c>
    </row>
    <row r="205">
      <c r="A205" s="3">
        <f>IFERROR(__xludf.DUMMYFUNCTION("""COMPUTED_VALUE"""),40473.666666666664)</f>
        <v>40473.66667</v>
      </c>
      <c r="B205" s="1">
        <f>IFERROR(__xludf.DUMMYFUNCTION("""COMPUTED_VALUE"""),19.82)</f>
        <v>19.82</v>
      </c>
      <c r="C205" s="1">
        <f t="shared" si="1"/>
        <v>-0.98</v>
      </c>
    </row>
    <row r="206">
      <c r="A206" s="3">
        <f>IFERROR(__xludf.DUMMYFUNCTION("""COMPUTED_VALUE"""),40476.666666666664)</f>
        <v>40476.66667</v>
      </c>
      <c r="B206" s="1">
        <f>IFERROR(__xludf.DUMMYFUNCTION("""COMPUTED_VALUE"""),20.16)</f>
        <v>20.16</v>
      </c>
      <c r="C206" s="1">
        <f t="shared" si="1"/>
        <v>-0.66</v>
      </c>
    </row>
    <row r="207">
      <c r="A207" s="3">
        <f>IFERROR(__xludf.DUMMYFUNCTION("""COMPUTED_VALUE"""),40477.666666666664)</f>
        <v>40477.66667</v>
      </c>
      <c r="B207" s="1">
        <f>IFERROR(__xludf.DUMMYFUNCTION("""COMPUTED_VALUE"""),20.01)</f>
        <v>20.01</v>
      </c>
      <c r="C207" s="1">
        <f t="shared" si="1"/>
        <v>-1.15</v>
      </c>
    </row>
    <row r="208">
      <c r="A208" s="3">
        <f>IFERROR(__xludf.DUMMYFUNCTION("""COMPUTED_VALUE"""),40478.666666666664)</f>
        <v>40478.66667</v>
      </c>
      <c r="B208" s="1">
        <f>IFERROR(__xludf.DUMMYFUNCTION("""COMPUTED_VALUE"""),19.98)</f>
        <v>19.98</v>
      </c>
      <c r="C208" s="1">
        <f t="shared" si="1"/>
        <v>-1.03</v>
      </c>
    </row>
    <row r="209">
      <c r="A209" s="3">
        <f>IFERROR(__xludf.DUMMYFUNCTION("""COMPUTED_VALUE"""),40479.666666666664)</f>
        <v>40479.66667</v>
      </c>
      <c r="B209" s="1">
        <f>IFERROR(__xludf.DUMMYFUNCTION("""COMPUTED_VALUE"""),19.11)</f>
        <v>19.11</v>
      </c>
      <c r="C209" s="1">
        <f t="shared" si="1"/>
        <v>-1.87</v>
      </c>
    </row>
    <row r="210">
      <c r="A210" s="3">
        <f>IFERROR(__xludf.DUMMYFUNCTION("""COMPUTED_VALUE"""),40480.666666666664)</f>
        <v>40480.66667</v>
      </c>
      <c r="B210" s="1">
        <f>IFERROR(__xludf.DUMMYFUNCTION("""COMPUTED_VALUE"""),19.54)</f>
        <v>19.54</v>
      </c>
      <c r="C210" s="1">
        <f t="shared" si="1"/>
        <v>-0.57</v>
      </c>
    </row>
    <row r="211">
      <c r="A211" s="3">
        <f>IFERROR(__xludf.DUMMYFUNCTION("""COMPUTED_VALUE"""),40483.666666666664)</f>
        <v>40483.66667</v>
      </c>
      <c r="B211" s="1">
        <f>IFERROR(__xludf.DUMMYFUNCTION("""COMPUTED_VALUE"""),19.33)</f>
        <v>19.33</v>
      </c>
      <c r="C211" s="1">
        <f t="shared" si="1"/>
        <v>-1.21</v>
      </c>
    </row>
    <row r="212">
      <c r="A212" s="3">
        <f>IFERROR(__xludf.DUMMYFUNCTION("""COMPUTED_VALUE"""),40484.666666666664)</f>
        <v>40484.66667</v>
      </c>
      <c r="B212" s="1">
        <f>IFERROR(__xludf.DUMMYFUNCTION("""COMPUTED_VALUE"""),19.61)</f>
        <v>19.61</v>
      </c>
      <c r="C212" s="1">
        <f t="shared" si="1"/>
        <v>-0.72</v>
      </c>
    </row>
    <row r="213">
      <c r="A213" s="3">
        <f>IFERROR(__xludf.DUMMYFUNCTION("""COMPUTED_VALUE"""),40485.666666666664)</f>
        <v>40485.66667</v>
      </c>
      <c r="B213" s="1">
        <f>IFERROR(__xludf.DUMMYFUNCTION("""COMPUTED_VALUE"""),19.75)</f>
        <v>19.75</v>
      </c>
      <c r="C213" s="1">
        <f t="shared" si="1"/>
        <v>-0.86</v>
      </c>
    </row>
    <row r="214">
      <c r="A214" s="3">
        <f>IFERROR(__xludf.DUMMYFUNCTION("""COMPUTED_VALUE"""),40486.666666666664)</f>
        <v>40486.66667</v>
      </c>
      <c r="B214" s="1">
        <f>IFERROR(__xludf.DUMMYFUNCTION("""COMPUTED_VALUE"""),20.0)</f>
        <v>20</v>
      </c>
      <c r="C214" s="1">
        <f t="shared" si="1"/>
        <v>-0.75</v>
      </c>
    </row>
    <row r="215">
      <c r="A215" s="3">
        <f>IFERROR(__xludf.DUMMYFUNCTION("""COMPUTED_VALUE"""),40487.666666666664)</f>
        <v>40487.66667</v>
      </c>
      <c r="B215" s="1">
        <f>IFERROR(__xludf.DUMMYFUNCTION("""COMPUTED_VALUE"""),19.95)</f>
        <v>19.95</v>
      </c>
      <c r="C215" s="1">
        <f t="shared" si="1"/>
        <v>-1.05</v>
      </c>
    </row>
    <row r="216">
      <c r="A216" s="3">
        <f>IFERROR(__xludf.DUMMYFUNCTION("""COMPUTED_VALUE"""),40490.666666666664)</f>
        <v>40490.66667</v>
      </c>
      <c r="B216" s="1">
        <f>IFERROR(__xludf.DUMMYFUNCTION("""COMPUTED_VALUE"""),19.68)</f>
        <v>19.68</v>
      </c>
      <c r="C216" s="1">
        <f t="shared" si="1"/>
        <v>-1.27</v>
      </c>
    </row>
    <row r="217">
      <c r="A217" s="3">
        <f>IFERROR(__xludf.DUMMYFUNCTION("""COMPUTED_VALUE"""),40491.666666666664)</f>
        <v>40491.66667</v>
      </c>
      <c r="B217" s="1">
        <f>IFERROR(__xludf.DUMMYFUNCTION("""COMPUTED_VALUE"""),19.58)</f>
        <v>19.58</v>
      </c>
      <c r="C217" s="1">
        <f t="shared" si="1"/>
        <v>-1.1</v>
      </c>
    </row>
    <row r="218">
      <c r="A218" s="3">
        <f>IFERROR(__xludf.DUMMYFUNCTION("""COMPUTED_VALUE"""),40492.666666666664)</f>
        <v>40492.66667</v>
      </c>
      <c r="B218" s="1">
        <f>IFERROR(__xludf.DUMMYFUNCTION("""COMPUTED_VALUE"""),19.82)</f>
        <v>19.82</v>
      </c>
      <c r="C218" s="1">
        <f t="shared" si="1"/>
        <v>-0.76</v>
      </c>
    </row>
    <row r="219">
      <c r="A219" s="3">
        <f>IFERROR(__xludf.DUMMYFUNCTION("""COMPUTED_VALUE"""),40493.666666666664)</f>
        <v>40493.66667</v>
      </c>
      <c r="B219" s="1">
        <f>IFERROR(__xludf.DUMMYFUNCTION("""COMPUTED_VALUE"""),19.81)</f>
        <v>19.81</v>
      </c>
      <c r="C219" s="1">
        <f t="shared" si="1"/>
        <v>-1.01</v>
      </c>
    </row>
    <row r="220">
      <c r="A220" s="3">
        <f>IFERROR(__xludf.DUMMYFUNCTION("""COMPUTED_VALUE"""),40494.666666666664)</f>
        <v>40494.66667</v>
      </c>
      <c r="B220" s="1">
        <f>IFERROR(__xludf.DUMMYFUNCTION("""COMPUTED_VALUE"""),19.24)</f>
        <v>19.24</v>
      </c>
      <c r="C220" s="1">
        <f t="shared" si="1"/>
        <v>-1.57</v>
      </c>
    </row>
    <row r="221">
      <c r="A221" s="3">
        <f>IFERROR(__xludf.DUMMYFUNCTION("""COMPUTED_VALUE"""),40497.666666666664)</f>
        <v>40497.66667</v>
      </c>
      <c r="B221" s="1">
        <f>IFERROR(__xludf.DUMMYFUNCTION("""COMPUTED_VALUE"""),19.09)</f>
        <v>19.09</v>
      </c>
      <c r="C221" s="1">
        <f t="shared" si="1"/>
        <v>-1.15</v>
      </c>
    </row>
    <row r="222">
      <c r="A222" s="3">
        <f>IFERROR(__xludf.DUMMYFUNCTION("""COMPUTED_VALUE"""),40498.666666666664)</f>
        <v>40498.66667</v>
      </c>
      <c r="B222" s="1">
        <f>IFERROR(__xludf.DUMMYFUNCTION("""COMPUTED_VALUE"""),18.75)</f>
        <v>18.75</v>
      </c>
      <c r="C222" s="1">
        <f t="shared" si="1"/>
        <v>-1.34</v>
      </c>
    </row>
    <row r="223">
      <c r="A223" s="3">
        <f>IFERROR(__xludf.DUMMYFUNCTION("""COMPUTED_VALUE"""),40499.666666666664)</f>
        <v>40499.66667</v>
      </c>
      <c r="B223" s="1">
        <f>IFERROR(__xludf.DUMMYFUNCTION("""COMPUTED_VALUE"""),18.93)</f>
        <v>18.93</v>
      </c>
      <c r="C223" s="1">
        <f t="shared" si="1"/>
        <v>-0.82</v>
      </c>
    </row>
    <row r="224">
      <c r="A224" s="3">
        <f>IFERROR(__xludf.DUMMYFUNCTION("""COMPUTED_VALUE"""),40500.666666666664)</f>
        <v>40500.66667</v>
      </c>
      <c r="B224" s="1">
        <f>IFERROR(__xludf.DUMMYFUNCTION("""COMPUTED_VALUE"""),19.24)</f>
        <v>19.24</v>
      </c>
      <c r="C224" s="1">
        <f t="shared" si="1"/>
        <v>-0.69</v>
      </c>
    </row>
    <row r="225">
      <c r="A225" s="3">
        <f>IFERROR(__xludf.DUMMYFUNCTION("""COMPUTED_VALUE"""),40501.666666666664)</f>
        <v>40501.66667</v>
      </c>
      <c r="B225" s="1">
        <f>IFERROR(__xludf.DUMMYFUNCTION("""COMPUTED_VALUE"""),19.26)</f>
        <v>19.26</v>
      </c>
      <c r="C225" s="1">
        <f t="shared" si="1"/>
        <v>-0.98</v>
      </c>
    </row>
    <row r="226">
      <c r="A226" s="3">
        <f>IFERROR(__xludf.DUMMYFUNCTION("""COMPUTED_VALUE"""),40504.666666666664)</f>
        <v>40504.66667</v>
      </c>
      <c r="B226" s="1">
        <f>IFERROR(__xludf.DUMMYFUNCTION("""COMPUTED_VALUE"""),18.86)</f>
        <v>18.86</v>
      </c>
      <c r="C226" s="1">
        <f t="shared" si="1"/>
        <v>-1.4</v>
      </c>
    </row>
    <row r="227">
      <c r="A227" s="3">
        <f>IFERROR(__xludf.DUMMYFUNCTION("""COMPUTED_VALUE"""),40505.666666666664)</f>
        <v>40505.66667</v>
      </c>
      <c r="B227" s="1">
        <f>IFERROR(__xludf.DUMMYFUNCTION("""COMPUTED_VALUE"""),18.66)</f>
        <v>18.66</v>
      </c>
      <c r="C227" s="1">
        <f t="shared" si="1"/>
        <v>-1.2</v>
      </c>
    </row>
    <row r="228">
      <c r="A228" s="3">
        <f>IFERROR(__xludf.DUMMYFUNCTION("""COMPUTED_VALUE"""),40506.666666666664)</f>
        <v>40506.66667</v>
      </c>
      <c r="B228" s="1">
        <f>IFERROR(__xludf.DUMMYFUNCTION("""COMPUTED_VALUE"""),18.95)</f>
        <v>18.95</v>
      </c>
      <c r="C228" s="1">
        <f t="shared" si="1"/>
        <v>-0.71</v>
      </c>
    </row>
    <row r="229">
      <c r="A229" s="3">
        <f>IFERROR(__xludf.DUMMYFUNCTION("""COMPUTED_VALUE"""),40508.666666666664)</f>
        <v>40508.66667</v>
      </c>
      <c r="B229" s="1">
        <f>IFERROR(__xludf.DUMMYFUNCTION("""COMPUTED_VALUE"""),18.87)</f>
        <v>18.87</v>
      </c>
      <c r="C229" s="1">
        <f t="shared" si="1"/>
        <v>-1.08</v>
      </c>
    </row>
    <row r="230">
      <c r="A230" s="3">
        <f>IFERROR(__xludf.DUMMYFUNCTION("""COMPUTED_VALUE"""),40511.666666666664)</f>
        <v>40511.66667</v>
      </c>
      <c r="B230" s="1">
        <f>IFERROR(__xludf.DUMMYFUNCTION("""COMPUTED_VALUE"""),18.55)</f>
        <v>18.55</v>
      </c>
      <c r="C230" s="1">
        <f t="shared" si="1"/>
        <v>-1.32</v>
      </c>
    </row>
    <row r="231">
      <c r="A231" s="3">
        <f>IFERROR(__xludf.DUMMYFUNCTION("""COMPUTED_VALUE"""),40512.666666666664)</f>
        <v>40512.66667</v>
      </c>
      <c r="B231" s="1">
        <f>IFERROR(__xludf.DUMMYFUNCTION("""COMPUTED_VALUE"""),18.46)</f>
        <v>18.46</v>
      </c>
      <c r="C231" s="1">
        <f t="shared" si="1"/>
        <v>-1.09</v>
      </c>
    </row>
    <row r="232">
      <c r="A232" s="3">
        <f>IFERROR(__xludf.DUMMYFUNCTION("""COMPUTED_VALUE"""),40513.666666666664)</f>
        <v>40513.66667</v>
      </c>
      <c r="B232" s="1">
        <f>IFERROR(__xludf.DUMMYFUNCTION("""COMPUTED_VALUE"""),18.81)</f>
        <v>18.81</v>
      </c>
      <c r="C232" s="1">
        <f t="shared" si="1"/>
        <v>-0.65</v>
      </c>
    </row>
    <row r="233">
      <c r="A233" s="3">
        <f>IFERROR(__xludf.DUMMYFUNCTION("""COMPUTED_VALUE"""),40514.666666666664)</f>
        <v>40514.66667</v>
      </c>
      <c r="B233" s="1">
        <f>IFERROR(__xludf.DUMMYFUNCTION("""COMPUTED_VALUE"""),19.25)</f>
        <v>19.25</v>
      </c>
      <c r="C233" s="1">
        <f t="shared" si="1"/>
        <v>-0.56</v>
      </c>
    </row>
    <row r="234">
      <c r="A234" s="3">
        <f>IFERROR(__xludf.DUMMYFUNCTION("""COMPUTED_VALUE"""),40515.666666666664)</f>
        <v>40515.66667</v>
      </c>
      <c r="B234" s="1">
        <f>IFERROR(__xludf.DUMMYFUNCTION("""COMPUTED_VALUE"""),19.34)</f>
        <v>19.34</v>
      </c>
      <c r="C234" s="1">
        <f t="shared" si="1"/>
        <v>-0.91</v>
      </c>
    </row>
    <row r="235">
      <c r="A235" s="3">
        <f>IFERROR(__xludf.DUMMYFUNCTION("""COMPUTED_VALUE"""),40518.666666666664)</f>
        <v>40518.66667</v>
      </c>
      <c r="B235" s="1">
        <f>IFERROR(__xludf.DUMMYFUNCTION("""COMPUTED_VALUE"""),19.58)</f>
        <v>19.58</v>
      </c>
      <c r="C235" s="1">
        <f t="shared" si="1"/>
        <v>-0.76</v>
      </c>
    </row>
    <row r="236">
      <c r="A236" s="3">
        <f>IFERROR(__xludf.DUMMYFUNCTION("""COMPUTED_VALUE"""),40519.666666666664)</f>
        <v>40519.66667</v>
      </c>
      <c r="B236" s="1">
        <f>IFERROR(__xludf.DUMMYFUNCTION("""COMPUTED_VALUE"""),19.22)</f>
        <v>19.22</v>
      </c>
      <c r="C236" s="1">
        <f t="shared" si="1"/>
        <v>-1.36</v>
      </c>
    </row>
    <row r="237">
      <c r="A237" s="3">
        <f>IFERROR(__xludf.DUMMYFUNCTION("""COMPUTED_VALUE"""),40520.666666666664)</f>
        <v>40520.66667</v>
      </c>
      <c r="B237" s="1">
        <f>IFERROR(__xludf.DUMMYFUNCTION("""COMPUTED_VALUE"""),19.49)</f>
        <v>19.49</v>
      </c>
      <c r="C237" s="1">
        <f t="shared" si="1"/>
        <v>-0.73</v>
      </c>
    </row>
    <row r="238">
      <c r="A238" s="3">
        <f>IFERROR(__xludf.DUMMYFUNCTION("""COMPUTED_VALUE"""),40521.666666666664)</f>
        <v>40521.66667</v>
      </c>
      <c r="B238" s="1">
        <f>IFERROR(__xludf.DUMMYFUNCTION("""COMPUTED_VALUE"""),19.78)</f>
        <v>19.78</v>
      </c>
      <c r="C238" s="1">
        <f t="shared" si="1"/>
        <v>-0.71</v>
      </c>
    </row>
    <row r="239">
      <c r="A239" s="3">
        <f>IFERROR(__xludf.DUMMYFUNCTION("""COMPUTED_VALUE"""),40522.666666666664)</f>
        <v>40522.66667</v>
      </c>
      <c r="B239" s="1">
        <f>IFERROR(__xludf.DUMMYFUNCTION("""COMPUTED_VALUE"""),20.05)</f>
        <v>20.05</v>
      </c>
      <c r="C239" s="1">
        <f t="shared" si="1"/>
        <v>-0.73</v>
      </c>
    </row>
    <row r="240">
      <c r="A240" s="3">
        <f>IFERROR(__xludf.DUMMYFUNCTION("""COMPUTED_VALUE"""),40525.666666666664)</f>
        <v>40525.66667</v>
      </c>
      <c r="B240" s="1">
        <f>IFERROR(__xludf.DUMMYFUNCTION("""COMPUTED_VALUE"""),20.22)</f>
        <v>20.22</v>
      </c>
      <c r="C240" s="1">
        <f t="shared" si="1"/>
        <v>-0.83</v>
      </c>
    </row>
    <row r="241">
      <c r="A241" s="3">
        <f>IFERROR(__xludf.DUMMYFUNCTION("""COMPUTED_VALUE"""),40526.666666666664)</f>
        <v>40526.66667</v>
      </c>
      <c r="B241" s="1">
        <f>IFERROR(__xludf.DUMMYFUNCTION("""COMPUTED_VALUE"""),20.16)</f>
        <v>20.16</v>
      </c>
      <c r="C241" s="1">
        <f t="shared" si="1"/>
        <v>-1.06</v>
      </c>
    </row>
    <row r="242">
      <c r="A242" s="3">
        <f>IFERROR(__xludf.DUMMYFUNCTION("""COMPUTED_VALUE"""),40527.666666666664)</f>
        <v>40527.66667</v>
      </c>
      <c r="B242" s="1">
        <f>IFERROR(__xludf.DUMMYFUNCTION("""COMPUTED_VALUE"""),19.24)</f>
        <v>19.24</v>
      </c>
      <c r="C242" s="1">
        <f t="shared" si="1"/>
        <v>-1.92</v>
      </c>
    </row>
    <row r="243">
      <c r="A243" s="3">
        <f>IFERROR(__xludf.DUMMYFUNCTION("""COMPUTED_VALUE"""),40528.666666666664)</f>
        <v>40528.66667</v>
      </c>
      <c r="B243" s="1">
        <f>IFERROR(__xludf.DUMMYFUNCTION("""COMPUTED_VALUE"""),16.8)</f>
        <v>16.8</v>
      </c>
      <c r="C243" s="1">
        <f t="shared" si="1"/>
        <v>-3.44</v>
      </c>
    </row>
    <row r="244">
      <c r="A244" s="3">
        <f>IFERROR(__xludf.DUMMYFUNCTION("""COMPUTED_VALUE"""),40529.666666666664)</f>
        <v>40529.66667</v>
      </c>
      <c r="B244" s="1">
        <f>IFERROR(__xludf.DUMMYFUNCTION("""COMPUTED_VALUE"""),16.73)</f>
        <v>16.73</v>
      </c>
      <c r="C244" s="1">
        <f t="shared" si="1"/>
        <v>-1.07</v>
      </c>
    </row>
    <row r="245">
      <c r="A245" s="3">
        <f>IFERROR(__xludf.DUMMYFUNCTION("""COMPUTED_VALUE"""),40532.666666666664)</f>
        <v>40532.66667</v>
      </c>
      <c r="B245" s="1">
        <f>IFERROR(__xludf.DUMMYFUNCTION("""COMPUTED_VALUE"""),17.0)</f>
        <v>17</v>
      </c>
      <c r="C245" s="1">
        <f t="shared" si="1"/>
        <v>-0.73</v>
      </c>
    </row>
    <row r="246">
      <c r="A246" s="3">
        <f>IFERROR(__xludf.DUMMYFUNCTION("""COMPUTED_VALUE"""),40533.666666666664)</f>
        <v>40533.66667</v>
      </c>
      <c r="B246" s="1">
        <f>IFERROR(__xludf.DUMMYFUNCTION("""COMPUTED_VALUE"""),17.01)</f>
        <v>17.01</v>
      </c>
      <c r="C246" s="1">
        <f t="shared" si="1"/>
        <v>-0.99</v>
      </c>
    </row>
    <row r="247">
      <c r="A247" s="3">
        <f>IFERROR(__xludf.DUMMYFUNCTION("""COMPUTED_VALUE"""),40534.666666666664)</f>
        <v>40534.66667</v>
      </c>
      <c r="B247" s="1">
        <f>IFERROR(__xludf.DUMMYFUNCTION("""COMPUTED_VALUE"""),17.14)</f>
        <v>17.14</v>
      </c>
      <c r="C247" s="1">
        <f t="shared" si="1"/>
        <v>-0.87</v>
      </c>
    </row>
    <row r="248">
      <c r="A248" s="3">
        <f>IFERROR(__xludf.DUMMYFUNCTION("""COMPUTED_VALUE"""),40535.666666666664)</f>
        <v>40535.66667</v>
      </c>
      <c r="B248" s="1">
        <f>IFERROR(__xludf.DUMMYFUNCTION("""COMPUTED_VALUE"""),17.18)</f>
        <v>17.18</v>
      </c>
      <c r="C248" s="1">
        <f t="shared" si="1"/>
        <v>-0.96</v>
      </c>
    </row>
    <row r="249">
      <c r="A249" s="3">
        <f>IFERROR(__xludf.DUMMYFUNCTION("""COMPUTED_VALUE"""),40539.666666666664)</f>
        <v>40539.66667</v>
      </c>
      <c r="B249" s="1">
        <f>IFERROR(__xludf.DUMMYFUNCTION("""COMPUTED_VALUE"""),17.7)</f>
        <v>17.7</v>
      </c>
      <c r="C249" s="1">
        <f t="shared" si="1"/>
        <v>-0.48</v>
      </c>
    </row>
    <row r="250">
      <c r="A250" s="3">
        <f>IFERROR(__xludf.DUMMYFUNCTION("""COMPUTED_VALUE"""),40540.666666666664)</f>
        <v>40540.66667</v>
      </c>
      <c r="B250" s="1">
        <f>IFERROR(__xludf.DUMMYFUNCTION("""COMPUTED_VALUE"""),17.68)</f>
        <v>17.68</v>
      </c>
      <c r="C250" s="1">
        <f t="shared" si="1"/>
        <v>-1.02</v>
      </c>
    </row>
    <row r="251">
      <c r="A251" s="3">
        <f>IFERROR(__xludf.DUMMYFUNCTION("""COMPUTED_VALUE"""),40541.666666666664)</f>
        <v>40541.66667</v>
      </c>
      <c r="B251" s="1">
        <f>IFERROR(__xludf.DUMMYFUNCTION("""COMPUTED_VALUE"""),17.65)</f>
        <v>17.65</v>
      </c>
      <c r="C251" s="1">
        <f t="shared" si="1"/>
        <v>-1.03</v>
      </c>
    </row>
    <row r="252">
      <c r="A252" s="3">
        <f>IFERROR(__xludf.DUMMYFUNCTION("""COMPUTED_VALUE"""),40542.666666666664)</f>
        <v>40542.66667</v>
      </c>
      <c r="B252" s="1">
        <f>IFERROR(__xludf.DUMMYFUNCTION("""COMPUTED_VALUE"""),17.57)</f>
        <v>17.57</v>
      </c>
      <c r="C252" s="1">
        <f t="shared" si="1"/>
        <v>-1.08</v>
      </c>
    </row>
    <row r="253">
      <c r="A253" s="3">
        <f>IFERROR(__xludf.DUMMYFUNCTION("""COMPUTED_VALUE"""),40543.666666666664)</f>
        <v>40543.66667</v>
      </c>
      <c r="B253" s="1">
        <f>IFERROR(__xludf.DUMMYFUNCTION("""COMPUTED_VALUE"""),17.6)</f>
        <v>17.6</v>
      </c>
      <c r="C253" s="1">
        <f t="shared" si="1"/>
        <v>-0.97</v>
      </c>
    </row>
    <row r="254">
      <c r="A254" s="3">
        <f>IFERROR(__xludf.DUMMYFUNCTION("""COMPUTED_VALUE"""),40546.666666666664)</f>
        <v>40546.66667</v>
      </c>
      <c r="B254" s="1">
        <f>IFERROR(__xludf.DUMMYFUNCTION("""COMPUTED_VALUE"""),17.63)</f>
        <v>17.63</v>
      </c>
      <c r="C254" s="1">
        <f t="shared" si="1"/>
        <v>-0.97</v>
      </c>
    </row>
    <row r="255">
      <c r="A255" s="3">
        <f>IFERROR(__xludf.DUMMYFUNCTION("""COMPUTED_VALUE"""),40547.666666666664)</f>
        <v>40547.66667</v>
      </c>
      <c r="B255" s="1">
        <f>IFERROR(__xludf.DUMMYFUNCTION("""COMPUTED_VALUE"""),17.65)</f>
        <v>17.65</v>
      </c>
      <c r="C255" s="1">
        <f t="shared" si="1"/>
        <v>-0.98</v>
      </c>
    </row>
    <row r="256">
      <c r="A256" s="3">
        <f>IFERROR(__xludf.DUMMYFUNCTION("""COMPUTED_VALUE"""),40548.666666666664)</f>
        <v>40548.66667</v>
      </c>
      <c r="B256" s="1">
        <f>IFERROR(__xludf.DUMMYFUNCTION("""COMPUTED_VALUE"""),18.02)</f>
        <v>18.02</v>
      </c>
      <c r="C256" s="1">
        <f t="shared" si="1"/>
        <v>-0.63</v>
      </c>
    </row>
    <row r="257">
      <c r="A257" s="3">
        <f>IFERROR(__xludf.DUMMYFUNCTION("""COMPUTED_VALUE"""),40549.666666666664)</f>
        <v>40549.66667</v>
      </c>
      <c r="B257" s="1">
        <f>IFERROR(__xludf.DUMMYFUNCTION("""COMPUTED_VALUE"""),18.29)</f>
        <v>18.29</v>
      </c>
      <c r="C257" s="1">
        <f t="shared" si="1"/>
        <v>-0.73</v>
      </c>
    </row>
    <row r="258">
      <c r="A258" s="3">
        <f>IFERROR(__xludf.DUMMYFUNCTION("""COMPUTED_VALUE"""),40550.666666666664)</f>
        <v>40550.66667</v>
      </c>
      <c r="B258" s="1">
        <f>IFERROR(__xludf.DUMMYFUNCTION("""COMPUTED_VALUE"""),18.24)</f>
        <v>18.24</v>
      </c>
      <c r="C258" s="1">
        <f t="shared" si="1"/>
        <v>-1.05</v>
      </c>
    </row>
    <row r="259">
      <c r="A259" s="3">
        <f>IFERROR(__xludf.DUMMYFUNCTION("""COMPUTED_VALUE"""),40553.666666666664)</f>
        <v>40553.66667</v>
      </c>
      <c r="B259" s="1">
        <f>IFERROR(__xludf.DUMMYFUNCTION("""COMPUTED_VALUE"""),17.95)</f>
        <v>17.95</v>
      </c>
      <c r="C259" s="1">
        <f t="shared" si="1"/>
        <v>-1.29</v>
      </c>
    </row>
    <row r="260">
      <c r="A260" s="3">
        <f>IFERROR(__xludf.DUMMYFUNCTION("""COMPUTED_VALUE"""),40554.666666666664)</f>
        <v>40554.66667</v>
      </c>
      <c r="B260" s="1">
        <f>IFERROR(__xludf.DUMMYFUNCTION("""COMPUTED_VALUE"""),17.97)</f>
        <v>17.97</v>
      </c>
      <c r="C260" s="1">
        <f t="shared" si="1"/>
        <v>-0.98</v>
      </c>
    </row>
    <row r="261">
      <c r="A261" s="3">
        <f>IFERROR(__xludf.DUMMYFUNCTION("""COMPUTED_VALUE"""),40555.666666666664)</f>
        <v>40555.66667</v>
      </c>
      <c r="B261" s="1">
        <f>IFERROR(__xludf.DUMMYFUNCTION("""COMPUTED_VALUE"""),18.15)</f>
        <v>18.15</v>
      </c>
      <c r="C261" s="1">
        <f t="shared" si="1"/>
        <v>-0.82</v>
      </c>
    </row>
    <row r="262">
      <c r="A262" s="3">
        <f>IFERROR(__xludf.DUMMYFUNCTION("""COMPUTED_VALUE"""),40556.666666666664)</f>
        <v>40556.66667</v>
      </c>
      <c r="B262" s="1">
        <f>IFERROR(__xludf.DUMMYFUNCTION("""COMPUTED_VALUE"""),17.79)</f>
        <v>17.79</v>
      </c>
      <c r="C262" s="1">
        <f t="shared" si="1"/>
        <v>-1.36</v>
      </c>
    </row>
    <row r="263">
      <c r="A263" s="3">
        <f>IFERROR(__xludf.DUMMYFUNCTION("""COMPUTED_VALUE"""),40557.666666666664)</f>
        <v>40557.66667</v>
      </c>
      <c r="B263" s="1">
        <f>IFERROR(__xludf.DUMMYFUNCTION("""COMPUTED_VALUE"""),17.78)</f>
        <v>17.78</v>
      </c>
      <c r="C263" s="1">
        <f t="shared" si="1"/>
        <v>-1.01</v>
      </c>
    </row>
    <row r="264">
      <c r="A264" s="3">
        <f>IFERROR(__xludf.DUMMYFUNCTION("""COMPUTED_VALUE"""),40561.666666666664)</f>
        <v>40561.66667</v>
      </c>
      <c r="B264" s="1">
        <f>IFERROR(__xludf.DUMMYFUNCTION("""COMPUTED_VALUE"""),17.8)</f>
        <v>17.8</v>
      </c>
      <c r="C264" s="1">
        <f t="shared" si="1"/>
        <v>-0.98</v>
      </c>
    </row>
    <row r="265">
      <c r="A265" s="3">
        <f>IFERROR(__xludf.DUMMYFUNCTION("""COMPUTED_VALUE"""),40562.666666666664)</f>
        <v>40562.66667</v>
      </c>
      <c r="B265" s="1">
        <f>IFERROR(__xludf.DUMMYFUNCTION("""COMPUTED_VALUE"""),17.28)</f>
        <v>17.28</v>
      </c>
      <c r="C265" s="1">
        <f t="shared" si="1"/>
        <v>-1.52</v>
      </c>
    </row>
    <row r="266">
      <c r="A266" s="3">
        <f>IFERROR(__xludf.DUMMYFUNCTION("""COMPUTED_VALUE"""),40563.666666666664)</f>
        <v>40563.66667</v>
      </c>
      <c r="B266" s="1">
        <f>IFERROR(__xludf.DUMMYFUNCTION("""COMPUTED_VALUE"""),17.67)</f>
        <v>17.67</v>
      </c>
      <c r="C266" s="1">
        <f t="shared" si="1"/>
        <v>-0.61</v>
      </c>
    </row>
    <row r="267">
      <c r="A267" s="3">
        <f>IFERROR(__xludf.DUMMYFUNCTION("""COMPUTED_VALUE"""),40564.666666666664)</f>
        <v>40564.66667</v>
      </c>
      <c r="B267" s="1">
        <f>IFERROR(__xludf.DUMMYFUNCTION("""COMPUTED_VALUE"""),17.54)</f>
        <v>17.54</v>
      </c>
      <c r="C267" s="1">
        <f t="shared" si="1"/>
        <v>-1.13</v>
      </c>
    </row>
    <row r="268">
      <c r="A268" s="3">
        <f>IFERROR(__xludf.DUMMYFUNCTION("""COMPUTED_VALUE"""),40567.666666666664)</f>
        <v>40567.66667</v>
      </c>
      <c r="B268" s="1">
        <f>IFERROR(__xludf.DUMMYFUNCTION("""COMPUTED_VALUE"""),17.95)</f>
        <v>17.95</v>
      </c>
      <c r="C268" s="1">
        <f t="shared" si="1"/>
        <v>-0.59</v>
      </c>
    </row>
    <row r="269">
      <c r="A269" s="3">
        <f>IFERROR(__xludf.DUMMYFUNCTION("""COMPUTED_VALUE"""),40568.666666666664)</f>
        <v>40568.66667</v>
      </c>
      <c r="B269" s="1">
        <f>IFERROR(__xludf.DUMMYFUNCTION("""COMPUTED_VALUE"""),17.9)</f>
        <v>17.9</v>
      </c>
      <c r="C269" s="1">
        <f t="shared" si="1"/>
        <v>-1.05</v>
      </c>
    </row>
    <row r="270">
      <c r="A270" s="3">
        <f>IFERROR(__xludf.DUMMYFUNCTION("""COMPUTED_VALUE"""),40569.666666666664)</f>
        <v>40569.66667</v>
      </c>
      <c r="B270" s="1">
        <f>IFERROR(__xludf.DUMMYFUNCTION("""COMPUTED_VALUE"""),17.75)</f>
        <v>17.75</v>
      </c>
      <c r="C270" s="1">
        <f t="shared" si="1"/>
        <v>-1.15</v>
      </c>
    </row>
    <row r="271">
      <c r="A271" s="3">
        <f>IFERROR(__xludf.DUMMYFUNCTION("""COMPUTED_VALUE"""),40570.666666666664)</f>
        <v>40570.66667</v>
      </c>
      <c r="B271" s="1">
        <f>IFERROR(__xludf.DUMMYFUNCTION("""COMPUTED_VALUE"""),17.65)</f>
        <v>17.65</v>
      </c>
      <c r="C271" s="1">
        <f t="shared" si="1"/>
        <v>-1.1</v>
      </c>
    </row>
    <row r="272">
      <c r="A272" s="3">
        <f>IFERROR(__xludf.DUMMYFUNCTION("""COMPUTED_VALUE"""),40571.666666666664)</f>
        <v>40571.66667</v>
      </c>
      <c r="B272" s="1">
        <f>IFERROR(__xludf.DUMMYFUNCTION("""COMPUTED_VALUE"""),17.36)</f>
        <v>17.36</v>
      </c>
      <c r="C272" s="1">
        <f t="shared" si="1"/>
        <v>-1.29</v>
      </c>
    </row>
    <row r="273">
      <c r="A273" s="3">
        <f>IFERROR(__xludf.DUMMYFUNCTION("""COMPUTED_VALUE"""),40574.666666666664)</f>
        <v>40574.66667</v>
      </c>
      <c r="B273" s="1">
        <f>IFERROR(__xludf.DUMMYFUNCTION("""COMPUTED_VALUE"""),17.46)</f>
        <v>17.46</v>
      </c>
      <c r="C273" s="1">
        <f t="shared" si="1"/>
        <v>-0.9</v>
      </c>
    </row>
    <row r="274">
      <c r="A274" s="3">
        <f>IFERROR(__xludf.DUMMYFUNCTION("""COMPUTED_VALUE"""),40575.666666666664)</f>
        <v>40575.66667</v>
      </c>
      <c r="B274" s="1">
        <f>IFERROR(__xludf.DUMMYFUNCTION("""COMPUTED_VALUE"""),17.68)</f>
        <v>17.68</v>
      </c>
      <c r="C274" s="1">
        <f t="shared" si="1"/>
        <v>-0.78</v>
      </c>
    </row>
    <row r="275">
      <c r="A275" s="3">
        <f>IFERROR(__xludf.DUMMYFUNCTION("""COMPUTED_VALUE"""),40576.666666666664)</f>
        <v>40576.66667</v>
      </c>
      <c r="B275" s="1">
        <f>IFERROR(__xludf.DUMMYFUNCTION("""COMPUTED_VALUE"""),18.02)</f>
        <v>18.02</v>
      </c>
      <c r="C275" s="1">
        <f t="shared" si="1"/>
        <v>-0.66</v>
      </c>
    </row>
    <row r="276">
      <c r="A276" s="3">
        <f>IFERROR(__xludf.DUMMYFUNCTION("""COMPUTED_VALUE"""),40577.666666666664)</f>
        <v>40577.66667</v>
      </c>
      <c r="B276" s="1">
        <f>IFERROR(__xludf.DUMMYFUNCTION("""COMPUTED_VALUE"""),17.91)</f>
        <v>17.91</v>
      </c>
      <c r="C276" s="1">
        <f t="shared" si="1"/>
        <v>-1.11</v>
      </c>
    </row>
    <row r="277">
      <c r="A277" s="3">
        <f>IFERROR(__xludf.DUMMYFUNCTION("""COMPUTED_VALUE"""),40578.666666666664)</f>
        <v>40578.66667</v>
      </c>
      <c r="B277" s="1">
        <f>IFERROR(__xludf.DUMMYFUNCTION("""COMPUTED_VALUE"""),18.23)</f>
        <v>18.23</v>
      </c>
      <c r="C277" s="1">
        <f t="shared" si="1"/>
        <v>-0.68</v>
      </c>
    </row>
    <row r="278">
      <c r="A278" s="3">
        <f>IFERROR(__xludf.DUMMYFUNCTION("""COMPUTED_VALUE"""),40581.666666666664)</f>
        <v>40581.66667</v>
      </c>
      <c r="B278" s="1">
        <f>IFERROR(__xludf.DUMMYFUNCTION("""COMPUTED_VALUE"""),18.48)</f>
        <v>18.48</v>
      </c>
      <c r="C278" s="1">
        <f t="shared" si="1"/>
        <v>-0.75</v>
      </c>
    </row>
    <row r="279">
      <c r="A279" s="3">
        <f>IFERROR(__xludf.DUMMYFUNCTION("""COMPUTED_VALUE"""),40582.666666666664)</f>
        <v>40582.66667</v>
      </c>
      <c r="B279" s="1">
        <f>IFERROR(__xludf.DUMMYFUNCTION("""COMPUTED_VALUE"""),18.64)</f>
        <v>18.64</v>
      </c>
      <c r="C279" s="1">
        <f t="shared" si="1"/>
        <v>-0.84</v>
      </c>
    </row>
    <row r="280">
      <c r="A280" s="3">
        <f>IFERROR(__xludf.DUMMYFUNCTION("""COMPUTED_VALUE"""),40583.666666666664)</f>
        <v>40583.66667</v>
      </c>
      <c r="B280" s="1">
        <f>IFERROR(__xludf.DUMMYFUNCTION("""COMPUTED_VALUE"""),18.32)</f>
        <v>18.32</v>
      </c>
      <c r="C280" s="1">
        <f t="shared" si="1"/>
        <v>-1.32</v>
      </c>
    </row>
    <row r="281">
      <c r="A281" s="3">
        <f>IFERROR(__xludf.DUMMYFUNCTION("""COMPUTED_VALUE"""),40584.666666666664)</f>
        <v>40584.66667</v>
      </c>
      <c r="B281" s="1">
        <f>IFERROR(__xludf.DUMMYFUNCTION("""COMPUTED_VALUE"""),18.68)</f>
        <v>18.68</v>
      </c>
      <c r="C281" s="1">
        <f t="shared" si="1"/>
        <v>-0.64</v>
      </c>
    </row>
    <row r="282">
      <c r="A282" s="3">
        <f>IFERROR(__xludf.DUMMYFUNCTION("""COMPUTED_VALUE"""),40585.666666666664)</f>
        <v>40585.66667</v>
      </c>
      <c r="B282" s="1">
        <f>IFERROR(__xludf.DUMMYFUNCTION("""COMPUTED_VALUE"""),18.73)</f>
        <v>18.73</v>
      </c>
      <c r="C282" s="1">
        <f t="shared" si="1"/>
        <v>-0.95</v>
      </c>
    </row>
    <row r="283">
      <c r="A283" s="3">
        <f>IFERROR(__xludf.DUMMYFUNCTION("""COMPUTED_VALUE"""),40588.666666666664)</f>
        <v>40588.66667</v>
      </c>
      <c r="B283" s="1">
        <f>IFERROR(__xludf.DUMMYFUNCTION("""COMPUTED_VALUE"""),18.93)</f>
        <v>18.93</v>
      </c>
      <c r="C283" s="1">
        <f t="shared" si="1"/>
        <v>-0.8</v>
      </c>
    </row>
    <row r="284">
      <c r="A284" s="3">
        <f>IFERROR(__xludf.DUMMYFUNCTION("""COMPUTED_VALUE"""),40589.666666666664)</f>
        <v>40589.66667</v>
      </c>
      <c r="B284" s="1">
        <f>IFERROR(__xludf.DUMMYFUNCTION("""COMPUTED_VALUE"""),18.9)</f>
        <v>18.9</v>
      </c>
      <c r="C284" s="1">
        <f t="shared" si="1"/>
        <v>-1.03</v>
      </c>
    </row>
    <row r="285">
      <c r="A285" s="3">
        <f>IFERROR(__xludf.DUMMYFUNCTION("""COMPUTED_VALUE"""),40590.666666666664)</f>
        <v>40590.66667</v>
      </c>
      <c r="B285" s="1">
        <f>IFERROR(__xludf.DUMMYFUNCTION("""COMPUTED_VALUE"""),18.99)</f>
        <v>18.99</v>
      </c>
      <c r="C285" s="1">
        <f t="shared" si="1"/>
        <v>-0.91</v>
      </c>
    </row>
    <row r="286">
      <c r="A286" s="3">
        <f>IFERROR(__xludf.DUMMYFUNCTION("""COMPUTED_VALUE"""),40591.666666666664)</f>
        <v>40591.66667</v>
      </c>
      <c r="B286" s="1">
        <f>IFERROR(__xludf.DUMMYFUNCTION("""COMPUTED_VALUE"""),19.04)</f>
        <v>19.04</v>
      </c>
      <c r="C286" s="1">
        <f t="shared" si="1"/>
        <v>-0.95</v>
      </c>
    </row>
    <row r="287">
      <c r="A287" s="3">
        <f>IFERROR(__xludf.DUMMYFUNCTION("""COMPUTED_VALUE"""),40592.666666666664)</f>
        <v>40592.66667</v>
      </c>
      <c r="B287" s="1">
        <f>IFERROR(__xludf.DUMMYFUNCTION("""COMPUTED_VALUE"""),18.96)</f>
        <v>18.96</v>
      </c>
      <c r="C287" s="1">
        <f t="shared" si="1"/>
        <v>-1.08</v>
      </c>
    </row>
    <row r="288">
      <c r="A288" s="3">
        <f>IFERROR(__xludf.DUMMYFUNCTION("""COMPUTED_VALUE"""),40596.666666666664)</f>
        <v>40596.66667</v>
      </c>
      <c r="B288" s="1">
        <f>IFERROR(__xludf.DUMMYFUNCTION("""COMPUTED_VALUE"""),18.43)</f>
        <v>18.43</v>
      </c>
      <c r="C288" s="1">
        <f t="shared" si="1"/>
        <v>-1.53</v>
      </c>
    </row>
    <row r="289">
      <c r="A289" s="3">
        <f>IFERROR(__xludf.DUMMYFUNCTION("""COMPUTED_VALUE"""),40597.666666666664)</f>
        <v>40597.66667</v>
      </c>
      <c r="B289" s="1">
        <f>IFERROR(__xludf.DUMMYFUNCTION("""COMPUTED_VALUE"""),18.22)</f>
        <v>18.22</v>
      </c>
      <c r="C289" s="1">
        <f t="shared" si="1"/>
        <v>-1.21</v>
      </c>
    </row>
    <row r="290">
      <c r="A290" s="3">
        <f>IFERROR(__xludf.DUMMYFUNCTION("""COMPUTED_VALUE"""),40598.666666666664)</f>
        <v>40598.66667</v>
      </c>
      <c r="B290" s="1">
        <f>IFERROR(__xludf.DUMMYFUNCTION("""COMPUTED_VALUE"""),18.48)</f>
        <v>18.48</v>
      </c>
      <c r="C290" s="1">
        <f t="shared" si="1"/>
        <v>-0.74</v>
      </c>
    </row>
    <row r="291">
      <c r="A291" s="3">
        <f>IFERROR(__xludf.DUMMYFUNCTION("""COMPUTED_VALUE"""),40599.666666666664)</f>
        <v>40599.66667</v>
      </c>
      <c r="B291" s="1">
        <f>IFERROR(__xludf.DUMMYFUNCTION("""COMPUTED_VALUE"""),18.67)</f>
        <v>18.67</v>
      </c>
      <c r="C291" s="1">
        <f t="shared" si="1"/>
        <v>-0.81</v>
      </c>
    </row>
    <row r="292">
      <c r="A292" s="3">
        <f>IFERROR(__xludf.DUMMYFUNCTION("""COMPUTED_VALUE"""),40602.666666666664)</f>
        <v>40602.66667</v>
      </c>
      <c r="B292" s="1">
        <f>IFERROR(__xludf.DUMMYFUNCTION("""COMPUTED_VALUE"""),18.26)</f>
        <v>18.26</v>
      </c>
      <c r="C292" s="1">
        <f t="shared" si="1"/>
        <v>-1.41</v>
      </c>
    </row>
    <row r="293">
      <c r="A293" s="3">
        <f>IFERROR(__xludf.DUMMYFUNCTION("""COMPUTED_VALUE"""),40603.666666666664)</f>
        <v>40603.66667</v>
      </c>
      <c r="B293" s="1">
        <f>IFERROR(__xludf.DUMMYFUNCTION("""COMPUTED_VALUE"""),18.18)</f>
        <v>18.18</v>
      </c>
      <c r="C293" s="1">
        <f t="shared" si="1"/>
        <v>-1.08</v>
      </c>
    </row>
    <row r="294">
      <c r="A294" s="3">
        <f>IFERROR(__xludf.DUMMYFUNCTION("""COMPUTED_VALUE"""),40604.666666666664)</f>
        <v>40604.66667</v>
      </c>
      <c r="B294" s="1">
        <f>IFERROR(__xludf.DUMMYFUNCTION("""COMPUTED_VALUE"""),18.49)</f>
        <v>18.49</v>
      </c>
      <c r="C294" s="1">
        <f t="shared" si="1"/>
        <v>-0.69</v>
      </c>
    </row>
    <row r="295">
      <c r="A295" s="3">
        <f>IFERROR(__xludf.DUMMYFUNCTION("""COMPUTED_VALUE"""),40605.666666666664)</f>
        <v>40605.66667</v>
      </c>
      <c r="B295" s="1">
        <f>IFERROR(__xludf.DUMMYFUNCTION("""COMPUTED_VALUE"""),18.96)</f>
        <v>18.96</v>
      </c>
      <c r="C295" s="1">
        <f t="shared" si="1"/>
        <v>-0.53</v>
      </c>
    </row>
    <row r="296">
      <c r="A296" s="3">
        <f>IFERROR(__xludf.DUMMYFUNCTION("""COMPUTED_VALUE"""),40606.666666666664)</f>
        <v>40606.66667</v>
      </c>
      <c r="B296" s="1">
        <f>IFERROR(__xludf.DUMMYFUNCTION("""COMPUTED_VALUE"""),18.67)</f>
        <v>18.67</v>
      </c>
      <c r="C296" s="1">
        <f t="shared" si="1"/>
        <v>-1.29</v>
      </c>
    </row>
    <row r="297">
      <c r="A297" s="3">
        <f>IFERROR(__xludf.DUMMYFUNCTION("""COMPUTED_VALUE"""),40609.666666666664)</f>
        <v>40609.66667</v>
      </c>
      <c r="B297" s="1">
        <f>IFERROR(__xludf.DUMMYFUNCTION("""COMPUTED_VALUE"""),18.54)</f>
        <v>18.54</v>
      </c>
      <c r="C297" s="1">
        <f t="shared" si="1"/>
        <v>-1.13</v>
      </c>
    </row>
    <row r="298">
      <c r="A298" s="3">
        <f>IFERROR(__xludf.DUMMYFUNCTION("""COMPUTED_VALUE"""),40610.666666666664)</f>
        <v>40610.66667</v>
      </c>
      <c r="B298" s="1">
        <f>IFERROR(__xludf.DUMMYFUNCTION("""COMPUTED_VALUE"""),18.54)</f>
        <v>18.54</v>
      </c>
      <c r="C298" s="1">
        <f t="shared" si="1"/>
        <v>-1</v>
      </c>
    </row>
    <row r="299">
      <c r="A299" s="3">
        <f>IFERROR(__xludf.DUMMYFUNCTION("""COMPUTED_VALUE"""),40611.666666666664)</f>
        <v>40611.66667</v>
      </c>
      <c r="B299" s="1">
        <f>IFERROR(__xludf.DUMMYFUNCTION("""COMPUTED_VALUE"""),18.43)</f>
        <v>18.43</v>
      </c>
      <c r="C299" s="1">
        <f t="shared" si="1"/>
        <v>-1.11</v>
      </c>
    </row>
    <row r="300">
      <c r="A300" s="3">
        <f>IFERROR(__xludf.DUMMYFUNCTION("""COMPUTED_VALUE"""),40612.666666666664)</f>
        <v>40612.66667</v>
      </c>
      <c r="B300" s="1">
        <f>IFERROR(__xludf.DUMMYFUNCTION("""COMPUTED_VALUE"""),17.85)</f>
        <v>17.85</v>
      </c>
      <c r="C300" s="1">
        <f t="shared" si="1"/>
        <v>-1.58</v>
      </c>
    </row>
    <row r="301">
      <c r="A301" s="3">
        <f>IFERROR(__xludf.DUMMYFUNCTION("""COMPUTED_VALUE"""),40613.666666666664)</f>
        <v>40613.66667</v>
      </c>
      <c r="B301" s="1">
        <f>IFERROR(__xludf.DUMMYFUNCTION("""COMPUTED_VALUE"""),18.13)</f>
        <v>18.13</v>
      </c>
      <c r="C301" s="1">
        <f t="shared" si="1"/>
        <v>-0.72</v>
      </c>
    </row>
    <row r="302">
      <c r="A302" s="3">
        <f>IFERROR(__xludf.DUMMYFUNCTION("""COMPUTED_VALUE"""),40616.666666666664)</f>
        <v>40616.66667</v>
      </c>
      <c r="B302" s="1">
        <f>IFERROR(__xludf.DUMMYFUNCTION("""COMPUTED_VALUE"""),17.97)</f>
        <v>17.97</v>
      </c>
      <c r="C302" s="1">
        <f t="shared" si="1"/>
        <v>-1.16</v>
      </c>
    </row>
    <row r="303">
      <c r="A303" s="3">
        <f>IFERROR(__xludf.DUMMYFUNCTION("""COMPUTED_VALUE"""),40617.666666666664)</f>
        <v>40617.66667</v>
      </c>
      <c r="B303" s="1">
        <f>IFERROR(__xludf.DUMMYFUNCTION("""COMPUTED_VALUE"""),17.8)</f>
        <v>17.8</v>
      </c>
      <c r="C303" s="1">
        <f t="shared" si="1"/>
        <v>-1.17</v>
      </c>
    </row>
    <row r="304">
      <c r="A304" s="3">
        <f>IFERROR(__xludf.DUMMYFUNCTION("""COMPUTED_VALUE"""),40618.666666666664)</f>
        <v>40618.66667</v>
      </c>
      <c r="B304" s="1">
        <f>IFERROR(__xludf.DUMMYFUNCTION("""COMPUTED_VALUE"""),17.74)</f>
        <v>17.74</v>
      </c>
      <c r="C304" s="1">
        <f t="shared" si="1"/>
        <v>-1.06</v>
      </c>
    </row>
    <row r="305">
      <c r="A305" s="3">
        <f>IFERROR(__xludf.DUMMYFUNCTION("""COMPUTED_VALUE"""),40619.666666666664)</f>
        <v>40619.66667</v>
      </c>
      <c r="B305" s="1">
        <f>IFERROR(__xludf.DUMMYFUNCTION("""COMPUTED_VALUE"""),17.86)</f>
        <v>17.86</v>
      </c>
      <c r="C305" s="1">
        <f t="shared" si="1"/>
        <v>-0.88</v>
      </c>
    </row>
    <row r="306">
      <c r="A306" s="3">
        <f>IFERROR(__xludf.DUMMYFUNCTION("""COMPUTED_VALUE"""),40620.666666666664)</f>
        <v>40620.66667</v>
      </c>
      <c r="B306" s="1">
        <f>IFERROR(__xludf.DUMMYFUNCTION("""COMPUTED_VALUE"""),17.86)</f>
        <v>17.86</v>
      </c>
      <c r="C306" s="1">
        <f t="shared" si="1"/>
        <v>-1</v>
      </c>
    </row>
    <row r="307">
      <c r="A307" s="3">
        <f>IFERROR(__xludf.DUMMYFUNCTION("""COMPUTED_VALUE"""),40623.666666666664)</f>
        <v>40623.66667</v>
      </c>
      <c r="B307" s="1">
        <f>IFERROR(__xludf.DUMMYFUNCTION("""COMPUTED_VALUE"""),17.99)</f>
        <v>17.99</v>
      </c>
      <c r="C307" s="1">
        <f t="shared" si="1"/>
        <v>-0.87</v>
      </c>
    </row>
    <row r="308">
      <c r="A308" s="3">
        <f>IFERROR(__xludf.DUMMYFUNCTION("""COMPUTED_VALUE"""),40624.666666666664)</f>
        <v>40624.66667</v>
      </c>
      <c r="B308" s="1">
        <f>IFERROR(__xludf.DUMMYFUNCTION("""COMPUTED_VALUE"""),17.9)</f>
        <v>17.9</v>
      </c>
      <c r="C308" s="1">
        <f t="shared" si="1"/>
        <v>-1.09</v>
      </c>
    </row>
    <row r="309">
      <c r="A309" s="3">
        <f>IFERROR(__xludf.DUMMYFUNCTION("""COMPUTED_VALUE"""),40625.666666666664)</f>
        <v>40625.66667</v>
      </c>
      <c r="B309" s="1">
        <f>IFERROR(__xludf.DUMMYFUNCTION("""COMPUTED_VALUE"""),18.0)</f>
        <v>18</v>
      </c>
      <c r="C309" s="1">
        <f t="shared" si="1"/>
        <v>-0.9</v>
      </c>
    </row>
    <row r="310">
      <c r="A310" s="3">
        <f>IFERROR(__xludf.DUMMYFUNCTION("""COMPUTED_VALUE"""),40626.666666666664)</f>
        <v>40626.66667</v>
      </c>
      <c r="B310" s="1">
        <f>IFERROR(__xludf.DUMMYFUNCTION("""COMPUTED_VALUE"""),18.17)</f>
        <v>18.17</v>
      </c>
      <c r="C310" s="1">
        <f t="shared" si="1"/>
        <v>-0.83</v>
      </c>
    </row>
    <row r="311">
      <c r="A311" s="3">
        <f>IFERROR(__xludf.DUMMYFUNCTION("""COMPUTED_VALUE"""),40627.666666666664)</f>
        <v>40627.66667</v>
      </c>
      <c r="B311" s="1">
        <f>IFERROR(__xludf.DUMMYFUNCTION("""COMPUTED_VALUE"""),18.02)</f>
        <v>18.02</v>
      </c>
      <c r="C311" s="1">
        <f t="shared" si="1"/>
        <v>-1.15</v>
      </c>
    </row>
    <row r="312">
      <c r="A312" s="3">
        <f>IFERROR(__xludf.DUMMYFUNCTION("""COMPUTED_VALUE"""),40630.666666666664)</f>
        <v>40630.66667</v>
      </c>
      <c r="B312" s="1">
        <f>IFERROR(__xludf.DUMMYFUNCTION("""COMPUTED_VALUE"""),18.19)</f>
        <v>18.19</v>
      </c>
      <c r="C312" s="1">
        <f t="shared" si="1"/>
        <v>-0.83</v>
      </c>
    </row>
    <row r="313">
      <c r="A313" s="3">
        <f>IFERROR(__xludf.DUMMYFUNCTION("""COMPUTED_VALUE"""),40631.666666666664)</f>
        <v>40631.66667</v>
      </c>
      <c r="B313" s="1">
        <f>IFERROR(__xludf.DUMMYFUNCTION("""COMPUTED_VALUE"""),18.05)</f>
        <v>18.05</v>
      </c>
      <c r="C313" s="1">
        <f t="shared" si="1"/>
        <v>-1.14</v>
      </c>
    </row>
    <row r="314">
      <c r="A314" s="3">
        <f>IFERROR(__xludf.DUMMYFUNCTION("""COMPUTED_VALUE"""),40632.666666666664)</f>
        <v>40632.66667</v>
      </c>
      <c r="B314" s="1">
        <f>IFERROR(__xludf.DUMMYFUNCTION("""COMPUTED_VALUE"""),18.56)</f>
        <v>18.56</v>
      </c>
      <c r="C314" s="1">
        <f t="shared" si="1"/>
        <v>-0.49</v>
      </c>
    </row>
    <row r="315">
      <c r="A315" s="3">
        <f>IFERROR(__xludf.DUMMYFUNCTION("""COMPUTED_VALUE"""),40633.666666666664)</f>
        <v>40633.66667</v>
      </c>
      <c r="B315" s="1">
        <f>IFERROR(__xludf.DUMMYFUNCTION("""COMPUTED_VALUE"""),18.41)</f>
        <v>18.41</v>
      </c>
      <c r="C315" s="1">
        <f t="shared" si="1"/>
        <v>-1.15</v>
      </c>
    </row>
    <row r="316">
      <c r="A316" s="3">
        <f>IFERROR(__xludf.DUMMYFUNCTION("""COMPUTED_VALUE"""),40634.666666666664)</f>
        <v>40634.66667</v>
      </c>
      <c r="B316" s="1">
        <f>IFERROR(__xludf.DUMMYFUNCTION("""COMPUTED_VALUE"""),18.56)</f>
        <v>18.56</v>
      </c>
      <c r="C316" s="1">
        <f t="shared" si="1"/>
        <v>-0.85</v>
      </c>
    </row>
    <row r="317">
      <c r="A317" s="3">
        <f>IFERROR(__xludf.DUMMYFUNCTION("""COMPUTED_VALUE"""),40637.666666666664)</f>
        <v>40637.66667</v>
      </c>
      <c r="B317" s="1">
        <f>IFERROR(__xludf.DUMMYFUNCTION("""COMPUTED_VALUE"""),18.81)</f>
        <v>18.81</v>
      </c>
      <c r="C317" s="1">
        <f t="shared" si="1"/>
        <v>-0.75</v>
      </c>
    </row>
    <row r="318">
      <c r="A318" s="3">
        <f>IFERROR(__xludf.DUMMYFUNCTION("""COMPUTED_VALUE"""),40638.666666666664)</f>
        <v>40638.66667</v>
      </c>
      <c r="B318" s="1">
        <f>IFERROR(__xludf.DUMMYFUNCTION("""COMPUTED_VALUE"""),18.91)</f>
        <v>18.91</v>
      </c>
      <c r="C318" s="1">
        <f t="shared" si="1"/>
        <v>-0.9</v>
      </c>
    </row>
    <row r="319">
      <c r="A319" s="3">
        <f>IFERROR(__xludf.DUMMYFUNCTION("""COMPUTED_VALUE"""),40639.666666666664)</f>
        <v>40639.66667</v>
      </c>
      <c r="B319" s="1">
        <f>IFERROR(__xludf.DUMMYFUNCTION("""COMPUTED_VALUE"""),19.0)</f>
        <v>19</v>
      </c>
      <c r="C319" s="1">
        <f t="shared" si="1"/>
        <v>-0.91</v>
      </c>
    </row>
    <row r="320">
      <c r="A320" s="3">
        <f>IFERROR(__xludf.DUMMYFUNCTION("""COMPUTED_VALUE"""),40640.666666666664)</f>
        <v>40640.66667</v>
      </c>
      <c r="B320" s="1">
        <f>IFERROR(__xludf.DUMMYFUNCTION("""COMPUTED_VALUE"""),19.1)</f>
        <v>19.1</v>
      </c>
      <c r="C320" s="1">
        <f t="shared" si="1"/>
        <v>-0.9</v>
      </c>
    </row>
    <row r="321">
      <c r="A321" s="3">
        <f>IFERROR(__xludf.DUMMYFUNCTION("""COMPUTED_VALUE"""),40641.666666666664)</f>
        <v>40641.66667</v>
      </c>
      <c r="B321" s="1">
        <f>IFERROR(__xludf.DUMMYFUNCTION("""COMPUTED_VALUE"""),19.18)</f>
        <v>19.18</v>
      </c>
      <c r="C321" s="1">
        <f t="shared" si="1"/>
        <v>-0.92</v>
      </c>
    </row>
    <row r="322">
      <c r="A322" s="3">
        <f>IFERROR(__xludf.DUMMYFUNCTION("""COMPUTED_VALUE"""),40644.666666666664)</f>
        <v>40644.66667</v>
      </c>
      <c r="B322" s="1">
        <f>IFERROR(__xludf.DUMMYFUNCTION("""COMPUTED_VALUE"""),19.43)</f>
        <v>19.43</v>
      </c>
      <c r="C322" s="1">
        <f t="shared" si="1"/>
        <v>-0.75</v>
      </c>
    </row>
    <row r="323">
      <c r="A323" s="3">
        <f>IFERROR(__xludf.DUMMYFUNCTION("""COMPUTED_VALUE"""),40645.666666666664)</f>
        <v>40645.66667</v>
      </c>
      <c r="B323" s="1">
        <f>IFERROR(__xludf.DUMMYFUNCTION("""COMPUTED_VALUE"""),19.26)</f>
        <v>19.26</v>
      </c>
      <c r="C323" s="1">
        <f t="shared" si="1"/>
        <v>-1.17</v>
      </c>
    </row>
    <row r="324">
      <c r="A324" s="3">
        <f>IFERROR(__xludf.DUMMYFUNCTION("""COMPUTED_VALUE"""),40646.666666666664)</f>
        <v>40646.66667</v>
      </c>
      <c r="B324" s="1">
        <f>IFERROR(__xludf.DUMMYFUNCTION("""COMPUTED_VALUE"""),19.38)</f>
        <v>19.38</v>
      </c>
      <c r="C324" s="1">
        <f t="shared" si="1"/>
        <v>-0.88</v>
      </c>
    </row>
    <row r="325">
      <c r="A325" s="3">
        <f>IFERROR(__xludf.DUMMYFUNCTION("""COMPUTED_VALUE"""),40647.666666666664)</f>
        <v>40647.66667</v>
      </c>
      <c r="B325" s="1">
        <f>IFERROR(__xludf.DUMMYFUNCTION("""COMPUTED_VALUE"""),19.08)</f>
        <v>19.08</v>
      </c>
      <c r="C325" s="1">
        <f t="shared" si="1"/>
        <v>-1.3</v>
      </c>
    </row>
    <row r="326">
      <c r="A326" s="3">
        <f>IFERROR(__xludf.DUMMYFUNCTION("""COMPUTED_VALUE"""),40648.666666666664)</f>
        <v>40648.66667</v>
      </c>
      <c r="B326" s="1">
        <f>IFERROR(__xludf.DUMMYFUNCTION("""COMPUTED_VALUE"""),19.12)</f>
        <v>19.12</v>
      </c>
      <c r="C326" s="1">
        <f t="shared" si="1"/>
        <v>-0.96</v>
      </c>
    </row>
    <row r="327">
      <c r="A327" s="3">
        <f>IFERROR(__xludf.DUMMYFUNCTION("""COMPUTED_VALUE"""),40651.666666666664)</f>
        <v>40651.66667</v>
      </c>
      <c r="B327" s="1">
        <f>IFERROR(__xludf.DUMMYFUNCTION("""COMPUTED_VALUE"""),18.92)</f>
        <v>18.92</v>
      </c>
      <c r="C327" s="1">
        <f t="shared" si="1"/>
        <v>-1.2</v>
      </c>
    </row>
    <row r="328">
      <c r="A328" s="3">
        <f>IFERROR(__xludf.DUMMYFUNCTION("""COMPUTED_VALUE"""),40652.666666666664)</f>
        <v>40652.66667</v>
      </c>
      <c r="B328" s="1">
        <f>IFERROR(__xludf.DUMMYFUNCTION("""COMPUTED_VALUE"""),18.98)</f>
        <v>18.98</v>
      </c>
      <c r="C328" s="1">
        <f t="shared" si="1"/>
        <v>-0.94</v>
      </c>
    </row>
    <row r="329">
      <c r="A329" s="3">
        <f>IFERROR(__xludf.DUMMYFUNCTION("""COMPUTED_VALUE"""),40653.666666666664)</f>
        <v>40653.66667</v>
      </c>
      <c r="B329" s="1">
        <f>IFERROR(__xludf.DUMMYFUNCTION("""COMPUTED_VALUE"""),19.34)</f>
        <v>19.34</v>
      </c>
      <c r="C329" s="1">
        <f t="shared" si="1"/>
        <v>-0.64</v>
      </c>
    </row>
    <row r="330">
      <c r="A330" s="3">
        <f>IFERROR(__xludf.DUMMYFUNCTION("""COMPUTED_VALUE"""),40654.666666666664)</f>
        <v>40654.66667</v>
      </c>
      <c r="B330" s="1">
        <f>IFERROR(__xludf.DUMMYFUNCTION("""COMPUTED_VALUE"""),19.44)</f>
        <v>19.44</v>
      </c>
      <c r="C330" s="1">
        <f t="shared" si="1"/>
        <v>-0.9</v>
      </c>
    </row>
    <row r="331">
      <c r="A331" s="3">
        <f>IFERROR(__xludf.DUMMYFUNCTION("""COMPUTED_VALUE"""),40658.666666666664)</f>
        <v>40658.66667</v>
      </c>
      <c r="B331" s="1">
        <f>IFERROR(__xludf.DUMMYFUNCTION("""COMPUTED_VALUE"""),19.44)</f>
        <v>19.44</v>
      </c>
      <c r="C331" s="1">
        <f t="shared" si="1"/>
        <v>-1</v>
      </c>
    </row>
    <row r="332">
      <c r="A332" s="3">
        <f>IFERROR(__xludf.DUMMYFUNCTION("""COMPUTED_VALUE"""),40659.666666666664)</f>
        <v>40659.66667</v>
      </c>
      <c r="B332" s="1">
        <f>IFERROR(__xludf.DUMMYFUNCTION("""COMPUTED_VALUE"""),19.69)</f>
        <v>19.69</v>
      </c>
      <c r="C332" s="1">
        <f t="shared" si="1"/>
        <v>-0.75</v>
      </c>
    </row>
    <row r="333">
      <c r="A333" s="3">
        <f>IFERROR(__xludf.DUMMYFUNCTION("""COMPUTED_VALUE"""),40660.666666666664)</f>
        <v>40660.66667</v>
      </c>
      <c r="B333" s="1">
        <f>IFERROR(__xludf.DUMMYFUNCTION("""COMPUTED_VALUE"""),19.72)</f>
        <v>19.72</v>
      </c>
      <c r="C333" s="1">
        <f t="shared" si="1"/>
        <v>-0.97</v>
      </c>
    </row>
    <row r="334">
      <c r="A334" s="3">
        <f>IFERROR(__xludf.DUMMYFUNCTION("""COMPUTED_VALUE"""),40661.666666666664)</f>
        <v>40661.66667</v>
      </c>
      <c r="B334" s="1">
        <f>IFERROR(__xludf.DUMMYFUNCTION("""COMPUTED_VALUE"""),19.42)</f>
        <v>19.42</v>
      </c>
      <c r="C334" s="1">
        <f t="shared" si="1"/>
        <v>-1.3</v>
      </c>
    </row>
    <row r="335">
      <c r="A335" s="3">
        <f>IFERROR(__xludf.DUMMYFUNCTION("""COMPUTED_VALUE"""),40662.666666666664)</f>
        <v>40662.66667</v>
      </c>
      <c r="B335" s="1">
        <f>IFERROR(__xludf.DUMMYFUNCTION("""COMPUTED_VALUE"""),19.53)</f>
        <v>19.53</v>
      </c>
      <c r="C335" s="1">
        <f t="shared" si="1"/>
        <v>-0.89</v>
      </c>
    </row>
    <row r="336">
      <c r="A336" s="3">
        <f>IFERROR(__xludf.DUMMYFUNCTION("""COMPUTED_VALUE"""),40665.666666666664)</f>
        <v>40665.66667</v>
      </c>
      <c r="B336" s="1">
        <f>IFERROR(__xludf.DUMMYFUNCTION("""COMPUTED_VALUE"""),19.79)</f>
        <v>19.79</v>
      </c>
      <c r="C336" s="1">
        <f t="shared" si="1"/>
        <v>-0.74</v>
      </c>
    </row>
    <row r="337">
      <c r="A337" s="3">
        <f>IFERROR(__xludf.DUMMYFUNCTION("""COMPUTED_VALUE"""),40666.666666666664)</f>
        <v>40666.66667</v>
      </c>
      <c r="B337" s="1">
        <f>IFERROR(__xludf.DUMMYFUNCTION("""COMPUTED_VALUE"""),20.0)</f>
        <v>20</v>
      </c>
      <c r="C337" s="1">
        <f t="shared" si="1"/>
        <v>-0.79</v>
      </c>
    </row>
    <row r="338">
      <c r="A338" s="3">
        <f>IFERROR(__xludf.DUMMYFUNCTION("""COMPUTED_VALUE"""),40667.666666666664)</f>
        <v>40667.66667</v>
      </c>
      <c r="B338" s="1">
        <f>IFERROR(__xludf.DUMMYFUNCTION("""COMPUTED_VALUE"""),19.94)</f>
        <v>19.94</v>
      </c>
      <c r="C338" s="1">
        <f t="shared" si="1"/>
        <v>-1.06</v>
      </c>
    </row>
    <row r="339">
      <c r="A339" s="3">
        <f>IFERROR(__xludf.DUMMYFUNCTION("""COMPUTED_VALUE"""),40668.666666666664)</f>
        <v>40668.66667</v>
      </c>
      <c r="B339" s="1">
        <f>IFERROR(__xludf.DUMMYFUNCTION("""COMPUTED_VALUE"""),19.68)</f>
        <v>19.68</v>
      </c>
      <c r="C339" s="1">
        <f t="shared" si="1"/>
        <v>-1.26</v>
      </c>
    </row>
    <row r="340">
      <c r="A340" s="3">
        <f>IFERROR(__xludf.DUMMYFUNCTION("""COMPUTED_VALUE"""),40669.666666666664)</f>
        <v>40669.66667</v>
      </c>
      <c r="B340" s="1">
        <f>IFERROR(__xludf.DUMMYFUNCTION("""COMPUTED_VALUE"""),19.85)</f>
        <v>19.85</v>
      </c>
      <c r="C340" s="1">
        <f t="shared" si="1"/>
        <v>-0.83</v>
      </c>
    </row>
    <row r="341">
      <c r="A341" s="3">
        <f>IFERROR(__xludf.DUMMYFUNCTION("""COMPUTED_VALUE"""),40672.666666666664)</f>
        <v>40672.66667</v>
      </c>
      <c r="B341" s="1">
        <f>IFERROR(__xludf.DUMMYFUNCTION("""COMPUTED_VALUE"""),19.97)</f>
        <v>19.97</v>
      </c>
      <c r="C341" s="1">
        <f t="shared" si="1"/>
        <v>-0.88</v>
      </c>
    </row>
    <row r="342">
      <c r="A342" s="3">
        <f>IFERROR(__xludf.DUMMYFUNCTION("""COMPUTED_VALUE"""),40673.666666666664)</f>
        <v>40673.66667</v>
      </c>
      <c r="B342" s="1">
        <f>IFERROR(__xludf.DUMMYFUNCTION("""COMPUTED_VALUE"""),20.09)</f>
        <v>20.09</v>
      </c>
      <c r="C342" s="1">
        <f t="shared" si="1"/>
        <v>-0.88</v>
      </c>
    </row>
    <row r="343">
      <c r="A343" s="3">
        <f>IFERROR(__xludf.DUMMYFUNCTION("""COMPUTED_VALUE"""),40674.666666666664)</f>
        <v>40674.66667</v>
      </c>
      <c r="B343" s="1">
        <f>IFERROR(__xludf.DUMMYFUNCTION("""COMPUTED_VALUE"""),19.84)</f>
        <v>19.84</v>
      </c>
      <c r="C343" s="1">
        <f t="shared" si="1"/>
        <v>-1.25</v>
      </c>
    </row>
    <row r="344">
      <c r="A344" s="3">
        <f>IFERROR(__xludf.DUMMYFUNCTION("""COMPUTED_VALUE"""),40675.666666666664)</f>
        <v>40675.66667</v>
      </c>
      <c r="B344" s="1">
        <f>IFERROR(__xludf.DUMMYFUNCTION("""COMPUTED_VALUE"""),19.98)</f>
        <v>19.98</v>
      </c>
      <c r="C344" s="1">
        <f t="shared" si="1"/>
        <v>-0.86</v>
      </c>
    </row>
    <row r="345">
      <c r="A345" s="3">
        <f>IFERROR(__xludf.DUMMYFUNCTION("""COMPUTED_VALUE"""),40676.666666666664)</f>
        <v>40676.66667</v>
      </c>
      <c r="B345" s="1">
        <f>IFERROR(__xludf.DUMMYFUNCTION("""COMPUTED_VALUE"""),19.98)</f>
        <v>19.98</v>
      </c>
      <c r="C345" s="1">
        <f t="shared" si="1"/>
        <v>-1</v>
      </c>
    </row>
    <row r="346">
      <c r="A346" s="3">
        <f>IFERROR(__xludf.DUMMYFUNCTION("""COMPUTED_VALUE"""),40679.666666666664)</f>
        <v>40679.66667</v>
      </c>
      <c r="B346" s="1">
        <f>IFERROR(__xludf.DUMMYFUNCTION("""COMPUTED_VALUE"""),19.99)</f>
        <v>19.99</v>
      </c>
      <c r="C346" s="1">
        <f t="shared" si="1"/>
        <v>-0.99</v>
      </c>
    </row>
    <row r="347">
      <c r="A347" s="3">
        <f>IFERROR(__xludf.DUMMYFUNCTION("""COMPUTED_VALUE"""),40680.666666666664)</f>
        <v>40680.66667</v>
      </c>
      <c r="B347" s="1">
        <f>IFERROR(__xludf.DUMMYFUNCTION("""COMPUTED_VALUE"""),20.15)</f>
        <v>20.15</v>
      </c>
      <c r="C347" s="1">
        <f t="shared" si="1"/>
        <v>-0.84</v>
      </c>
    </row>
    <row r="348">
      <c r="A348" s="3">
        <f>IFERROR(__xludf.DUMMYFUNCTION("""COMPUTED_VALUE"""),40681.666666666664)</f>
        <v>40681.66667</v>
      </c>
      <c r="B348" s="1">
        <f>IFERROR(__xludf.DUMMYFUNCTION("""COMPUTED_VALUE"""),20.0)</f>
        <v>20</v>
      </c>
      <c r="C348" s="1">
        <f t="shared" si="1"/>
        <v>-1.15</v>
      </c>
    </row>
    <row r="349">
      <c r="A349" s="3">
        <f>IFERROR(__xludf.DUMMYFUNCTION("""COMPUTED_VALUE"""),40682.666666666664)</f>
        <v>40682.66667</v>
      </c>
      <c r="B349" s="1">
        <f>IFERROR(__xludf.DUMMYFUNCTION("""COMPUTED_VALUE"""),19.91)</f>
        <v>19.91</v>
      </c>
      <c r="C349" s="1">
        <f t="shared" si="1"/>
        <v>-1.09</v>
      </c>
    </row>
    <row r="350">
      <c r="A350" s="3">
        <f>IFERROR(__xludf.DUMMYFUNCTION("""COMPUTED_VALUE"""),40683.666666666664)</f>
        <v>40683.66667</v>
      </c>
      <c r="B350" s="1">
        <f>IFERROR(__xludf.DUMMYFUNCTION("""COMPUTED_VALUE"""),19.56)</f>
        <v>19.56</v>
      </c>
      <c r="C350" s="1">
        <f t="shared" si="1"/>
        <v>-1.35</v>
      </c>
    </row>
    <row r="351">
      <c r="A351" s="3">
        <f>IFERROR(__xludf.DUMMYFUNCTION("""COMPUTED_VALUE"""),40686.666666666664)</f>
        <v>40686.66667</v>
      </c>
      <c r="B351" s="1">
        <f>IFERROR(__xludf.DUMMYFUNCTION("""COMPUTED_VALUE"""),19.23)</f>
        <v>19.23</v>
      </c>
      <c r="C351" s="1">
        <f t="shared" si="1"/>
        <v>-1.33</v>
      </c>
    </row>
    <row r="352">
      <c r="A352" s="3">
        <f>IFERROR(__xludf.DUMMYFUNCTION("""COMPUTED_VALUE"""),40687.666666666664)</f>
        <v>40687.66667</v>
      </c>
      <c r="B352" s="1">
        <f>IFERROR(__xludf.DUMMYFUNCTION("""COMPUTED_VALUE"""),19.4)</f>
        <v>19.4</v>
      </c>
      <c r="C352" s="1">
        <f t="shared" si="1"/>
        <v>-0.83</v>
      </c>
    </row>
    <row r="353">
      <c r="A353" s="3">
        <f>IFERROR(__xludf.DUMMYFUNCTION("""COMPUTED_VALUE"""),40688.666666666664)</f>
        <v>40688.66667</v>
      </c>
      <c r="B353" s="1">
        <f>IFERROR(__xludf.DUMMYFUNCTION("""COMPUTED_VALUE"""),19.69)</f>
        <v>19.69</v>
      </c>
      <c r="C353" s="1">
        <f t="shared" si="1"/>
        <v>-0.71</v>
      </c>
    </row>
    <row r="354">
      <c r="A354" s="3">
        <f>IFERROR(__xludf.DUMMYFUNCTION("""COMPUTED_VALUE"""),40689.666666666664)</f>
        <v>40689.66667</v>
      </c>
      <c r="B354" s="1">
        <f>IFERROR(__xludf.DUMMYFUNCTION("""COMPUTED_VALUE"""),19.82)</f>
        <v>19.82</v>
      </c>
      <c r="C354" s="1">
        <f t="shared" si="1"/>
        <v>-0.87</v>
      </c>
    </row>
    <row r="355">
      <c r="A355" s="3">
        <f>IFERROR(__xludf.DUMMYFUNCTION("""COMPUTED_VALUE"""),40690.666666666664)</f>
        <v>40690.66667</v>
      </c>
      <c r="B355" s="1">
        <f>IFERROR(__xludf.DUMMYFUNCTION("""COMPUTED_VALUE"""),19.95)</f>
        <v>19.95</v>
      </c>
      <c r="C355" s="1">
        <f t="shared" si="1"/>
        <v>-0.87</v>
      </c>
    </row>
    <row r="356">
      <c r="A356" s="3">
        <f>IFERROR(__xludf.DUMMYFUNCTION("""COMPUTED_VALUE"""),40694.666666666664)</f>
        <v>40694.66667</v>
      </c>
      <c r="B356" s="1">
        <f>IFERROR(__xludf.DUMMYFUNCTION("""COMPUTED_VALUE"""),20.27)</f>
        <v>20.27</v>
      </c>
      <c r="C356" s="1">
        <f t="shared" si="1"/>
        <v>-0.68</v>
      </c>
    </row>
    <row r="357">
      <c r="A357" s="3">
        <f>IFERROR(__xludf.DUMMYFUNCTION("""COMPUTED_VALUE"""),40695.666666666664)</f>
        <v>40695.66667</v>
      </c>
      <c r="B357" s="1">
        <f>IFERROR(__xludf.DUMMYFUNCTION("""COMPUTED_VALUE"""),19.8)</f>
        <v>19.8</v>
      </c>
      <c r="C357" s="1">
        <f t="shared" si="1"/>
        <v>-1.47</v>
      </c>
    </row>
    <row r="358">
      <c r="A358" s="3">
        <f>IFERROR(__xludf.DUMMYFUNCTION("""COMPUTED_VALUE"""),40696.666666666664)</f>
        <v>40696.66667</v>
      </c>
      <c r="B358" s="1">
        <f>IFERROR(__xludf.DUMMYFUNCTION("""COMPUTED_VALUE"""),20.18)</f>
        <v>20.18</v>
      </c>
      <c r="C358" s="1">
        <f t="shared" si="1"/>
        <v>-0.62</v>
      </c>
    </row>
    <row r="359">
      <c r="A359" s="3">
        <f>IFERROR(__xludf.DUMMYFUNCTION("""COMPUTED_VALUE"""),40697.666666666664)</f>
        <v>40697.66667</v>
      </c>
      <c r="B359" s="1">
        <f>IFERROR(__xludf.DUMMYFUNCTION("""COMPUTED_VALUE"""),19.78)</f>
        <v>19.78</v>
      </c>
      <c r="C359" s="1">
        <f t="shared" si="1"/>
        <v>-1.4</v>
      </c>
    </row>
    <row r="360">
      <c r="A360" s="3">
        <f>IFERROR(__xludf.DUMMYFUNCTION("""COMPUTED_VALUE"""),40700.666666666664)</f>
        <v>40700.66667</v>
      </c>
      <c r="B360" s="1">
        <f>IFERROR(__xludf.DUMMYFUNCTION("""COMPUTED_VALUE"""),19.55)</f>
        <v>19.55</v>
      </c>
      <c r="C360" s="1">
        <f t="shared" si="1"/>
        <v>-1.23</v>
      </c>
    </row>
    <row r="361">
      <c r="A361" s="3">
        <f>IFERROR(__xludf.DUMMYFUNCTION("""COMPUTED_VALUE"""),40701.666666666664)</f>
        <v>40701.66667</v>
      </c>
      <c r="B361" s="1">
        <f>IFERROR(__xludf.DUMMYFUNCTION("""COMPUTED_VALUE"""),19.95)</f>
        <v>19.95</v>
      </c>
      <c r="C361" s="1">
        <f t="shared" si="1"/>
        <v>-0.6</v>
      </c>
    </row>
    <row r="362">
      <c r="A362" s="3">
        <f>IFERROR(__xludf.DUMMYFUNCTION("""COMPUTED_VALUE"""),40702.666666666664)</f>
        <v>40702.66667</v>
      </c>
      <c r="B362" s="1">
        <f>IFERROR(__xludf.DUMMYFUNCTION("""COMPUTED_VALUE"""),19.18)</f>
        <v>19.18</v>
      </c>
      <c r="C362" s="1">
        <f t="shared" si="1"/>
        <v>-1.77</v>
      </c>
    </row>
    <row r="363">
      <c r="A363" s="3">
        <f>IFERROR(__xludf.DUMMYFUNCTION("""COMPUTED_VALUE"""),40703.666666666664)</f>
        <v>40703.66667</v>
      </c>
      <c r="B363" s="1">
        <f>IFERROR(__xludf.DUMMYFUNCTION("""COMPUTED_VALUE"""),19.11)</f>
        <v>19.11</v>
      </c>
      <c r="C363" s="1">
        <f t="shared" si="1"/>
        <v>-1.07</v>
      </c>
    </row>
    <row r="364">
      <c r="A364" s="3">
        <f>IFERROR(__xludf.DUMMYFUNCTION("""COMPUTED_VALUE"""),40704.666666666664)</f>
        <v>40704.66667</v>
      </c>
      <c r="B364" s="1">
        <f>IFERROR(__xludf.DUMMYFUNCTION("""COMPUTED_VALUE"""),18.67)</f>
        <v>18.67</v>
      </c>
      <c r="C364" s="1">
        <f t="shared" si="1"/>
        <v>-1.44</v>
      </c>
    </row>
    <row r="365">
      <c r="A365" s="3">
        <f>IFERROR(__xludf.DUMMYFUNCTION("""COMPUTED_VALUE"""),40707.666666666664)</f>
        <v>40707.66667</v>
      </c>
      <c r="B365" s="1">
        <f>IFERROR(__xludf.DUMMYFUNCTION("""COMPUTED_VALUE"""),18.72)</f>
        <v>18.72</v>
      </c>
      <c r="C365" s="1">
        <f t="shared" si="1"/>
        <v>-0.95</v>
      </c>
    </row>
    <row r="366">
      <c r="A366" s="3">
        <f>IFERROR(__xludf.DUMMYFUNCTION("""COMPUTED_VALUE"""),40708.666666666664)</f>
        <v>40708.66667</v>
      </c>
      <c r="B366" s="1">
        <f>IFERROR(__xludf.DUMMYFUNCTION("""COMPUTED_VALUE"""),18.98)</f>
        <v>18.98</v>
      </c>
      <c r="C366" s="1">
        <f t="shared" si="1"/>
        <v>-0.74</v>
      </c>
    </row>
    <row r="367">
      <c r="A367" s="3">
        <f>IFERROR(__xludf.DUMMYFUNCTION("""COMPUTED_VALUE"""),40709.666666666664)</f>
        <v>40709.66667</v>
      </c>
      <c r="B367" s="1">
        <f>IFERROR(__xludf.DUMMYFUNCTION("""COMPUTED_VALUE"""),18.71)</f>
        <v>18.71</v>
      </c>
      <c r="C367" s="1">
        <f t="shared" si="1"/>
        <v>-1.27</v>
      </c>
    </row>
    <row r="368">
      <c r="A368" s="3">
        <f>IFERROR(__xludf.DUMMYFUNCTION("""COMPUTED_VALUE"""),40710.666666666664)</f>
        <v>40710.66667</v>
      </c>
      <c r="B368" s="1">
        <f>IFERROR(__xludf.DUMMYFUNCTION("""COMPUTED_VALUE"""),18.72)</f>
        <v>18.72</v>
      </c>
      <c r="C368" s="1">
        <f t="shared" si="1"/>
        <v>-0.99</v>
      </c>
    </row>
    <row r="369">
      <c r="A369" s="3">
        <f>IFERROR(__xludf.DUMMYFUNCTION("""COMPUTED_VALUE"""),40711.666666666664)</f>
        <v>40711.66667</v>
      </c>
      <c r="B369" s="1">
        <f>IFERROR(__xludf.DUMMYFUNCTION("""COMPUTED_VALUE"""),18.61)</f>
        <v>18.61</v>
      </c>
      <c r="C369" s="1">
        <f t="shared" si="1"/>
        <v>-1.11</v>
      </c>
    </row>
    <row r="370">
      <c r="A370" s="3">
        <f>IFERROR(__xludf.DUMMYFUNCTION("""COMPUTED_VALUE"""),40714.666666666664)</f>
        <v>40714.66667</v>
      </c>
      <c r="B370" s="1">
        <f>IFERROR(__xludf.DUMMYFUNCTION("""COMPUTED_VALUE"""),18.51)</f>
        <v>18.51</v>
      </c>
      <c r="C370" s="1">
        <f t="shared" si="1"/>
        <v>-1.1</v>
      </c>
    </row>
    <row r="371">
      <c r="A371" s="3">
        <f>IFERROR(__xludf.DUMMYFUNCTION("""COMPUTED_VALUE"""),40715.666666666664)</f>
        <v>40715.66667</v>
      </c>
      <c r="B371" s="1">
        <f>IFERROR(__xludf.DUMMYFUNCTION("""COMPUTED_VALUE"""),18.75)</f>
        <v>18.75</v>
      </c>
      <c r="C371" s="1">
        <f t="shared" si="1"/>
        <v>-0.76</v>
      </c>
    </row>
    <row r="372">
      <c r="A372" s="3">
        <f>IFERROR(__xludf.DUMMYFUNCTION("""COMPUTED_VALUE"""),40716.666666666664)</f>
        <v>40716.66667</v>
      </c>
      <c r="B372" s="1">
        <f>IFERROR(__xludf.DUMMYFUNCTION("""COMPUTED_VALUE"""),18.67)</f>
        <v>18.67</v>
      </c>
      <c r="C372" s="1">
        <f t="shared" si="1"/>
        <v>-1.08</v>
      </c>
    </row>
    <row r="373">
      <c r="A373" s="3">
        <f>IFERROR(__xludf.DUMMYFUNCTION("""COMPUTED_VALUE"""),40717.666666666664)</f>
        <v>40717.66667</v>
      </c>
      <c r="B373" s="1">
        <f>IFERROR(__xludf.DUMMYFUNCTION("""COMPUTED_VALUE"""),18.83)</f>
        <v>18.83</v>
      </c>
      <c r="C373" s="1">
        <f t="shared" si="1"/>
        <v>-0.84</v>
      </c>
    </row>
    <row r="374">
      <c r="A374" s="3">
        <f>IFERROR(__xludf.DUMMYFUNCTION("""COMPUTED_VALUE"""),40718.666666666664)</f>
        <v>40718.66667</v>
      </c>
      <c r="B374" s="1">
        <f>IFERROR(__xludf.DUMMYFUNCTION("""COMPUTED_VALUE"""),18.34)</f>
        <v>18.34</v>
      </c>
      <c r="C374" s="1">
        <f t="shared" si="1"/>
        <v>-1.49</v>
      </c>
    </row>
    <row r="375">
      <c r="A375" s="3">
        <f>IFERROR(__xludf.DUMMYFUNCTION("""COMPUTED_VALUE"""),40721.666666666664)</f>
        <v>40721.66667</v>
      </c>
      <c r="B375" s="1">
        <f>IFERROR(__xludf.DUMMYFUNCTION("""COMPUTED_VALUE"""),18.47)</f>
        <v>18.47</v>
      </c>
      <c r="C375" s="1">
        <f t="shared" si="1"/>
        <v>-0.87</v>
      </c>
    </row>
    <row r="376">
      <c r="A376" s="3">
        <f>IFERROR(__xludf.DUMMYFUNCTION("""COMPUTED_VALUE"""),40722.666666666664)</f>
        <v>40722.66667</v>
      </c>
      <c r="B376" s="1">
        <f>IFERROR(__xludf.DUMMYFUNCTION("""COMPUTED_VALUE"""),18.82)</f>
        <v>18.82</v>
      </c>
      <c r="C376" s="1">
        <f t="shared" si="1"/>
        <v>-0.65</v>
      </c>
    </row>
    <row r="377">
      <c r="A377" s="3">
        <f>IFERROR(__xludf.DUMMYFUNCTION("""COMPUTED_VALUE"""),40723.666666666664)</f>
        <v>40723.66667</v>
      </c>
      <c r="B377" s="1">
        <f>IFERROR(__xludf.DUMMYFUNCTION("""COMPUTED_VALUE"""),21.64)</f>
        <v>21.64</v>
      </c>
      <c r="C377" s="1">
        <f t="shared" si="1"/>
        <v>1.82</v>
      </c>
    </row>
    <row r="378">
      <c r="A378" s="3">
        <f>IFERROR(__xludf.DUMMYFUNCTION("""COMPUTED_VALUE"""),40724.666666666664)</f>
        <v>40724.66667</v>
      </c>
      <c r="B378" s="1">
        <f>IFERROR(__xludf.DUMMYFUNCTION("""COMPUTED_VALUE"""),21.07)</f>
        <v>21.07</v>
      </c>
      <c r="C378" s="1">
        <f t="shared" si="1"/>
        <v>-1.57</v>
      </c>
    </row>
    <row r="379">
      <c r="A379" s="3">
        <f>IFERROR(__xludf.DUMMYFUNCTION("""COMPUTED_VALUE"""),40725.666666666664)</f>
        <v>40725.66667</v>
      </c>
      <c r="B379" s="1">
        <f>IFERROR(__xludf.DUMMYFUNCTION("""COMPUTED_VALUE"""),21.99)</f>
        <v>21.99</v>
      </c>
      <c r="C379" s="1">
        <f t="shared" si="1"/>
        <v>-0.08</v>
      </c>
    </row>
    <row r="380">
      <c r="A380" s="3">
        <f>IFERROR(__xludf.DUMMYFUNCTION("""COMPUTED_VALUE"""),40729.666666666664)</f>
        <v>40729.66667</v>
      </c>
      <c r="B380" s="1">
        <f>IFERROR(__xludf.DUMMYFUNCTION("""COMPUTED_VALUE"""),22.08)</f>
        <v>22.08</v>
      </c>
      <c r="C380" s="1">
        <f t="shared" si="1"/>
        <v>-0.91</v>
      </c>
    </row>
    <row r="381">
      <c r="A381" s="3">
        <f>IFERROR(__xludf.DUMMYFUNCTION("""COMPUTED_VALUE"""),40730.666666666664)</f>
        <v>40730.66667</v>
      </c>
      <c r="B381" s="1">
        <f>IFERROR(__xludf.DUMMYFUNCTION("""COMPUTED_VALUE"""),22.05)</f>
        <v>22.05</v>
      </c>
      <c r="C381" s="1">
        <f t="shared" si="1"/>
        <v>-1.03</v>
      </c>
    </row>
    <row r="382">
      <c r="A382" s="3">
        <f>IFERROR(__xludf.DUMMYFUNCTION("""COMPUTED_VALUE"""),40731.666666666664)</f>
        <v>40731.66667</v>
      </c>
      <c r="B382" s="1">
        <f>IFERROR(__xludf.DUMMYFUNCTION("""COMPUTED_VALUE"""),22.54)</f>
        <v>22.54</v>
      </c>
      <c r="C382" s="1">
        <f t="shared" si="1"/>
        <v>-0.51</v>
      </c>
    </row>
    <row r="383">
      <c r="A383" s="3">
        <f>IFERROR(__xludf.DUMMYFUNCTION("""COMPUTED_VALUE"""),40732.666666666664)</f>
        <v>40732.66667</v>
      </c>
      <c r="B383" s="1">
        <f>IFERROR(__xludf.DUMMYFUNCTION("""COMPUTED_VALUE"""),22.43)</f>
        <v>22.43</v>
      </c>
      <c r="C383" s="1">
        <f t="shared" si="1"/>
        <v>-1.11</v>
      </c>
    </row>
    <row r="384">
      <c r="A384" s="3">
        <f>IFERROR(__xludf.DUMMYFUNCTION("""COMPUTED_VALUE"""),40735.666666666664)</f>
        <v>40735.66667</v>
      </c>
      <c r="B384" s="1">
        <f>IFERROR(__xludf.DUMMYFUNCTION("""COMPUTED_VALUE"""),21.98)</f>
        <v>21.98</v>
      </c>
      <c r="C384" s="1">
        <f t="shared" si="1"/>
        <v>-1.45</v>
      </c>
    </row>
    <row r="385">
      <c r="A385" s="3">
        <f>IFERROR(__xludf.DUMMYFUNCTION("""COMPUTED_VALUE"""),40736.666666666664)</f>
        <v>40736.66667</v>
      </c>
      <c r="B385" s="1">
        <f>IFERROR(__xludf.DUMMYFUNCTION("""COMPUTED_VALUE"""),21.93)</f>
        <v>21.93</v>
      </c>
      <c r="C385" s="1">
        <f t="shared" si="1"/>
        <v>-1.05</v>
      </c>
    </row>
    <row r="386">
      <c r="A386" s="3">
        <f>IFERROR(__xludf.DUMMYFUNCTION("""COMPUTED_VALUE"""),40737.666666666664)</f>
        <v>40737.66667</v>
      </c>
      <c r="B386" s="1">
        <f>IFERROR(__xludf.DUMMYFUNCTION("""COMPUTED_VALUE"""),22.19)</f>
        <v>22.19</v>
      </c>
      <c r="C386" s="1">
        <f t="shared" si="1"/>
        <v>-0.74</v>
      </c>
    </row>
    <row r="387">
      <c r="A387" s="3">
        <f>IFERROR(__xludf.DUMMYFUNCTION("""COMPUTED_VALUE"""),40738.666666666664)</f>
        <v>40738.66667</v>
      </c>
      <c r="B387" s="1">
        <f>IFERROR(__xludf.DUMMYFUNCTION("""COMPUTED_VALUE"""),21.99)</f>
        <v>21.99</v>
      </c>
      <c r="C387" s="1">
        <f t="shared" si="1"/>
        <v>-1.2</v>
      </c>
    </row>
    <row r="388">
      <c r="A388" s="3">
        <f>IFERROR(__xludf.DUMMYFUNCTION("""COMPUTED_VALUE"""),40739.666666666664)</f>
        <v>40739.66667</v>
      </c>
      <c r="B388" s="1">
        <f>IFERROR(__xludf.DUMMYFUNCTION("""COMPUTED_VALUE"""),22.19)</f>
        <v>22.19</v>
      </c>
      <c r="C388" s="1">
        <f t="shared" si="1"/>
        <v>-0.8</v>
      </c>
    </row>
    <row r="389">
      <c r="A389" s="3">
        <f>IFERROR(__xludf.DUMMYFUNCTION("""COMPUTED_VALUE"""),40742.666666666664)</f>
        <v>40742.66667</v>
      </c>
      <c r="B389" s="1">
        <f>IFERROR(__xludf.DUMMYFUNCTION("""COMPUTED_VALUE"""),22.02)</f>
        <v>22.02</v>
      </c>
      <c r="C389" s="1">
        <f t="shared" si="1"/>
        <v>-1.17</v>
      </c>
    </row>
    <row r="390">
      <c r="A390" s="3">
        <f>IFERROR(__xludf.DUMMYFUNCTION("""COMPUTED_VALUE"""),40743.666666666664)</f>
        <v>40743.66667</v>
      </c>
      <c r="B390" s="1">
        <f>IFERROR(__xludf.DUMMYFUNCTION("""COMPUTED_VALUE"""),22.3)</f>
        <v>22.3</v>
      </c>
      <c r="C390" s="1">
        <f t="shared" si="1"/>
        <v>-0.72</v>
      </c>
    </row>
    <row r="391">
      <c r="A391" s="3">
        <f>IFERROR(__xludf.DUMMYFUNCTION("""COMPUTED_VALUE"""),40744.666666666664)</f>
        <v>40744.66667</v>
      </c>
      <c r="B391" s="1">
        <f>IFERROR(__xludf.DUMMYFUNCTION("""COMPUTED_VALUE"""),22.16)</f>
        <v>22.16</v>
      </c>
      <c r="C391" s="1">
        <f t="shared" si="1"/>
        <v>-1.14</v>
      </c>
    </row>
    <row r="392">
      <c r="A392" s="3">
        <f>IFERROR(__xludf.DUMMYFUNCTION("""COMPUTED_VALUE"""),40745.666666666664)</f>
        <v>40745.66667</v>
      </c>
      <c r="B392" s="1">
        <f>IFERROR(__xludf.DUMMYFUNCTION("""COMPUTED_VALUE"""),22.01)</f>
        <v>22.01</v>
      </c>
      <c r="C392" s="1">
        <f t="shared" si="1"/>
        <v>-1.15</v>
      </c>
    </row>
    <row r="393">
      <c r="A393" s="3">
        <f>IFERROR(__xludf.DUMMYFUNCTION("""COMPUTED_VALUE"""),40746.666666666664)</f>
        <v>40746.66667</v>
      </c>
      <c r="B393" s="1">
        <f>IFERROR(__xludf.DUMMYFUNCTION("""COMPUTED_VALUE"""),22.38)</f>
        <v>22.38</v>
      </c>
      <c r="C393" s="1">
        <f t="shared" si="1"/>
        <v>-0.63</v>
      </c>
    </row>
    <row r="394">
      <c r="A394" s="3">
        <f>IFERROR(__xludf.DUMMYFUNCTION("""COMPUTED_VALUE"""),40749.666666666664)</f>
        <v>40749.66667</v>
      </c>
      <c r="B394" s="1">
        <f>IFERROR(__xludf.DUMMYFUNCTION("""COMPUTED_VALUE"""),22.27)</f>
        <v>22.27</v>
      </c>
      <c r="C394" s="1">
        <f t="shared" si="1"/>
        <v>-1.11</v>
      </c>
    </row>
    <row r="395">
      <c r="A395" s="3">
        <f>IFERROR(__xludf.DUMMYFUNCTION("""COMPUTED_VALUE"""),40750.666666666664)</f>
        <v>40750.66667</v>
      </c>
      <c r="B395" s="1">
        <f>IFERROR(__xludf.DUMMYFUNCTION("""COMPUTED_VALUE"""),22.3)</f>
        <v>22.3</v>
      </c>
      <c r="C395" s="1">
        <f t="shared" si="1"/>
        <v>-0.97</v>
      </c>
    </row>
    <row r="396">
      <c r="A396" s="3">
        <f>IFERROR(__xludf.DUMMYFUNCTION("""COMPUTED_VALUE"""),40751.666666666664)</f>
        <v>40751.66667</v>
      </c>
      <c r="B396" s="1">
        <f>IFERROR(__xludf.DUMMYFUNCTION("""COMPUTED_VALUE"""),21.94)</f>
        <v>21.94</v>
      </c>
      <c r="C396" s="1">
        <f t="shared" si="1"/>
        <v>-1.36</v>
      </c>
    </row>
    <row r="397">
      <c r="A397" s="3">
        <f>IFERROR(__xludf.DUMMYFUNCTION("""COMPUTED_VALUE"""),40752.666666666664)</f>
        <v>40752.66667</v>
      </c>
      <c r="B397" s="1">
        <f>IFERROR(__xludf.DUMMYFUNCTION("""COMPUTED_VALUE"""),21.73)</f>
        <v>21.73</v>
      </c>
      <c r="C397" s="1">
        <f t="shared" si="1"/>
        <v>-1.21</v>
      </c>
    </row>
    <row r="398">
      <c r="A398" s="3">
        <f>IFERROR(__xludf.DUMMYFUNCTION("""COMPUTED_VALUE"""),40753.666666666664)</f>
        <v>40753.66667</v>
      </c>
      <c r="B398" s="1">
        <f>IFERROR(__xludf.DUMMYFUNCTION("""COMPUTED_VALUE"""),21.39)</f>
        <v>21.39</v>
      </c>
      <c r="C398" s="1">
        <f t="shared" si="1"/>
        <v>-1.34</v>
      </c>
    </row>
    <row r="399">
      <c r="A399" s="3">
        <f>IFERROR(__xludf.DUMMYFUNCTION("""COMPUTED_VALUE"""),40756.666666666664)</f>
        <v>40756.66667</v>
      </c>
      <c r="B399" s="1">
        <f>IFERROR(__xludf.DUMMYFUNCTION("""COMPUTED_VALUE"""),21.42)</f>
        <v>21.42</v>
      </c>
      <c r="C399" s="1">
        <f t="shared" si="1"/>
        <v>-0.97</v>
      </c>
    </row>
    <row r="400">
      <c r="A400" s="3">
        <f>IFERROR(__xludf.DUMMYFUNCTION("""COMPUTED_VALUE"""),40757.666666666664)</f>
        <v>40757.66667</v>
      </c>
      <c r="B400" s="1">
        <f>IFERROR(__xludf.DUMMYFUNCTION("""COMPUTED_VALUE"""),20.89)</f>
        <v>20.89</v>
      </c>
      <c r="C400" s="1">
        <f t="shared" si="1"/>
        <v>-1.53</v>
      </c>
    </row>
    <row r="401">
      <c r="A401" s="3">
        <f>IFERROR(__xludf.DUMMYFUNCTION("""COMPUTED_VALUE"""),40758.666666666664)</f>
        <v>40758.66667</v>
      </c>
      <c r="B401" s="1">
        <f>IFERROR(__xludf.DUMMYFUNCTION("""COMPUTED_VALUE"""),21.87)</f>
        <v>21.87</v>
      </c>
      <c r="C401" s="1">
        <f t="shared" si="1"/>
        <v>-0.02</v>
      </c>
    </row>
    <row r="402">
      <c r="A402" s="3">
        <f>IFERROR(__xludf.DUMMYFUNCTION("""COMPUTED_VALUE"""),40759.666666666664)</f>
        <v>40759.66667</v>
      </c>
      <c r="B402" s="1">
        <f>IFERROR(__xludf.DUMMYFUNCTION("""COMPUTED_VALUE"""),21.25)</f>
        <v>21.25</v>
      </c>
      <c r="C402" s="1">
        <f t="shared" si="1"/>
        <v>-1.62</v>
      </c>
    </row>
    <row r="403">
      <c r="A403" s="3">
        <f>IFERROR(__xludf.DUMMYFUNCTION("""COMPUTED_VALUE"""),40760.666666666664)</f>
        <v>40760.66667</v>
      </c>
      <c r="B403" s="1">
        <f>IFERROR(__xludf.DUMMYFUNCTION("""COMPUTED_VALUE"""),20.85)</f>
        <v>20.85</v>
      </c>
      <c r="C403" s="1">
        <f t="shared" si="1"/>
        <v>-1.4</v>
      </c>
    </row>
    <row r="404">
      <c r="A404" s="3">
        <f>IFERROR(__xludf.DUMMYFUNCTION("""COMPUTED_VALUE"""),40763.666666666664)</f>
        <v>40763.66667</v>
      </c>
      <c r="B404" s="1">
        <f>IFERROR(__xludf.DUMMYFUNCTION("""COMPUTED_VALUE"""),19.81)</f>
        <v>19.81</v>
      </c>
      <c r="C404" s="1">
        <f t="shared" si="1"/>
        <v>-2.04</v>
      </c>
    </row>
    <row r="405">
      <c r="A405" s="3">
        <f>IFERROR(__xludf.DUMMYFUNCTION("""COMPUTED_VALUE"""),40764.666666666664)</f>
        <v>40764.66667</v>
      </c>
      <c r="B405" s="1">
        <f>IFERROR(__xludf.DUMMYFUNCTION("""COMPUTED_VALUE"""),20.69)</f>
        <v>20.69</v>
      </c>
      <c r="C405" s="1">
        <f t="shared" si="1"/>
        <v>-0.12</v>
      </c>
    </row>
    <row r="406">
      <c r="A406" s="3">
        <f>IFERROR(__xludf.DUMMYFUNCTION("""COMPUTED_VALUE"""),40765.666666666664)</f>
        <v>40765.66667</v>
      </c>
      <c r="B406" s="1">
        <f>IFERROR(__xludf.DUMMYFUNCTION("""COMPUTED_VALUE"""),19.82)</f>
        <v>19.82</v>
      </c>
      <c r="C406" s="1">
        <f t="shared" si="1"/>
        <v>-1.87</v>
      </c>
    </row>
    <row r="407">
      <c r="A407" s="3">
        <f>IFERROR(__xludf.DUMMYFUNCTION("""COMPUTED_VALUE"""),40766.666666666664)</f>
        <v>40766.66667</v>
      </c>
      <c r="B407" s="1">
        <f>IFERROR(__xludf.DUMMYFUNCTION("""COMPUTED_VALUE"""),21.13)</f>
        <v>21.13</v>
      </c>
      <c r="C407" s="1">
        <f t="shared" si="1"/>
        <v>0.31</v>
      </c>
    </row>
    <row r="408">
      <c r="A408" s="3">
        <f>IFERROR(__xludf.DUMMYFUNCTION("""COMPUTED_VALUE"""),40767.666666666664)</f>
        <v>40767.66667</v>
      </c>
      <c r="B408" s="1">
        <f>IFERROR(__xludf.DUMMYFUNCTION("""COMPUTED_VALUE"""),20.96)</f>
        <v>20.96</v>
      </c>
      <c r="C408" s="1">
        <f t="shared" si="1"/>
        <v>-1.17</v>
      </c>
    </row>
    <row r="409">
      <c r="A409" s="3">
        <f>IFERROR(__xludf.DUMMYFUNCTION("""COMPUTED_VALUE"""),40770.666666666664)</f>
        <v>40770.66667</v>
      </c>
      <c r="B409" s="1">
        <f>IFERROR(__xludf.DUMMYFUNCTION("""COMPUTED_VALUE"""),21.47)</f>
        <v>21.47</v>
      </c>
      <c r="C409" s="1">
        <f t="shared" si="1"/>
        <v>-0.49</v>
      </c>
    </row>
    <row r="410">
      <c r="A410" s="3">
        <f>IFERROR(__xludf.DUMMYFUNCTION("""COMPUTED_VALUE"""),40771.666666666664)</f>
        <v>40771.66667</v>
      </c>
      <c r="B410" s="1">
        <f>IFERROR(__xludf.DUMMYFUNCTION("""COMPUTED_VALUE"""),21.46)</f>
        <v>21.46</v>
      </c>
      <c r="C410" s="1">
        <f t="shared" si="1"/>
        <v>-1.01</v>
      </c>
    </row>
    <row r="411">
      <c r="A411" s="3">
        <f>IFERROR(__xludf.DUMMYFUNCTION("""COMPUTED_VALUE"""),40772.666666666664)</f>
        <v>40772.66667</v>
      </c>
      <c r="B411" s="1">
        <f>IFERROR(__xludf.DUMMYFUNCTION("""COMPUTED_VALUE"""),21.0)</f>
        <v>21</v>
      </c>
      <c r="C411" s="1">
        <f t="shared" si="1"/>
        <v>-1.46</v>
      </c>
    </row>
    <row r="412">
      <c r="A412" s="3">
        <f>IFERROR(__xludf.DUMMYFUNCTION("""COMPUTED_VALUE"""),40773.666666666664)</f>
        <v>40773.66667</v>
      </c>
      <c r="B412" s="1">
        <f>IFERROR(__xludf.DUMMYFUNCTION("""COMPUTED_VALUE"""),20.07)</f>
        <v>20.07</v>
      </c>
      <c r="C412" s="1">
        <f t="shared" si="1"/>
        <v>-1.93</v>
      </c>
    </row>
    <row r="413">
      <c r="A413" s="3">
        <f>IFERROR(__xludf.DUMMYFUNCTION("""COMPUTED_VALUE"""),40774.666666666664)</f>
        <v>40774.66667</v>
      </c>
      <c r="B413" s="1">
        <f>IFERROR(__xludf.DUMMYFUNCTION("""COMPUTED_VALUE"""),19.9)</f>
        <v>19.9</v>
      </c>
      <c r="C413" s="1">
        <f t="shared" si="1"/>
        <v>-1.17</v>
      </c>
    </row>
    <row r="414">
      <c r="A414" s="3">
        <f>IFERROR(__xludf.DUMMYFUNCTION("""COMPUTED_VALUE"""),40777.666666666664)</f>
        <v>40777.66667</v>
      </c>
      <c r="B414" s="1">
        <f>IFERROR(__xludf.DUMMYFUNCTION("""COMPUTED_VALUE"""),19.95)</f>
        <v>19.95</v>
      </c>
      <c r="C414" s="1">
        <f t="shared" si="1"/>
        <v>-0.95</v>
      </c>
    </row>
    <row r="415">
      <c r="A415" s="3">
        <f>IFERROR(__xludf.DUMMYFUNCTION("""COMPUTED_VALUE"""),40778.666666666664)</f>
        <v>40778.66667</v>
      </c>
      <c r="B415" s="1">
        <f>IFERROR(__xludf.DUMMYFUNCTION("""COMPUTED_VALUE"""),20.94)</f>
        <v>20.94</v>
      </c>
      <c r="C415" s="1">
        <f t="shared" si="1"/>
        <v>-0.01</v>
      </c>
    </row>
    <row r="416">
      <c r="A416" s="3">
        <f>IFERROR(__xludf.DUMMYFUNCTION("""COMPUTED_VALUE"""),40779.666666666664)</f>
        <v>40779.66667</v>
      </c>
      <c r="B416" s="1">
        <f>IFERROR(__xludf.DUMMYFUNCTION("""COMPUTED_VALUE"""),21.6)</f>
        <v>21.6</v>
      </c>
      <c r="C416" s="1">
        <f t="shared" si="1"/>
        <v>-0.34</v>
      </c>
    </row>
    <row r="417">
      <c r="A417" s="3">
        <f>IFERROR(__xludf.DUMMYFUNCTION("""COMPUTED_VALUE"""),40780.666666666664)</f>
        <v>40780.66667</v>
      </c>
      <c r="B417" s="1">
        <f>IFERROR(__xludf.DUMMYFUNCTION("""COMPUTED_VALUE"""),21.03)</f>
        <v>21.03</v>
      </c>
      <c r="C417" s="1">
        <f t="shared" si="1"/>
        <v>-1.57</v>
      </c>
    </row>
    <row r="418">
      <c r="A418" s="3">
        <f>IFERROR(__xludf.DUMMYFUNCTION("""COMPUTED_VALUE"""),40781.666666666664)</f>
        <v>40781.66667</v>
      </c>
      <c r="B418" s="1">
        <f>IFERROR(__xludf.DUMMYFUNCTION("""COMPUTED_VALUE"""),21.46)</f>
        <v>21.46</v>
      </c>
      <c r="C418" s="1">
        <f t="shared" si="1"/>
        <v>-0.57</v>
      </c>
    </row>
    <row r="419">
      <c r="A419" s="3">
        <f>IFERROR(__xludf.DUMMYFUNCTION("""COMPUTED_VALUE"""),40784.666666666664)</f>
        <v>40784.66667</v>
      </c>
      <c r="B419" s="1">
        <f>IFERROR(__xludf.DUMMYFUNCTION("""COMPUTED_VALUE"""),21.65)</f>
        <v>21.65</v>
      </c>
      <c r="C419" s="1">
        <f t="shared" si="1"/>
        <v>-0.81</v>
      </c>
    </row>
    <row r="420">
      <c r="A420" s="3">
        <f>IFERROR(__xludf.DUMMYFUNCTION("""COMPUTED_VALUE"""),40785.666666666664)</f>
        <v>40785.66667</v>
      </c>
      <c r="B420" s="1">
        <f>IFERROR(__xludf.DUMMYFUNCTION("""COMPUTED_VALUE"""),21.98)</f>
        <v>21.98</v>
      </c>
      <c r="C420" s="1">
        <f t="shared" si="1"/>
        <v>-0.67</v>
      </c>
    </row>
    <row r="421">
      <c r="A421" s="3">
        <f>IFERROR(__xludf.DUMMYFUNCTION("""COMPUTED_VALUE"""),40786.666666666664)</f>
        <v>40786.66667</v>
      </c>
      <c r="B421" s="1">
        <f>IFERROR(__xludf.DUMMYFUNCTION("""COMPUTED_VALUE"""),21.97)</f>
        <v>21.97</v>
      </c>
      <c r="C421" s="1">
        <f t="shared" si="1"/>
        <v>-1.01</v>
      </c>
    </row>
    <row r="422">
      <c r="A422" s="3">
        <f>IFERROR(__xludf.DUMMYFUNCTION("""COMPUTED_VALUE"""),40787.666666666664)</f>
        <v>40787.66667</v>
      </c>
      <c r="B422" s="1">
        <f>IFERROR(__xludf.DUMMYFUNCTION("""COMPUTED_VALUE"""),21.93)</f>
        <v>21.93</v>
      </c>
      <c r="C422" s="1">
        <f t="shared" si="1"/>
        <v>-1.04</v>
      </c>
    </row>
    <row r="423">
      <c r="A423" s="3">
        <f>IFERROR(__xludf.DUMMYFUNCTION("""COMPUTED_VALUE"""),40788.666666666664)</f>
        <v>40788.66667</v>
      </c>
      <c r="B423" s="1">
        <f>IFERROR(__xludf.DUMMYFUNCTION("""COMPUTED_VALUE"""),21.39)</f>
        <v>21.39</v>
      </c>
      <c r="C423" s="1">
        <f t="shared" si="1"/>
        <v>-1.54</v>
      </c>
    </row>
    <row r="424">
      <c r="A424" s="3">
        <f>IFERROR(__xludf.DUMMYFUNCTION("""COMPUTED_VALUE"""),40792.666666666664)</f>
        <v>40792.66667</v>
      </c>
      <c r="B424" s="1">
        <f>IFERROR(__xludf.DUMMYFUNCTION("""COMPUTED_VALUE"""),21.47)</f>
        <v>21.47</v>
      </c>
      <c r="C424" s="1">
        <f t="shared" si="1"/>
        <v>-0.92</v>
      </c>
    </row>
    <row r="425">
      <c r="A425" s="3">
        <f>IFERROR(__xludf.DUMMYFUNCTION("""COMPUTED_VALUE"""),40793.666666666664)</f>
        <v>40793.66667</v>
      </c>
      <c r="B425" s="1">
        <f>IFERROR(__xludf.DUMMYFUNCTION("""COMPUTED_VALUE"""),22.12)</f>
        <v>22.12</v>
      </c>
      <c r="C425" s="1">
        <f t="shared" si="1"/>
        <v>-0.35</v>
      </c>
    </row>
    <row r="426">
      <c r="A426" s="3">
        <f>IFERROR(__xludf.DUMMYFUNCTION("""COMPUTED_VALUE"""),40794.666666666664)</f>
        <v>40794.66667</v>
      </c>
      <c r="B426" s="1">
        <f>IFERROR(__xludf.DUMMYFUNCTION("""COMPUTED_VALUE"""),21.87)</f>
        <v>21.87</v>
      </c>
      <c r="C426" s="1">
        <f t="shared" si="1"/>
        <v>-1.25</v>
      </c>
    </row>
    <row r="427">
      <c r="A427" s="3">
        <f>IFERROR(__xludf.DUMMYFUNCTION("""COMPUTED_VALUE"""),40795.666666666664)</f>
        <v>40795.66667</v>
      </c>
      <c r="B427" s="1">
        <f>IFERROR(__xludf.DUMMYFUNCTION("""COMPUTED_VALUE"""),21.59)</f>
        <v>21.59</v>
      </c>
      <c r="C427" s="1">
        <f t="shared" si="1"/>
        <v>-1.28</v>
      </c>
    </row>
    <row r="428">
      <c r="A428" s="3">
        <f>IFERROR(__xludf.DUMMYFUNCTION("""COMPUTED_VALUE"""),40798.666666666664)</f>
        <v>40798.66667</v>
      </c>
      <c r="B428" s="1">
        <f>IFERROR(__xludf.DUMMYFUNCTION("""COMPUTED_VALUE"""),21.86)</f>
        <v>21.86</v>
      </c>
      <c r="C428" s="1">
        <f t="shared" si="1"/>
        <v>-0.73</v>
      </c>
    </row>
    <row r="429">
      <c r="A429" s="3">
        <f>IFERROR(__xludf.DUMMYFUNCTION("""COMPUTED_VALUE"""),40799.666666666664)</f>
        <v>40799.66667</v>
      </c>
      <c r="B429" s="1">
        <f>IFERROR(__xludf.DUMMYFUNCTION("""COMPUTED_VALUE"""),21.94)</f>
        <v>21.94</v>
      </c>
      <c r="C429" s="1">
        <f t="shared" si="1"/>
        <v>-0.92</v>
      </c>
    </row>
    <row r="430">
      <c r="A430" s="3">
        <f>IFERROR(__xludf.DUMMYFUNCTION("""COMPUTED_VALUE"""),40800.666666666664)</f>
        <v>40800.66667</v>
      </c>
      <c r="B430" s="1">
        <f>IFERROR(__xludf.DUMMYFUNCTION("""COMPUTED_VALUE"""),22.4)</f>
        <v>22.4</v>
      </c>
      <c r="C430" s="1">
        <f t="shared" si="1"/>
        <v>-0.54</v>
      </c>
    </row>
    <row r="431">
      <c r="A431" s="3">
        <f>IFERROR(__xludf.DUMMYFUNCTION("""COMPUTED_VALUE"""),40801.666666666664)</f>
        <v>40801.66667</v>
      </c>
      <c r="B431" s="1">
        <f>IFERROR(__xludf.DUMMYFUNCTION("""COMPUTED_VALUE"""),22.63)</f>
        <v>22.63</v>
      </c>
      <c r="C431" s="1">
        <f t="shared" si="1"/>
        <v>-0.77</v>
      </c>
    </row>
    <row r="432">
      <c r="A432" s="3">
        <f>IFERROR(__xludf.DUMMYFUNCTION("""COMPUTED_VALUE"""),40802.666666666664)</f>
        <v>40802.66667</v>
      </c>
      <c r="B432" s="1">
        <f>IFERROR(__xludf.DUMMYFUNCTION("""COMPUTED_VALUE"""),22.71)</f>
        <v>22.71</v>
      </c>
      <c r="C432" s="1">
        <f t="shared" si="1"/>
        <v>-0.92</v>
      </c>
    </row>
    <row r="433">
      <c r="A433" s="3">
        <f>IFERROR(__xludf.DUMMYFUNCTION("""COMPUTED_VALUE"""),40805.666666666664)</f>
        <v>40805.66667</v>
      </c>
      <c r="B433" s="1">
        <f>IFERROR(__xludf.DUMMYFUNCTION("""COMPUTED_VALUE"""),22.51)</f>
        <v>22.51</v>
      </c>
      <c r="C433" s="1">
        <f t="shared" si="1"/>
        <v>-1.2</v>
      </c>
    </row>
    <row r="434">
      <c r="A434" s="3">
        <f>IFERROR(__xludf.DUMMYFUNCTION("""COMPUTED_VALUE"""),40806.666666666664)</f>
        <v>40806.66667</v>
      </c>
      <c r="B434" s="1">
        <f>IFERROR(__xludf.DUMMYFUNCTION("""COMPUTED_VALUE"""),23.21)</f>
        <v>23.21</v>
      </c>
      <c r="C434" s="1">
        <f t="shared" si="1"/>
        <v>-0.3</v>
      </c>
    </row>
    <row r="435">
      <c r="A435" s="3">
        <f>IFERROR(__xludf.DUMMYFUNCTION("""COMPUTED_VALUE"""),40807.666666666664)</f>
        <v>40807.66667</v>
      </c>
      <c r="B435" s="1">
        <f>IFERROR(__xludf.DUMMYFUNCTION("""COMPUTED_VALUE"""),22.86)</f>
        <v>22.86</v>
      </c>
      <c r="C435" s="1">
        <f t="shared" si="1"/>
        <v>-1.35</v>
      </c>
    </row>
    <row r="436">
      <c r="A436" s="3">
        <f>IFERROR(__xludf.DUMMYFUNCTION("""COMPUTED_VALUE"""),40808.666666666664)</f>
        <v>40808.66667</v>
      </c>
      <c r="B436" s="1">
        <f>IFERROR(__xludf.DUMMYFUNCTION("""COMPUTED_VALUE"""),22.08)</f>
        <v>22.08</v>
      </c>
      <c r="C436" s="1">
        <f t="shared" si="1"/>
        <v>-1.78</v>
      </c>
    </row>
    <row r="437">
      <c r="A437" s="3">
        <f>IFERROR(__xludf.DUMMYFUNCTION("""COMPUTED_VALUE"""),40809.666666666664)</f>
        <v>40809.66667</v>
      </c>
      <c r="B437" s="1">
        <f>IFERROR(__xludf.DUMMYFUNCTION("""COMPUTED_VALUE"""),22.52)</f>
        <v>22.52</v>
      </c>
      <c r="C437" s="1">
        <f t="shared" si="1"/>
        <v>-0.56</v>
      </c>
    </row>
    <row r="438">
      <c r="A438" s="3">
        <f>IFERROR(__xludf.DUMMYFUNCTION("""COMPUTED_VALUE"""),40812.666666666664)</f>
        <v>40812.66667</v>
      </c>
      <c r="B438" s="1">
        <f>IFERROR(__xludf.DUMMYFUNCTION("""COMPUTED_VALUE"""),22.57)</f>
        <v>22.57</v>
      </c>
      <c r="C438" s="1">
        <f t="shared" si="1"/>
        <v>-0.95</v>
      </c>
    </row>
    <row r="439">
      <c r="A439" s="3">
        <f>IFERROR(__xludf.DUMMYFUNCTION("""COMPUTED_VALUE"""),40813.666666666664)</f>
        <v>40813.66667</v>
      </c>
      <c r="B439" s="1">
        <f>IFERROR(__xludf.DUMMYFUNCTION("""COMPUTED_VALUE"""),22.37)</f>
        <v>22.37</v>
      </c>
      <c r="C439" s="1">
        <f t="shared" si="1"/>
        <v>-1.2</v>
      </c>
    </row>
    <row r="440">
      <c r="A440" s="3">
        <f>IFERROR(__xludf.DUMMYFUNCTION("""COMPUTED_VALUE"""),40814.666666666664)</f>
        <v>40814.66667</v>
      </c>
      <c r="B440" s="1">
        <f>IFERROR(__xludf.DUMMYFUNCTION("""COMPUTED_VALUE"""),21.91)</f>
        <v>21.91</v>
      </c>
      <c r="C440" s="1">
        <f t="shared" si="1"/>
        <v>-1.46</v>
      </c>
    </row>
    <row r="441">
      <c r="A441" s="3">
        <f>IFERROR(__xludf.DUMMYFUNCTION("""COMPUTED_VALUE"""),40815.666666666664)</f>
        <v>40815.66667</v>
      </c>
      <c r="B441" s="1">
        <f>IFERROR(__xludf.DUMMYFUNCTION("""COMPUTED_VALUE"""),21.92)</f>
        <v>21.92</v>
      </c>
      <c r="C441" s="1">
        <f t="shared" si="1"/>
        <v>-0.99</v>
      </c>
    </row>
    <row r="442">
      <c r="A442" s="3">
        <f>IFERROR(__xludf.DUMMYFUNCTION("""COMPUTED_VALUE"""),40816.666666666664)</f>
        <v>40816.66667</v>
      </c>
      <c r="B442" s="1">
        <f>IFERROR(__xludf.DUMMYFUNCTION("""COMPUTED_VALUE"""),21.43)</f>
        <v>21.43</v>
      </c>
      <c r="C442" s="1">
        <f t="shared" si="1"/>
        <v>-1.49</v>
      </c>
    </row>
    <row r="443">
      <c r="A443" s="3">
        <f>IFERROR(__xludf.DUMMYFUNCTION("""COMPUTED_VALUE"""),40819.666666666664)</f>
        <v>40819.66667</v>
      </c>
      <c r="B443" s="1">
        <f>IFERROR(__xludf.DUMMYFUNCTION("""COMPUTED_VALUE"""),21.07)</f>
        <v>21.07</v>
      </c>
      <c r="C443" s="1">
        <f t="shared" si="1"/>
        <v>-1.36</v>
      </c>
    </row>
    <row r="444">
      <c r="A444" s="3">
        <f>IFERROR(__xludf.DUMMYFUNCTION("""COMPUTED_VALUE"""),40820.666666666664)</f>
        <v>40820.66667</v>
      </c>
      <c r="B444" s="1">
        <f>IFERROR(__xludf.DUMMYFUNCTION("""COMPUTED_VALUE"""),21.2)</f>
        <v>21.2</v>
      </c>
      <c r="C444" s="1">
        <f t="shared" si="1"/>
        <v>-0.87</v>
      </c>
    </row>
    <row r="445">
      <c r="A445" s="3">
        <f>IFERROR(__xludf.DUMMYFUNCTION("""COMPUTED_VALUE"""),40821.666666666664)</f>
        <v>40821.66667</v>
      </c>
      <c r="B445" s="1">
        <f>IFERROR(__xludf.DUMMYFUNCTION("""COMPUTED_VALUE"""),21.25)</f>
        <v>21.25</v>
      </c>
      <c r="C445" s="1">
        <f t="shared" si="1"/>
        <v>-0.95</v>
      </c>
    </row>
    <row r="446">
      <c r="A446" s="3">
        <f>IFERROR(__xludf.DUMMYFUNCTION("""COMPUTED_VALUE"""),40822.666666666664)</f>
        <v>40822.66667</v>
      </c>
      <c r="B446" s="1">
        <f>IFERROR(__xludf.DUMMYFUNCTION("""COMPUTED_VALUE"""),21.78)</f>
        <v>21.78</v>
      </c>
      <c r="C446" s="1">
        <f t="shared" si="1"/>
        <v>-0.47</v>
      </c>
    </row>
    <row r="447">
      <c r="A447" s="3">
        <f>IFERROR(__xludf.DUMMYFUNCTION("""COMPUTED_VALUE"""),40823.666666666664)</f>
        <v>40823.66667</v>
      </c>
      <c r="B447" s="1">
        <f>IFERROR(__xludf.DUMMYFUNCTION("""COMPUTED_VALUE"""),21.56)</f>
        <v>21.56</v>
      </c>
      <c r="C447" s="1">
        <f t="shared" si="1"/>
        <v>-1.22</v>
      </c>
    </row>
    <row r="448">
      <c r="A448" s="3">
        <f>IFERROR(__xludf.DUMMYFUNCTION("""COMPUTED_VALUE"""),40826.666666666664)</f>
        <v>40826.66667</v>
      </c>
      <c r="B448" s="1">
        <f>IFERROR(__xludf.DUMMYFUNCTION("""COMPUTED_VALUE"""),22.31)</f>
        <v>22.31</v>
      </c>
      <c r="C448" s="1">
        <f t="shared" si="1"/>
        <v>-0.25</v>
      </c>
    </row>
    <row r="449">
      <c r="A449" s="3">
        <f>IFERROR(__xludf.DUMMYFUNCTION("""COMPUTED_VALUE"""),40827.666666666664)</f>
        <v>40827.66667</v>
      </c>
      <c r="B449" s="1">
        <f>IFERROR(__xludf.DUMMYFUNCTION("""COMPUTED_VALUE"""),22.63)</f>
        <v>22.63</v>
      </c>
      <c r="C449" s="1">
        <f t="shared" si="1"/>
        <v>-0.68</v>
      </c>
    </row>
    <row r="450">
      <c r="A450" s="3">
        <f>IFERROR(__xludf.DUMMYFUNCTION("""COMPUTED_VALUE"""),40828.666666666664)</f>
        <v>40828.66667</v>
      </c>
      <c r="B450" s="1">
        <f>IFERROR(__xludf.DUMMYFUNCTION("""COMPUTED_VALUE"""),22.79)</f>
        <v>22.79</v>
      </c>
      <c r="C450" s="1">
        <f t="shared" si="1"/>
        <v>-0.84</v>
      </c>
    </row>
    <row r="451">
      <c r="A451" s="3">
        <f>IFERROR(__xludf.DUMMYFUNCTION("""COMPUTED_VALUE"""),40829.666666666664)</f>
        <v>40829.66667</v>
      </c>
      <c r="B451" s="1">
        <f>IFERROR(__xludf.DUMMYFUNCTION("""COMPUTED_VALUE"""),23.15)</f>
        <v>23.15</v>
      </c>
      <c r="C451" s="1">
        <f t="shared" si="1"/>
        <v>-0.64</v>
      </c>
    </row>
    <row r="452">
      <c r="A452" s="3">
        <f>IFERROR(__xludf.DUMMYFUNCTION("""COMPUTED_VALUE"""),40830.666666666664)</f>
        <v>40830.66667</v>
      </c>
      <c r="B452" s="1">
        <f>IFERROR(__xludf.DUMMYFUNCTION("""COMPUTED_VALUE"""),23.48)</f>
        <v>23.48</v>
      </c>
      <c r="C452" s="1">
        <f t="shared" si="1"/>
        <v>-0.67</v>
      </c>
    </row>
    <row r="453">
      <c r="A453" s="3">
        <f>IFERROR(__xludf.DUMMYFUNCTION("""COMPUTED_VALUE"""),40833.666666666664)</f>
        <v>40833.66667</v>
      </c>
      <c r="B453" s="1">
        <f>IFERROR(__xludf.DUMMYFUNCTION("""COMPUTED_VALUE"""),22.8)</f>
        <v>22.8</v>
      </c>
      <c r="C453" s="1">
        <f t="shared" si="1"/>
        <v>-1.68</v>
      </c>
    </row>
    <row r="454">
      <c r="A454" s="3">
        <f>IFERROR(__xludf.DUMMYFUNCTION("""COMPUTED_VALUE"""),40834.666666666664)</f>
        <v>40834.66667</v>
      </c>
      <c r="B454" s="1">
        <f>IFERROR(__xludf.DUMMYFUNCTION("""COMPUTED_VALUE"""),23.48)</f>
        <v>23.48</v>
      </c>
      <c r="C454" s="1">
        <f t="shared" si="1"/>
        <v>-0.32</v>
      </c>
    </row>
    <row r="455">
      <c r="A455" s="3">
        <f>IFERROR(__xludf.DUMMYFUNCTION("""COMPUTED_VALUE"""),40835.666666666664)</f>
        <v>40835.66667</v>
      </c>
      <c r="B455" s="1">
        <f>IFERROR(__xludf.DUMMYFUNCTION("""COMPUTED_VALUE"""),22.52)</f>
        <v>22.52</v>
      </c>
      <c r="C455" s="1">
        <f t="shared" si="1"/>
        <v>-1.96</v>
      </c>
    </row>
    <row r="456">
      <c r="A456" s="3">
        <f>IFERROR(__xludf.DUMMYFUNCTION("""COMPUTED_VALUE"""),40836.666666666664)</f>
        <v>40836.66667</v>
      </c>
      <c r="B456" s="1">
        <f>IFERROR(__xludf.DUMMYFUNCTION("""COMPUTED_VALUE"""),22.84)</f>
        <v>22.84</v>
      </c>
      <c r="C456" s="1">
        <f t="shared" si="1"/>
        <v>-0.68</v>
      </c>
    </row>
    <row r="457">
      <c r="A457" s="3">
        <f>IFERROR(__xludf.DUMMYFUNCTION("""COMPUTED_VALUE"""),40837.666666666664)</f>
        <v>40837.66667</v>
      </c>
      <c r="B457" s="1">
        <f>IFERROR(__xludf.DUMMYFUNCTION("""COMPUTED_VALUE"""),23.36)</f>
        <v>23.36</v>
      </c>
      <c r="C457" s="1">
        <f t="shared" si="1"/>
        <v>-0.48</v>
      </c>
    </row>
    <row r="458">
      <c r="A458" s="3">
        <f>IFERROR(__xludf.DUMMYFUNCTION("""COMPUTED_VALUE"""),40840.666666666664)</f>
        <v>40840.66667</v>
      </c>
      <c r="B458" s="1">
        <f>IFERROR(__xludf.DUMMYFUNCTION("""COMPUTED_VALUE"""),23.55)</f>
        <v>23.55</v>
      </c>
      <c r="C458" s="1">
        <f t="shared" si="1"/>
        <v>-0.81</v>
      </c>
    </row>
    <row r="459">
      <c r="A459" s="3">
        <f>IFERROR(__xludf.DUMMYFUNCTION("""COMPUTED_VALUE"""),40841.666666666664)</f>
        <v>40841.66667</v>
      </c>
      <c r="B459" s="1">
        <f>IFERROR(__xludf.DUMMYFUNCTION("""COMPUTED_VALUE"""),22.67)</f>
        <v>22.67</v>
      </c>
      <c r="C459" s="1">
        <f t="shared" si="1"/>
        <v>-1.88</v>
      </c>
    </row>
    <row r="460">
      <c r="A460" s="3">
        <f>IFERROR(__xludf.DUMMYFUNCTION("""COMPUTED_VALUE"""),40842.666666666664)</f>
        <v>40842.66667</v>
      </c>
      <c r="B460" s="1">
        <f>IFERROR(__xludf.DUMMYFUNCTION("""COMPUTED_VALUE"""),23.01)</f>
        <v>23.01</v>
      </c>
      <c r="C460" s="1">
        <f t="shared" si="1"/>
        <v>-0.66</v>
      </c>
    </row>
    <row r="461">
      <c r="A461" s="3">
        <f>IFERROR(__xludf.DUMMYFUNCTION("""COMPUTED_VALUE"""),40843.666666666664)</f>
        <v>40843.66667</v>
      </c>
      <c r="B461" s="1">
        <f>IFERROR(__xludf.DUMMYFUNCTION("""COMPUTED_VALUE"""),23.6)</f>
        <v>23.6</v>
      </c>
      <c r="C461" s="1">
        <f t="shared" si="1"/>
        <v>-0.41</v>
      </c>
    </row>
    <row r="462">
      <c r="A462" s="3">
        <f>IFERROR(__xludf.DUMMYFUNCTION("""COMPUTED_VALUE"""),40844.666666666664)</f>
        <v>40844.66667</v>
      </c>
      <c r="B462" s="1">
        <f>IFERROR(__xludf.DUMMYFUNCTION("""COMPUTED_VALUE"""),23.78)</f>
        <v>23.78</v>
      </c>
      <c r="C462" s="1">
        <f t="shared" si="1"/>
        <v>-0.82</v>
      </c>
    </row>
    <row r="463">
      <c r="A463" s="3">
        <f>IFERROR(__xludf.DUMMYFUNCTION("""COMPUTED_VALUE"""),40847.666666666664)</f>
        <v>40847.66667</v>
      </c>
      <c r="B463" s="1">
        <f>IFERROR(__xludf.DUMMYFUNCTION("""COMPUTED_VALUE"""),23.32)</f>
        <v>23.32</v>
      </c>
      <c r="C463" s="1">
        <f t="shared" si="1"/>
        <v>-1.46</v>
      </c>
    </row>
    <row r="464">
      <c r="A464" s="3">
        <f>IFERROR(__xludf.DUMMYFUNCTION("""COMPUTED_VALUE"""),40848.666666666664)</f>
        <v>40848.66667</v>
      </c>
      <c r="B464" s="1">
        <f>IFERROR(__xludf.DUMMYFUNCTION("""COMPUTED_VALUE"""),22.51)</f>
        <v>22.51</v>
      </c>
      <c r="C464" s="1">
        <f t="shared" si="1"/>
        <v>-1.81</v>
      </c>
    </row>
    <row r="465">
      <c r="A465" s="3">
        <f>IFERROR(__xludf.DUMMYFUNCTION("""COMPUTED_VALUE"""),40849.666666666664)</f>
        <v>40849.66667</v>
      </c>
      <c r="B465" s="1">
        <f>IFERROR(__xludf.DUMMYFUNCTION("""COMPUTED_VALUE"""),22.88)</f>
        <v>22.88</v>
      </c>
      <c r="C465" s="1">
        <f t="shared" si="1"/>
        <v>-0.63</v>
      </c>
    </row>
    <row r="466">
      <c r="A466" s="3">
        <f>IFERROR(__xludf.DUMMYFUNCTION("""COMPUTED_VALUE"""),40850.666666666664)</f>
        <v>40850.66667</v>
      </c>
      <c r="B466" s="1">
        <f>IFERROR(__xludf.DUMMYFUNCTION("""COMPUTED_VALUE"""),23.3)</f>
        <v>23.3</v>
      </c>
      <c r="C466" s="1">
        <f t="shared" si="1"/>
        <v>-0.58</v>
      </c>
    </row>
    <row r="467">
      <c r="A467" s="3">
        <f>IFERROR(__xludf.DUMMYFUNCTION("""COMPUTED_VALUE"""),40851.666666666664)</f>
        <v>40851.66667</v>
      </c>
      <c r="B467" s="1">
        <f>IFERROR(__xludf.DUMMYFUNCTION("""COMPUTED_VALUE"""),23.16)</f>
        <v>23.16</v>
      </c>
      <c r="C467" s="1">
        <f t="shared" si="1"/>
        <v>-1.14</v>
      </c>
    </row>
    <row r="468">
      <c r="A468" s="3">
        <f>IFERROR(__xludf.DUMMYFUNCTION("""COMPUTED_VALUE"""),40854.666666666664)</f>
        <v>40854.66667</v>
      </c>
      <c r="B468" s="1">
        <f>IFERROR(__xludf.DUMMYFUNCTION("""COMPUTED_VALUE"""),23.24)</f>
        <v>23.24</v>
      </c>
      <c r="C468" s="1">
        <f t="shared" si="1"/>
        <v>-0.92</v>
      </c>
    </row>
    <row r="469">
      <c r="A469" s="3">
        <f>IFERROR(__xludf.DUMMYFUNCTION("""COMPUTED_VALUE"""),40855.666666666664)</f>
        <v>40855.66667</v>
      </c>
      <c r="B469" s="1">
        <f>IFERROR(__xludf.DUMMYFUNCTION("""COMPUTED_VALUE"""),23.64)</f>
        <v>23.64</v>
      </c>
      <c r="C469" s="1">
        <f t="shared" si="1"/>
        <v>-0.6</v>
      </c>
    </row>
    <row r="470">
      <c r="A470" s="3">
        <f>IFERROR(__xludf.DUMMYFUNCTION("""COMPUTED_VALUE"""),40856.666666666664)</f>
        <v>40856.66667</v>
      </c>
      <c r="B470" s="1">
        <f>IFERROR(__xludf.DUMMYFUNCTION("""COMPUTED_VALUE"""),23.28)</f>
        <v>23.28</v>
      </c>
      <c r="C470" s="1">
        <f t="shared" si="1"/>
        <v>-1.36</v>
      </c>
    </row>
    <row r="471">
      <c r="A471" s="3">
        <f>IFERROR(__xludf.DUMMYFUNCTION("""COMPUTED_VALUE"""),40857.666666666664)</f>
        <v>40857.66667</v>
      </c>
      <c r="B471" s="1">
        <f>IFERROR(__xludf.DUMMYFUNCTION("""COMPUTED_VALUE"""),23.26)</f>
        <v>23.26</v>
      </c>
      <c r="C471" s="1">
        <f t="shared" si="1"/>
        <v>-1.02</v>
      </c>
    </row>
    <row r="472">
      <c r="A472" s="3">
        <f>IFERROR(__xludf.DUMMYFUNCTION("""COMPUTED_VALUE"""),40858.666666666664)</f>
        <v>40858.66667</v>
      </c>
      <c r="B472" s="1">
        <f>IFERROR(__xludf.DUMMYFUNCTION("""COMPUTED_VALUE"""),23.79)</f>
        <v>23.79</v>
      </c>
      <c r="C472" s="1">
        <f t="shared" si="1"/>
        <v>-0.47</v>
      </c>
    </row>
    <row r="473">
      <c r="A473" s="3">
        <f>IFERROR(__xludf.DUMMYFUNCTION("""COMPUTED_VALUE"""),40861.666666666664)</f>
        <v>40861.66667</v>
      </c>
      <c r="B473" s="1">
        <f>IFERROR(__xludf.DUMMYFUNCTION("""COMPUTED_VALUE"""),23.46)</f>
        <v>23.46</v>
      </c>
      <c r="C473" s="1">
        <f t="shared" si="1"/>
        <v>-1.33</v>
      </c>
    </row>
    <row r="474">
      <c r="A474" s="3">
        <f>IFERROR(__xludf.DUMMYFUNCTION("""COMPUTED_VALUE"""),40862.666666666664)</f>
        <v>40862.66667</v>
      </c>
      <c r="B474" s="1">
        <f>IFERROR(__xludf.DUMMYFUNCTION("""COMPUTED_VALUE"""),23.91)</f>
        <v>23.91</v>
      </c>
      <c r="C474" s="1">
        <f t="shared" si="1"/>
        <v>-0.55</v>
      </c>
    </row>
    <row r="475">
      <c r="A475" s="3">
        <f>IFERROR(__xludf.DUMMYFUNCTION("""COMPUTED_VALUE"""),40863.666666666664)</f>
        <v>40863.66667</v>
      </c>
      <c r="B475" s="1">
        <f>IFERROR(__xludf.DUMMYFUNCTION("""COMPUTED_VALUE"""),23.35)</f>
        <v>23.35</v>
      </c>
      <c r="C475" s="1">
        <f t="shared" si="1"/>
        <v>-1.56</v>
      </c>
    </row>
    <row r="476">
      <c r="A476" s="3">
        <f>IFERROR(__xludf.DUMMYFUNCTION("""COMPUTED_VALUE"""),40864.666666666664)</f>
        <v>40864.66667</v>
      </c>
      <c r="B476" s="1">
        <f>IFERROR(__xludf.DUMMYFUNCTION("""COMPUTED_VALUE"""),22.85)</f>
        <v>22.85</v>
      </c>
      <c r="C476" s="1">
        <f t="shared" si="1"/>
        <v>-1.5</v>
      </c>
    </row>
    <row r="477">
      <c r="A477" s="3">
        <f>IFERROR(__xludf.DUMMYFUNCTION("""COMPUTED_VALUE"""),40865.666666666664)</f>
        <v>40865.66667</v>
      </c>
      <c r="B477" s="1">
        <f>IFERROR(__xludf.DUMMYFUNCTION("""COMPUTED_VALUE"""),22.7)</f>
        <v>22.7</v>
      </c>
      <c r="C477" s="1">
        <f t="shared" si="1"/>
        <v>-1.15</v>
      </c>
    </row>
    <row r="478">
      <c r="A478" s="3">
        <f>IFERROR(__xludf.DUMMYFUNCTION("""COMPUTED_VALUE"""),40868.666666666664)</f>
        <v>40868.66667</v>
      </c>
      <c r="B478" s="1">
        <f>IFERROR(__xludf.DUMMYFUNCTION("""COMPUTED_VALUE"""),22.8)</f>
        <v>22.8</v>
      </c>
      <c r="C478" s="1">
        <f t="shared" si="1"/>
        <v>-0.9</v>
      </c>
    </row>
    <row r="479">
      <c r="A479" s="3">
        <f>IFERROR(__xludf.DUMMYFUNCTION("""COMPUTED_VALUE"""),40869.666666666664)</f>
        <v>40869.66667</v>
      </c>
      <c r="B479" s="1">
        <f>IFERROR(__xludf.DUMMYFUNCTION("""COMPUTED_VALUE"""),22.71)</f>
        <v>22.71</v>
      </c>
      <c r="C479" s="1">
        <f t="shared" si="1"/>
        <v>-1.09</v>
      </c>
    </row>
    <row r="480">
      <c r="A480" s="3">
        <f>IFERROR(__xludf.DUMMYFUNCTION("""COMPUTED_VALUE"""),40870.666666666664)</f>
        <v>40870.66667</v>
      </c>
      <c r="B480" s="1">
        <f>IFERROR(__xludf.DUMMYFUNCTION("""COMPUTED_VALUE"""),22.32)</f>
        <v>22.32</v>
      </c>
      <c r="C480" s="1">
        <f t="shared" si="1"/>
        <v>-1.39</v>
      </c>
    </row>
    <row r="481">
      <c r="A481" s="3">
        <f>IFERROR(__xludf.DUMMYFUNCTION("""COMPUTED_VALUE"""),40872.666666666664)</f>
        <v>40872.66667</v>
      </c>
      <c r="B481" s="1">
        <f>IFERROR(__xludf.DUMMYFUNCTION("""COMPUTED_VALUE"""),22.26)</f>
        <v>22.26</v>
      </c>
      <c r="C481" s="1">
        <f t="shared" si="1"/>
        <v>-1.06</v>
      </c>
    </row>
    <row r="482">
      <c r="A482" s="3">
        <f>IFERROR(__xludf.DUMMYFUNCTION("""COMPUTED_VALUE"""),40875.666666666664)</f>
        <v>40875.66667</v>
      </c>
      <c r="B482" s="1">
        <f>IFERROR(__xludf.DUMMYFUNCTION("""COMPUTED_VALUE"""),23.37)</f>
        <v>23.37</v>
      </c>
      <c r="C482" s="1">
        <f t="shared" si="1"/>
        <v>0.11</v>
      </c>
    </row>
    <row r="483">
      <c r="A483" s="3">
        <f>IFERROR(__xludf.DUMMYFUNCTION("""COMPUTED_VALUE"""),40876.666666666664)</f>
        <v>40876.66667</v>
      </c>
      <c r="B483" s="1">
        <f>IFERROR(__xludf.DUMMYFUNCTION("""COMPUTED_VALUE"""),23.23)</f>
        <v>23.23</v>
      </c>
      <c r="C483" s="1">
        <f t="shared" si="1"/>
        <v>-1.14</v>
      </c>
    </row>
    <row r="484">
      <c r="A484" s="3">
        <f>IFERROR(__xludf.DUMMYFUNCTION("""COMPUTED_VALUE"""),40877.666666666664)</f>
        <v>40877.66667</v>
      </c>
      <c r="B484" s="1">
        <f>IFERROR(__xludf.DUMMYFUNCTION("""COMPUTED_VALUE"""),24.24)</f>
        <v>24.24</v>
      </c>
      <c r="C484" s="1">
        <f t="shared" si="1"/>
        <v>0.01</v>
      </c>
    </row>
    <row r="485">
      <c r="A485" s="3">
        <f>IFERROR(__xludf.DUMMYFUNCTION("""COMPUTED_VALUE"""),40878.666666666664)</f>
        <v>40878.66667</v>
      </c>
      <c r="B485" s="1">
        <f>IFERROR(__xludf.DUMMYFUNCTION("""COMPUTED_VALUE"""),24.44)</f>
        <v>24.44</v>
      </c>
      <c r="C485" s="1">
        <f t="shared" si="1"/>
        <v>-0.8</v>
      </c>
    </row>
    <row r="486">
      <c r="A486" s="3">
        <f>IFERROR(__xludf.DUMMYFUNCTION("""COMPUTED_VALUE"""),40879.666666666664)</f>
        <v>40879.66667</v>
      </c>
      <c r="B486" s="1">
        <f>IFERROR(__xludf.DUMMYFUNCTION("""COMPUTED_VALUE"""),24.3)</f>
        <v>24.3</v>
      </c>
      <c r="C486" s="1">
        <f t="shared" si="1"/>
        <v>-1.14</v>
      </c>
    </row>
    <row r="487">
      <c r="A487" s="3">
        <f>IFERROR(__xludf.DUMMYFUNCTION("""COMPUTED_VALUE"""),40882.666666666664)</f>
        <v>40882.66667</v>
      </c>
      <c r="B487" s="1">
        <f>IFERROR(__xludf.DUMMYFUNCTION("""COMPUTED_VALUE"""),24.02)</f>
        <v>24.02</v>
      </c>
      <c r="C487" s="1">
        <f t="shared" si="1"/>
        <v>-1.28</v>
      </c>
    </row>
    <row r="488">
      <c r="A488" s="3">
        <f>IFERROR(__xludf.DUMMYFUNCTION("""COMPUTED_VALUE"""),40883.666666666664)</f>
        <v>40883.66667</v>
      </c>
      <c r="B488" s="1">
        <f>IFERROR(__xludf.DUMMYFUNCTION("""COMPUTED_VALUE"""),23.84)</f>
        <v>23.84</v>
      </c>
      <c r="C488" s="1">
        <f t="shared" si="1"/>
        <v>-1.18</v>
      </c>
    </row>
    <row r="489">
      <c r="A489" s="3">
        <f>IFERROR(__xludf.DUMMYFUNCTION("""COMPUTED_VALUE"""),40884.666666666664)</f>
        <v>40884.66667</v>
      </c>
      <c r="B489" s="1">
        <f>IFERROR(__xludf.DUMMYFUNCTION("""COMPUTED_VALUE"""),24.27)</f>
        <v>24.27</v>
      </c>
      <c r="C489" s="1">
        <f t="shared" si="1"/>
        <v>-0.57</v>
      </c>
    </row>
    <row r="490">
      <c r="A490" s="3">
        <f>IFERROR(__xludf.DUMMYFUNCTION("""COMPUTED_VALUE"""),40885.666666666664)</f>
        <v>40885.66667</v>
      </c>
      <c r="B490" s="1">
        <f>IFERROR(__xludf.DUMMYFUNCTION("""COMPUTED_VALUE"""),23.95)</f>
        <v>23.95</v>
      </c>
      <c r="C490" s="1">
        <f t="shared" si="1"/>
        <v>-1.32</v>
      </c>
    </row>
    <row r="491">
      <c r="A491" s="3">
        <f>IFERROR(__xludf.DUMMYFUNCTION("""COMPUTED_VALUE"""),40886.666666666664)</f>
        <v>40886.66667</v>
      </c>
      <c r="B491" s="1">
        <f>IFERROR(__xludf.DUMMYFUNCTION("""COMPUTED_VALUE"""),24.3)</f>
        <v>24.3</v>
      </c>
      <c r="C491" s="1">
        <f t="shared" si="1"/>
        <v>-0.65</v>
      </c>
    </row>
    <row r="492">
      <c r="A492" s="3">
        <f>IFERROR(__xludf.DUMMYFUNCTION("""COMPUTED_VALUE"""),40889.666666666664)</f>
        <v>40889.66667</v>
      </c>
      <c r="B492" s="1">
        <f>IFERROR(__xludf.DUMMYFUNCTION("""COMPUTED_VALUE"""),24.23)</f>
        <v>24.23</v>
      </c>
      <c r="C492" s="1">
        <f t="shared" si="1"/>
        <v>-1.07</v>
      </c>
    </row>
    <row r="493">
      <c r="A493" s="3">
        <f>IFERROR(__xludf.DUMMYFUNCTION("""COMPUTED_VALUE"""),40890.666666666664)</f>
        <v>40890.66667</v>
      </c>
      <c r="B493" s="1">
        <f>IFERROR(__xludf.DUMMYFUNCTION("""COMPUTED_VALUE"""),23.98)</f>
        <v>23.98</v>
      </c>
      <c r="C493" s="1">
        <f t="shared" si="1"/>
        <v>-1.25</v>
      </c>
    </row>
    <row r="494">
      <c r="A494" s="3">
        <f>IFERROR(__xludf.DUMMYFUNCTION("""COMPUTED_VALUE"""),40891.666666666664)</f>
        <v>40891.66667</v>
      </c>
      <c r="B494" s="1">
        <f>IFERROR(__xludf.DUMMYFUNCTION("""COMPUTED_VALUE"""),24.09)</f>
        <v>24.09</v>
      </c>
      <c r="C494" s="1">
        <f t="shared" si="1"/>
        <v>-0.89</v>
      </c>
    </row>
    <row r="495">
      <c r="A495" s="3">
        <f>IFERROR(__xludf.DUMMYFUNCTION("""COMPUTED_VALUE"""),40892.666666666664)</f>
        <v>40892.66667</v>
      </c>
      <c r="B495" s="1">
        <f>IFERROR(__xludf.DUMMYFUNCTION("""COMPUTED_VALUE"""),23.96)</f>
        <v>23.96</v>
      </c>
      <c r="C495" s="1">
        <f t="shared" si="1"/>
        <v>-1.13</v>
      </c>
    </row>
    <row r="496">
      <c r="A496" s="3">
        <f>IFERROR(__xludf.DUMMYFUNCTION("""COMPUTED_VALUE"""),40893.666666666664)</f>
        <v>40893.66667</v>
      </c>
      <c r="B496" s="1">
        <f>IFERROR(__xludf.DUMMYFUNCTION("""COMPUTED_VALUE"""),24.36)</f>
        <v>24.36</v>
      </c>
      <c r="C496" s="1">
        <f t="shared" si="1"/>
        <v>-0.6</v>
      </c>
    </row>
    <row r="497">
      <c r="A497" s="3">
        <f>IFERROR(__xludf.DUMMYFUNCTION("""COMPUTED_VALUE"""),40896.666666666664)</f>
        <v>40896.66667</v>
      </c>
      <c r="B497" s="1">
        <f>IFERROR(__xludf.DUMMYFUNCTION("""COMPUTED_VALUE"""),24.65)</f>
        <v>24.65</v>
      </c>
      <c r="C497" s="1">
        <f t="shared" si="1"/>
        <v>-0.71</v>
      </c>
    </row>
    <row r="498">
      <c r="A498" s="3">
        <f>IFERROR(__xludf.DUMMYFUNCTION("""COMPUTED_VALUE"""),40897.666666666664)</f>
        <v>40897.66667</v>
      </c>
      <c r="B498" s="1">
        <f>IFERROR(__xludf.DUMMYFUNCTION("""COMPUTED_VALUE"""),25.34)</f>
        <v>25.34</v>
      </c>
      <c r="C498" s="1">
        <f t="shared" si="1"/>
        <v>-0.31</v>
      </c>
    </row>
    <row r="499">
      <c r="A499" s="3">
        <f>IFERROR(__xludf.DUMMYFUNCTION("""COMPUTED_VALUE"""),40898.666666666664)</f>
        <v>40898.66667</v>
      </c>
      <c r="B499" s="1">
        <f>IFERROR(__xludf.DUMMYFUNCTION("""COMPUTED_VALUE"""),25.18)</f>
        <v>25.18</v>
      </c>
      <c r="C499" s="1">
        <f t="shared" si="1"/>
        <v>-1.16</v>
      </c>
    </row>
    <row r="500">
      <c r="A500" s="3">
        <f>IFERROR(__xludf.DUMMYFUNCTION("""COMPUTED_VALUE"""),40899.666666666664)</f>
        <v>40899.66667</v>
      </c>
      <c r="B500" s="1">
        <f>IFERROR(__xludf.DUMMYFUNCTION("""COMPUTED_VALUE"""),25.14)</f>
        <v>25.14</v>
      </c>
      <c r="C500" s="1">
        <f t="shared" si="1"/>
        <v>-1.04</v>
      </c>
    </row>
    <row r="501">
      <c r="A501" s="3">
        <f>IFERROR(__xludf.DUMMYFUNCTION("""COMPUTED_VALUE"""),40900.666666666664)</f>
        <v>40900.66667</v>
      </c>
      <c r="B501" s="1">
        <f>IFERROR(__xludf.DUMMYFUNCTION("""COMPUTED_VALUE"""),25.62)</f>
        <v>25.62</v>
      </c>
      <c r="C501" s="1">
        <f t="shared" si="1"/>
        <v>-0.52</v>
      </c>
    </row>
    <row r="502">
      <c r="A502" s="3">
        <f>IFERROR(__xludf.DUMMYFUNCTION("""COMPUTED_VALUE"""),40904.666666666664)</f>
        <v>40904.66667</v>
      </c>
      <c r="B502" s="1">
        <f>IFERROR(__xludf.DUMMYFUNCTION("""COMPUTED_VALUE"""),25.48)</f>
        <v>25.48</v>
      </c>
      <c r="C502" s="1">
        <f t="shared" si="1"/>
        <v>-1.14</v>
      </c>
    </row>
    <row r="503">
      <c r="A503" s="3">
        <f>IFERROR(__xludf.DUMMYFUNCTION("""COMPUTED_VALUE"""),40905.666666666664)</f>
        <v>40905.66667</v>
      </c>
      <c r="B503" s="1">
        <f>IFERROR(__xludf.DUMMYFUNCTION("""COMPUTED_VALUE"""),25.18)</f>
        <v>25.18</v>
      </c>
      <c r="C503" s="1">
        <f t="shared" si="1"/>
        <v>-1.3</v>
      </c>
    </row>
    <row r="504">
      <c r="A504" s="3">
        <f>IFERROR(__xludf.DUMMYFUNCTION("""COMPUTED_VALUE"""),40906.666666666664)</f>
        <v>40906.66667</v>
      </c>
      <c r="B504" s="1">
        <f>IFERROR(__xludf.DUMMYFUNCTION("""COMPUTED_VALUE"""),25.79)</f>
        <v>25.79</v>
      </c>
      <c r="C504" s="1">
        <f t="shared" si="1"/>
        <v>-0.39</v>
      </c>
    </row>
    <row r="505">
      <c r="A505" s="3">
        <f>IFERROR(__xludf.DUMMYFUNCTION("""COMPUTED_VALUE"""),40907.666666666664)</f>
        <v>40907.66667</v>
      </c>
      <c r="B505" s="1">
        <f>IFERROR(__xludf.DUMMYFUNCTION("""COMPUTED_VALUE"""),25.38)</f>
        <v>25.38</v>
      </c>
      <c r="C505" s="1">
        <f t="shared" si="1"/>
        <v>-1.41</v>
      </c>
    </row>
    <row r="506">
      <c r="A506" s="3">
        <f>IFERROR(__xludf.DUMMYFUNCTION("""COMPUTED_VALUE"""),40911.666666666664)</f>
        <v>40911.66667</v>
      </c>
      <c r="B506" s="1">
        <f>IFERROR(__xludf.DUMMYFUNCTION("""COMPUTED_VALUE"""),25.75)</f>
        <v>25.75</v>
      </c>
      <c r="C506" s="1">
        <f t="shared" si="1"/>
        <v>-0.63</v>
      </c>
    </row>
    <row r="507">
      <c r="A507" s="3">
        <f>IFERROR(__xludf.DUMMYFUNCTION("""COMPUTED_VALUE"""),40912.666666666664)</f>
        <v>40912.66667</v>
      </c>
      <c r="B507" s="1">
        <f>IFERROR(__xludf.DUMMYFUNCTION("""COMPUTED_VALUE"""),25.29)</f>
        <v>25.29</v>
      </c>
      <c r="C507" s="1">
        <f t="shared" si="1"/>
        <v>-1.46</v>
      </c>
    </row>
    <row r="508">
      <c r="A508" s="3">
        <f>IFERROR(__xludf.DUMMYFUNCTION("""COMPUTED_VALUE"""),40913.666666666664)</f>
        <v>40913.66667</v>
      </c>
      <c r="B508" s="1">
        <f>IFERROR(__xludf.DUMMYFUNCTION("""COMPUTED_VALUE"""),25.48)</f>
        <v>25.48</v>
      </c>
      <c r="C508" s="1">
        <f t="shared" si="1"/>
        <v>-0.81</v>
      </c>
    </row>
    <row r="509">
      <c r="A509" s="3">
        <f>IFERROR(__xludf.DUMMYFUNCTION("""COMPUTED_VALUE"""),40914.666666666664)</f>
        <v>40914.66667</v>
      </c>
      <c r="B509" s="1">
        <f>IFERROR(__xludf.DUMMYFUNCTION("""COMPUTED_VALUE"""),25.18)</f>
        <v>25.18</v>
      </c>
      <c r="C509" s="1">
        <f t="shared" si="1"/>
        <v>-1.3</v>
      </c>
    </row>
    <row r="510">
      <c r="A510" s="3">
        <f>IFERROR(__xludf.DUMMYFUNCTION("""COMPUTED_VALUE"""),40917.666666666664)</f>
        <v>40917.66667</v>
      </c>
      <c r="B510" s="1">
        <f>IFERROR(__xludf.DUMMYFUNCTION("""COMPUTED_VALUE"""),24.98)</f>
        <v>24.98</v>
      </c>
      <c r="C510" s="1">
        <f t="shared" si="1"/>
        <v>-1.2</v>
      </c>
    </row>
    <row r="511">
      <c r="A511" s="3">
        <f>IFERROR(__xludf.DUMMYFUNCTION("""COMPUTED_VALUE"""),40918.666666666664)</f>
        <v>40918.66667</v>
      </c>
      <c r="B511" s="1">
        <f>IFERROR(__xludf.DUMMYFUNCTION("""COMPUTED_VALUE"""),24.95)</f>
        <v>24.95</v>
      </c>
      <c r="C511" s="1">
        <f t="shared" si="1"/>
        <v>-1.03</v>
      </c>
    </row>
    <row r="512">
      <c r="A512" s="3">
        <f>IFERROR(__xludf.DUMMYFUNCTION("""COMPUTED_VALUE"""),40919.666666666664)</f>
        <v>40919.66667</v>
      </c>
      <c r="B512" s="1">
        <f>IFERROR(__xludf.DUMMYFUNCTION("""COMPUTED_VALUE"""),24.78)</f>
        <v>24.78</v>
      </c>
      <c r="C512" s="1">
        <f t="shared" si="1"/>
        <v>-1.17</v>
      </c>
    </row>
    <row r="513">
      <c r="A513" s="3">
        <f>IFERROR(__xludf.DUMMYFUNCTION("""COMPUTED_VALUE"""),40920.666666666664)</f>
        <v>40920.66667</v>
      </c>
      <c r="B513" s="1">
        <f>IFERROR(__xludf.DUMMYFUNCTION("""COMPUTED_VALUE"""),25.34)</f>
        <v>25.34</v>
      </c>
      <c r="C513" s="1">
        <f t="shared" si="1"/>
        <v>-0.44</v>
      </c>
    </row>
    <row r="514">
      <c r="A514" s="3">
        <f>IFERROR(__xludf.DUMMYFUNCTION("""COMPUTED_VALUE"""),40921.666666666664)</f>
        <v>40921.66667</v>
      </c>
      <c r="B514" s="1">
        <f>IFERROR(__xludf.DUMMYFUNCTION("""COMPUTED_VALUE"""),25.19)</f>
        <v>25.19</v>
      </c>
      <c r="C514" s="1">
        <f t="shared" si="1"/>
        <v>-1.15</v>
      </c>
    </row>
    <row r="515">
      <c r="A515" s="3">
        <f>IFERROR(__xludf.DUMMYFUNCTION("""COMPUTED_VALUE"""),40925.666666666664)</f>
        <v>40925.66667</v>
      </c>
      <c r="B515" s="1">
        <f>IFERROR(__xludf.DUMMYFUNCTION("""COMPUTED_VALUE"""),25.63)</f>
        <v>25.63</v>
      </c>
      <c r="C515" s="1">
        <f t="shared" si="1"/>
        <v>-0.56</v>
      </c>
    </row>
    <row r="516">
      <c r="A516" s="3">
        <f>IFERROR(__xludf.DUMMYFUNCTION("""COMPUTED_VALUE"""),40926.666666666664)</f>
        <v>40926.66667</v>
      </c>
      <c r="B516" s="1">
        <f>IFERROR(__xludf.DUMMYFUNCTION("""COMPUTED_VALUE"""),25.95)</f>
        <v>25.95</v>
      </c>
      <c r="C516" s="1">
        <f t="shared" si="1"/>
        <v>-0.68</v>
      </c>
    </row>
    <row r="517">
      <c r="A517" s="3">
        <f>IFERROR(__xludf.DUMMYFUNCTION("""COMPUTED_VALUE"""),40927.666666666664)</f>
        <v>40927.66667</v>
      </c>
      <c r="B517" s="1">
        <f>IFERROR(__xludf.DUMMYFUNCTION("""COMPUTED_VALUE"""),25.59)</f>
        <v>25.59</v>
      </c>
      <c r="C517" s="1">
        <f t="shared" si="1"/>
        <v>-1.36</v>
      </c>
    </row>
    <row r="518">
      <c r="A518" s="3">
        <f>IFERROR(__xludf.DUMMYFUNCTION("""COMPUTED_VALUE"""),40928.666666666664)</f>
        <v>40928.66667</v>
      </c>
      <c r="B518" s="1">
        <f>IFERROR(__xludf.DUMMYFUNCTION("""COMPUTED_VALUE"""),25.15)</f>
        <v>25.15</v>
      </c>
      <c r="C518" s="1">
        <f t="shared" si="1"/>
        <v>-1.44</v>
      </c>
    </row>
    <row r="519">
      <c r="A519" s="3">
        <f>IFERROR(__xludf.DUMMYFUNCTION("""COMPUTED_VALUE"""),40931.666666666664)</f>
        <v>40931.66667</v>
      </c>
      <c r="B519" s="1">
        <f>IFERROR(__xludf.DUMMYFUNCTION("""COMPUTED_VALUE"""),24.9)</f>
        <v>24.9</v>
      </c>
      <c r="C519" s="1">
        <f t="shared" si="1"/>
        <v>-1.25</v>
      </c>
    </row>
    <row r="520">
      <c r="A520" s="3">
        <f>IFERROR(__xludf.DUMMYFUNCTION("""COMPUTED_VALUE"""),40932.666666666664)</f>
        <v>40932.66667</v>
      </c>
      <c r="B520" s="1">
        <f>IFERROR(__xludf.DUMMYFUNCTION("""COMPUTED_VALUE"""),25.25)</f>
        <v>25.25</v>
      </c>
      <c r="C520" s="1">
        <f t="shared" si="1"/>
        <v>-0.65</v>
      </c>
    </row>
    <row r="521">
      <c r="A521" s="3">
        <f>IFERROR(__xludf.DUMMYFUNCTION("""COMPUTED_VALUE"""),40933.666666666664)</f>
        <v>40933.66667</v>
      </c>
      <c r="B521" s="1">
        <f>IFERROR(__xludf.DUMMYFUNCTION("""COMPUTED_VALUE"""),25.14)</f>
        <v>25.14</v>
      </c>
      <c r="C521" s="1">
        <f t="shared" si="1"/>
        <v>-1.11</v>
      </c>
    </row>
    <row r="522">
      <c r="A522" s="3">
        <f>IFERROR(__xludf.DUMMYFUNCTION("""COMPUTED_VALUE"""),40934.666666666664)</f>
        <v>40934.66667</v>
      </c>
      <c r="B522" s="1">
        <f>IFERROR(__xludf.DUMMYFUNCTION("""COMPUTED_VALUE"""),25.22)</f>
        <v>25.22</v>
      </c>
      <c r="C522" s="1">
        <f t="shared" si="1"/>
        <v>-0.92</v>
      </c>
    </row>
    <row r="523">
      <c r="A523" s="3">
        <f>IFERROR(__xludf.DUMMYFUNCTION("""COMPUTED_VALUE"""),40935.666666666664)</f>
        <v>40935.66667</v>
      </c>
      <c r="B523" s="1">
        <f>IFERROR(__xludf.DUMMYFUNCTION("""COMPUTED_VALUE"""),25.26)</f>
        <v>25.26</v>
      </c>
      <c r="C523" s="1">
        <f t="shared" si="1"/>
        <v>-0.96</v>
      </c>
    </row>
    <row r="524">
      <c r="A524" s="3">
        <f>IFERROR(__xludf.DUMMYFUNCTION("""COMPUTED_VALUE"""),40938.666666666664)</f>
        <v>40938.66667</v>
      </c>
      <c r="B524" s="1">
        <f>IFERROR(__xludf.DUMMYFUNCTION("""COMPUTED_VALUE"""),24.97)</f>
        <v>24.97</v>
      </c>
      <c r="C524" s="1">
        <f t="shared" si="1"/>
        <v>-1.29</v>
      </c>
    </row>
    <row r="525">
      <c r="A525" s="3">
        <f>IFERROR(__xludf.DUMMYFUNCTION("""COMPUTED_VALUE"""),40939.666666666664)</f>
        <v>40939.66667</v>
      </c>
      <c r="B525" s="1">
        <f>IFERROR(__xludf.DUMMYFUNCTION("""COMPUTED_VALUE"""),25.16)</f>
        <v>25.16</v>
      </c>
      <c r="C525" s="1">
        <f t="shared" si="1"/>
        <v>-0.81</v>
      </c>
    </row>
    <row r="526">
      <c r="A526" s="3">
        <f>IFERROR(__xludf.DUMMYFUNCTION("""COMPUTED_VALUE"""),40940.666666666664)</f>
        <v>40940.66667</v>
      </c>
      <c r="B526" s="1">
        <f>IFERROR(__xludf.DUMMYFUNCTION("""COMPUTED_VALUE"""),25.63)</f>
        <v>25.63</v>
      </c>
      <c r="C526" s="1">
        <f t="shared" si="1"/>
        <v>-0.53</v>
      </c>
    </row>
    <row r="527">
      <c r="A527" s="3">
        <f>IFERROR(__xludf.DUMMYFUNCTION("""COMPUTED_VALUE"""),40941.666666666664)</f>
        <v>40941.66667</v>
      </c>
      <c r="B527" s="1">
        <f>IFERROR(__xludf.DUMMYFUNCTION("""COMPUTED_VALUE"""),26.52)</f>
        <v>26.52</v>
      </c>
      <c r="C527" s="1">
        <f t="shared" si="1"/>
        <v>-0.11</v>
      </c>
    </row>
    <row r="528">
      <c r="A528" s="3">
        <f>IFERROR(__xludf.DUMMYFUNCTION("""COMPUTED_VALUE"""),40942.666666666664)</f>
        <v>40942.66667</v>
      </c>
      <c r="B528" s="1">
        <f>IFERROR(__xludf.DUMMYFUNCTION("""COMPUTED_VALUE"""),26.76)</f>
        <v>26.76</v>
      </c>
      <c r="C528" s="1">
        <f t="shared" si="1"/>
        <v>-0.76</v>
      </c>
    </row>
    <row r="529">
      <c r="A529" s="3">
        <f>IFERROR(__xludf.DUMMYFUNCTION("""COMPUTED_VALUE"""),40945.666666666664)</f>
        <v>40945.66667</v>
      </c>
      <c r="B529" s="1">
        <f>IFERROR(__xludf.DUMMYFUNCTION("""COMPUTED_VALUE"""),26.84)</f>
        <v>26.84</v>
      </c>
      <c r="C529" s="1">
        <f t="shared" si="1"/>
        <v>-0.92</v>
      </c>
    </row>
    <row r="530">
      <c r="A530" s="3">
        <f>IFERROR(__xludf.DUMMYFUNCTION("""COMPUTED_VALUE"""),40946.666666666664)</f>
        <v>40946.66667</v>
      </c>
      <c r="B530" s="1">
        <f>IFERROR(__xludf.DUMMYFUNCTION("""COMPUTED_VALUE"""),26.75)</f>
        <v>26.75</v>
      </c>
      <c r="C530" s="1">
        <f t="shared" si="1"/>
        <v>-1.09</v>
      </c>
    </row>
    <row r="531">
      <c r="A531" s="3">
        <f>IFERROR(__xludf.DUMMYFUNCTION("""COMPUTED_VALUE"""),40947.666666666664)</f>
        <v>40947.66667</v>
      </c>
      <c r="B531" s="1">
        <f>IFERROR(__xludf.DUMMYFUNCTION("""COMPUTED_VALUE"""),27.09)</f>
        <v>27.09</v>
      </c>
      <c r="C531" s="1">
        <f t="shared" si="1"/>
        <v>-0.66</v>
      </c>
    </row>
    <row r="532">
      <c r="A532" s="3">
        <f>IFERROR(__xludf.DUMMYFUNCTION("""COMPUTED_VALUE"""),40948.666666666664)</f>
        <v>40948.66667</v>
      </c>
      <c r="B532" s="1">
        <f>IFERROR(__xludf.DUMMYFUNCTION("""COMPUTED_VALUE"""),28.11)</f>
        <v>28.11</v>
      </c>
      <c r="C532" s="1">
        <f t="shared" si="1"/>
        <v>0.02</v>
      </c>
    </row>
    <row r="533">
      <c r="A533" s="3">
        <f>IFERROR(__xludf.DUMMYFUNCTION("""COMPUTED_VALUE"""),40949.666666666664)</f>
        <v>40949.66667</v>
      </c>
      <c r="B533" s="1">
        <f>IFERROR(__xludf.DUMMYFUNCTION("""COMPUTED_VALUE"""),28.48)</f>
        <v>28.48</v>
      </c>
      <c r="C533" s="1">
        <f t="shared" si="1"/>
        <v>-0.63</v>
      </c>
    </row>
    <row r="534">
      <c r="A534" s="3">
        <f>IFERROR(__xludf.DUMMYFUNCTION("""COMPUTED_VALUE"""),40952.666666666664)</f>
        <v>40952.66667</v>
      </c>
      <c r="B534" s="1">
        <f>IFERROR(__xludf.DUMMYFUNCTION("""COMPUTED_VALUE"""),28.18)</f>
        <v>28.18</v>
      </c>
      <c r="C534" s="1">
        <f t="shared" si="1"/>
        <v>-1.3</v>
      </c>
    </row>
    <row r="535">
      <c r="A535" s="3">
        <f>IFERROR(__xludf.DUMMYFUNCTION("""COMPUTED_VALUE"""),40953.666666666664)</f>
        <v>40953.66667</v>
      </c>
      <c r="B535" s="1">
        <f>IFERROR(__xludf.DUMMYFUNCTION("""COMPUTED_VALUE"""),28.81)</f>
        <v>28.81</v>
      </c>
      <c r="C535" s="1">
        <f t="shared" si="1"/>
        <v>-0.37</v>
      </c>
    </row>
    <row r="536">
      <c r="A536" s="3">
        <f>IFERROR(__xludf.DUMMYFUNCTION("""COMPUTED_VALUE"""),40954.666666666664)</f>
        <v>40954.66667</v>
      </c>
      <c r="B536" s="1">
        <f>IFERROR(__xludf.DUMMYFUNCTION("""COMPUTED_VALUE"""),28.78)</f>
        <v>28.78</v>
      </c>
      <c r="C536" s="1">
        <f t="shared" si="1"/>
        <v>-1.03</v>
      </c>
    </row>
    <row r="537">
      <c r="A537" s="3">
        <f>IFERROR(__xludf.DUMMYFUNCTION("""COMPUTED_VALUE"""),40955.666666666664)</f>
        <v>40955.66667</v>
      </c>
      <c r="B537" s="1">
        <f>IFERROR(__xludf.DUMMYFUNCTION("""COMPUTED_VALUE"""),28.45)</f>
        <v>28.45</v>
      </c>
      <c r="C537" s="1">
        <f t="shared" si="1"/>
        <v>-1.33</v>
      </c>
    </row>
    <row r="538">
      <c r="A538" s="3">
        <f>IFERROR(__xludf.DUMMYFUNCTION("""COMPUTED_VALUE"""),40956.666666666664)</f>
        <v>40956.66667</v>
      </c>
      <c r="B538" s="1">
        <f>IFERROR(__xludf.DUMMYFUNCTION("""COMPUTED_VALUE"""),28.75)</f>
        <v>28.75</v>
      </c>
      <c r="C538" s="1">
        <f t="shared" si="1"/>
        <v>-0.7</v>
      </c>
    </row>
    <row r="539">
      <c r="A539" s="3">
        <f>IFERROR(__xludf.DUMMYFUNCTION("""COMPUTED_VALUE"""),40960.666666666664)</f>
        <v>40960.66667</v>
      </c>
      <c r="B539" s="1">
        <f>IFERROR(__xludf.DUMMYFUNCTION("""COMPUTED_VALUE"""),28.55)</f>
        <v>28.55</v>
      </c>
      <c r="C539" s="1">
        <f t="shared" si="1"/>
        <v>-1.2</v>
      </c>
    </row>
    <row r="540">
      <c r="A540" s="3">
        <f>IFERROR(__xludf.DUMMYFUNCTION("""COMPUTED_VALUE"""),40961.666666666664)</f>
        <v>40961.66667</v>
      </c>
      <c r="B540" s="1">
        <f>IFERROR(__xludf.DUMMYFUNCTION("""COMPUTED_VALUE"""),29.09)</f>
        <v>29.09</v>
      </c>
      <c r="C540" s="1">
        <f t="shared" si="1"/>
        <v>-0.46</v>
      </c>
    </row>
    <row r="541">
      <c r="A541" s="3">
        <f>IFERROR(__xludf.DUMMYFUNCTION("""COMPUTED_VALUE"""),40962.666666666664)</f>
        <v>40962.66667</v>
      </c>
      <c r="B541" s="1">
        <f>IFERROR(__xludf.DUMMYFUNCTION("""COMPUTED_VALUE"""),29.12)</f>
        <v>29.12</v>
      </c>
      <c r="C541" s="1">
        <f t="shared" si="1"/>
        <v>-0.97</v>
      </c>
    </row>
    <row r="542">
      <c r="A542" s="3">
        <f>IFERROR(__xludf.DUMMYFUNCTION("""COMPUTED_VALUE"""),40963.666666666664)</f>
        <v>40963.66667</v>
      </c>
      <c r="B542" s="1">
        <f>IFERROR(__xludf.DUMMYFUNCTION("""COMPUTED_VALUE"""),29.39)</f>
        <v>29.39</v>
      </c>
      <c r="C542" s="1">
        <f t="shared" si="1"/>
        <v>-0.73</v>
      </c>
    </row>
    <row r="543">
      <c r="A543" s="3">
        <f>IFERROR(__xludf.DUMMYFUNCTION("""COMPUTED_VALUE"""),40966.666666666664)</f>
        <v>40966.66667</v>
      </c>
      <c r="B543" s="1">
        <f>IFERROR(__xludf.DUMMYFUNCTION("""COMPUTED_VALUE"""),29.22)</f>
        <v>29.22</v>
      </c>
      <c r="C543" s="1">
        <f t="shared" si="1"/>
        <v>-1.17</v>
      </c>
    </row>
    <row r="544">
      <c r="A544" s="3">
        <f>IFERROR(__xludf.DUMMYFUNCTION("""COMPUTED_VALUE"""),40967.666666666664)</f>
        <v>40967.66667</v>
      </c>
      <c r="B544" s="1">
        <f>IFERROR(__xludf.DUMMYFUNCTION("""COMPUTED_VALUE"""),29.74)</f>
        <v>29.74</v>
      </c>
      <c r="C544" s="1">
        <f t="shared" si="1"/>
        <v>-0.48</v>
      </c>
    </row>
    <row r="545">
      <c r="A545" s="3">
        <f>IFERROR(__xludf.DUMMYFUNCTION("""COMPUTED_VALUE"""),40968.666666666664)</f>
        <v>40968.66667</v>
      </c>
      <c r="B545" s="1">
        <f>IFERROR(__xludf.DUMMYFUNCTION("""COMPUTED_VALUE"""),29.09)</f>
        <v>29.09</v>
      </c>
      <c r="C545" s="1">
        <f t="shared" si="1"/>
        <v>-1.65</v>
      </c>
    </row>
    <row r="546">
      <c r="A546" s="3">
        <f>IFERROR(__xludf.DUMMYFUNCTION("""COMPUTED_VALUE"""),40969.666666666664)</f>
        <v>40969.66667</v>
      </c>
      <c r="B546" s="1">
        <f>IFERROR(__xludf.DUMMYFUNCTION("""COMPUTED_VALUE"""),29.3)</f>
        <v>29.3</v>
      </c>
      <c r="C546" s="1">
        <f t="shared" si="1"/>
        <v>-0.79</v>
      </c>
    </row>
    <row r="547">
      <c r="A547" s="3">
        <f>IFERROR(__xludf.DUMMYFUNCTION("""COMPUTED_VALUE"""),40970.666666666664)</f>
        <v>40970.66667</v>
      </c>
      <c r="B547" s="1">
        <f>IFERROR(__xludf.DUMMYFUNCTION("""COMPUTED_VALUE"""),29.04)</f>
        <v>29.04</v>
      </c>
      <c r="C547" s="1">
        <f t="shared" si="1"/>
        <v>-1.26</v>
      </c>
    </row>
    <row r="548">
      <c r="A548" s="3">
        <f>IFERROR(__xludf.DUMMYFUNCTION("""COMPUTED_VALUE"""),40973.666666666664)</f>
        <v>40973.66667</v>
      </c>
      <c r="B548" s="1">
        <f>IFERROR(__xludf.DUMMYFUNCTION("""COMPUTED_VALUE"""),29.06)</f>
        <v>29.06</v>
      </c>
      <c r="C548" s="1">
        <f t="shared" si="1"/>
        <v>-0.98</v>
      </c>
    </row>
    <row r="549">
      <c r="A549" s="3">
        <f>IFERROR(__xludf.DUMMYFUNCTION("""COMPUTED_VALUE"""),40974.666666666664)</f>
        <v>40974.66667</v>
      </c>
      <c r="B549" s="1">
        <f>IFERROR(__xludf.DUMMYFUNCTION("""COMPUTED_VALUE"""),28.71)</f>
        <v>28.71</v>
      </c>
      <c r="C549" s="1">
        <f t="shared" si="1"/>
        <v>-1.35</v>
      </c>
    </row>
    <row r="550">
      <c r="A550" s="3">
        <f>IFERROR(__xludf.DUMMYFUNCTION("""COMPUTED_VALUE"""),40975.666666666664)</f>
        <v>40975.66667</v>
      </c>
      <c r="B550" s="1">
        <f>IFERROR(__xludf.DUMMYFUNCTION("""COMPUTED_VALUE"""),28.91)</f>
        <v>28.91</v>
      </c>
      <c r="C550" s="1">
        <f t="shared" si="1"/>
        <v>-0.8</v>
      </c>
    </row>
    <row r="551">
      <c r="A551" s="3">
        <f>IFERROR(__xludf.DUMMYFUNCTION("""COMPUTED_VALUE"""),40976.666666666664)</f>
        <v>40976.66667</v>
      </c>
      <c r="B551" s="1">
        <f>IFERROR(__xludf.DUMMYFUNCTION("""COMPUTED_VALUE"""),29.49)</f>
        <v>29.49</v>
      </c>
      <c r="C551" s="1">
        <f t="shared" si="1"/>
        <v>-0.42</v>
      </c>
    </row>
    <row r="552">
      <c r="A552" s="3">
        <f>IFERROR(__xludf.DUMMYFUNCTION("""COMPUTED_VALUE"""),40977.666666666664)</f>
        <v>40977.66667</v>
      </c>
      <c r="B552" s="1">
        <f>IFERROR(__xludf.DUMMYFUNCTION("""COMPUTED_VALUE"""),29.29)</f>
        <v>29.29</v>
      </c>
      <c r="C552" s="1">
        <f t="shared" si="1"/>
        <v>-1.2</v>
      </c>
    </row>
    <row r="553">
      <c r="A553" s="3">
        <f>IFERROR(__xludf.DUMMYFUNCTION("""COMPUTED_VALUE"""),40980.666666666664)</f>
        <v>40980.66667</v>
      </c>
      <c r="B553" s="1">
        <f>IFERROR(__xludf.DUMMYFUNCTION("""COMPUTED_VALUE"""),29.13)</f>
        <v>29.13</v>
      </c>
      <c r="C553" s="1">
        <f t="shared" si="1"/>
        <v>-1.16</v>
      </c>
    </row>
    <row r="554">
      <c r="A554" s="3">
        <f>IFERROR(__xludf.DUMMYFUNCTION("""COMPUTED_VALUE"""),40981.666666666664)</f>
        <v>40981.66667</v>
      </c>
      <c r="B554" s="1">
        <f>IFERROR(__xludf.DUMMYFUNCTION("""COMPUTED_VALUE"""),29.32)</f>
        <v>29.32</v>
      </c>
      <c r="C554" s="1">
        <f t="shared" si="1"/>
        <v>-0.81</v>
      </c>
    </row>
    <row r="555">
      <c r="A555" s="3">
        <f>IFERROR(__xludf.DUMMYFUNCTION("""COMPUTED_VALUE"""),40982.666666666664)</f>
        <v>40982.66667</v>
      </c>
      <c r="B555" s="1">
        <f>IFERROR(__xludf.DUMMYFUNCTION("""COMPUTED_VALUE"""),29.19)</f>
        <v>29.19</v>
      </c>
      <c r="C555" s="1">
        <f t="shared" si="1"/>
        <v>-1.13</v>
      </c>
    </row>
    <row r="556">
      <c r="A556" s="3">
        <f>IFERROR(__xludf.DUMMYFUNCTION("""COMPUTED_VALUE"""),40983.666666666664)</f>
        <v>40983.66667</v>
      </c>
      <c r="B556" s="1">
        <f>IFERROR(__xludf.DUMMYFUNCTION("""COMPUTED_VALUE"""),29.25)</f>
        <v>29.25</v>
      </c>
      <c r="C556" s="1">
        <f t="shared" si="1"/>
        <v>-0.94</v>
      </c>
    </row>
    <row r="557">
      <c r="A557" s="3">
        <f>IFERROR(__xludf.DUMMYFUNCTION("""COMPUTED_VALUE"""),40984.666666666664)</f>
        <v>40984.66667</v>
      </c>
      <c r="B557" s="1">
        <f>IFERROR(__xludf.DUMMYFUNCTION("""COMPUTED_VALUE"""),29.17)</f>
        <v>29.17</v>
      </c>
      <c r="C557" s="1">
        <f t="shared" si="1"/>
        <v>-1.08</v>
      </c>
    </row>
    <row r="558">
      <c r="A558" s="3">
        <f>IFERROR(__xludf.DUMMYFUNCTION("""COMPUTED_VALUE"""),40987.666666666664)</f>
        <v>40987.66667</v>
      </c>
      <c r="B558" s="1">
        <f>IFERROR(__xludf.DUMMYFUNCTION("""COMPUTED_VALUE"""),29.71)</f>
        <v>29.71</v>
      </c>
      <c r="C558" s="1">
        <f t="shared" si="1"/>
        <v>-0.46</v>
      </c>
    </row>
    <row r="559">
      <c r="A559" s="3">
        <f>IFERROR(__xludf.DUMMYFUNCTION("""COMPUTED_VALUE"""),40988.666666666664)</f>
        <v>40988.66667</v>
      </c>
      <c r="B559" s="1">
        <f>IFERROR(__xludf.DUMMYFUNCTION("""COMPUTED_VALUE"""),29.13)</f>
        <v>29.13</v>
      </c>
      <c r="C559" s="1">
        <f t="shared" si="1"/>
        <v>-1.58</v>
      </c>
    </row>
    <row r="560">
      <c r="A560" s="3">
        <f>IFERROR(__xludf.DUMMYFUNCTION("""COMPUTED_VALUE"""),40989.666666666664)</f>
        <v>40989.66667</v>
      </c>
      <c r="B560" s="1">
        <f>IFERROR(__xludf.DUMMYFUNCTION("""COMPUTED_VALUE"""),29.19)</f>
        <v>29.19</v>
      </c>
      <c r="C560" s="1">
        <f t="shared" si="1"/>
        <v>-0.94</v>
      </c>
    </row>
    <row r="561">
      <c r="A561" s="3">
        <f>IFERROR(__xludf.DUMMYFUNCTION("""COMPUTED_VALUE"""),40990.666666666664)</f>
        <v>40990.66667</v>
      </c>
      <c r="B561" s="1">
        <f>IFERROR(__xludf.DUMMYFUNCTION("""COMPUTED_VALUE"""),29.32)</f>
        <v>29.32</v>
      </c>
      <c r="C561" s="1">
        <f t="shared" si="1"/>
        <v>-0.87</v>
      </c>
    </row>
    <row r="562">
      <c r="A562" s="3">
        <f>IFERROR(__xludf.DUMMYFUNCTION("""COMPUTED_VALUE"""),40991.666666666664)</f>
        <v>40991.66667</v>
      </c>
      <c r="B562" s="1">
        <f>IFERROR(__xludf.DUMMYFUNCTION("""COMPUTED_VALUE"""),29.7)</f>
        <v>29.7</v>
      </c>
      <c r="C562" s="1">
        <f t="shared" si="1"/>
        <v>-0.62</v>
      </c>
    </row>
    <row r="563">
      <c r="A563" s="3">
        <f>IFERROR(__xludf.DUMMYFUNCTION("""COMPUTED_VALUE"""),40994.666666666664)</f>
        <v>40994.66667</v>
      </c>
      <c r="B563" s="1">
        <f>IFERROR(__xludf.DUMMYFUNCTION("""COMPUTED_VALUE"""),30.02)</f>
        <v>30.02</v>
      </c>
      <c r="C563" s="1">
        <f t="shared" si="1"/>
        <v>-0.68</v>
      </c>
    </row>
    <row r="564">
      <c r="A564" s="3">
        <f>IFERROR(__xludf.DUMMYFUNCTION("""COMPUTED_VALUE"""),40995.666666666664)</f>
        <v>40995.66667</v>
      </c>
      <c r="B564" s="1">
        <f>IFERROR(__xludf.DUMMYFUNCTION("""COMPUTED_VALUE"""),29.95)</f>
        <v>29.95</v>
      </c>
      <c r="C564" s="1">
        <f t="shared" si="1"/>
        <v>-1.07</v>
      </c>
    </row>
    <row r="565">
      <c r="A565" s="3">
        <f>IFERROR(__xludf.DUMMYFUNCTION("""COMPUTED_VALUE"""),40996.666666666664)</f>
        <v>40996.66667</v>
      </c>
      <c r="B565" s="1">
        <f>IFERROR(__xludf.DUMMYFUNCTION("""COMPUTED_VALUE"""),29.84)</f>
        <v>29.84</v>
      </c>
      <c r="C565" s="1">
        <f t="shared" si="1"/>
        <v>-1.11</v>
      </c>
    </row>
    <row r="566">
      <c r="A566" s="3">
        <f>IFERROR(__xludf.DUMMYFUNCTION("""COMPUTED_VALUE"""),40997.666666666664)</f>
        <v>40997.66667</v>
      </c>
      <c r="B566" s="1">
        <f>IFERROR(__xludf.DUMMYFUNCTION("""COMPUTED_VALUE"""),29.75)</f>
        <v>29.75</v>
      </c>
      <c r="C566" s="1">
        <f t="shared" si="1"/>
        <v>-1.09</v>
      </c>
    </row>
    <row r="567">
      <c r="A567" s="3">
        <f>IFERROR(__xludf.DUMMYFUNCTION("""COMPUTED_VALUE"""),40998.666666666664)</f>
        <v>40998.66667</v>
      </c>
      <c r="B567" s="1">
        <f>IFERROR(__xludf.DUMMYFUNCTION("""COMPUTED_VALUE"""),29.5)</f>
        <v>29.5</v>
      </c>
      <c r="C567" s="1">
        <f t="shared" si="1"/>
        <v>-1.25</v>
      </c>
    </row>
    <row r="568">
      <c r="A568" s="3">
        <f>IFERROR(__xludf.DUMMYFUNCTION("""COMPUTED_VALUE"""),41001.666666666664)</f>
        <v>41001.66667</v>
      </c>
      <c r="B568" s="1">
        <f>IFERROR(__xludf.DUMMYFUNCTION("""COMPUTED_VALUE"""),29.75)</f>
        <v>29.75</v>
      </c>
      <c r="C568" s="1">
        <f t="shared" si="1"/>
        <v>-0.75</v>
      </c>
    </row>
    <row r="569">
      <c r="A569" s="3">
        <f>IFERROR(__xludf.DUMMYFUNCTION("""COMPUTED_VALUE"""),41002.666666666664)</f>
        <v>41002.66667</v>
      </c>
      <c r="B569" s="1">
        <f>IFERROR(__xludf.DUMMYFUNCTION("""COMPUTED_VALUE"""),30.09)</f>
        <v>30.09</v>
      </c>
      <c r="C569" s="1">
        <f t="shared" si="1"/>
        <v>-0.66</v>
      </c>
    </row>
    <row r="570">
      <c r="A570" s="3">
        <f>IFERROR(__xludf.DUMMYFUNCTION("""COMPUTED_VALUE"""),41003.666666666664)</f>
        <v>41003.66667</v>
      </c>
      <c r="B570" s="1">
        <f>IFERROR(__xludf.DUMMYFUNCTION("""COMPUTED_VALUE"""),29.75)</f>
        <v>29.75</v>
      </c>
      <c r="C570" s="1">
        <f t="shared" si="1"/>
        <v>-1.34</v>
      </c>
    </row>
    <row r="571">
      <c r="A571" s="3">
        <f>IFERROR(__xludf.DUMMYFUNCTION("""COMPUTED_VALUE"""),41004.666666666664)</f>
        <v>41004.66667</v>
      </c>
      <c r="B571" s="1">
        <f>IFERROR(__xludf.DUMMYFUNCTION("""COMPUTED_VALUE"""),30.25)</f>
        <v>30.25</v>
      </c>
      <c r="C571" s="1">
        <f t="shared" si="1"/>
        <v>-0.5</v>
      </c>
    </row>
    <row r="572">
      <c r="A572" s="3">
        <f>IFERROR(__xludf.DUMMYFUNCTION("""COMPUTED_VALUE"""),41008.666666666664)</f>
        <v>41008.66667</v>
      </c>
      <c r="B572" s="1">
        <f>IFERROR(__xludf.DUMMYFUNCTION("""COMPUTED_VALUE"""),29.88)</f>
        <v>29.88</v>
      </c>
      <c r="C572" s="1">
        <f t="shared" si="1"/>
        <v>-1.37</v>
      </c>
    </row>
    <row r="573">
      <c r="A573" s="3">
        <f>IFERROR(__xludf.DUMMYFUNCTION("""COMPUTED_VALUE"""),41009.666666666664)</f>
        <v>41009.66667</v>
      </c>
      <c r="B573" s="1">
        <f>IFERROR(__xludf.DUMMYFUNCTION("""COMPUTED_VALUE"""),29.19)</f>
        <v>29.19</v>
      </c>
      <c r="C573" s="1">
        <f t="shared" si="1"/>
        <v>-1.69</v>
      </c>
    </row>
    <row r="574">
      <c r="A574" s="3">
        <f>IFERROR(__xludf.DUMMYFUNCTION("""COMPUTED_VALUE"""),41010.666666666664)</f>
        <v>41010.66667</v>
      </c>
      <c r="B574" s="1">
        <f>IFERROR(__xludf.DUMMYFUNCTION("""COMPUTED_VALUE"""),29.35)</f>
        <v>29.35</v>
      </c>
      <c r="C574" s="1">
        <f t="shared" si="1"/>
        <v>-0.84</v>
      </c>
    </row>
    <row r="575">
      <c r="A575" s="3">
        <f>IFERROR(__xludf.DUMMYFUNCTION("""COMPUTED_VALUE"""),41011.666666666664)</f>
        <v>41011.66667</v>
      </c>
      <c r="B575" s="1">
        <f>IFERROR(__xludf.DUMMYFUNCTION("""COMPUTED_VALUE"""),30.26)</f>
        <v>30.26</v>
      </c>
      <c r="C575" s="1">
        <f t="shared" si="1"/>
        <v>-0.09</v>
      </c>
    </row>
    <row r="576">
      <c r="A576" s="3">
        <f>IFERROR(__xludf.DUMMYFUNCTION("""COMPUTED_VALUE"""),41012.666666666664)</f>
        <v>41012.66667</v>
      </c>
      <c r="B576" s="1">
        <f>IFERROR(__xludf.DUMMYFUNCTION("""COMPUTED_VALUE"""),30.79)</f>
        <v>30.79</v>
      </c>
      <c r="C576" s="1">
        <f t="shared" si="1"/>
        <v>-0.47</v>
      </c>
    </row>
    <row r="577">
      <c r="A577" s="3">
        <f>IFERROR(__xludf.DUMMYFUNCTION("""COMPUTED_VALUE"""),41015.666666666664)</f>
        <v>41015.66667</v>
      </c>
      <c r="B577" s="1">
        <f>IFERROR(__xludf.DUMMYFUNCTION("""COMPUTED_VALUE"""),30.21)</f>
        <v>30.21</v>
      </c>
      <c r="C577" s="1">
        <f t="shared" si="1"/>
        <v>-1.58</v>
      </c>
    </row>
    <row r="578">
      <c r="A578" s="3">
        <f>IFERROR(__xludf.DUMMYFUNCTION("""COMPUTED_VALUE"""),41016.666666666664)</f>
        <v>41016.66667</v>
      </c>
      <c r="B578" s="1">
        <f>IFERROR(__xludf.DUMMYFUNCTION("""COMPUTED_VALUE"""),30.52)</f>
        <v>30.52</v>
      </c>
      <c r="C578" s="1">
        <f t="shared" si="1"/>
        <v>-0.69</v>
      </c>
    </row>
    <row r="579">
      <c r="A579" s="3">
        <f>IFERROR(__xludf.DUMMYFUNCTION("""COMPUTED_VALUE"""),41017.666666666664)</f>
        <v>41017.66667</v>
      </c>
      <c r="B579" s="1">
        <f>IFERROR(__xludf.DUMMYFUNCTION("""COMPUTED_VALUE"""),30.45)</f>
        <v>30.45</v>
      </c>
      <c r="C579" s="1">
        <f t="shared" si="1"/>
        <v>-1.07</v>
      </c>
    </row>
    <row r="580">
      <c r="A580" s="3">
        <f>IFERROR(__xludf.DUMMYFUNCTION("""COMPUTED_VALUE"""),41018.666666666664)</f>
        <v>41018.66667</v>
      </c>
      <c r="B580" s="1">
        <f>IFERROR(__xludf.DUMMYFUNCTION("""COMPUTED_VALUE"""),30.3)</f>
        <v>30.3</v>
      </c>
      <c r="C580" s="1">
        <f t="shared" si="1"/>
        <v>-1.15</v>
      </c>
    </row>
    <row r="581">
      <c r="A581" s="3">
        <f>IFERROR(__xludf.DUMMYFUNCTION("""COMPUTED_VALUE"""),41019.666666666664)</f>
        <v>41019.66667</v>
      </c>
      <c r="B581" s="1">
        <f>IFERROR(__xludf.DUMMYFUNCTION("""COMPUTED_VALUE"""),30.25)</f>
        <v>30.25</v>
      </c>
      <c r="C581" s="1">
        <f t="shared" si="1"/>
        <v>-1.05</v>
      </c>
    </row>
    <row r="582">
      <c r="A582" s="3">
        <f>IFERROR(__xludf.DUMMYFUNCTION("""COMPUTED_VALUE"""),41022.666666666664)</f>
        <v>41022.66667</v>
      </c>
      <c r="B582" s="1">
        <f>IFERROR(__xludf.DUMMYFUNCTION("""COMPUTED_VALUE"""),29.53)</f>
        <v>29.53</v>
      </c>
      <c r="C582" s="1">
        <f t="shared" si="1"/>
        <v>-1.72</v>
      </c>
    </row>
    <row r="583">
      <c r="A583" s="3">
        <f>IFERROR(__xludf.DUMMYFUNCTION("""COMPUTED_VALUE"""),41023.666666666664)</f>
        <v>41023.66667</v>
      </c>
      <c r="B583" s="1">
        <f>IFERROR(__xludf.DUMMYFUNCTION("""COMPUTED_VALUE"""),29.73)</f>
        <v>29.73</v>
      </c>
      <c r="C583" s="1">
        <f t="shared" si="1"/>
        <v>-0.8</v>
      </c>
    </row>
    <row r="584">
      <c r="A584" s="3">
        <f>IFERROR(__xludf.DUMMYFUNCTION("""COMPUTED_VALUE"""),41024.666666666664)</f>
        <v>41024.66667</v>
      </c>
      <c r="B584" s="1">
        <f>IFERROR(__xludf.DUMMYFUNCTION("""COMPUTED_VALUE"""),30.45)</f>
        <v>30.45</v>
      </c>
      <c r="C584" s="1">
        <f t="shared" si="1"/>
        <v>-0.28</v>
      </c>
    </row>
    <row r="585">
      <c r="A585" s="3">
        <f>IFERROR(__xludf.DUMMYFUNCTION("""COMPUTED_VALUE"""),41025.666666666664)</f>
        <v>41025.66667</v>
      </c>
      <c r="B585" s="1">
        <f>IFERROR(__xludf.DUMMYFUNCTION("""COMPUTED_VALUE"""),30.8)</f>
        <v>30.8</v>
      </c>
      <c r="C585" s="1">
        <f t="shared" si="1"/>
        <v>-0.65</v>
      </c>
    </row>
    <row r="586">
      <c r="A586" s="3">
        <f>IFERROR(__xludf.DUMMYFUNCTION("""COMPUTED_VALUE"""),41026.666666666664)</f>
        <v>41026.66667</v>
      </c>
      <c r="B586" s="1">
        <f>IFERROR(__xludf.DUMMYFUNCTION("""COMPUTED_VALUE"""),30.88)</f>
        <v>30.88</v>
      </c>
      <c r="C586" s="1">
        <f t="shared" si="1"/>
        <v>-0.92</v>
      </c>
    </row>
    <row r="587">
      <c r="A587" s="3">
        <f>IFERROR(__xludf.DUMMYFUNCTION("""COMPUTED_VALUE"""),41029.666666666664)</f>
        <v>41029.66667</v>
      </c>
      <c r="B587" s="1">
        <f>IFERROR(__xludf.DUMMYFUNCTION("""COMPUTED_VALUE"""),30.75)</f>
        <v>30.75</v>
      </c>
      <c r="C587" s="1">
        <f t="shared" si="1"/>
        <v>-1.13</v>
      </c>
    </row>
    <row r="588">
      <c r="A588" s="3">
        <f>IFERROR(__xludf.DUMMYFUNCTION("""COMPUTED_VALUE"""),41030.666666666664)</f>
        <v>41030.66667</v>
      </c>
      <c r="B588" s="1">
        <f>IFERROR(__xludf.DUMMYFUNCTION("""COMPUTED_VALUE"""),30.77)</f>
        <v>30.77</v>
      </c>
      <c r="C588" s="1">
        <f t="shared" si="1"/>
        <v>-0.98</v>
      </c>
    </row>
    <row r="589">
      <c r="A589" s="3">
        <f>IFERROR(__xludf.DUMMYFUNCTION("""COMPUTED_VALUE"""),41031.666666666664)</f>
        <v>41031.66667</v>
      </c>
      <c r="B589" s="1">
        <f>IFERROR(__xludf.DUMMYFUNCTION("""COMPUTED_VALUE"""),30.55)</f>
        <v>30.55</v>
      </c>
      <c r="C589" s="1">
        <f t="shared" si="1"/>
        <v>-1.22</v>
      </c>
    </row>
    <row r="590">
      <c r="A590" s="3">
        <f>IFERROR(__xludf.DUMMYFUNCTION("""COMPUTED_VALUE"""),41032.666666666664)</f>
        <v>41032.66667</v>
      </c>
      <c r="B590" s="1">
        <f>IFERROR(__xludf.DUMMYFUNCTION("""COMPUTED_VALUE"""),29.1)</f>
        <v>29.1</v>
      </c>
      <c r="C590" s="1">
        <f t="shared" si="1"/>
        <v>-2.45</v>
      </c>
    </row>
    <row r="591">
      <c r="A591" s="3">
        <f>IFERROR(__xludf.DUMMYFUNCTION("""COMPUTED_VALUE"""),41033.666666666664)</f>
        <v>41033.66667</v>
      </c>
      <c r="B591" s="1">
        <f>IFERROR(__xludf.DUMMYFUNCTION("""COMPUTED_VALUE"""),29.45)</f>
        <v>29.45</v>
      </c>
      <c r="C591" s="1">
        <f t="shared" si="1"/>
        <v>-0.65</v>
      </c>
    </row>
    <row r="592">
      <c r="A592" s="3">
        <f>IFERROR(__xludf.DUMMYFUNCTION("""COMPUTED_VALUE"""),41036.666666666664)</f>
        <v>41036.66667</v>
      </c>
      <c r="B592" s="1">
        <f>IFERROR(__xludf.DUMMYFUNCTION("""COMPUTED_VALUE"""),29.63)</f>
        <v>29.63</v>
      </c>
      <c r="C592" s="1">
        <f t="shared" si="1"/>
        <v>-0.82</v>
      </c>
    </row>
    <row r="593">
      <c r="A593" s="3">
        <f>IFERROR(__xludf.DUMMYFUNCTION("""COMPUTED_VALUE"""),41037.666666666664)</f>
        <v>41037.66667</v>
      </c>
      <c r="B593" s="1">
        <f>IFERROR(__xludf.DUMMYFUNCTION("""COMPUTED_VALUE"""),29.54)</f>
        <v>29.54</v>
      </c>
      <c r="C593" s="1">
        <f t="shared" si="1"/>
        <v>-1.09</v>
      </c>
    </row>
    <row r="594">
      <c r="A594" s="3">
        <f>IFERROR(__xludf.DUMMYFUNCTION("""COMPUTED_VALUE"""),41038.666666666664)</f>
        <v>41038.66667</v>
      </c>
      <c r="B594" s="1">
        <f>IFERROR(__xludf.DUMMYFUNCTION("""COMPUTED_VALUE"""),29.36)</f>
        <v>29.36</v>
      </c>
      <c r="C594" s="1">
        <f t="shared" si="1"/>
        <v>-1.18</v>
      </c>
    </row>
    <row r="595">
      <c r="A595" s="3">
        <f>IFERROR(__xludf.DUMMYFUNCTION("""COMPUTED_VALUE"""),41039.666666666664)</f>
        <v>41039.66667</v>
      </c>
      <c r="B595" s="1">
        <f>IFERROR(__xludf.DUMMYFUNCTION("""COMPUTED_VALUE"""),29.54)</f>
        <v>29.54</v>
      </c>
      <c r="C595" s="1">
        <f t="shared" si="1"/>
        <v>-0.82</v>
      </c>
    </row>
    <row r="596">
      <c r="A596" s="3">
        <f>IFERROR(__xludf.DUMMYFUNCTION("""COMPUTED_VALUE"""),41040.666666666664)</f>
        <v>41040.66667</v>
      </c>
      <c r="B596" s="1">
        <f>IFERROR(__xludf.DUMMYFUNCTION("""COMPUTED_VALUE"""),29.48)</f>
        <v>29.48</v>
      </c>
      <c r="C596" s="1">
        <f t="shared" si="1"/>
        <v>-1.06</v>
      </c>
    </row>
    <row r="597">
      <c r="A597" s="3">
        <f>IFERROR(__xludf.DUMMYFUNCTION("""COMPUTED_VALUE"""),41043.666666666664)</f>
        <v>41043.66667</v>
      </c>
      <c r="B597" s="1">
        <f>IFERROR(__xludf.DUMMYFUNCTION("""COMPUTED_VALUE"""),29.18)</f>
        <v>29.18</v>
      </c>
      <c r="C597" s="1">
        <f t="shared" si="1"/>
        <v>-1.3</v>
      </c>
    </row>
    <row r="598">
      <c r="A598" s="3">
        <f>IFERROR(__xludf.DUMMYFUNCTION("""COMPUTED_VALUE"""),41044.666666666664)</f>
        <v>41044.66667</v>
      </c>
      <c r="B598" s="1">
        <f>IFERROR(__xludf.DUMMYFUNCTION("""COMPUTED_VALUE"""),29.15)</f>
        <v>29.15</v>
      </c>
      <c r="C598" s="1">
        <f t="shared" si="1"/>
        <v>-1.03</v>
      </c>
    </row>
    <row r="599">
      <c r="A599" s="3">
        <f>IFERROR(__xludf.DUMMYFUNCTION("""COMPUTED_VALUE"""),41045.666666666664)</f>
        <v>41045.66667</v>
      </c>
      <c r="B599" s="1">
        <f>IFERROR(__xludf.DUMMYFUNCTION("""COMPUTED_VALUE"""),29.38)</f>
        <v>29.38</v>
      </c>
      <c r="C599" s="1">
        <f t="shared" si="1"/>
        <v>-0.77</v>
      </c>
    </row>
    <row r="600">
      <c r="A600" s="3">
        <f>IFERROR(__xludf.DUMMYFUNCTION("""COMPUTED_VALUE"""),41046.666666666664)</f>
        <v>41046.66667</v>
      </c>
      <c r="B600" s="1">
        <f>IFERROR(__xludf.DUMMYFUNCTION("""COMPUTED_VALUE"""),28.75)</f>
        <v>28.75</v>
      </c>
      <c r="C600" s="1">
        <f t="shared" si="1"/>
        <v>-1.63</v>
      </c>
    </row>
    <row r="601">
      <c r="A601" s="3">
        <f>IFERROR(__xludf.DUMMYFUNCTION("""COMPUTED_VALUE"""),41047.666666666664)</f>
        <v>41047.66667</v>
      </c>
      <c r="B601" s="1">
        <f>IFERROR(__xludf.DUMMYFUNCTION("""COMPUTED_VALUE"""),28.16)</f>
        <v>28.16</v>
      </c>
      <c r="C601" s="1">
        <f t="shared" si="1"/>
        <v>-1.59</v>
      </c>
    </row>
    <row r="602">
      <c r="A602" s="3">
        <f>IFERROR(__xludf.DUMMYFUNCTION("""COMPUTED_VALUE"""),41050.666666666664)</f>
        <v>41050.66667</v>
      </c>
      <c r="B602" s="1">
        <f>IFERROR(__xludf.DUMMYFUNCTION("""COMPUTED_VALUE"""),29.06)</f>
        <v>29.06</v>
      </c>
      <c r="C602" s="1">
        <f t="shared" si="1"/>
        <v>-0.1</v>
      </c>
    </row>
    <row r="603">
      <c r="A603" s="3">
        <f>IFERROR(__xludf.DUMMYFUNCTION("""COMPUTED_VALUE"""),41051.666666666664)</f>
        <v>41051.66667</v>
      </c>
      <c r="B603" s="1">
        <f>IFERROR(__xludf.DUMMYFUNCTION("""COMPUTED_VALUE"""),29.6)</f>
        <v>29.6</v>
      </c>
      <c r="C603" s="1">
        <f t="shared" si="1"/>
        <v>-0.46</v>
      </c>
    </row>
    <row r="604">
      <c r="A604" s="3">
        <f>IFERROR(__xludf.DUMMYFUNCTION("""COMPUTED_VALUE"""),41052.666666666664)</f>
        <v>41052.66667</v>
      </c>
      <c r="B604" s="1">
        <f>IFERROR(__xludf.DUMMYFUNCTION("""COMPUTED_VALUE"""),29.6)</f>
        <v>29.6</v>
      </c>
      <c r="C604" s="1">
        <f t="shared" si="1"/>
        <v>-1</v>
      </c>
    </row>
    <row r="605">
      <c r="A605" s="3">
        <f>IFERROR(__xludf.DUMMYFUNCTION("""COMPUTED_VALUE"""),41053.666666666664)</f>
        <v>41053.66667</v>
      </c>
      <c r="B605" s="1">
        <f>IFERROR(__xludf.DUMMYFUNCTION("""COMPUTED_VALUE"""),29.94)</f>
        <v>29.94</v>
      </c>
      <c r="C605" s="1">
        <f t="shared" si="1"/>
        <v>-0.66</v>
      </c>
    </row>
    <row r="606">
      <c r="A606" s="3">
        <f>IFERROR(__xludf.DUMMYFUNCTION("""COMPUTED_VALUE"""),41054.666666666664)</f>
        <v>41054.66667</v>
      </c>
      <c r="B606" s="1">
        <f>IFERROR(__xludf.DUMMYFUNCTION("""COMPUTED_VALUE"""),29.84)</f>
        <v>29.84</v>
      </c>
      <c r="C606" s="1">
        <f t="shared" si="1"/>
        <v>-1.1</v>
      </c>
    </row>
    <row r="607">
      <c r="A607" s="3">
        <f>IFERROR(__xludf.DUMMYFUNCTION("""COMPUTED_VALUE"""),41058.666666666664)</f>
        <v>41058.66667</v>
      </c>
      <c r="B607" s="1">
        <f>IFERROR(__xludf.DUMMYFUNCTION("""COMPUTED_VALUE"""),30.07)</f>
        <v>30.07</v>
      </c>
      <c r="C607" s="1">
        <f t="shared" si="1"/>
        <v>-0.77</v>
      </c>
    </row>
    <row r="608">
      <c r="A608" s="3">
        <f>IFERROR(__xludf.DUMMYFUNCTION("""COMPUTED_VALUE"""),41059.666666666664)</f>
        <v>41059.66667</v>
      </c>
      <c r="B608" s="1">
        <f>IFERROR(__xludf.DUMMYFUNCTION("""COMPUTED_VALUE"""),29.37)</f>
        <v>29.37</v>
      </c>
      <c r="C608" s="1">
        <f t="shared" si="1"/>
        <v>-1.7</v>
      </c>
    </row>
    <row r="609">
      <c r="A609" s="3">
        <f>IFERROR(__xludf.DUMMYFUNCTION("""COMPUTED_VALUE"""),41060.666666666664)</f>
        <v>41060.66667</v>
      </c>
      <c r="B609" s="1">
        <f>IFERROR(__xludf.DUMMYFUNCTION("""COMPUTED_VALUE"""),28.8)</f>
        <v>28.8</v>
      </c>
      <c r="C609" s="1">
        <f t="shared" si="1"/>
        <v>-1.57</v>
      </c>
    </row>
    <row r="610">
      <c r="A610" s="3">
        <f>IFERROR(__xludf.DUMMYFUNCTION("""COMPUTED_VALUE"""),41061.666666666664)</f>
        <v>41061.66667</v>
      </c>
      <c r="B610" s="1">
        <f>IFERROR(__xludf.DUMMYFUNCTION("""COMPUTED_VALUE"""),28.06)</f>
        <v>28.06</v>
      </c>
      <c r="C610" s="1">
        <f t="shared" si="1"/>
        <v>-1.74</v>
      </c>
    </row>
    <row r="611">
      <c r="A611" s="3">
        <f>IFERROR(__xludf.DUMMYFUNCTION("""COMPUTED_VALUE"""),41064.666666666664)</f>
        <v>41064.66667</v>
      </c>
      <c r="B611" s="1">
        <f>IFERROR(__xludf.DUMMYFUNCTION("""COMPUTED_VALUE"""),28.54)</f>
        <v>28.54</v>
      </c>
      <c r="C611" s="1">
        <f t="shared" si="1"/>
        <v>-0.52</v>
      </c>
    </row>
    <row r="612">
      <c r="A612" s="3">
        <f>IFERROR(__xludf.DUMMYFUNCTION("""COMPUTED_VALUE"""),41065.666666666664)</f>
        <v>41065.66667</v>
      </c>
      <c r="B612" s="1">
        <f>IFERROR(__xludf.DUMMYFUNCTION("""COMPUTED_VALUE"""),28.45)</f>
        <v>28.45</v>
      </c>
      <c r="C612" s="1">
        <f t="shared" si="1"/>
        <v>-1.09</v>
      </c>
    </row>
    <row r="613">
      <c r="A613" s="3">
        <f>IFERROR(__xludf.DUMMYFUNCTION("""COMPUTED_VALUE"""),41066.666666666664)</f>
        <v>41066.66667</v>
      </c>
      <c r="B613" s="1">
        <f>IFERROR(__xludf.DUMMYFUNCTION("""COMPUTED_VALUE"""),29.09)</f>
        <v>29.09</v>
      </c>
      <c r="C613" s="1">
        <f t="shared" si="1"/>
        <v>-0.36</v>
      </c>
    </row>
    <row r="614">
      <c r="A614" s="3">
        <f>IFERROR(__xludf.DUMMYFUNCTION("""COMPUTED_VALUE"""),41067.666666666664)</f>
        <v>41067.66667</v>
      </c>
      <c r="B614" s="1">
        <f>IFERROR(__xludf.DUMMYFUNCTION("""COMPUTED_VALUE"""),29.2)</f>
        <v>29.2</v>
      </c>
      <c r="C614" s="1">
        <f t="shared" si="1"/>
        <v>-0.89</v>
      </c>
    </row>
    <row r="615">
      <c r="A615" s="3">
        <f>IFERROR(__xludf.DUMMYFUNCTION("""COMPUTED_VALUE"""),41068.666666666664)</f>
        <v>41068.66667</v>
      </c>
      <c r="B615" s="1">
        <f>IFERROR(__xludf.DUMMYFUNCTION("""COMPUTED_VALUE"""),29.15)</f>
        <v>29.15</v>
      </c>
      <c r="C615" s="1">
        <f t="shared" si="1"/>
        <v>-1.05</v>
      </c>
    </row>
    <row r="616">
      <c r="A616" s="3">
        <f>IFERROR(__xludf.DUMMYFUNCTION("""COMPUTED_VALUE"""),41071.666666666664)</f>
        <v>41071.66667</v>
      </c>
      <c r="B616" s="1">
        <f>IFERROR(__xludf.DUMMYFUNCTION("""COMPUTED_VALUE"""),29.09)</f>
        <v>29.09</v>
      </c>
      <c r="C616" s="1">
        <f t="shared" si="1"/>
        <v>-1.06</v>
      </c>
    </row>
    <row r="617">
      <c r="A617" s="3">
        <f>IFERROR(__xludf.DUMMYFUNCTION("""COMPUTED_VALUE"""),41072.666666666664)</f>
        <v>41072.66667</v>
      </c>
      <c r="B617" s="1">
        <f>IFERROR(__xludf.DUMMYFUNCTION("""COMPUTED_VALUE"""),29.29)</f>
        <v>29.29</v>
      </c>
      <c r="C617" s="1">
        <f t="shared" si="1"/>
        <v>-0.8</v>
      </c>
    </row>
    <row r="618">
      <c r="A618" s="3">
        <f>IFERROR(__xludf.DUMMYFUNCTION("""COMPUTED_VALUE"""),41073.666666666664)</f>
        <v>41073.66667</v>
      </c>
      <c r="B618" s="1">
        <f>IFERROR(__xludf.DUMMYFUNCTION("""COMPUTED_VALUE"""),28.73)</f>
        <v>28.73</v>
      </c>
      <c r="C618" s="1">
        <f t="shared" si="1"/>
        <v>-1.56</v>
      </c>
    </row>
    <row r="619">
      <c r="A619" s="3">
        <f>IFERROR(__xludf.DUMMYFUNCTION("""COMPUTED_VALUE"""),41074.666666666664)</f>
        <v>41074.66667</v>
      </c>
      <c r="B619" s="1">
        <f>IFERROR(__xludf.DUMMYFUNCTION("""COMPUTED_VALUE"""),29.12)</f>
        <v>29.12</v>
      </c>
      <c r="C619" s="1">
        <f t="shared" si="1"/>
        <v>-0.61</v>
      </c>
    </row>
    <row r="620">
      <c r="A620" s="3">
        <f>IFERROR(__xludf.DUMMYFUNCTION("""COMPUTED_VALUE"""),41075.666666666664)</f>
        <v>41075.66667</v>
      </c>
      <c r="B620" s="1">
        <f>IFERROR(__xludf.DUMMYFUNCTION("""COMPUTED_VALUE"""),29.6)</f>
        <v>29.6</v>
      </c>
      <c r="C620" s="1">
        <f t="shared" si="1"/>
        <v>-0.52</v>
      </c>
    </row>
    <row r="621">
      <c r="A621" s="3">
        <f>IFERROR(__xludf.DUMMYFUNCTION("""COMPUTED_VALUE"""),41078.666666666664)</f>
        <v>41078.66667</v>
      </c>
      <c r="B621" s="1">
        <f>IFERROR(__xludf.DUMMYFUNCTION("""COMPUTED_VALUE"""),30.03)</f>
        <v>30.03</v>
      </c>
      <c r="C621" s="1">
        <f t="shared" si="1"/>
        <v>-0.57</v>
      </c>
    </row>
    <row r="622">
      <c r="A622" s="3">
        <f>IFERROR(__xludf.DUMMYFUNCTION("""COMPUTED_VALUE"""),41079.666666666664)</f>
        <v>41079.66667</v>
      </c>
      <c r="B622" s="1">
        <f>IFERROR(__xludf.DUMMYFUNCTION("""COMPUTED_VALUE"""),30.34)</f>
        <v>30.34</v>
      </c>
      <c r="C622" s="1">
        <f t="shared" si="1"/>
        <v>-0.69</v>
      </c>
    </row>
    <row r="623">
      <c r="A623" s="3">
        <f>IFERROR(__xludf.DUMMYFUNCTION("""COMPUTED_VALUE"""),41080.666666666664)</f>
        <v>41080.66667</v>
      </c>
      <c r="B623" s="1">
        <f>IFERROR(__xludf.DUMMYFUNCTION("""COMPUTED_VALUE"""),30.65)</f>
        <v>30.65</v>
      </c>
      <c r="C623" s="1">
        <f t="shared" si="1"/>
        <v>-0.69</v>
      </c>
    </row>
    <row r="624">
      <c r="A624" s="3">
        <f>IFERROR(__xludf.DUMMYFUNCTION("""COMPUTED_VALUE"""),41081.666666666664)</f>
        <v>41081.66667</v>
      </c>
      <c r="B624" s="1">
        <f>IFERROR(__xludf.DUMMYFUNCTION("""COMPUTED_VALUE"""),29.87)</f>
        <v>29.87</v>
      </c>
      <c r="C624" s="1">
        <f t="shared" si="1"/>
        <v>-1.78</v>
      </c>
    </row>
    <row r="625">
      <c r="A625" s="3">
        <f>IFERROR(__xludf.DUMMYFUNCTION("""COMPUTED_VALUE"""),41082.666666666664)</f>
        <v>41082.66667</v>
      </c>
      <c r="B625" s="1">
        <f>IFERROR(__xludf.DUMMYFUNCTION("""COMPUTED_VALUE"""),31.24)</f>
        <v>31.24</v>
      </c>
      <c r="C625" s="1">
        <f t="shared" si="1"/>
        <v>0.37</v>
      </c>
    </row>
    <row r="626">
      <c r="A626" s="3">
        <f>IFERROR(__xludf.DUMMYFUNCTION("""COMPUTED_VALUE"""),41085.666666666664)</f>
        <v>41085.66667</v>
      </c>
      <c r="B626" s="1">
        <f>IFERROR(__xludf.DUMMYFUNCTION("""COMPUTED_VALUE"""),30.32)</f>
        <v>30.32</v>
      </c>
      <c r="C626" s="1">
        <f t="shared" si="1"/>
        <v>-1.92</v>
      </c>
    </row>
    <row r="627">
      <c r="A627" s="3">
        <f>IFERROR(__xludf.DUMMYFUNCTION("""COMPUTED_VALUE"""),41086.666666666664)</f>
        <v>41086.66667</v>
      </c>
      <c r="B627" s="1">
        <f>IFERROR(__xludf.DUMMYFUNCTION("""COMPUTED_VALUE"""),30.79)</f>
        <v>30.79</v>
      </c>
      <c r="C627" s="1">
        <f t="shared" si="1"/>
        <v>-0.53</v>
      </c>
    </row>
    <row r="628">
      <c r="A628" s="3">
        <f>IFERROR(__xludf.DUMMYFUNCTION("""COMPUTED_VALUE"""),41087.666666666664)</f>
        <v>41087.66667</v>
      </c>
      <c r="B628" s="1">
        <f>IFERROR(__xludf.DUMMYFUNCTION("""COMPUTED_VALUE"""),30.86)</f>
        <v>30.86</v>
      </c>
      <c r="C628" s="1">
        <f t="shared" si="1"/>
        <v>-0.93</v>
      </c>
    </row>
    <row r="629">
      <c r="A629" s="3">
        <f>IFERROR(__xludf.DUMMYFUNCTION("""COMPUTED_VALUE"""),41088.666666666664)</f>
        <v>41088.66667</v>
      </c>
      <c r="B629" s="1">
        <f>IFERROR(__xludf.DUMMYFUNCTION("""COMPUTED_VALUE"""),30.38)</f>
        <v>30.38</v>
      </c>
      <c r="C629" s="1">
        <f t="shared" si="1"/>
        <v>-1.48</v>
      </c>
    </row>
    <row r="630">
      <c r="A630" s="3">
        <f>IFERROR(__xludf.DUMMYFUNCTION("""COMPUTED_VALUE"""),41089.666666666664)</f>
        <v>41089.66667</v>
      </c>
      <c r="B630" s="1">
        <f>IFERROR(__xludf.DUMMYFUNCTION("""COMPUTED_VALUE"""),30.91)</f>
        <v>30.91</v>
      </c>
      <c r="C630" s="1">
        <f t="shared" si="1"/>
        <v>-0.47</v>
      </c>
    </row>
    <row r="631">
      <c r="A631" s="3">
        <f>IFERROR(__xludf.DUMMYFUNCTION("""COMPUTED_VALUE"""),41092.666666666664)</f>
        <v>41092.66667</v>
      </c>
      <c r="B631" s="1">
        <f>IFERROR(__xludf.DUMMYFUNCTION("""COMPUTED_VALUE"""),31.66)</f>
        <v>31.66</v>
      </c>
      <c r="C631" s="1">
        <f t="shared" si="1"/>
        <v>-0.25</v>
      </c>
    </row>
    <row r="632">
      <c r="A632" s="3">
        <f>IFERROR(__xludf.DUMMYFUNCTION("""COMPUTED_VALUE"""),41093.666666666664)</f>
        <v>41093.66667</v>
      </c>
      <c r="B632" s="1">
        <f>IFERROR(__xludf.DUMMYFUNCTION("""COMPUTED_VALUE"""),31.59)</f>
        <v>31.59</v>
      </c>
      <c r="C632" s="1">
        <f t="shared" si="1"/>
        <v>-1.07</v>
      </c>
    </row>
    <row r="633">
      <c r="A633" s="3">
        <f>IFERROR(__xludf.DUMMYFUNCTION("""COMPUTED_VALUE"""),41095.666666666664)</f>
        <v>41095.66667</v>
      </c>
      <c r="B633" s="1">
        <f>IFERROR(__xludf.DUMMYFUNCTION("""COMPUTED_VALUE"""),31.75)</f>
        <v>31.75</v>
      </c>
      <c r="C633" s="1">
        <f t="shared" si="1"/>
        <v>-0.84</v>
      </c>
    </row>
    <row r="634">
      <c r="A634" s="3">
        <f>IFERROR(__xludf.DUMMYFUNCTION("""COMPUTED_VALUE"""),41096.666666666664)</f>
        <v>41096.66667</v>
      </c>
      <c r="B634" s="1">
        <f>IFERROR(__xludf.DUMMYFUNCTION("""COMPUTED_VALUE"""),31.32)</f>
        <v>31.32</v>
      </c>
      <c r="C634" s="1">
        <f t="shared" si="1"/>
        <v>-1.43</v>
      </c>
    </row>
    <row r="635">
      <c r="A635" s="3">
        <f>IFERROR(__xludf.DUMMYFUNCTION("""COMPUTED_VALUE"""),41099.666666666664)</f>
        <v>41099.66667</v>
      </c>
      <c r="B635" s="1">
        <f>IFERROR(__xludf.DUMMYFUNCTION("""COMPUTED_VALUE"""),30.91)</f>
        <v>30.91</v>
      </c>
      <c r="C635" s="1">
        <f t="shared" si="1"/>
        <v>-1.41</v>
      </c>
    </row>
    <row r="636">
      <c r="A636" s="3">
        <f>IFERROR(__xludf.DUMMYFUNCTION("""COMPUTED_VALUE"""),41100.666666666664)</f>
        <v>41100.66667</v>
      </c>
      <c r="B636" s="1">
        <f>IFERROR(__xludf.DUMMYFUNCTION("""COMPUTED_VALUE"""),30.57)</f>
        <v>30.57</v>
      </c>
      <c r="C636" s="1">
        <f t="shared" si="1"/>
        <v>-1.34</v>
      </c>
    </row>
    <row r="637">
      <c r="A637" s="3">
        <f>IFERROR(__xludf.DUMMYFUNCTION("""COMPUTED_VALUE"""),41101.666666666664)</f>
        <v>41101.66667</v>
      </c>
      <c r="B637" s="1">
        <f>IFERROR(__xludf.DUMMYFUNCTION("""COMPUTED_VALUE"""),30.19)</f>
        <v>30.19</v>
      </c>
      <c r="C637" s="1">
        <f t="shared" si="1"/>
        <v>-1.38</v>
      </c>
    </row>
    <row r="638">
      <c r="A638" s="3">
        <f>IFERROR(__xludf.DUMMYFUNCTION("""COMPUTED_VALUE"""),41102.666666666664)</f>
        <v>41102.66667</v>
      </c>
      <c r="B638" s="1">
        <f>IFERROR(__xludf.DUMMYFUNCTION("""COMPUTED_VALUE"""),30.66)</f>
        <v>30.66</v>
      </c>
      <c r="C638" s="1">
        <f t="shared" si="1"/>
        <v>-0.53</v>
      </c>
    </row>
    <row r="639">
      <c r="A639" s="3">
        <f>IFERROR(__xludf.DUMMYFUNCTION("""COMPUTED_VALUE"""),41103.666666666664)</f>
        <v>41103.66667</v>
      </c>
      <c r="B639" s="1">
        <f>IFERROR(__xludf.DUMMYFUNCTION("""COMPUTED_VALUE"""),31.02)</f>
        <v>31.02</v>
      </c>
      <c r="C639" s="1">
        <f t="shared" si="1"/>
        <v>-0.64</v>
      </c>
    </row>
    <row r="640">
      <c r="A640" s="3">
        <f>IFERROR(__xludf.DUMMYFUNCTION("""COMPUTED_VALUE"""),41106.666666666664)</f>
        <v>41106.66667</v>
      </c>
      <c r="B640" s="1">
        <f>IFERROR(__xludf.DUMMYFUNCTION("""COMPUTED_VALUE"""),31.79)</f>
        <v>31.79</v>
      </c>
      <c r="C640" s="1">
        <f t="shared" si="1"/>
        <v>-0.23</v>
      </c>
    </row>
    <row r="641">
      <c r="A641" s="3">
        <f>IFERROR(__xludf.DUMMYFUNCTION("""COMPUTED_VALUE"""),41107.666666666664)</f>
        <v>41107.66667</v>
      </c>
      <c r="B641" s="1">
        <f>IFERROR(__xludf.DUMMYFUNCTION("""COMPUTED_VALUE"""),32.06)</f>
        <v>32.06</v>
      </c>
      <c r="C641" s="1">
        <f t="shared" si="1"/>
        <v>-0.73</v>
      </c>
    </row>
    <row r="642">
      <c r="A642" s="3">
        <f>IFERROR(__xludf.DUMMYFUNCTION("""COMPUTED_VALUE"""),41108.666666666664)</f>
        <v>41108.66667</v>
      </c>
      <c r="B642" s="1">
        <f>IFERROR(__xludf.DUMMYFUNCTION("""COMPUTED_VALUE"""),31.96)</f>
        <v>31.96</v>
      </c>
      <c r="C642" s="1">
        <f t="shared" si="1"/>
        <v>-1.1</v>
      </c>
    </row>
    <row r="643">
      <c r="A643" s="3">
        <f>IFERROR(__xludf.DUMMYFUNCTION("""COMPUTED_VALUE"""),41109.666666666664)</f>
        <v>41109.66667</v>
      </c>
      <c r="B643" s="1">
        <f>IFERROR(__xludf.DUMMYFUNCTION("""COMPUTED_VALUE"""),31.35)</f>
        <v>31.35</v>
      </c>
      <c r="C643" s="1">
        <f t="shared" si="1"/>
        <v>-1.61</v>
      </c>
    </row>
    <row r="644">
      <c r="A644" s="3">
        <f>IFERROR(__xludf.DUMMYFUNCTION("""COMPUTED_VALUE"""),41110.666666666664)</f>
        <v>41110.66667</v>
      </c>
      <c r="B644" s="1">
        <f>IFERROR(__xludf.DUMMYFUNCTION("""COMPUTED_VALUE"""),31.44)</f>
        <v>31.44</v>
      </c>
      <c r="C644" s="1">
        <f t="shared" si="1"/>
        <v>-0.91</v>
      </c>
    </row>
    <row r="645">
      <c r="A645" s="3">
        <f>IFERROR(__xludf.DUMMYFUNCTION("""COMPUTED_VALUE"""),41113.666666666664)</f>
        <v>41113.66667</v>
      </c>
      <c r="B645" s="1">
        <f>IFERROR(__xludf.DUMMYFUNCTION("""COMPUTED_VALUE"""),31.12)</f>
        <v>31.12</v>
      </c>
      <c r="C645" s="1">
        <f t="shared" si="1"/>
        <v>-1.32</v>
      </c>
    </row>
    <row r="646">
      <c r="A646" s="3">
        <f>IFERROR(__xludf.DUMMYFUNCTION("""COMPUTED_VALUE"""),41114.666666666664)</f>
        <v>41114.66667</v>
      </c>
      <c r="B646" s="1">
        <f>IFERROR(__xludf.DUMMYFUNCTION("""COMPUTED_VALUE"""),30.66)</f>
        <v>30.66</v>
      </c>
      <c r="C646" s="1">
        <f t="shared" si="1"/>
        <v>-1.46</v>
      </c>
    </row>
    <row r="647">
      <c r="A647" s="3">
        <f>IFERROR(__xludf.DUMMYFUNCTION("""COMPUTED_VALUE"""),41115.666666666664)</f>
        <v>41115.66667</v>
      </c>
      <c r="B647" s="1">
        <f>IFERROR(__xludf.DUMMYFUNCTION("""COMPUTED_VALUE"""),30.55)</f>
        <v>30.55</v>
      </c>
      <c r="C647" s="1">
        <f t="shared" si="1"/>
        <v>-1.11</v>
      </c>
    </row>
    <row r="648">
      <c r="A648" s="3">
        <f>IFERROR(__xludf.DUMMYFUNCTION("""COMPUTED_VALUE"""),41116.666666666664)</f>
        <v>41116.66667</v>
      </c>
      <c r="B648" s="1">
        <f>IFERROR(__xludf.DUMMYFUNCTION("""COMPUTED_VALUE"""),31.69)</f>
        <v>31.69</v>
      </c>
      <c r="C648" s="1">
        <f t="shared" si="1"/>
        <v>0.14</v>
      </c>
    </row>
    <row r="649">
      <c r="A649" s="3">
        <f>IFERROR(__xludf.DUMMYFUNCTION("""COMPUTED_VALUE"""),41117.666666666664)</f>
        <v>41117.66667</v>
      </c>
      <c r="B649" s="1">
        <f>IFERROR(__xludf.DUMMYFUNCTION("""COMPUTED_VALUE"""),32.28)</f>
        <v>32.28</v>
      </c>
      <c r="C649" s="1">
        <f t="shared" si="1"/>
        <v>-0.41</v>
      </c>
    </row>
    <row r="650">
      <c r="A650" s="3">
        <f>IFERROR(__xludf.DUMMYFUNCTION("""COMPUTED_VALUE"""),41120.666666666664)</f>
        <v>41120.66667</v>
      </c>
      <c r="B650" s="1">
        <f>IFERROR(__xludf.DUMMYFUNCTION("""COMPUTED_VALUE"""),32.71)</f>
        <v>32.71</v>
      </c>
      <c r="C650" s="1">
        <f t="shared" si="1"/>
        <v>-0.57</v>
      </c>
    </row>
    <row r="651">
      <c r="A651" s="3">
        <f>IFERROR(__xludf.DUMMYFUNCTION("""COMPUTED_VALUE"""),41121.666666666664)</f>
        <v>41121.66667</v>
      </c>
      <c r="B651" s="1">
        <f>IFERROR(__xludf.DUMMYFUNCTION("""COMPUTED_VALUE"""),32.27)</f>
        <v>32.27</v>
      </c>
      <c r="C651" s="1">
        <f t="shared" si="1"/>
        <v>-1.44</v>
      </c>
    </row>
    <row r="652">
      <c r="A652" s="3">
        <f>IFERROR(__xludf.DUMMYFUNCTION("""COMPUTED_VALUE"""),41122.666666666664)</f>
        <v>41122.66667</v>
      </c>
      <c r="B652" s="1">
        <f>IFERROR(__xludf.DUMMYFUNCTION("""COMPUTED_VALUE"""),31.87)</f>
        <v>31.87</v>
      </c>
      <c r="C652" s="1">
        <f t="shared" si="1"/>
        <v>-1.4</v>
      </c>
    </row>
    <row r="653">
      <c r="A653" s="3">
        <f>IFERROR(__xludf.DUMMYFUNCTION("""COMPUTED_VALUE"""),41123.666666666664)</f>
        <v>41123.66667</v>
      </c>
      <c r="B653" s="1">
        <f>IFERROR(__xludf.DUMMYFUNCTION("""COMPUTED_VALUE"""),32.32)</f>
        <v>32.32</v>
      </c>
      <c r="C653" s="1">
        <f t="shared" si="1"/>
        <v>-0.55</v>
      </c>
    </row>
    <row r="654">
      <c r="A654" s="3">
        <f>IFERROR(__xludf.DUMMYFUNCTION("""COMPUTED_VALUE"""),41124.666666666664)</f>
        <v>41124.66667</v>
      </c>
      <c r="B654" s="1">
        <f>IFERROR(__xludf.DUMMYFUNCTION("""COMPUTED_VALUE"""),32.74)</f>
        <v>32.74</v>
      </c>
      <c r="C654" s="1">
        <f t="shared" si="1"/>
        <v>-0.58</v>
      </c>
    </row>
    <row r="655">
      <c r="A655" s="3">
        <f>IFERROR(__xludf.DUMMYFUNCTION("""COMPUTED_VALUE"""),41127.666666666664)</f>
        <v>41127.66667</v>
      </c>
      <c r="B655" s="1">
        <f>IFERROR(__xludf.DUMMYFUNCTION("""COMPUTED_VALUE"""),32.76)</f>
        <v>32.76</v>
      </c>
      <c r="C655" s="1">
        <f t="shared" si="1"/>
        <v>-0.98</v>
      </c>
    </row>
    <row r="656">
      <c r="A656" s="3">
        <f>IFERROR(__xludf.DUMMYFUNCTION("""COMPUTED_VALUE"""),41128.666666666664)</f>
        <v>41128.66667</v>
      </c>
      <c r="B656" s="1">
        <f>IFERROR(__xludf.DUMMYFUNCTION("""COMPUTED_VALUE"""),32.6)</f>
        <v>32.6</v>
      </c>
      <c r="C656" s="1">
        <f t="shared" si="1"/>
        <v>-1.16</v>
      </c>
    </row>
    <row r="657">
      <c r="A657" s="3">
        <f>IFERROR(__xludf.DUMMYFUNCTION("""COMPUTED_VALUE"""),41129.666666666664)</f>
        <v>41129.66667</v>
      </c>
      <c r="B657" s="1">
        <f>IFERROR(__xludf.DUMMYFUNCTION("""COMPUTED_VALUE"""),32.79)</f>
        <v>32.79</v>
      </c>
      <c r="C657" s="1">
        <f t="shared" si="1"/>
        <v>-0.81</v>
      </c>
    </row>
    <row r="658">
      <c r="A658" s="3">
        <f>IFERROR(__xludf.DUMMYFUNCTION("""COMPUTED_VALUE"""),41130.666666666664)</f>
        <v>41130.66667</v>
      </c>
      <c r="B658" s="1">
        <f>IFERROR(__xludf.DUMMYFUNCTION("""COMPUTED_VALUE"""),32.13)</f>
        <v>32.13</v>
      </c>
      <c r="C658" s="1">
        <f t="shared" si="1"/>
        <v>-1.66</v>
      </c>
    </row>
    <row r="659">
      <c r="A659" s="3">
        <f>IFERROR(__xludf.DUMMYFUNCTION("""COMPUTED_VALUE"""),41131.666666666664)</f>
        <v>41131.66667</v>
      </c>
      <c r="B659" s="1">
        <f>IFERROR(__xludf.DUMMYFUNCTION("""COMPUTED_VALUE"""),32.27)</f>
        <v>32.27</v>
      </c>
      <c r="C659" s="1">
        <f t="shared" si="1"/>
        <v>-0.86</v>
      </c>
    </row>
    <row r="660">
      <c r="A660" s="3">
        <f>IFERROR(__xludf.DUMMYFUNCTION("""COMPUTED_VALUE"""),41134.666666666664)</f>
        <v>41134.66667</v>
      </c>
      <c r="B660" s="1">
        <f>IFERROR(__xludf.DUMMYFUNCTION("""COMPUTED_VALUE"""),32.08)</f>
        <v>32.08</v>
      </c>
      <c r="C660" s="1">
        <f t="shared" si="1"/>
        <v>-1.19</v>
      </c>
    </row>
    <row r="661">
      <c r="A661" s="3">
        <f>IFERROR(__xludf.DUMMYFUNCTION("""COMPUTED_VALUE"""),41135.666666666664)</f>
        <v>41135.66667</v>
      </c>
      <c r="B661" s="1">
        <f>IFERROR(__xludf.DUMMYFUNCTION("""COMPUTED_VALUE"""),32.47)</f>
        <v>32.47</v>
      </c>
      <c r="C661" s="1">
        <f t="shared" si="1"/>
        <v>-0.61</v>
      </c>
    </row>
    <row r="662">
      <c r="A662" s="3">
        <f>IFERROR(__xludf.DUMMYFUNCTION("""COMPUTED_VALUE"""),41136.666666666664)</f>
        <v>41136.66667</v>
      </c>
      <c r="B662" s="1">
        <f>IFERROR(__xludf.DUMMYFUNCTION("""COMPUTED_VALUE"""),32.27)</f>
        <v>32.27</v>
      </c>
      <c r="C662" s="1">
        <f t="shared" si="1"/>
        <v>-1.2</v>
      </c>
    </row>
    <row r="663">
      <c r="A663" s="3">
        <f>IFERROR(__xludf.DUMMYFUNCTION("""COMPUTED_VALUE"""),41137.666666666664)</f>
        <v>41137.66667</v>
      </c>
      <c r="B663" s="1">
        <f>IFERROR(__xludf.DUMMYFUNCTION("""COMPUTED_VALUE"""),32.42)</f>
        <v>32.42</v>
      </c>
      <c r="C663" s="1">
        <f t="shared" si="1"/>
        <v>-0.85</v>
      </c>
    </row>
    <row r="664">
      <c r="A664" s="3">
        <f>IFERROR(__xludf.DUMMYFUNCTION("""COMPUTED_VALUE"""),41138.666666666664)</f>
        <v>41138.66667</v>
      </c>
      <c r="B664" s="1">
        <f>IFERROR(__xludf.DUMMYFUNCTION("""COMPUTED_VALUE"""),32.17)</f>
        <v>32.17</v>
      </c>
      <c r="C664" s="1">
        <f t="shared" si="1"/>
        <v>-1.25</v>
      </c>
    </row>
    <row r="665">
      <c r="A665" s="3">
        <f>IFERROR(__xludf.DUMMYFUNCTION("""COMPUTED_VALUE"""),41141.666666666664)</f>
        <v>41141.66667</v>
      </c>
      <c r="B665" s="1">
        <f>IFERROR(__xludf.DUMMYFUNCTION("""COMPUTED_VALUE"""),32.04)</f>
        <v>32.04</v>
      </c>
      <c r="C665" s="1">
        <f t="shared" si="1"/>
        <v>-1.13</v>
      </c>
    </row>
    <row r="666">
      <c r="A666" s="3">
        <f>IFERROR(__xludf.DUMMYFUNCTION("""COMPUTED_VALUE"""),41142.666666666664)</f>
        <v>41142.66667</v>
      </c>
      <c r="B666" s="1">
        <f>IFERROR(__xludf.DUMMYFUNCTION("""COMPUTED_VALUE"""),31.88)</f>
        <v>31.88</v>
      </c>
      <c r="C666" s="1">
        <f t="shared" si="1"/>
        <v>-1.16</v>
      </c>
    </row>
    <row r="667">
      <c r="A667" s="3">
        <f>IFERROR(__xludf.DUMMYFUNCTION("""COMPUTED_VALUE"""),41143.666666666664)</f>
        <v>41143.66667</v>
      </c>
      <c r="B667" s="1">
        <f>IFERROR(__xludf.DUMMYFUNCTION("""COMPUTED_VALUE"""),32.03)</f>
        <v>32.03</v>
      </c>
      <c r="C667" s="1">
        <f t="shared" si="1"/>
        <v>-0.85</v>
      </c>
    </row>
    <row r="668">
      <c r="A668" s="3">
        <f>IFERROR(__xludf.DUMMYFUNCTION("""COMPUTED_VALUE"""),41144.666666666664)</f>
        <v>41144.66667</v>
      </c>
      <c r="B668" s="1">
        <f>IFERROR(__xludf.DUMMYFUNCTION("""COMPUTED_VALUE"""),31.79)</f>
        <v>31.79</v>
      </c>
      <c r="C668" s="1">
        <f t="shared" si="1"/>
        <v>-1.24</v>
      </c>
    </row>
    <row r="669">
      <c r="A669" s="3">
        <f>IFERROR(__xludf.DUMMYFUNCTION("""COMPUTED_VALUE"""),41145.666666666664)</f>
        <v>41145.66667</v>
      </c>
      <c r="B669" s="1">
        <f>IFERROR(__xludf.DUMMYFUNCTION("""COMPUTED_VALUE"""),31.67)</f>
        <v>31.67</v>
      </c>
      <c r="C669" s="1">
        <f t="shared" si="1"/>
        <v>-1.12</v>
      </c>
    </row>
    <row r="670">
      <c r="A670" s="3">
        <f>IFERROR(__xludf.DUMMYFUNCTION("""COMPUTED_VALUE"""),41148.666666666664)</f>
        <v>41148.66667</v>
      </c>
      <c r="B670" s="1">
        <f>IFERROR(__xludf.DUMMYFUNCTION("""COMPUTED_VALUE"""),31.92)</f>
        <v>31.92</v>
      </c>
      <c r="C670" s="1">
        <f t="shared" si="1"/>
        <v>-0.75</v>
      </c>
    </row>
    <row r="671">
      <c r="A671" s="3">
        <f>IFERROR(__xludf.DUMMYFUNCTION("""COMPUTED_VALUE"""),41149.666666666664)</f>
        <v>41149.66667</v>
      </c>
      <c r="B671" s="1">
        <f>IFERROR(__xludf.DUMMYFUNCTION("""COMPUTED_VALUE"""),31.85)</f>
        <v>31.85</v>
      </c>
      <c r="C671" s="1">
        <f t="shared" si="1"/>
        <v>-1.07</v>
      </c>
    </row>
    <row r="672">
      <c r="A672" s="3">
        <f>IFERROR(__xludf.DUMMYFUNCTION("""COMPUTED_VALUE"""),41150.666666666664)</f>
        <v>41150.66667</v>
      </c>
      <c r="B672" s="1">
        <f>IFERROR(__xludf.DUMMYFUNCTION("""COMPUTED_VALUE"""),32.01)</f>
        <v>32.01</v>
      </c>
      <c r="C672" s="1">
        <f t="shared" si="1"/>
        <v>-0.84</v>
      </c>
    </row>
    <row r="673">
      <c r="A673" s="3">
        <f>IFERROR(__xludf.DUMMYFUNCTION("""COMPUTED_VALUE"""),41151.666666666664)</f>
        <v>41151.66667</v>
      </c>
      <c r="B673" s="1">
        <f>IFERROR(__xludf.DUMMYFUNCTION("""COMPUTED_VALUE"""),31.68)</f>
        <v>31.68</v>
      </c>
      <c r="C673" s="1">
        <f t="shared" si="1"/>
        <v>-1.33</v>
      </c>
    </row>
    <row r="674">
      <c r="A674" s="3">
        <f>IFERROR(__xludf.DUMMYFUNCTION("""COMPUTED_VALUE"""),41152.666666666664)</f>
        <v>41152.66667</v>
      </c>
      <c r="B674" s="1">
        <f>IFERROR(__xludf.DUMMYFUNCTION("""COMPUTED_VALUE"""),32.06)</f>
        <v>32.06</v>
      </c>
      <c r="C674" s="1">
        <f t="shared" si="1"/>
        <v>-0.62</v>
      </c>
    </row>
    <row r="675">
      <c r="A675" s="3">
        <f>IFERROR(__xludf.DUMMYFUNCTION("""COMPUTED_VALUE"""),41156.666666666664)</f>
        <v>41156.66667</v>
      </c>
      <c r="B675" s="1">
        <f>IFERROR(__xludf.DUMMYFUNCTION("""COMPUTED_VALUE"""),32.13)</f>
        <v>32.13</v>
      </c>
      <c r="C675" s="1">
        <f t="shared" si="1"/>
        <v>-0.93</v>
      </c>
    </row>
    <row r="676">
      <c r="A676" s="3">
        <f>IFERROR(__xludf.DUMMYFUNCTION("""COMPUTED_VALUE"""),41157.666666666664)</f>
        <v>41157.66667</v>
      </c>
      <c r="B676" s="1">
        <f>IFERROR(__xludf.DUMMYFUNCTION("""COMPUTED_VALUE"""),31.9)</f>
        <v>31.9</v>
      </c>
      <c r="C676" s="1">
        <f t="shared" si="1"/>
        <v>-1.23</v>
      </c>
    </row>
    <row r="677">
      <c r="A677" s="3">
        <f>IFERROR(__xludf.DUMMYFUNCTION("""COMPUTED_VALUE"""),41158.666666666664)</f>
        <v>41158.66667</v>
      </c>
      <c r="B677" s="1">
        <f>IFERROR(__xludf.DUMMYFUNCTION("""COMPUTED_VALUE"""),32.38)</f>
        <v>32.38</v>
      </c>
      <c r="C677" s="1">
        <f t="shared" si="1"/>
        <v>-0.52</v>
      </c>
    </row>
    <row r="678">
      <c r="A678" s="3">
        <f>IFERROR(__xludf.DUMMYFUNCTION("""COMPUTED_VALUE"""),41159.666666666664)</f>
        <v>41159.66667</v>
      </c>
      <c r="B678" s="1">
        <f>IFERROR(__xludf.DUMMYFUNCTION("""COMPUTED_VALUE"""),32.43)</f>
        <v>32.43</v>
      </c>
      <c r="C678" s="1">
        <f t="shared" si="1"/>
        <v>-0.95</v>
      </c>
    </row>
    <row r="679">
      <c r="A679" s="3">
        <f>IFERROR(__xludf.DUMMYFUNCTION("""COMPUTED_VALUE"""),41162.666666666664)</f>
        <v>41162.66667</v>
      </c>
      <c r="B679" s="1">
        <f>IFERROR(__xludf.DUMMYFUNCTION("""COMPUTED_VALUE"""),32.17)</f>
        <v>32.17</v>
      </c>
      <c r="C679" s="1">
        <f t="shared" si="1"/>
        <v>-1.26</v>
      </c>
    </row>
    <row r="680">
      <c r="A680" s="3">
        <f>IFERROR(__xludf.DUMMYFUNCTION("""COMPUTED_VALUE"""),41163.666666666664)</f>
        <v>41163.66667</v>
      </c>
      <c r="B680" s="1">
        <f>IFERROR(__xludf.DUMMYFUNCTION("""COMPUTED_VALUE"""),32.87)</f>
        <v>32.87</v>
      </c>
      <c r="C680" s="1">
        <f t="shared" si="1"/>
        <v>-0.3</v>
      </c>
    </row>
    <row r="681">
      <c r="A681" s="3">
        <f>IFERROR(__xludf.DUMMYFUNCTION("""COMPUTED_VALUE"""),41164.666666666664)</f>
        <v>41164.66667</v>
      </c>
      <c r="B681" s="1">
        <f>IFERROR(__xludf.DUMMYFUNCTION("""COMPUTED_VALUE"""),33.37)</f>
        <v>33.37</v>
      </c>
      <c r="C681" s="1">
        <f t="shared" si="1"/>
        <v>-0.5</v>
      </c>
    </row>
    <row r="682">
      <c r="A682" s="3">
        <f>IFERROR(__xludf.DUMMYFUNCTION("""COMPUTED_VALUE"""),41165.666666666664)</f>
        <v>41165.66667</v>
      </c>
      <c r="B682" s="1">
        <f>IFERROR(__xludf.DUMMYFUNCTION("""COMPUTED_VALUE"""),33.74)</f>
        <v>33.74</v>
      </c>
      <c r="C682" s="1">
        <f t="shared" si="1"/>
        <v>-0.63</v>
      </c>
    </row>
    <row r="683">
      <c r="A683" s="3">
        <f>IFERROR(__xludf.DUMMYFUNCTION("""COMPUTED_VALUE"""),41166.666666666664)</f>
        <v>41166.66667</v>
      </c>
      <c r="B683" s="1">
        <f>IFERROR(__xludf.DUMMYFUNCTION("""COMPUTED_VALUE"""),33.56)</f>
        <v>33.56</v>
      </c>
      <c r="C683" s="1">
        <f t="shared" si="1"/>
        <v>-1.18</v>
      </c>
    </row>
    <row r="684">
      <c r="A684" s="3">
        <f>IFERROR(__xludf.DUMMYFUNCTION("""COMPUTED_VALUE"""),41169.666666666664)</f>
        <v>41169.66667</v>
      </c>
      <c r="B684" s="1">
        <f>IFERROR(__xludf.DUMMYFUNCTION("""COMPUTED_VALUE"""),33.47)</f>
        <v>33.47</v>
      </c>
      <c r="C684" s="1">
        <f t="shared" si="1"/>
        <v>-1.09</v>
      </c>
    </row>
    <row r="685">
      <c r="A685" s="3">
        <f>IFERROR(__xludf.DUMMYFUNCTION("""COMPUTED_VALUE"""),41170.666666666664)</f>
        <v>41170.66667</v>
      </c>
      <c r="B685" s="1">
        <f>IFERROR(__xludf.DUMMYFUNCTION("""COMPUTED_VALUE"""),33.42)</f>
        <v>33.42</v>
      </c>
      <c r="C685" s="1">
        <f t="shared" si="1"/>
        <v>-1.05</v>
      </c>
    </row>
    <row r="686">
      <c r="A686" s="3">
        <f>IFERROR(__xludf.DUMMYFUNCTION("""COMPUTED_VALUE"""),41171.666666666664)</f>
        <v>41171.66667</v>
      </c>
      <c r="B686" s="1">
        <f>IFERROR(__xludf.DUMMYFUNCTION("""COMPUTED_VALUE"""),33.7)</f>
        <v>33.7</v>
      </c>
      <c r="C686" s="1">
        <f t="shared" si="1"/>
        <v>-0.72</v>
      </c>
    </row>
    <row r="687">
      <c r="A687" s="3">
        <f>IFERROR(__xludf.DUMMYFUNCTION("""COMPUTED_VALUE"""),41172.666666666664)</f>
        <v>41172.66667</v>
      </c>
      <c r="B687" s="1">
        <f>IFERROR(__xludf.DUMMYFUNCTION("""COMPUTED_VALUE"""),33.65)</f>
        <v>33.65</v>
      </c>
      <c r="C687" s="1">
        <f t="shared" si="1"/>
        <v>-1.05</v>
      </c>
    </row>
    <row r="688">
      <c r="A688" s="3">
        <f>IFERROR(__xludf.DUMMYFUNCTION("""COMPUTED_VALUE"""),41173.666666666664)</f>
        <v>41173.66667</v>
      </c>
      <c r="B688" s="1">
        <f>IFERROR(__xludf.DUMMYFUNCTION("""COMPUTED_VALUE"""),33.75)</f>
        <v>33.75</v>
      </c>
      <c r="C688" s="1">
        <f t="shared" si="1"/>
        <v>-0.9</v>
      </c>
    </row>
    <row r="689">
      <c r="A689" s="3">
        <f>IFERROR(__xludf.DUMMYFUNCTION("""COMPUTED_VALUE"""),41176.666666666664)</f>
        <v>41176.66667</v>
      </c>
      <c r="B689" s="1">
        <f>IFERROR(__xludf.DUMMYFUNCTION("""COMPUTED_VALUE"""),33.44)</f>
        <v>33.44</v>
      </c>
      <c r="C689" s="1">
        <f t="shared" si="1"/>
        <v>-1.31</v>
      </c>
    </row>
    <row r="690">
      <c r="A690" s="3">
        <f>IFERROR(__xludf.DUMMYFUNCTION("""COMPUTED_VALUE"""),41177.666666666664)</f>
        <v>41177.66667</v>
      </c>
      <c r="B690" s="1">
        <f>IFERROR(__xludf.DUMMYFUNCTION("""COMPUTED_VALUE"""),33.64)</f>
        <v>33.64</v>
      </c>
      <c r="C690" s="1">
        <f t="shared" si="1"/>
        <v>-0.8</v>
      </c>
    </row>
    <row r="691">
      <c r="A691" s="3">
        <f>IFERROR(__xludf.DUMMYFUNCTION("""COMPUTED_VALUE"""),41178.666666666664)</f>
        <v>41178.66667</v>
      </c>
      <c r="B691" s="1">
        <f>IFERROR(__xludf.DUMMYFUNCTION("""COMPUTED_VALUE"""),33.13)</f>
        <v>33.13</v>
      </c>
      <c r="C691" s="1">
        <f t="shared" si="1"/>
        <v>-1.51</v>
      </c>
    </row>
    <row r="692">
      <c r="A692" s="3">
        <f>IFERROR(__xludf.DUMMYFUNCTION("""COMPUTED_VALUE"""),41179.666666666664)</f>
        <v>41179.66667</v>
      </c>
      <c r="B692" s="1">
        <f>IFERROR(__xludf.DUMMYFUNCTION("""COMPUTED_VALUE"""),33.48)</f>
        <v>33.48</v>
      </c>
      <c r="C692" s="1">
        <f t="shared" si="1"/>
        <v>-0.65</v>
      </c>
    </row>
    <row r="693">
      <c r="A693" s="3">
        <f>IFERROR(__xludf.DUMMYFUNCTION("""COMPUTED_VALUE"""),41180.666666666664)</f>
        <v>41180.66667</v>
      </c>
      <c r="B693" s="1">
        <f>IFERROR(__xludf.DUMMYFUNCTION("""COMPUTED_VALUE"""),33.57)</f>
        <v>33.57</v>
      </c>
      <c r="C693" s="1">
        <f t="shared" si="1"/>
        <v>-0.91</v>
      </c>
    </row>
    <row r="694">
      <c r="A694" s="3">
        <f>IFERROR(__xludf.DUMMYFUNCTION("""COMPUTED_VALUE"""),41183.666666666664)</f>
        <v>41183.66667</v>
      </c>
      <c r="B694" s="1">
        <f>IFERROR(__xludf.DUMMYFUNCTION("""COMPUTED_VALUE"""),34.18)</f>
        <v>34.18</v>
      </c>
      <c r="C694" s="1">
        <f t="shared" si="1"/>
        <v>-0.39</v>
      </c>
    </row>
    <row r="695">
      <c r="A695" s="3">
        <f>IFERROR(__xludf.DUMMYFUNCTION("""COMPUTED_VALUE"""),41184.666666666664)</f>
        <v>41184.66667</v>
      </c>
      <c r="B695" s="1">
        <f>IFERROR(__xludf.DUMMYFUNCTION("""COMPUTED_VALUE"""),34.0)</f>
        <v>34</v>
      </c>
      <c r="C695" s="1">
        <f t="shared" si="1"/>
        <v>-1.18</v>
      </c>
    </row>
    <row r="696">
      <c r="A696" s="3">
        <f>IFERROR(__xludf.DUMMYFUNCTION("""COMPUTED_VALUE"""),41185.666666666664)</f>
        <v>41185.66667</v>
      </c>
      <c r="B696" s="1">
        <f>IFERROR(__xludf.DUMMYFUNCTION("""COMPUTED_VALUE"""),34.63)</f>
        <v>34.63</v>
      </c>
      <c r="C696" s="1">
        <f t="shared" si="1"/>
        <v>-0.37</v>
      </c>
    </row>
    <row r="697">
      <c r="A697" s="3">
        <f>IFERROR(__xludf.DUMMYFUNCTION("""COMPUTED_VALUE"""),41186.666666666664)</f>
        <v>41186.66667</v>
      </c>
      <c r="B697" s="1">
        <f>IFERROR(__xludf.DUMMYFUNCTION("""COMPUTED_VALUE"""),34.92)</f>
        <v>34.92</v>
      </c>
      <c r="C697" s="1">
        <f t="shared" si="1"/>
        <v>-0.71</v>
      </c>
    </row>
    <row r="698">
      <c r="A698" s="3">
        <f>IFERROR(__xludf.DUMMYFUNCTION("""COMPUTED_VALUE"""),41187.666666666664)</f>
        <v>41187.66667</v>
      </c>
      <c r="B698" s="1">
        <f>IFERROR(__xludf.DUMMYFUNCTION("""COMPUTED_VALUE"""),35.07)</f>
        <v>35.07</v>
      </c>
      <c r="C698" s="1">
        <f t="shared" si="1"/>
        <v>-0.85</v>
      </c>
    </row>
    <row r="699">
      <c r="A699" s="3">
        <f>IFERROR(__xludf.DUMMYFUNCTION("""COMPUTED_VALUE"""),41190.666666666664)</f>
        <v>41190.66667</v>
      </c>
      <c r="B699" s="1">
        <f>IFERROR(__xludf.DUMMYFUNCTION("""COMPUTED_VALUE"""),34.68)</f>
        <v>34.68</v>
      </c>
      <c r="C699" s="1">
        <f t="shared" si="1"/>
        <v>-1.39</v>
      </c>
    </row>
    <row r="700">
      <c r="A700" s="3">
        <f>IFERROR(__xludf.DUMMYFUNCTION("""COMPUTED_VALUE"""),41191.666666666664)</f>
        <v>41191.66667</v>
      </c>
      <c r="B700" s="1">
        <f>IFERROR(__xludf.DUMMYFUNCTION("""COMPUTED_VALUE"""),34.19)</f>
        <v>34.19</v>
      </c>
      <c r="C700" s="1">
        <f t="shared" si="1"/>
        <v>-1.49</v>
      </c>
    </row>
    <row r="701">
      <c r="A701" s="3">
        <f>IFERROR(__xludf.DUMMYFUNCTION("""COMPUTED_VALUE"""),41192.666666666664)</f>
        <v>41192.66667</v>
      </c>
      <c r="B701" s="1">
        <f>IFERROR(__xludf.DUMMYFUNCTION("""COMPUTED_VALUE"""),34.35)</f>
        <v>34.35</v>
      </c>
      <c r="C701" s="1">
        <f t="shared" si="1"/>
        <v>-0.84</v>
      </c>
    </row>
    <row r="702">
      <c r="A702" s="3">
        <f>IFERROR(__xludf.DUMMYFUNCTION("""COMPUTED_VALUE"""),41193.666666666664)</f>
        <v>41193.66667</v>
      </c>
      <c r="B702" s="1">
        <f>IFERROR(__xludf.DUMMYFUNCTION("""COMPUTED_VALUE"""),34.76)</f>
        <v>34.76</v>
      </c>
      <c r="C702" s="1">
        <f t="shared" si="1"/>
        <v>-0.59</v>
      </c>
    </row>
    <row r="703">
      <c r="A703" s="3">
        <f>IFERROR(__xludf.DUMMYFUNCTION("""COMPUTED_VALUE"""),41194.666666666664)</f>
        <v>41194.66667</v>
      </c>
      <c r="B703" s="1">
        <f>IFERROR(__xludf.DUMMYFUNCTION("""COMPUTED_VALUE"""),34.78)</f>
        <v>34.78</v>
      </c>
      <c r="C703" s="1">
        <f t="shared" si="1"/>
        <v>-0.98</v>
      </c>
    </row>
    <row r="704">
      <c r="A704" s="3">
        <f>IFERROR(__xludf.DUMMYFUNCTION("""COMPUTED_VALUE"""),41197.666666666664)</f>
        <v>41197.66667</v>
      </c>
      <c r="B704" s="1">
        <f>IFERROR(__xludf.DUMMYFUNCTION("""COMPUTED_VALUE"""),34.97)</f>
        <v>34.97</v>
      </c>
      <c r="C704" s="1">
        <f t="shared" si="1"/>
        <v>-0.81</v>
      </c>
    </row>
    <row r="705">
      <c r="A705" s="3">
        <f>IFERROR(__xludf.DUMMYFUNCTION("""COMPUTED_VALUE"""),41198.666666666664)</f>
        <v>41198.66667</v>
      </c>
      <c r="B705" s="1">
        <f>IFERROR(__xludf.DUMMYFUNCTION("""COMPUTED_VALUE"""),35.29)</f>
        <v>35.29</v>
      </c>
      <c r="C705" s="1">
        <f t="shared" si="1"/>
        <v>-0.68</v>
      </c>
    </row>
    <row r="706">
      <c r="A706" s="3">
        <f>IFERROR(__xludf.DUMMYFUNCTION("""COMPUTED_VALUE"""),41199.666666666664)</f>
        <v>41199.66667</v>
      </c>
      <c r="B706" s="1">
        <f>IFERROR(__xludf.DUMMYFUNCTION("""COMPUTED_VALUE"""),35.64)</f>
        <v>35.64</v>
      </c>
      <c r="C706" s="1">
        <f t="shared" si="1"/>
        <v>-0.65</v>
      </c>
    </row>
    <row r="707">
      <c r="A707" s="3">
        <f>IFERROR(__xludf.DUMMYFUNCTION("""COMPUTED_VALUE"""),41200.666666666664)</f>
        <v>41200.66667</v>
      </c>
      <c r="B707" s="1">
        <f>IFERROR(__xludf.DUMMYFUNCTION("""COMPUTED_VALUE"""),35.47)</f>
        <v>35.47</v>
      </c>
      <c r="C707" s="1">
        <f t="shared" si="1"/>
        <v>-1.17</v>
      </c>
    </row>
    <row r="708">
      <c r="A708" s="3">
        <f>IFERROR(__xludf.DUMMYFUNCTION("""COMPUTED_VALUE"""),41201.666666666664)</f>
        <v>41201.66667</v>
      </c>
      <c r="B708" s="1">
        <f>IFERROR(__xludf.DUMMYFUNCTION("""COMPUTED_VALUE"""),34.99)</f>
        <v>34.99</v>
      </c>
      <c r="C708" s="1">
        <f t="shared" si="1"/>
        <v>-1.48</v>
      </c>
    </row>
    <row r="709">
      <c r="A709" s="3">
        <f>IFERROR(__xludf.DUMMYFUNCTION("""COMPUTED_VALUE"""),41204.666666666664)</f>
        <v>41204.66667</v>
      </c>
      <c r="B709" s="1">
        <f>IFERROR(__xludf.DUMMYFUNCTION("""COMPUTED_VALUE"""),34.75)</f>
        <v>34.75</v>
      </c>
      <c r="C709" s="1">
        <f t="shared" si="1"/>
        <v>-1.24</v>
      </c>
    </row>
    <row r="710">
      <c r="A710" s="3">
        <f>IFERROR(__xludf.DUMMYFUNCTION("""COMPUTED_VALUE"""),41205.666666666664)</f>
        <v>41205.66667</v>
      </c>
      <c r="B710" s="1">
        <f>IFERROR(__xludf.DUMMYFUNCTION("""COMPUTED_VALUE"""),34.16)</f>
        <v>34.16</v>
      </c>
      <c r="C710" s="1">
        <f t="shared" si="1"/>
        <v>-1.59</v>
      </c>
    </row>
    <row r="711">
      <c r="A711" s="3">
        <f>IFERROR(__xludf.DUMMYFUNCTION("""COMPUTED_VALUE"""),41206.666666666664)</f>
        <v>41206.66667</v>
      </c>
      <c r="B711" s="1">
        <f>IFERROR(__xludf.DUMMYFUNCTION("""COMPUTED_VALUE"""),34.12)</f>
        <v>34.12</v>
      </c>
      <c r="C711" s="1">
        <f t="shared" si="1"/>
        <v>-1.04</v>
      </c>
    </row>
    <row r="712">
      <c r="A712" s="3">
        <f>IFERROR(__xludf.DUMMYFUNCTION("""COMPUTED_VALUE"""),41207.666666666664)</f>
        <v>41207.66667</v>
      </c>
      <c r="B712" s="1">
        <f>IFERROR(__xludf.DUMMYFUNCTION("""COMPUTED_VALUE"""),34.39)</f>
        <v>34.39</v>
      </c>
      <c r="C712" s="1">
        <f t="shared" si="1"/>
        <v>-0.73</v>
      </c>
    </row>
    <row r="713">
      <c r="A713" s="3">
        <f>IFERROR(__xludf.DUMMYFUNCTION("""COMPUTED_VALUE"""),41208.666666666664)</f>
        <v>41208.66667</v>
      </c>
      <c r="B713" s="1">
        <f>IFERROR(__xludf.DUMMYFUNCTION("""COMPUTED_VALUE"""),34.58)</f>
        <v>34.58</v>
      </c>
      <c r="C713" s="1">
        <f t="shared" si="1"/>
        <v>-0.81</v>
      </c>
    </row>
    <row r="714">
      <c r="A714" s="3">
        <f>IFERROR(__xludf.DUMMYFUNCTION("""COMPUTED_VALUE"""),41213.666666666664)</f>
        <v>41213.66667</v>
      </c>
      <c r="B714" s="1">
        <f>IFERROR(__xludf.DUMMYFUNCTION("""COMPUTED_VALUE"""),34.69)</f>
        <v>34.69</v>
      </c>
      <c r="C714" s="1">
        <f t="shared" si="1"/>
        <v>-0.89</v>
      </c>
    </row>
    <row r="715">
      <c r="A715" s="3">
        <f>IFERROR(__xludf.DUMMYFUNCTION("""COMPUTED_VALUE"""),41214.666666666664)</f>
        <v>41214.66667</v>
      </c>
      <c r="B715" s="1">
        <f>IFERROR(__xludf.DUMMYFUNCTION("""COMPUTED_VALUE"""),35.97)</f>
        <v>35.97</v>
      </c>
      <c r="C715" s="1">
        <f t="shared" si="1"/>
        <v>0.28</v>
      </c>
    </row>
    <row r="716">
      <c r="A716" s="3">
        <f>IFERROR(__xludf.DUMMYFUNCTION("""COMPUTED_VALUE"""),41215.666666666664)</f>
        <v>41215.66667</v>
      </c>
      <c r="B716" s="1">
        <f>IFERROR(__xludf.DUMMYFUNCTION("""COMPUTED_VALUE"""),35.85)</f>
        <v>35.85</v>
      </c>
      <c r="C716" s="1">
        <f t="shared" si="1"/>
        <v>-1.12</v>
      </c>
    </row>
    <row r="717">
      <c r="A717" s="3">
        <f>IFERROR(__xludf.DUMMYFUNCTION("""COMPUTED_VALUE"""),41218.666666666664)</f>
        <v>41218.66667</v>
      </c>
      <c r="B717" s="1">
        <f>IFERROR(__xludf.DUMMYFUNCTION("""COMPUTED_VALUE"""),35.38)</f>
        <v>35.38</v>
      </c>
      <c r="C717" s="1">
        <f t="shared" si="1"/>
        <v>-1.47</v>
      </c>
    </row>
    <row r="718">
      <c r="A718" s="3">
        <f>IFERROR(__xludf.DUMMYFUNCTION("""COMPUTED_VALUE"""),41219.666666666664)</f>
        <v>41219.66667</v>
      </c>
      <c r="B718" s="1">
        <f>IFERROR(__xludf.DUMMYFUNCTION("""COMPUTED_VALUE"""),35.97)</f>
        <v>35.97</v>
      </c>
      <c r="C718" s="1">
        <f t="shared" si="1"/>
        <v>-0.41</v>
      </c>
    </row>
    <row r="719">
      <c r="A719" s="3">
        <f>IFERROR(__xludf.DUMMYFUNCTION("""COMPUTED_VALUE"""),41220.666666666664)</f>
        <v>41220.66667</v>
      </c>
      <c r="B719" s="1">
        <f>IFERROR(__xludf.DUMMYFUNCTION("""COMPUTED_VALUE"""),35.64)</f>
        <v>35.64</v>
      </c>
      <c r="C719" s="1">
        <f t="shared" si="1"/>
        <v>-1.33</v>
      </c>
    </row>
    <row r="720">
      <c r="A720" s="3">
        <f>IFERROR(__xludf.DUMMYFUNCTION("""COMPUTED_VALUE"""),41221.666666666664)</f>
        <v>41221.66667</v>
      </c>
      <c r="B720" s="1">
        <f>IFERROR(__xludf.DUMMYFUNCTION("""COMPUTED_VALUE"""),35.52)</f>
        <v>35.52</v>
      </c>
      <c r="C720" s="1">
        <f t="shared" si="1"/>
        <v>-1.12</v>
      </c>
    </row>
    <row r="721">
      <c r="A721" s="3">
        <f>IFERROR(__xludf.DUMMYFUNCTION("""COMPUTED_VALUE"""),41222.666666666664)</f>
        <v>41222.66667</v>
      </c>
      <c r="B721" s="1">
        <f>IFERROR(__xludf.DUMMYFUNCTION("""COMPUTED_VALUE"""),35.73)</f>
        <v>35.73</v>
      </c>
      <c r="C721" s="1">
        <f t="shared" si="1"/>
        <v>-0.79</v>
      </c>
    </row>
    <row r="722">
      <c r="A722" s="3">
        <f>IFERROR(__xludf.DUMMYFUNCTION("""COMPUTED_VALUE"""),41225.666666666664)</f>
        <v>41225.66667</v>
      </c>
      <c r="B722" s="1">
        <f>IFERROR(__xludf.DUMMYFUNCTION("""COMPUTED_VALUE"""),35.81)</f>
        <v>35.81</v>
      </c>
      <c r="C722" s="1">
        <f t="shared" si="1"/>
        <v>-0.92</v>
      </c>
    </row>
    <row r="723">
      <c r="A723" s="3">
        <f>IFERROR(__xludf.DUMMYFUNCTION("""COMPUTED_VALUE"""),41226.666666666664)</f>
        <v>41226.66667</v>
      </c>
      <c r="B723" s="1">
        <f>IFERROR(__xludf.DUMMYFUNCTION("""COMPUTED_VALUE"""),35.61)</f>
        <v>35.61</v>
      </c>
      <c r="C723" s="1">
        <f t="shared" si="1"/>
        <v>-1.2</v>
      </c>
    </row>
    <row r="724">
      <c r="A724" s="3">
        <f>IFERROR(__xludf.DUMMYFUNCTION("""COMPUTED_VALUE"""),41227.666666666664)</f>
        <v>41227.66667</v>
      </c>
      <c r="B724" s="1">
        <f>IFERROR(__xludf.DUMMYFUNCTION("""COMPUTED_VALUE"""),34.99)</f>
        <v>34.99</v>
      </c>
      <c r="C724" s="1">
        <f t="shared" si="1"/>
        <v>-1.62</v>
      </c>
    </row>
    <row r="725">
      <c r="A725" s="3">
        <f>IFERROR(__xludf.DUMMYFUNCTION("""COMPUTED_VALUE"""),41228.666666666664)</f>
        <v>41228.66667</v>
      </c>
      <c r="B725" s="1">
        <f>IFERROR(__xludf.DUMMYFUNCTION("""COMPUTED_VALUE"""),35.0)</f>
        <v>35</v>
      </c>
      <c r="C725" s="1">
        <f t="shared" si="1"/>
        <v>-0.99</v>
      </c>
    </row>
    <row r="726">
      <c r="A726" s="3">
        <f>IFERROR(__xludf.DUMMYFUNCTION("""COMPUTED_VALUE"""),41229.666666666664)</f>
        <v>41229.66667</v>
      </c>
      <c r="B726" s="1">
        <f>IFERROR(__xludf.DUMMYFUNCTION("""COMPUTED_VALUE"""),35.68)</f>
        <v>35.68</v>
      </c>
      <c r="C726" s="1">
        <f t="shared" si="1"/>
        <v>-0.32</v>
      </c>
    </row>
    <row r="727">
      <c r="A727" s="3">
        <f>IFERROR(__xludf.DUMMYFUNCTION("""COMPUTED_VALUE"""),41232.666666666664)</f>
        <v>41232.66667</v>
      </c>
      <c r="B727" s="1">
        <f>IFERROR(__xludf.DUMMYFUNCTION("""COMPUTED_VALUE"""),36.41)</f>
        <v>36.41</v>
      </c>
      <c r="C727" s="1">
        <f t="shared" si="1"/>
        <v>-0.27</v>
      </c>
    </row>
    <row r="728">
      <c r="A728" s="3">
        <f>IFERROR(__xludf.DUMMYFUNCTION("""COMPUTED_VALUE"""),41233.666666666664)</f>
        <v>41233.66667</v>
      </c>
      <c r="B728" s="1">
        <f>IFERROR(__xludf.DUMMYFUNCTION("""COMPUTED_VALUE"""),36.59)</f>
        <v>36.59</v>
      </c>
      <c r="C728" s="1">
        <f t="shared" si="1"/>
        <v>-0.82</v>
      </c>
    </row>
    <row r="729">
      <c r="A729" s="3">
        <f>IFERROR(__xludf.DUMMYFUNCTION("""COMPUTED_VALUE"""),41234.666666666664)</f>
        <v>41234.66667</v>
      </c>
      <c r="B729" s="1">
        <f>IFERROR(__xludf.DUMMYFUNCTION("""COMPUTED_VALUE"""),36.67)</f>
        <v>36.67</v>
      </c>
      <c r="C729" s="1">
        <f t="shared" si="1"/>
        <v>-0.92</v>
      </c>
    </row>
    <row r="730">
      <c r="A730" s="3">
        <f>IFERROR(__xludf.DUMMYFUNCTION("""COMPUTED_VALUE"""),41236.666666666664)</f>
        <v>41236.66667</v>
      </c>
      <c r="B730" s="1">
        <f>IFERROR(__xludf.DUMMYFUNCTION("""COMPUTED_VALUE"""),37.03)</f>
        <v>37.03</v>
      </c>
      <c r="C730" s="1">
        <f t="shared" si="1"/>
        <v>-0.64</v>
      </c>
    </row>
    <row r="731">
      <c r="A731" s="3">
        <f>IFERROR(__xludf.DUMMYFUNCTION("""COMPUTED_VALUE"""),41239.666666666664)</f>
        <v>41239.66667</v>
      </c>
      <c r="B731" s="1">
        <f>IFERROR(__xludf.DUMMYFUNCTION("""COMPUTED_VALUE"""),36.81)</f>
        <v>36.81</v>
      </c>
      <c r="C731" s="1">
        <f t="shared" si="1"/>
        <v>-1.22</v>
      </c>
    </row>
    <row r="732">
      <c r="A732" s="3">
        <f>IFERROR(__xludf.DUMMYFUNCTION("""COMPUTED_VALUE"""),41240.666666666664)</f>
        <v>41240.66667</v>
      </c>
      <c r="B732" s="1">
        <f>IFERROR(__xludf.DUMMYFUNCTION("""COMPUTED_VALUE"""),36.7)</f>
        <v>36.7</v>
      </c>
      <c r="C732" s="1">
        <f t="shared" si="1"/>
        <v>-1.11</v>
      </c>
    </row>
    <row r="733">
      <c r="A733" s="3">
        <f>IFERROR(__xludf.DUMMYFUNCTION("""COMPUTED_VALUE"""),41241.666666666664)</f>
        <v>41241.66667</v>
      </c>
      <c r="B733" s="1">
        <f>IFERROR(__xludf.DUMMYFUNCTION("""COMPUTED_VALUE"""),36.82)</f>
        <v>36.82</v>
      </c>
      <c r="C733" s="1">
        <f t="shared" si="1"/>
        <v>-0.88</v>
      </c>
    </row>
    <row r="734">
      <c r="A734" s="3">
        <f>IFERROR(__xludf.DUMMYFUNCTION("""COMPUTED_VALUE"""),41242.666666666664)</f>
        <v>41242.66667</v>
      </c>
      <c r="B734" s="1">
        <f>IFERROR(__xludf.DUMMYFUNCTION("""COMPUTED_VALUE"""),37.05)</f>
        <v>37.05</v>
      </c>
      <c r="C734" s="1">
        <f t="shared" si="1"/>
        <v>-0.77</v>
      </c>
    </row>
    <row r="735">
      <c r="A735" s="3">
        <f>IFERROR(__xludf.DUMMYFUNCTION("""COMPUTED_VALUE"""),41243.666666666664)</f>
        <v>41243.66667</v>
      </c>
      <c r="B735" s="1">
        <f>IFERROR(__xludf.DUMMYFUNCTION("""COMPUTED_VALUE"""),37.43)</f>
        <v>37.43</v>
      </c>
      <c r="C735" s="1">
        <f t="shared" si="1"/>
        <v>-0.62</v>
      </c>
    </row>
    <row r="736">
      <c r="A736" s="3">
        <f>IFERROR(__xludf.DUMMYFUNCTION("""COMPUTED_VALUE"""),41246.666666666664)</f>
        <v>41246.66667</v>
      </c>
      <c r="B736" s="1">
        <f>IFERROR(__xludf.DUMMYFUNCTION("""COMPUTED_VALUE"""),37.16)</f>
        <v>37.16</v>
      </c>
      <c r="C736" s="1">
        <f t="shared" si="1"/>
        <v>-1.27</v>
      </c>
    </row>
    <row r="737">
      <c r="A737" s="3">
        <f>IFERROR(__xludf.DUMMYFUNCTION("""COMPUTED_VALUE"""),41247.666666666664)</f>
        <v>41247.66667</v>
      </c>
      <c r="B737" s="1">
        <f>IFERROR(__xludf.DUMMYFUNCTION("""COMPUTED_VALUE"""),36.9)</f>
        <v>36.9</v>
      </c>
      <c r="C737" s="1">
        <f t="shared" si="1"/>
        <v>-1.26</v>
      </c>
    </row>
    <row r="738">
      <c r="A738" s="3">
        <f>IFERROR(__xludf.DUMMYFUNCTION("""COMPUTED_VALUE"""),41248.666666666664)</f>
        <v>41248.66667</v>
      </c>
      <c r="B738" s="1">
        <f>IFERROR(__xludf.DUMMYFUNCTION("""COMPUTED_VALUE"""),37.02)</f>
        <v>37.02</v>
      </c>
      <c r="C738" s="1">
        <f t="shared" si="1"/>
        <v>-0.88</v>
      </c>
    </row>
    <row r="739">
      <c r="A739" s="3">
        <f>IFERROR(__xludf.DUMMYFUNCTION("""COMPUTED_VALUE"""),41249.666666666664)</f>
        <v>41249.66667</v>
      </c>
      <c r="B739" s="1">
        <f>IFERROR(__xludf.DUMMYFUNCTION("""COMPUTED_VALUE"""),37.12)</f>
        <v>37.12</v>
      </c>
      <c r="C739" s="1">
        <f t="shared" si="1"/>
        <v>-0.9</v>
      </c>
    </row>
    <row r="740">
      <c r="A740" s="3">
        <f>IFERROR(__xludf.DUMMYFUNCTION("""COMPUTED_VALUE"""),41250.666666666664)</f>
        <v>41250.66667</v>
      </c>
      <c r="B740" s="1">
        <f>IFERROR(__xludf.DUMMYFUNCTION("""COMPUTED_VALUE"""),37.14)</f>
        <v>37.14</v>
      </c>
      <c r="C740" s="1">
        <f t="shared" si="1"/>
        <v>-0.98</v>
      </c>
    </row>
    <row r="741">
      <c r="A741" s="3">
        <f>IFERROR(__xludf.DUMMYFUNCTION("""COMPUTED_VALUE"""),41253.666666666664)</f>
        <v>41253.66667</v>
      </c>
      <c r="B741" s="1">
        <f>IFERROR(__xludf.DUMMYFUNCTION("""COMPUTED_VALUE"""),37.17)</f>
        <v>37.17</v>
      </c>
      <c r="C741" s="1">
        <f t="shared" si="1"/>
        <v>-0.97</v>
      </c>
    </row>
    <row r="742">
      <c r="A742" s="3">
        <f>IFERROR(__xludf.DUMMYFUNCTION("""COMPUTED_VALUE"""),41254.666666666664)</f>
        <v>41254.66667</v>
      </c>
      <c r="B742" s="1">
        <f>IFERROR(__xludf.DUMMYFUNCTION("""COMPUTED_VALUE"""),37.23)</f>
        <v>37.23</v>
      </c>
      <c r="C742" s="1">
        <f t="shared" si="1"/>
        <v>-0.94</v>
      </c>
    </row>
    <row r="743">
      <c r="A743" s="3">
        <f>IFERROR(__xludf.DUMMYFUNCTION("""COMPUTED_VALUE"""),41255.666666666664)</f>
        <v>41255.66667</v>
      </c>
      <c r="B743" s="1">
        <f>IFERROR(__xludf.DUMMYFUNCTION("""COMPUTED_VALUE"""),36.97)</f>
        <v>36.97</v>
      </c>
      <c r="C743" s="1">
        <f t="shared" si="1"/>
        <v>-1.26</v>
      </c>
    </row>
    <row r="744">
      <c r="A744" s="3">
        <f>IFERROR(__xludf.DUMMYFUNCTION("""COMPUTED_VALUE"""),41256.666666666664)</f>
        <v>41256.66667</v>
      </c>
      <c r="B744" s="1">
        <f>IFERROR(__xludf.DUMMYFUNCTION("""COMPUTED_VALUE"""),36.8)</f>
        <v>36.8</v>
      </c>
      <c r="C744" s="1">
        <f t="shared" si="1"/>
        <v>-1.17</v>
      </c>
    </row>
    <row r="745">
      <c r="A745" s="3">
        <f>IFERROR(__xludf.DUMMYFUNCTION("""COMPUTED_VALUE"""),41257.666666666664)</f>
        <v>41257.66667</v>
      </c>
      <c r="B745" s="1">
        <f>IFERROR(__xludf.DUMMYFUNCTION("""COMPUTED_VALUE"""),36.71)</f>
        <v>36.71</v>
      </c>
      <c r="C745" s="1">
        <f t="shared" si="1"/>
        <v>-1.09</v>
      </c>
    </row>
    <row r="746">
      <c r="A746" s="3">
        <f>IFERROR(__xludf.DUMMYFUNCTION("""COMPUTED_VALUE"""),41260.666666666664)</f>
        <v>41260.66667</v>
      </c>
      <c r="B746" s="1">
        <f>IFERROR(__xludf.DUMMYFUNCTION("""COMPUTED_VALUE"""),37.28)</f>
        <v>37.28</v>
      </c>
      <c r="C746" s="1">
        <f t="shared" si="1"/>
        <v>-0.43</v>
      </c>
    </row>
    <row r="747">
      <c r="A747" s="3">
        <f>IFERROR(__xludf.DUMMYFUNCTION("""COMPUTED_VALUE"""),41261.666666666664)</f>
        <v>41261.66667</v>
      </c>
      <c r="B747" s="1">
        <f>IFERROR(__xludf.DUMMYFUNCTION("""COMPUTED_VALUE"""),37.68)</f>
        <v>37.68</v>
      </c>
      <c r="C747" s="1">
        <f t="shared" si="1"/>
        <v>-0.6</v>
      </c>
    </row>
    <row r="748">
      <c r="A748" s="3">
        <f>IFERROR(__xludf.DUMMYFUNCTION("""COMPUTED_VALUE"""),41262.666666666664)</f>
        <v>41262.66667</v>
      </c>
      <c r="B748" s="1">
        <f>IFERROR(__xludf.DUMMYFUNCTION("""COMPUTED_VALUE"""),37.29)</f>
        <v>37.29</v>
      </c>
      <c r="C748" s="1">
        <f t="shared" si="1"/>
        <v>-1.39</v>
      </c>
    </row>
    <row r="749">
      <c r="A749" s="3">
        <f>IFERROR(__xludf.DUMMYFUNCTION("""COMPUTED_VALUE"""),41263.666666666664)</f>
        <v>41263.66667</v>
      </c>
      <c r="B749" s="1">
        <f>IFERROR(__xludf.DUMMYFUNCTION("""COMPUTED_VALUE"""),38.12)</f>
        <v>38.12</v>
      </c>
      <c r="C749" s="1">
        <f t="shared" si="1"/>
        <v>-0.17</v>
      </c>
    </row>
    <row r="750">
      <c r="A750" s="3">
        <f>IFERROR(__xludf.DUMMYFUNCTION("""COMPUTED_VALUE"""),41264.666666666664)</f>
        <v>41264.66667</v>
      </c>
      <c r="B750" s="1">
        <f>IFERROR(__xludf.DUMMYFUNCTION("""COMPUTED_VALUE"""),37.69)</f>
        <v>37.69</v>
      </c>
      <c r="C750" s="1">
        <f t="shared" si="1"/>
        <v>-1.43</v>
      </c>
    </row>
    <row r="751">
      <c r="A751" s="3">
        <f>IFERROR(__xludf.DUMMYFUNCTION("""COMPUTED_VALUE"""),41267.666666666664)</f>
        <v>41267.66667</v>
      </c>
      <c r="B751" s="1">
        <f>IFERROR(__xludf.DUMMYFUNCTION("""COMPUTED_VALUE"""),37.8)</f>
        <v>37.8</v>
      </c>
      <c r="C751" s="1">
        <f t="shared" si="1"/>
        <v>-0.89</v>
      </c>
    </row>
    <row r="752">
      <c r="A752" s="3">
        <f>IFERROR(__xludf.DUMMYFUNCTION("""COMPUTED_VALUE"""),41269.666666666664)</f>
        <v>41269.66667</v>
      </c>
      <c r="B752" s="1">
        <f>IFERROR(__xludf.DUMMYFUNCTION("""COMPUTED_VALUE"""),37.44)</f>
        <v>37.44</v>
      </c>
      <c r="C752" s="1">
        <f t="shared" si="1"/>
        <v>-1.36</v>
      </c>
    </row>
    <row r="753">
      <c r="A753" s="3">
        <f>IFERROR(__xludf.DUMMYFUNCTION("""COMPUTED_VALUE"""),41270.666666666664)</f>
        <v>41270.66667</v>
      </c>
      <c r="B753" s="1">
        <f>IFERROR(__xludf.DUMMYFUNCTION("""COMPUTED_VALUE"""),37.35)</f>
        <v>37.35</v>
      </c>
      <c r="C753" s="1">
        <f t="shared" si="1"/>
        <v>-1.09</v>
      </c>
    </row>
    <row r="754">
      <c r="A754" s="3">
        <f>IFERROR(__xludf.DUMMYFUNCTION("""COMPUTED_VALUE"""),41271.666666666664)</f>
        <v>41271.66667</v>
      </c>
      <c r="B754" s="1">
        <f>IFERROR(__xludf.DUMMYFUNCTION("""COMPUTED_VALUE"""),37.16)</f>
        <v>37.16</v>
      </c>
      <c r="C754" s="1">
        <f t="shared" si="1"/>
        <v>-1.19</v>
      </c>
    </row>
    <row r="755">
      <c r="A755" s="3">
        <f>IFERROR(__xludf.DUMMYFUNCTION("""COMPUTED_VALUE"""),41274.666666666664)</f>
        <v>41274.66667</v>
      </c>
      <c r="B755" s="1">
        <f>IFERROR(__xludf.DUMMYFUNCTION("""COMPUTED_VALUE"""),37.9)</f>
        <v>37.9</v>
      </c>
      <c r="C755" s="1">
        <f t="shared" si="1"/>
        <v>-0.26</v>
      </c>
    </row>
    <row r="756">
      <c r="A756" s="3">
        <f>IFERROR(__xludf.DUMMYFUNCTION("""COMPUTED_VALUE"""),41276.666666666664)</f>
        <v>41276.66667</v>
      </c>
      <c r="B756" s="1">
        <f>IFERROR(__xludf.DUMMYFUNCTION("""COMPUTED_VALUE"""),38.85)</f>
        <v>38.85</v>
      </c>
      <c r="C756" s="1">
        <f t="shared" si="1"/>
        <v>-0.05</v>
      </c>
    </row>
    <row r="757">
      <c r="A757" s="3">
        <f>IFERROR(__xludf.DUMMYFUNCTION("""COMPUTED_VALUE"""),41277.666666666664)</f>
        <v>41277.66667</v>
      </c>
      <c r="B757" s="1">
        <f>IFERROR(__xludf.DUMMYFUNCTION("""COMPUTED_VALUE"""),38.88)</f>
        <v>38.88</v>
      </c>
      <c r="C757" s="1">
        <f t="shared" si="1"/>
        <v>-0.97</v>
      </c>
    </row>
    <row r="758">
      <c r="A758" s="3">
        <f>IFERROR(__xludf.DUMMYFUNCTION("""COMPUTED_VALUE"""),41278.666666666664)</f>
        <v>41278.66667</v>
      </c>
      <c r="B758" s="1">
        <f>IFERROR(__xludf.DUMMYFUNCTION("""COMPUTED_VALUE"""),39.19)</f>
        <v>39.19</v>
      </c>
      <c r="C758" s="1">
        <f t="shared" si="1"/>
        <v>-0.69</v>
      </c>
    </row>
    <row r="759">
      <c r="A759" s="3">
        <f>IFERROR(__xludf.DUMMYFUNCTION("""COMPUTED_VALUE"""),41281.666666666664)</f>
        <v>41281.66667</v>
      </c>
      <c r="B759" s="1">
        <f>IFERROR(__xludf.DUMMYFUNCTION("""COMPUTED_VALUE"""),39.47)</f>
        <v>39.47</v>
      </c>
      <c r="C759" s="1">
        <f t="shared" si="1"/>
        <v>-0.72</v>
      </c>
    </row>
    <row r="760">
      <c r="A760" s="3">
        <f>IFERROR(__xludf.DUMMYFUNCTION("""COMPUTED_VALUE"""),41282.666666666664)</f>
        <v>41282.66667</v>
      </c>
      <c r="B760" s="1">
        <f>IFERROR(__xludf.DUMMYFUNCTION("""COMPUTED_VALUE"""),39.84)</f>
        <v>39.84</v>
      </c>
      <c r="C760" s="1">
        <f t="shared" si="1"/>
        <v>-0.63</v>
      </c>
    </row>
    <row r="761">
      <c r="A761" s="3">
        <f>IFERROR(__xludf.DUMMYFUNCTION("""COMPUTED_VALUE"""),41283.666666666664)</f>
        <v>41283.66667</v>
      </c>
      <c r="B761" s="1">
        <f>IFERROR(__xludf.DUMMYFUNCTION("""COMPUTED_VALUE"""),40.45)</f>
        <v>40.45</v>
      </c>
      <c r="C761" s="1">
        <f t="shared" si="1"/>
        <v>-0.39</v>
      </c>
    </row>
    <row r="762">
      <c r="A762" s="3">
        <f>IFERROR(__xludf.DUMMYFUNCTION("""COMPUTED_VALUE"""),41284.666666666664)</f>
        <v>41284.66667</v>
      </c>
      <c r="B762" s="1">
        <f>IFERROR(__xludf.DUMMYFUNCTION("""COMPUTED_VALUE"""),40.13)</f>
        <v>40.13</v>
      </c>
      <c r="C762" s="1">
        <f t="shared" si="1"/>
        <v>-1.32</v>
      </c>
    </row>
    <row r="763">
      <c r="A763" s="3">
        <f>IFERROR(__xludf.DUMMYFUNCTION("""COMPUTED_VALUE"""),41285.666666666664)</f>
        <v>41285.66667</v>
      </c>
      <c r="B763" s="1">
        <f>IFERROR(__xludf.DUMMYFUNCTION("""COMPUTED_VALUE"""),40.29)</f>
        <v>40.29</v>
      </c>
      <c r="C763" s="1">
        <f t="shared" si="1"/>
        <v>-0.84</v>
      </c>
    </row>
    <row r="764">
      <c r="A764" s="3">
        <f>IFERROR(__xludf.DUMMYFUNCTION("""COMPUTED_VALUE"""),41288.666666666664)</f>
        <v>41288.66667</v>
      </c>
      <c r="B764" s="1">
        <f>IFERROR(__xludf.DUMMYFUNCTION("""COMPUTED_VALUE"""),40.16)</f>
        <v>40.16</v>
      </c>
      <c r="C764" s="1">
        <f t="shared" si="1"/>
        <v>-1.13</v>
      </c>
    </row>
    <row r="765">
      <c r="A765" s="3">
        <f>IFERROR(__xludf.DUMMYFUNCTION("""COMPUTED_VALUE"""),41289.666666666664)</f>
        <v>41289.66667</v>
      </c>
      <c r="B765" s="1">
        <f>IFERROR(__xludf.DUMMYFUNCTION("""COMPUTED_VALUE"""),40.11)</f>
        <v>40.11</v>
      </c>
      <c r="C765" s="1">
        <f t="shared" si="1"/>
        <v>-1.05</v>
      </c>
    </row>
    <row r="766">
      <c r="A766" s="3">
        <f>IFERROR(__xludf.DUMMYFUNCTION("""COMPUTED_VALUE"""),41290.666666666664)</f>
        <v>41290.66667</v>
      </c>
      <c r="B766" s="1">
        <f>IFERROR(__xludf.DUMMYFUNCTION("""COMPUTED_VALUE"""),40.05)</f>
        <v>40.05</v>
      </c>
      <c r="C766" s="1">
        <f t="shared" si="1"/>
        <v>-1.06</v>
      </c>
    </row>
    <row r="767">
      <c r="A767" s="3">
        <f>IFERROR(__xludf.DUMMYFUNCTION("""COMPUTED_VALUE"""),41291.666666666664)</f>
        <v>41291.66667</v>
      </c>
      <c r="B767" s="1">
        <f>IFERROR(__xludf.DUMMYFUNCTION("""COMPUTED_VALUE"""),39.97)</f>
        <v>39.97</v>
      </c>
      <c r="C767" s="1">
        <f t="shared" si="1"/>
        <v>-1.08</v>
      </c>
    </row>
    <row r="768">
      <c r="A768" s="3">
        <f>IFERROR(__xludf.DUMMYFUNCTION("""COMPUTED_VALUE"""),41292.666666666664)</f>
        <v>41292.66667</v>
      </c>
      <c r="B768" s="1">
        <f>IFERROR(__xludf.DUMMYFUNCTION("""COMPUTED_VALUE"""),39.57)</f>
        <v>39.57</v>
      </c>
      <c r="C768" s="1">
        <f t="shared" si="1"/>
        <v>-1.4</v>
      </c>
    </row>
    <row r="769">
      <c r="A769" s="3">
        <f>IFERROR(__xludf.DUMMYFUNCTION("""COMPUTED_VALUE"""),41296.666666666664)</f>
        <v>41296.66667</v>
      </c>
      <c r="B769" s="1">
        <f>IFERROR(__xludf.DUMMYFUNCTION("""COMPUTED_VALUE"""),39.76)</f>
        <v>39.76</v>
      </c>
      <c r="C769" s="1">
        <f t="shared" si="1"/>
        <v>-0.81</v>
      </c>
    </row>
    <row r="770">
      <c r="A770" s="3">
        <f>IFERROR(__xludf.DUMMYFUNCTION("""COMPUTED_VALUE"""),41297.666666666664)</f>
        <v>41297.66667</v>
      </c>
      <c r="B770" s="1">
        <f>IFERROR(__xludf.DUMMYFUNCTION("""COMPUTED_VALUE"""),39.76)</f>
        <v>39.76</v>
      </c>
      <c r="C770" s="1">
        <f t="shared" si="1"/>
        <v>-1</v>
      </c>
    </row>
    <row r="771">
      <c r="A771" s="3">
        <f>IFERROR(__xludf.DUMMYFUNCTION("""COMPUTED_VALUE"""),41298.666666666664)</f>
        <v>41298.66667</v>
      </c>
      <c r="B771" s="1">
        <f>IFERROR(__xludf.DUMMYFUNCTION("""COMPUTED_VALUE"""),39.89)</f>
        <v>39.89</v>
      </c>
      <c r="C771" s="1">
        <f t="shared" si="1"/>
        <v>-0.87</v>
      </c>
    </row>
    <row r="772">
      <c r="A772" s="3">
        <f>IFERROR(__xludf.DUMMYFUNCTION("""COMPUTED_VALUE"""),41299.666666666664)</f>
        <v>41299.66667</v>
      </c>
      <c r="B772" s="1">
        <f>IFERROR(__xludf.DUMMYFUNCTION("""COMPUTED_VALUE"""),39.96)</f>
        <v>39.96</v>
      </c>
      <c r="C772" s="1">
        <f t="shared" si="1"/>
        <v>-0.93</v>
      </c>
    </row>
    <row r="773">
      <c r="A773" s="3">
        <f>IFERROR(__xludf.DUMMYFUNCTION("""COMPUTED_VALUE"""),41302.666666666664)</f>
        <v>41302.66667</v>
      </c>
      <c r="B773" s="1">
        <f>IFERROR(__xludf.DUMMYFUNCTION("""COMPUTED_VALUE"""),39.09)</f>
        <v>39.09</v>
      </c>
      <c r="C773" s="1">
        <f t="shared" si="1"/>
        <v>-1.87</v>
      </c>
    </row>
    <row r="774">
      <c r="A774" s="3">
        <f>IFERROR(__xludf.DUMMYFUNCTION("""COMPUTED_VALUE"""),41303.666666666664)</f>
        <v>41303.66667</v>
      </c>
      <c r="B774" s="1">
        <f>IFERROR(__xludf.DUMMYFUNCTION("""COMPUTED_VALUE"""),39.17)</f>
        <v>39.17</v>
      </c>
      <c r="C774" s="1">
        <f t="shared" si="1"/>
        <v>-0.92</v>
      </c>
    </row>
    <row r="775">
      <c r="A775" s="3">
        <f>IFERROR(__xludf.DUMMYFUNCTION("""COMPUTED_VALUE"""),41304.666666666664)</f>
        <v>41304.66667</v>
      </c>
      <c r="B775" s="1">
        <f>IFERROR(__xludf.DUMMYFUNCTION("""COMPUTED_VALUE"""),38.75)</f>
        <v>38.75</v>
      </c>
      <c r="C775" s="1">
        <f t="shared" si="1"/>
        <v>-1.42</v>
      </c>
    </row>
    <row r="776">
      <c r="A776" s="3">
        <f>IFERROR(__xludf.DUMMYFUNCTION("""COMPUTED_VALUE"""),41305.666666666664)</f>
        <v>41305.66667</v>
      </c>
      <c r="B776" s="1">
        <f>IFERROR(__xludf.DUMMYFUNCTION("""COMPUTED_VALUE"""),39.48)</f>
        <v>39.48</v>
      </c>
      <c r="C776" s="1">
        <f t="shared" si="1"/>
        <v>-0.27</v>
      </c>
    </row>
    <row r="777">
      <c r="A777" s="3">
        <f>IFERROR(__xludf.DUMMYFUNCTION("""COMPUTED_VALUE"""),41306.666666666664)</f>
        <v>41306.66667</v>
      </c>
      <c r="B777" s="1">
        <f>IFERROR(__xludf.DUMMYFUNCTION("""COMPUTED_VALUE"""),39.64)</f>
        <v>39.64</v>
      </c>
      <c r="C777" s="1">
        <f t="shared" si="1"/>
        <v>-0.84</v>
      </c>
    </row>
    <row r="778">
      <c r="A778" s="3">
        <f>IFERROR(__xludf.DUMMYFUNCTION("""COMPUTED_VALUE"""),41309.666666666664)</f>
        <v>41309.66667</v>
      </c>
      <c r="B778" s="1">
        <f>IFERROR(__xludf.DUMMYFUNCTION("""COMPUTED_VALUE"""),39.16)</f>
        <v>39.16</v>
      </c>
      <c r="C778" s="1">
        <f t="shared" si="1"/>
        <v>-1.48</v>
      </c>
    </row>
    <row r="779">
      <c r="A779" s="3">
        <f>IFERROR(__xludf.DUMMYFUNCTION("""COMPUTED_VALUE"""),41310.666666666664)</f>
        <v>41310.66667</v>
      </c>
      <c r="B779" s="1">
        <f>IFERROR(__xludf.DUMMYFUNCTION("""COMPUTED_VALUE"""),39.88)</f>
        <v>39.88</v>
      </c>
      <c r="C779" s="1">
        <f t="shared" si="1"/>
        <v>-0.28</v>
      </c>
    </row>
    <row r="780">
      <c r="A780" s="3">
        <f>IFERROR(__xludf.DUMMYFUNCTION("""COMPUTED_VALUE"""),41311.666666666664)</f>
        <v>41311.66667</v>
      </c>
      <c r="B780" s="1">
        <f>IFERROR(__xludf.DUMMYFUNCTION("""COMPUTED_VALUE"""),40.21)</f>
        <v>40.21</v>
      </c>
      <c r="C780" s="1">
        <f t="shared" si="1"/>
        <v>-0.67</v>
      </c>
    </row>
    <row r="781">
      <c r="A781" s="3">
        <f>IFERROR(__xludf.DUMMYFUNCTION("""COMPUTED_VALUE"""),41312.666666666664)</f>
        <v>41312.66667</v>
      </c>
      <c r="B781" s="1">
        <f>IFERROR(__xludf.DUMMYFUNCTION("""COMPUTED_VALUE"""),39.27)</f>
        <v>39.27</v>
      </c>
      <c r="C781" s="1">
        <f t="shared" si="1"/>
        <v>-1.94</v>
      </c>
    </row>
    <row r="782">
      <c r="A782" s="3">
        <f>IFERROR(__xludf.DUMMYFUNCTION("""COMPUTED_VALUE"""),41313.666666666664)</f>
        <v>41313.66667</v>
      </c>
      <c r="B782" s="1">
        <f>IFERROR(__xludf.DUMMYFUNCTION("""COMPUTED_VALUE"""),39.45)</f>
        <v>39.45</v>
      </c>
      <c r="C782" s="1">
        <f t="shared" si="1"/>
        <v>-0.82</v>
      </c>
    </row>
    <row r="783">
      <c r="A783" s="3">
        <f>IFERROR(__xludf.DUMMYFUNCTION("""COMPUTED_VALUE"""),41316.666666666664)</f>
        <v>41316.66667</v>
      </c>
      <c r="B783" s="1">
        <f>IFERROR(__xludf.DUMMYFUNCTION("""COMPUTED_VALUE"""),39.08)</f>
        <v>39.08</v>
      </c>
      <c r="C783" s="1">
        <f t="shared" si="1"/>
        <v>-1.37</v>
      </c>
    </row>
    <row r="784">
      <c r="A784" s="3">
        <f>IFERROR(__xludf.DUMMYFUNCTION("""COMPUTED_VALUE"""),41317.666666666664)</f>
        <v>41317.66667</v>
      </c>
      <c r="B784" s="1">
        <f>IFERROR(__xludf.DUMMYFUNCTION("""COMPUTED_VALUE"""),39.2)</f>
        <v>39.2</v>
      </c>
      <c r="C784" s="1">
        <f t="shared" si="1"/>
        <v>-0.88</v>
      </c>
    </row>
    <row r="785">
      <c r="A785" s="3">
        <f>IFERROR(__xludf.DUMMYFUNCTION("""COMPUTED_VALUE"""),41318.666666666664)</f>
        <v>41318.66667</v>
      </c>
      <c r="B785" s="1">
        <f>IFERROR(__xludf.DUMMYFUNCTION("""COMPUTED_VALUE"""),38.69)</f>
        <v>38.69</v>
      </c>
      <c r="C785" s="1">
        <f t="shared" si="1"/>
        <v>-1.51</v>
      </c>
    </row>
    <row r="786">
      <c r="A786" s="3">
        <f>IFERROR(__xludf.DUMMYFUNCTION("""COMPUTED_VALUE"""),41319.666666666664)</f>
        <v>41319.66667</v>
      </c>
      <c r="B786" s="1">
        <f>IFERROR(__xludf.DUMMYFUNCTION("""COMPUTED_VALUE"""),38.99)</f>
        <v>38.99</v>
      </c>
      <c r="C786" s="1">
        <f t="shared" si="1"/>
        <v>-0.7</v>
      </c>
    </row>
    <row r="787">
      <c r="A787" s="3">
        <f>IFERROR(__xludf.DUMMYFUNCTION("""COMPUTED_VALUE"""),41320.666666666664)</f>
        <v>41320.66667</v>
      </c>
      <c r="B787" s="1">
        <f>IFERROR(__xludf.DUMMYFUNCTION("""COMPUTED_VALUE"""),39.5)</f>
        <v>39.5</v>
      </c>
      <c r="C787" s="1">
        <f t="shared" si="1"/>
        <v>-0.49</v>
      </c>
    </row>
    <row r="788">
      <c r="A788" s="3">
        <f>IFERROR(__xludf.DUMMYFUNCTION("""COMPUTED_VALUE"""),41324.666666666664)</f>
        <v>41324.66667</v>
      </c>
      <c r="B788" s="1">
        <f>IFERROR(__xludf.DUMMYFUNCTION("""COMPUTED_VALUE"""),39.4)</f>
        <v>39.4</v>
      </c>
      <c r="C788" s="1">
        <f t="shared" si="1"/>
        <v>-1.1</v>
      </c>
    </row>
    <row r="789">
      <c r="A789" s="3">
        <f>IFERROR(__xludf.DUMMYFUNCTION("""COMPUTED_VALUE"""),41325.666666666664)</f>
        <v>41325.66667</v>
      </c>
      <c r="B789" s="1">
        <f>IFERROR(__xludf.DUMMYFUNCTION("""COMPUTED_VALUE"""),38.85)</f>
        <v>38.85</v>
      </c>
      <c r="C789" s="1">
        <f t="shared" si="1"/>
        <v>-1.55</v>
      </c>
    </row>
    <row r="790">
      <c r="A790" s="3">
        <f>IFERROR(__xludf.DUMMYFUNCTION("""COMPUTED_VALUE"""),41326.666666666664)</f>
        <v>41326.66667</v>
      </c>
      <c r="B790" s="1">
        <f>IFERROR(__xludf.DUMMYFUNCTION("""COMPUTED_VALUE"""),39.36)</f>
        <v>39.36</v>
      </c>
      <c r="C790" s="1">
        <f t="shared" si="1"/>
        <v>-0.49</v>
      </c>
    </row>
    <row r="791">
      <c r="A791" s="3">
        <f>IFERROR(__xludf.DUMMYFUNCTION("""COMPUTED_VALUE"""),41327.666666666664)</f>
        <v>41327.66667</v>
      </c>
      <c r="B791" s="1">
        <f>IFERROR(__xludf.DUMMYFUNCTION("""COMPUTED_VALUE"""),39.86)</f>
        <v>39.86</v>
      </c>
      <c r="C791" s="1">
        <f t="shared" si="1"/>
        <v>-0.5</v>
      </c>
    </row>
    <row r="792">
      <c r="A792" s="3">
        <f>IFERROR(__xludf.DUMMYFUNCTION("""COMPUTED_VALUE"""),41330.666666666664)</f>
        <v>41330.66667</v>
      </c>
      <c r="B792" s="1">
        <f>IFERROR(__xludf.DUMMYFUNCTION("""COMPUTED_VALUE"""),38.97)</f>
        <v>38.97</v>
      </c>
      <c r="C792" s="1">
        <f t="shared" si="1"/>
        <v>-1.89</v>
      </c>
    </row>
    <row r="793">
      <c r="A793" s="3">
        <f>IFERROR(__xludf.DUMMYFUNCTION("""COMPUTED_VALUE"""),41331.666666666664)</f>
        <v>41331.66667</v>
      </c>
      <c r="B793" s="1">
        <f>IFERROR(__xludf.DUMMYFUNCTION("""COMPUTED_VALUE"""),39.46)</f>
        <v>39.46</v>
      </c>
      <c r="C793" s="1">
        <f t="shared" si="1"/>
        <v>-0.51</v>
      </c>
    </row>
    <row r="794">
      <c r="A794" s="3">
        <f>IFERROR(__xludf.DUMMYFUNCTION("""COMPUTED_VALUE"""),41332.666666666664)</f>
        <v>41332.66667</v>
      </c>
      <c r="B794" s="1">
        <f>IFERROR(__xludf.DUMMYFUNCTION("""COMPUTED_VALUE"""),39.97)</f>
        <v>39.97</v>
      </c>
      <c r="C794" s="1">
        <f t="shared" si="1"/>
        <v>-0.49</v>
      </c>
    </row>
    <row r="795">
      <c r="A795" s="3">
        <f>IFERROR(__xludf.DUMMYFUNCTION("""COMPUTED_VALUE"""),41333.666666666664)</f>
        <v>41333.66667</v>
      </c>
      <c r="B795" s="1">
        <f>IFERROR(__xludf.DUMMYFUNCTION("""COMPUTED_VALUE"""),39.66)</f>
        <v>39.66</v>
      </c>
      <c r="C795" s="1">
        <f t="shared" si="1"/>
        <v>-1.31</v>
      </c>
    </row>
    <row r="796">
      <c r="A796" s="3">
        <f>IFERROR(__xludf.DUMMYFUNCTION("""COMPUTED_VALUE"""),41334.666666666664)</f>
        <v>41334.66667</v>
      </c>
      <c r="B796" s="1">
        <f>IFERROR(__xludf.DUMMYFUNCTION("""COMPUTED_VALUE"""),39.52)</f>
        <v>39.52</v>
      </c>
      <c r="C796" s="1">
        <f t="shared" si="1"/>
        <v>-1.14</v>
      </c>
    </row>
    <row r="797">
      <c r="A797" s="3">
        <f>IFERROR(__xludf.DUMMYFUNCTION("""COMPUTED_VALUE"""),41337.666666666664)</f>
        <v>41337.66667</v>
      </c>
      <c r="B797" s="1">
        <f>IFERROR(__xludf.DUMMYFUNCTION("""COMPUTED_VALUE"""),39.88)</f>
        <v>39.88</v>
      </c>
      <c r="C797" s="1">
        <f t="shared" si="1"/>
        <v>-0.64</v>
      </c>
    </row>
    <row r="798">
      <c r="A798" s="3">
        <f>IFERROR(__xludf.DUMMYFUNCTION("""COMPUTED_VALUE"""),41338.666666666664)</f>
        <v>41338.66667</v>
      </c>
      <c r="B798" s="1">
        <f>IFERROR(__xludf.DUMMYFUNCTION("""COMPUTED_VALUE"""),40.07)</f>
        <v>40.07</v>
      </c>
      <c r="C798" s="1">
        <f t="shared" si="1"/>
        <v>-0.81</v>
      </c>
    </row>
    <row r="799">
      <c r="A799" s="3">
        <f>IFERROR(__xludf.DUMMYFUNCTION("""COMPUTED_VALUE"""),41339.666666666664)</f>
        <v>41339.66667</v>
      </c>
      <c r="B799" s="1">
        <f>IFERROR(__xludf.DUMMYFUNCTION("""COMPUTED_VALUE"""),40.27)</f>
        <v>40.27</v>
      </c>
      <c r="C799" s="1">
        <f t="shared" si="1"/>
        <v>-0.8</v>
      </c>
    </row>
    <row r="800">
      <c r="A800" s="3">
        <f>IFERROR(__xludf.DUMMYFUNCTION("""COMPUTED_VALUE"""),41340.666666666664)</f>
        <v>41340.66667</v>
      </c>
      <c r="B800" s="1">
        <f>IFERROR(__xludf.DUMMYFUNCTION("""COMPUTED_VALUE"""),40.13)</f>
        <v>40.13</v>
      </c>
      <c r="C800" s="1">
        <f t="shared" si="1"/>
        <v>-1.14</v>
      </c>
    </row>
    <row r="801">
      <c r="A801" s="3">
        <f>IFERROR(__xludf.DUMMYFUNCTION("""COMPUTED_VALUE"""),41341.666666666664)</f>
        <v>41341.66667</v>
      </c>
      <c r="B801" s="1">
        <f>IFERROR(__xludf.DUMMYFUNCTION("""COMPUTED_VALUE"""),40.17)</f>
        <v>40.17</v>
      </c>
      <c r="C801" s="1">
        <f t="shared" si="1"/>
        <v>-0.96</v>
      </c>
    </row>
    <row r="802">
      <c r="A802" s="3">
        <f>IFERROR(__xludf.DUMMYFUNCTION("""COMPUTED_VALUE"""),41344.666666666664)</f>
        <v>41344.66667</v>
      </c>
      <c r="B802" s="1">
        <f>IFERROR(__xludf.DUMMYFUNCTION("""COMPUTED_VALUE"""),40.3)</f>
        <v>40.3</v>
      </c>
      <c r="C802" s="1">
        <f t="shared" si="1"/>
        <v>-0.87</v>
      </c>
    </row>
    <row r="803">
      <c r="A803" s="3">
        <f>IFERROR(__xludf.DUMMYFUNCTION("""COMPUTED_VALUE"""),41345.666666666664)</f>
        <v>41345.66667</v>
      </c>
      <c r="B803" s="1">
        <f>IFERROR(__xludf.DUMMYFUNCTION("""COMPUTED_VALUE"""),39.95)</f>
        <v>39.95</v>
      </c>
      <c r="C803" s="1">
        <f t="shared" si="1"/>
        <v>-1.35</v>
      </c>
    </row>
    <row r="804">
      <c r="A804" s="3">
        <f>IFERROR(__xludf.DUMMYFUNCTION("""COMPUTED_VALUE"""),41346.666666666664)</f>
        <v>41346.66667</v>
      </c>
      <c r="B804" s="1">
        <f>IFERROR(__xludf.DUMMYFUNCTION("""COMPUTED_VALUE"""),39.84)</f>
        <v>39.84</v>
      </c>
      <c r="C804" s="1">
        <f t="shared" si="1"/>
        <v>-1.11</v>
      </c>
    </row>
    <row r="805">
      <c r="A805" s="3">
        <f>IFERROR(__xludf.DUMMYFUNCTION("""COMPUTED_VALUE"""),41347.666666666664)</f>
        <v>41347.66667</v>
      </c>
      <c r="B805" s="1">
        <f>IFERROR(__xludf.DUMMYFUNCTION("""COMPUTED_VALUE"""),40.17)</f>
        <v>40.17</v>
      </c>
      <c r="C805" s="1">
        <f t="shared" si="1"/>
        <v>-0.67</v>
      </c>
    </row>
    <row r="806">
      <c r="A806" s="3">
        <f>IFERROR(__xludf.DUMMYFUNCTION("""COMPUTED_VALUE"""),41348.666666666664)</f>
        <v>41348.66667</v>
      </c>
      <c r="B806" s="1">
        <f>IFERROR(__xludf.DUMMYFUNCTION("""COMPUTED_VALUE"""),39.64)</f>
        <v>39.64</v>
      </c>
      <c r="C806" s="1">
        <f t="shared" si="1"/>
        <v>-1.53</v>
      </c>
    </row>
    <row r="807">
      <c r="A807" s="3">
        <f>IFERROR(__xludf.DUMMYFUNCTION("""COMPUTED_VALUE"""),41351.666666666664)</f>
        <v>41351.66667</v>
      </c>
      <c r="B807" s="1">
        <f>IFERROR(__xludf.DUMMYFUNCTION("""COMPUTED_VALUE"""),39.52)</f>
        <v>39.52</v>
      </c>
      <c r="C807" s="1">
        <f t="shared" si="1"/>
        <v>-1.12</v>
      </c>
    </row>
    <row r="808">
      <c r="A808" s="3">
        <f>IFERROR(__xludf.DUMMYFUNCTION("""COMPUTED_VALUE"""),41352.666666666664)</f>
        <v>41352.66667</v>
      </c>
      <c r="B808" s="1">
        <f>IFERROR(__xludf.DUMMYFUNCTION("""COMPUTED_VALUE"""),39.0)</f>
        <v>39</v>
      </c>
      <c r="C808" s="1">
        <f t="shared" si="1"/>
        <v>-1.52</v>
      </c>
    </row>
    <row r="809">
      <c r="A809" s="3">
        <f>IFERROR(__xludf.DUMMYFUNCTION("""COMPUTED_VALUE"""),41353.666666666664)</f>
        <v>41353.66667</v>
      </c>
      <c r="B809" s="1">
        <f>IFERROR(__xludf.DUMMYFUNCTION("""COMPUTED_VALUE"""),39.83)</f>
        <v>39.83</v>
      </c>
      <c r="C809" s="1">
        <f t="shared" si="1"/>
        <v>-0.17</v>
      </c>
    </row>
    <row r="810">
      <c r="A810" s="3">
        <f>IFERROR(__xludf.DUMMYFUNCTION("""COMPUTED_VALUE"""),41354.666666666664)</f>
        <v>41354.66667</v>
      </c>
      <c r="B810" s="1">
        <f>IFERROR(__xludf.DUMMYFUNCTION("""COMPUTED_VALUE"""),39.45)</f>
        <v>39.45</v>
      </c>
      <c r="C810" s="1">
        <f t="shared" si="1"/>
        <v>-1.38</v>
      </c>
    </row>
    <row r="811">
      <c r="A811" s="3">
        <f>IFERROR(__xludf.DUMMYFUNCTION("""COMPUTED_VALUE"""),41355.666666666664)</f>
        <v>41355.66667</v>
      </c>
      <c r="B811" s="1">
        <f>IFERROR(__xludf.DUMMYFUNCTION("""COMPUTED_VALUE"""),40.02)</f>
        <v>40.02</v>
      </c>
      <c r="C811" s="1">
        <f t="shared" si="1"/>
        <v>-0.43</v>
      </c>
    </row>
    <row r="812">
      <c r="A812" s="3">
        <f>IFERROR(__xludf.DUMMYFUNCTION("""COMPUTED_VALUE"""),41358.666666666664)</f>
        <v>41358.66667</v>
      </c>
      <c r="B812" s="1">
        <f>IFERROR(__xludf.DUMMYFUNCTION("""COMPUTED_VALUE"""),41.0)</f>
        <v>41</v>
      </c>
      <c r="C812" s="1">
        <f t="shared" si="1"/>
        <v>-0.02</v>
      </c>
    </row>
    <row r="813">
      <c r="A813" s="3">
        <f>IFERROR(__xludf.DUMMYFUNCTION("""COMPUTED_VALUE"""),41359.666666666664)</f>
        <v>41359.66667</v>
      </c>
      <c r="B813" s="1">
        <f>IFERROR(__xludf.DUMMYFUNCTION("""COMPUTED_VALUE"""),41.87)</f>
        <v>41.87</v>
      </c>
      <c r="C813" s="1">
        <f t="shared" si="1"/>
        <v>-0.13</v>
      </c>
    </row>
    <row r="814">
      <c r="A814" s="3">
        <f>IFERROR(__xludf.DUMMYFUNCTION("""COMPUTED_VALUE"""),41360.666666666664)</f>
        <v>41360.66667</v>
      </c>
      <c r="B814" s="1">
        <f>IFERROR(__xludf.DUMMYFUNCTION("""COMPUTED_VALUE"""),42.17)</f>
        <v>42.17</v>
      </c>
      <c r="C814" s="1">
        <f t="shared" si="1"/>
        <v>-0.7</v>
      </c>
    </row>
    <row r="815">
      <c r="A815" s="3">
        <f>IFERROR(__xludf.DUMMYFUNCTION("""COMPUTED_VALUE"""),41361.666666666664)</f>
        <v>41361.66667</v>
      </c>
      <c r="B815" s="1">
        <f>IFERROR(__xludf.DUMMYFUNCTION("""COMPUTED_VALUE"""),42.46)</f>
        <v>42.46</v>
      </c>
      <c r="C815" s="1">
        <f t="shared" si="1"/>
        <v>-0.71</v>
      </c>
    </row>
    <row r="816">
      <c r="A816" s="3">
        <f>IFERROR(__xludf.DUMMYFUNCTION("""COMPUTED_VALUE"""),41365.666666666664)</f>
        <v>41365.66667</v>
      </c>
      <c r="B816" s="1">
        <f>IFERROR(__xludf.DUMMYFUNCTION("""COMPUTED_VALUE"""),41.84)</f>
        <v>41.84</v>
      </c>
      <c r="C816" s="1">
        <f t="shared" si="1"/>
        <v>-1.62</v>
      </c>
    </row>
    <row r="817">
      <c r="A817" s="3">
        <f>IFERROR(__xludf.DUMMYFUNCTION("""COMPUTED_VALUE"""),41366.666666666664)</f>
        <v>41366.66667</v>
      </c>
      <c r="B817" s="1">
        <f>IFERROR(__xludf.DUMMYFUNCTION("""COMPUTED_VALUE"""),41.99)</f>
        <v>41.99</v>
      </c>
      <c r="C817" s="1">
        <f t="shared" si="1"/>
        <v>-0.85</v>
      </c>
    </row>
    <row r="818">
      <c r="A818" s="3">
        <f>IFERROR(__xludf.DUMMYFUNCTION("""COMPUTED_VALUE"""),41367.666666666664)</f>
        <v>41367.66667</v>
      </c>
      <c r="B818" s="1">
        <f>IFERROR(__xludf.DUMMYFUNCTION("""COMPUTED_VALUE"""),41.19)</f>
        <v>41.19</v>
      </c>
      <c r="C818" s="1">
        <f t="shared" si="1"/>
        <v>-1.8</v>
      </c>
    </row>
    <row r="819">
      <c r="A819" s="3">
        <f>IFERROR(__xludf.DUMMYFUNCTION("""COMPUTED_VALUE"""),41368.666666666664)</f>
        <v>41368.66667</v>
      </c>
      <c r="B819" s="1">
        <f>IFERROR(__xludf.DUMMYFUNCTION("""COMPUTED_VALUE"""),41.62)</f>
        <v>41.62</v>
      </c>
      <c r="C819" s="1">
        <f t="shared" si="1"/>
        <v>-0.57</v>
      </c>
    </row>
    <row r="820">
      <c r="A820" s="3">
        <f>IFERROR(__xludf.DUMMYFUNCTION("""COMPUTED_VALUE"""),41369.666666666664)</f>
        <v>41369.66667</v>
      </c>
      <c r="B820" s="1">
        <f>IFERROR(__xludf.DUMMYFUNCTION("""COMPUTED_VALUE"""),41.29)</f>
        <v>41.29</v>
      </c>
      <c r="C820" s="1">
        <f t="shared" si="1"/>
        <v>-1.33</v>
      </c>
    </row>
    <row r="821">
      <c r="A821" s="3">
        <f>IFERROR(__xludf.DUMMYFUNCTION("""COMPUTED_VALUE"""),41372.666666666664)</f>
        <v>41372.66667</v>
      </c>
      <c r="B821" s="1">
        <f>IFERROR(__xludf.DUMMYFUNCTION("""COMPUTED_VALUE"""),41.57)</f>
        <v>41.57</v>
      </c>
      <c r="C821" s="1">
        <f t="shared" si="1"/>
        <v>-0.72</v>
      </c>
    </row>
    <row r="822">
      <c r="A822" s="3">
        <f>IFERROR(__xludf.DUMMYFUNCTION("""COMPUTED_VALUE"""),41373.666666666664)</f>
        <v>41373.66667</v>
      </c>
      <c r="B822" s="1">
        <f>IFERROR(__xludf.DUMMYFUNCTION("""COMPUTED_VALUE"""),41.19)</f>
        <v>41.19</v>
      </c>
      <c r="C822" s="1">
        <f t="shared" si="1"/>
        <v>-1.38</v>
      </c>
    </row>
    <row r="823">
      <c r="A823" s="3">
        <f>IFERROR(__xludf.DUMMYFUNCTION("""COMPUTED_VALUE"""),41374.666666666664)</f>
        <v>41374.66667</v>
      </c>
      <c r="B823" s="1">
        <f>IFERROR(__xludf.DUMMYFUNCTION("""COMPUTED_VALUE"""),41.75)</f>
        <v>41.75</v>
      </c>
      <c r="C823" s="1">
        <f t="shared" si="1"/>
        <v>-0.44</v>
      </c>
    </row>
    <row r="824">
      <c r="A824" s="3">
        <f>IFERROR(__xludf.DUMMYFUNCTION("""COMPUTED_VALUE"""),41375.666666666664)</f>
        <v>41375.66667</v>
      </c>
      <c r="B824" s="1">
        <f>IFERROR(__xludf.DUMMYFUNCTION("""COMPUTED_VALUE"""),41.91)</f>
        <v>41.91</v>
      </c>
      <c r="C824" s="1">
        <f t="shared" si="1"/>
        <v>-0.84</v>
      </c>
    </row>
    <row r="825">
      <c r="A825" s="3">
        <f>IFERROR(__xludf.DUMMYFUNCTION("""COMPUTED_VALUE"""),41376.666666666664)</f>
        <v>41376.66667</v>
      </c>
      <c r="B825" s="1">
        <f>IFERROR(__xludf.DUMMYFUNCTION("""COMPUTED_VALUE"""),41.44)</f>
        <v>41.44</v>
      </c>
      <c r="C825" s="1">
        <f t="shared" si="1"/>
        <v>-1.47</v>
      </c>
    </row>
    <row r="826">
      <c r="A826" s="3">
        <f>IFERROR(__xludf.DUMMYFUNCTION("""COMPUTED_VALUE"""),41379.666666666664)</f>
        <v>41379.66667</v>
      </c>
      <c r="B826" s="1">
        <f>IFERROR(__xludf.DUMMYFUNCTION("""COMPUTED_VALUE"""),40.32)</f>
        <v>40.32</v>
      </c>
      <c r="C826" s="1">
        <f t="shared" si="1"/>
        <v>-2.12</v>
      </c>
    </row>
    <row r="827">
      <c r="A827" s="3">
        <f>IFERROR(__xludf.DUMMYFUNCTION("""COMPUTED_VALUE"""),41380.666666666664)</f>
        <v>41380.66667</v>
      </c>
      <c r="B827" s="1">
        <f>IFERROR(__xludf.DUMMYFUNCTION("""COMPUTED_VALUE"""),41.18)</f>
        <v>41.18</v>
      </c>
      <c r="C827" s="1">
        <f t="shared" si="1"/>
        <v>-0.14</v>
      </c>
    </row>
    <row r="828">
      <c r="A828" s="3">
        <f>IFERROR(__xludf.DUMMYFUNCTION("""COMPUTED_VALUE"""),41381.666666666664)</f>
        <v>41381.66667</v>
      </c>
      <c r="B828" s="1">
        <f>IFERROR(__xludf.DUMMYFUNCTION("""COMPUTED_VALUE"""),40.56)</f>
        <v>40.56</v>
      </c>
      <c r="C828" s="1">
        <f t="shared" si="1"/>
        <v>-1.62</v>
      </c>
    </row>
    <row r="829">
      <c r="A829" s="3">
        <f>IFERROR(__xludf.DUMMYFUNCTION("""COMPUTED_VALUE"""),41382.666666666664)</f>
        <v>41382.66667</v>
      </c>
      <c r="B829" s="1">
        <f>IFERROR(__xludf.DUMMYFUNCTION("""COMPUTED_VALUE"""),40.35)</f>
        <v>40.35</v>
      </c>
      <c r="C829" s="1">
        <f t="shared" si="1"/>
        <v>-1.21</v>
      </c>
    </row>
    <row r="830">
      <c r="A830" s="3">
        <f>IFERROR(__xludf.DUMMYFUNCTION("""COMPUTED_VALUE"""),41383.666666666664)</f>
        <v>41383.66667</v>
      </c>
      <c r="B830" s="1">
        <f>IFERROR(__xludf.DUMMYFUNCTION("""COMPUTED_VALUE"""),40.99)</f>
        <v>40.99</v>
      </c>
      <c r="C830" s="1">
        <f t="shared" si="1"/>
        <v>-0.36</v>
      </c>
    </row>
    <row r="831">
      <c r="A831" s="3">
        <f>IFERROR(__xludf.DUMMYFUNCTION("""COMPUTED_VALUE"""),41386.666666666664)</f>
        <v>41386.66667</v>
      </c>
      <c r="B831" s="1">
        <f>IFERROR(__xludf.DUMMYFUNCTION("""COMPUTED_VALUE"""),40.88)</f>
        <v>40.88</v>
      </c>
      <c r="C831" s="1">
        <f t="shared" si="1"/>
        <v>-1.11</v>
      </c>
    </row>
    <row r="832">
      <c r="A832" s="3">
        <f>IFERROR(__xludf.DUMMYFUNCTION("""COMPUTED_VALUE"""),41387.666666666664)</f>
        <v>41387.66667</v>
      </c>
      <c r="B832" s="1">
        <f>IFERROR(__xludf.DUMMYFUNCTION("""COMPUTED_VALUE"""),41.42)</f>
        <v>41.42</v>
      </c>
      <c r="C832" s="1">
        <f t="shared" si="1"/>
        <v>-0.46</v>
      </c>
    </row>
    <row r="833">
      <c r="A833" s="3">
        <f>IFERROR(__xludf.DUMMYFUNCTION("""COMPUTED_VALUE"""),41388.666666666664)</f>
        <v>41388.66667</v>
      </c>
      <c r="B833" s="1">
        <f>IFERROR(__xludf.DUMMYFUNCTION("""COMPUTED_VALUE"""),41.77)</f>
        <v>41.77</v>
      </c>
      <c r="C833" s="1">
        <f t="shared" si="1"/>
        <v>-0.65</v>
      </c>
    </row>
    <row r="834">
      <c r="A834" s="3">
        <f>IFERROR(__xludf.DUMMYFUNCTION("""COMPUTED_VALUE"""),41389.666666666664)</f>
        <v>41389.66667</v>
      </c>
      <c r="B834" s="1">
        <f>IFERROR(__xludf.DUMMYFUNCTION("""COMPUTED_VALUE"""),42.19)</f>
        <v>42.19</v>
      </c>
      <c r="C834" s="1">
        <f t="shared" si="1"/>
        <v>-0.58</v>
      </c>
    </row>
    <row r="835">
      <c r="A835" s="3">
        <f>IFERROR(__xludf.DUMMYFUNCTION("""COMPUTED_VALUE"""),41390.666666666664)</f>
        <v>41390.66667</v>
      </c>
      <c r="B835" s="1">
        <f>IFERROR(__xludf.DUMMYFUNCTION("""COMPUTED_VALUE"""),41.81)</f>
        <v>41.81</v>
      </c>
      <c r="C835" s="1">
        <f t="shared" si="1"/>
        <v>-1.38</v>
      </c>
    </row>
    <row r="836">
      <c r="A836" s="3">
        <f>IFERROR(__xludf.DUMMYFUNCTION("""COMPUTED_VALUE"""),41393.666666666664)</f>
        <v>41393.66667</v>
      </c>
      <c r="B836" s="1">
        <f>IFERROR(__xludf.DUMMYFUNCTION("""COMPUTED_VALUE"""),41.98)</f>
        <v>41.98</v>
      </c>
      <c r="C836" s="1">
        <f t="shared" si="1"/>
        <v>-0.83</v>
      </c>
    </row>
    <row r="837">
      <c r="A837" s="3">
        <f>IFERROR(__xludf.DUMMYFUNCTION("""COMPUTED_VALUE"""),41394.666666666664)</f>
        <v>41394.66667</v>
      </c>
      <c r="B837" s="1">
        <f>IFERROR(__xludf.DUMMYFUNCTION("""COMPUTED_VALUE"""),42.12)</f>
        <v>42.12</v>
      </c>
      <c r="C837" s="1">
        <f t="shared" si="1"/>
        <v>-0.86</v>
      </c>
    </row>
    <row r="838">
      <c r="A838" s="3">
        <f>IFERROR(__xludf.DUMMYFUNCTION("""COMPUTED_VALUE"""),41395.666666666664)</f>
        <v>41395.66667</v>
      </c>
      <c r="B838" s="1">
        <f>IFERROR(__xludf.DUMMYFUNCTION("""COMPUTED_VALUE"""),41.51)</f>
        <v>41.51</v>
      </c>
      <c r="C838" s="1">
        <f t="shared" si="1"/>
        <v>-1.61</v>
      </c>
    </row>
    <row r="839">
      <c r="A839" s="3">
        <f>IFERROR(__xludf.DUMMYFUNCTION("""COMPUTED_VALUE"""),41396.666666666664)</f>
        <v>41396.66667</v>
      </c>
      <c r="B839" s="1">
        <f>IFERROR(__xludf.DUMMYFUNCTION("""COMPUTED_VALUE"""),43.85)</f>
        <v>43.85</v>
      </c>
      <c r="C839" s="1">
        <f t="shared" si="1"/>
        <v>1.34</v>
      </c>
    </row>
    <row r="840">
      <c r="A840" s="3">
        <f>IFERROR(__xludf.DUMMYFUNCTION("""COMPUTED_VALUE"""),41397.666666666664)</f>
        <v>41397.66667</v>
      </c>
      <c r="B840" s="1">
        <f>IFERROR(__xludf.DUMMYFUNCTION("""COMPUTED_VALUE"""),44.89)</f>
        <v>44.89</v>
      </c>
      <c r="C840" s="1">
        <f t="shared" si="1"/>
        <v>0.04</v>
      </c>
    </row>
    <row r="841">
      <c r="A841" s="3">
        <f>IFERROR(__xludf.DUMMYFUNCTION("""COMPUTED_VALUE"""),41400.666666666664)</f>
        <v>41400.66667</v>
      </c>
      <c r="B841" s="1">
        <f>IFERROR(__xludf.DUMMYFUNCTION("""COMPUTED_VALUE"""),44.72)</f>
        <v>44.72</v>
      </c>
      <c r="C841" s="1">
        <f t="shared" si="1"/>
        <v>-1.17</v>
      </c>
    </row>
    <row r="842">
      <c r="A842" s="3">
        <f>IFERROR(__xludf.DUMMYFUNCTION("""COMPUTED_VALUE"""),41401.666666666664)</f>
        <v>41401.66667</v>
      </c>
      <c r="B842" s="1">
        <f>IFERROR(__xludf.DUMMYFUNCTION("""COMPUTED_VALUE"""),44.95)</f>
        <v>44.95</v>
      </c>
      <c r="C842" s="1">
        <f t="shared" si="1"/>
        <v>-0.77</v>
      </c>
    </row>
    <row r="843">
      <c r="A843" s="3">
        <f>IFERROR(__xludf.DUMMYFUNCTION("""COMPUTED_VALUE"""),41402.666666666664)</f>
        <v>41402.66667</v>
      </c>
      <c r="B843" s="1">
        <f>IFERROR(__xludf.DUMMYFUNCTION("""COMPUTED_VALUE"""),44.82)</f>
        <v>44.82</v>
      </c>
      <c r="C843" s="1">
        <f t="shared" si="1"/>
        <v>-1.13</v>
      </c>
    </row>
    <row r="844">
      <c r="A844" s="3">
        <f>IFERROR(__xludf.DUMMYFUNCTION("""COMPUTED_VALUE"""),41403.666666666664)</f>
        <v>41403.66667</v>
      </c>
      <c r="B844" s="1">
        <f>IFERROR(__xludf.DUMMYFUNCTION("""COMPUTED_VALUE"""),44.65)</f>
        <v>44.65</v>
      </c>
      <c r="C844" s="1">
        <f t="shared" si="1"/>
        <v>-1.17</v>
      </c>
    </row>
    <row r="845">
      <c r="A845" s="3">
        <f>IFERROR(__xludf.DUMMYFUNCTION("""COMPUTED_VALUE"""),41404.666666666664)</f>
        <v>41404.66667</v>
      </c>
      <c r="B845" s="1">
        <f>IFERROR(__xludf.DUMMYFUNCTION("""COMPUTED_VALUE"""),44.69)</f>
        <v>44.69</v>
      </c>
      <c r="C845" s="1">
        <f t="shared" si="1"/>
        <v>-0.96</v>
      </c>
    </row>
    <row r="846">
      <c r="A846" s="3">
        <f>IFERROR(__xludf.DUMMYFUNCTION("""COMPUTED_VALUE"""),41407.666666666664)</f>
        <v>41407.66667</v>
      </c>
      <c r="B846" s="1">
        <f>IFERROR(__xludf.DUMMYFUNCTION("""COMPUTED_VALUE"""),44.73)</f>
        <v>44.73</v>
      </c>
      <c r="C846" s="1">
        <f t="shared" si="1"/>
        <v>-0.96</v>
      </c>
    </row>
    <row r="847">
      <c r="A847" s="3">
        <f>IFERROR(__xludf.DUMMYFUNCTION("""COMPUTED_VALUE"""),41408.666666666664)</f>
        <v>41408.66667</v>
      </c>
      <c r="B847" s="1">
        <f>IFERROR(__xludf.DUMMYFUNCTION("""COMPUTED_VALUE"""),45.08)</f>
        <v>45.08</v>
      </c>
      <c r="C847" s="1">
        <f t="shared" si="1"/>
        <v>-0.65</v>
      </c>
    </row>
    <row r="848">
      <c r="A848" s="3">
        <f>IFERROR(__xludf.DUMMYFUNCTION("""COMPUTED_VALUE"""),41409.666666666664)</f>
        <v>41409.66667</v>
      </c>
      <c r="B848" s="1">
        <f>IFERROR(__xludf.DUMMYFUNCTION("""COMPUTED_VALUE"""),45.44)</f>
        <v>45.44</v>
      </c>
      <c r="C848" s="1">
        <f t="shared" si="1"/>
        <v>-0.64</v>
      </c>
    </row>
    <row r="849">
      <c r="A849" s="3">
        <f>IFERROR(__xludf.DUMMYFUNCTION("""COMPUTED_VALUE"""),41410.666666666664)</f>
        <v>41410.66667</v>
      </c>
      <c r="B849" s="1">
        <f>IFERROR(__xludf.DUMMYFUNCTION("""COMPUTED_VALUE"""),44.95)</f>
        <v>44.95</v>
      </c>
      <c r="C849" s="1">
        <f t="shared" si="1"/>
        <v>-1.49</v>
      </c>
    </row>
    <row r="850">
      <c r="A850" s="3">
        <f>IFERROR(__xludf.DUMMYFUNCTION("""COMPUTED_VALUE"""),41411.666666666664)</f>
        <v>41411.66667</v>
      </c>
      <c r="B850" s="1">
        <f>IFERROR(__xludf.DUMMYFUNCTION("""COMPUTED_VALUE"""),46.14)</f>
        <v>46.14</v>
      </c>
      <c r="C850" s="1">
        <f t="shared" si="1"/>
        <v>0.19</v>
      </c>
    </row>
    <row r="851">
      <c r="A851" s="3">
        <f>IFERROR(__xludf.DUMMYFUNCTION("""COMPUTED_VALUE"""),41414.666666666664)</f>
        <v>41414.66667</v>
      </c>
      <c r="B851" s="1">
        <f>IFERROR(__xludf.DUMMYFUNCTION("""COMPUTED_VALUE"""),45.4)</f>
        <v>45.4</v>
      </c>
      <c r="C851" s="1">
        <f t="shared" si="1"/>
        <v>-1.74</v>
      </c>
    </row>
    <row r="852">
      <c r="A852" s="3">
        <f>IFERROR(__xludf.DUMMYFUNCTION("""COMPUTED_VALUE"""),41415.666666666664)</f>
        <v>41415.66667</v>
      </c>
      <c r="B852" s="1">
        <f>IFERROR(__xludf.DUMMYFUNCTION("""COMPUTED_VALUE"""),45.39)</f>
        <v>45.39</v>
      </c>
      <c r="C852" s="1">
        <f t="shared" si="1"/>
        <v>-1.01</v>
      </c>
    </row>
    <row r="853">
      <c r="A853" s="3">
        <f>IFERROR(__xludf.DUMMYFUNCTION("""COMPUTED_VALUE"""),41416.666666666664)</f>
        <v>41416.66667</v>
      </c>
      <c r="B853" s="1">
        <f>IFERROR(__xludf.DUMMYFUNCTION("""COMPUTED_VALUE"""),45.04)</f>
        <v>45.04</v>
      </c>
      <c r="C853" s="1">
        <f t="shared" si="1"/>
        <v>-1.35</v>
      </c>
    </row>
    <row r="854">
      <c r="A854" s="3">
        <f>IFERROR(__xludf.DUMMYFUNCTION("""COMPUTED_VALUE"""),41417.666666666664)</f>
        <v>41417.66667</v>
      </c>
      <c r="B854" s="1">
        <f>IFERROR(__xludf.DUMMYFUNCTION("""COMPUTED_VALUE"""),44.53)</f>
        <v>44.53</v>
      </c>
      <c r="C854" s="1">
        <f t="shared" si="1"/>
        <v>-1.51</v>
      </c>
    </row>
    <row r="855">
      <c r="A855" s="3">
        <f>IFERROR(__xludf.DUMMYFUNCTION("""COMPUTED_VALUE"""),41418.666666666664)</f>
        <v>41418.66667</v>
      </c>
      <c r="B855" s="1">
        <f>IFERROR(__xludf.DUMMYFUNCTION("""COMPUTED_VALUE"""),45.11)</f>
        <v>45.11</v>
      </c>
      <c r="C855" s="1">
        <f t="shared" si="1"/>
        <v>-0.42</v>
      </c>
    </row>
    <row r="856">
      <c r="A856" s="3">
        <f>IFERROR(__xludf.DUMMYFUNCTION("""COMPUTED_VALUE"""),41422.666666666664)</f>
        <v>41422.66667</v>
      </c>
      <c r="B856" s="1">
        <f>IFERROR(__xludf.DUMMYFUNCTION("""COMPUTED_VALUE"""),45.01)</f>
        <v>45.01</v>
      </c>
      <c r="C856" s="1">
        <f t="shared" si="1"/>
        <v>-1.1</v>
      </c>
    </row>
    <row r="857">
      <c r="A857" s="3">
        <f>IFERROR(__xludf.DUMMYFUNCTION("""COMPUTED_VALUE"""),41423.666666666664)</f>
        <v>41423.66667</v>
      </c>
      <c r="B857" s="1">
        <f>IFERROR(__xludf.DUMMYFUNCTION("""COMPUTED_VALUE"""),44.54)</f>
        <v>44.54</v>
      </c>
      <c r="C857" s="1">
        <f t="shared" si="1"/>
        <v>-1.47</v>
      </c>
    </row>
    <row r="858">
      <c r="A858" s="3">
        <f>IFERROR(__xludf.DUMMYFUNCTION("""COMPUTED_VALUE"""),41424.666666666664)</f>
        <v>41424.66667</v>
      </c>
      <c r="B858" s="1">
        <f>IFERROR(__xludf.DUMMYFUNCTION("""COMPUTED_VALUE"""),45.26)</f>
        <v>45.26</v>
      </c>
      <c r="C858" s="1">
        <f t="shared" si="1"/>
        <v>-0.28</v>
      </c>
    </row>
    <row r="859">
      <c r="A859" s="3">
        <f>IFERROR(__xludf.DUMMYFUNCTION("""COMPUTED_VALUE"""),41425.666666666664)</f>
        <v>41425.66667</v>
      </c>
      <c r="B859" s="1">
        <f>IFERROR(__xludf.DUMMYFUNCTION("""COMPUTED_VALUE"""),44.54)</f>
        <v>44.54</v>
      </c>
      <c r="C859" s="1">
        <f t="shared" si="1"/>
        <v>-1.72</v>
      </c>
    </row>
    <row r="860">
      <c r="A860" s="3">
        <f>IFERROR(__xludf.DUMMYFUNCTION("""COMPUTED_VALUE"""),41428.666666666664)</f>
        <v>41428.66667</v>
      </c>
      <c r="B860" s="1">
        <f>IFERROR(__xludf.DUMMYFUNCTION("""COMPUTED_VALUE"""),45.05)</f>
        <v>45.05</v>
      </c>
      <c r="C860" s="1">
        <f t="shared" si="1"/>
        <v>-0.49</v>
      </c>
    </row>
    <row r="861">
      <c r="A861" s="3">
        <f>IFERROR(__xludf.DUMMYFUNCTION("""COMPUTED_VALUE"""),41429.666666666664)</f>
        <v>41429.66667</v>
      </c>
      <c r="B861" s="1">
        <f>IFERROR(__xludf.DUMMYFUNCTION("""COMPUTED_VALUE"""),45.05)</f>
        <v>45.05</v>
      </c>
      <c r="C861" s="1">
        <f t="shared" si="1"/>
        <v>-1</v>
      </c>
    </row>
    <row r="862">
      <c r="A862" s="3">
        <f>IFERROR(__xludf.DUMMYFUNCTION("""COMPUTED_VALUE"""),41430.666666666664)</f>
        <v>41430.66667</v>
      </c>
      <c r="B862" s="1">
        <f>IFERROR(__xludf.DUMMYFUNCTION("""COMPUTED_VALUE"""),44.31)</f>
        <v>44.31</v>
      </c>
      <c r="C862" s="1">
        <f t="shared" si="1"/>
        <v>-1.74</v>
      </c>
    </row>
    <row r="863">
      <c r="A863" s="3">
        <f>IFERROR(__xludf.DUMMYFUNCTION("""COMPUTED_VALUE"""),41431.666666666664)</f>
        <v>41431.66667</v>
      </c>
      <c r="B863" s="1">
        <f>IFERROR(__xludf.DUMMYFUNCTION("""COMPUTED_VALUE"""),44.84)</f>
        <v>44.84</v>
      </c>
      <c r="C863" s="1">
        <f t="shared" si="1"/>
        <v>-0.47</v>
      </c>
    </row>
    <row r="864">
      <c r="A864" s="3">
        <f>IFERROR(__xludf.DUMMYFUNCTION("""COMPUTED_VALUE"""),41432.666666666664)</f>
        <v>41432.66667</v>
      </c>
      <c r="B864" s="1">
        <f>IFERROR(__xludf.DUMMYFUNCTION("""COMPUTED_VALUE"""),44.99)</f>
        <v>44.99</v>
      </c>
      <c r="C864" s="1">
        <f t="shared" si="1"/>
        <v>-0.85</v>
      </c>
    </row>
    <row r="865">
      <c r="A865" s="3">
        <f>IFERROR(__xludf.DUMMYFUNCTION("""COMPUTED_VALUE"""),41435.666666666664)</f>
        <v>41435.66667</v>
      </c>
      <c r="B865" s="1">
        <f>IFERROR(__xludf.DUMMYFUNCTION("""COMPUTED_VALUE"""),45.58)</f>
        <v>45.58</v>
      </c>
      <c r="C865" s="1">
        <f t="shared" si="1"/>
        <v>-0.41</v>
      </c>
    </row>
    <row r="866">
      <c r="A866" s="3">
        <f>IFERROR(__xludf.DUMMYFUNCTION("""COMPUTED_VALUE"""),41436.666666666664)</f>
        <v>41436.66667</v>
      </c>
      <c r="B866" s="1">
        <f>IFERROR(__xludf.DUMMYFUNCTION("""COMPUTED_VALUE"""),44.92)</f>
        <v>44.92</v>
      </c>
      <c r="C866" s="1">
        <f t="shared" si="1"/>
        <v>-1.66</v>
      </c>
    </row>
    <row r="867">
      <c r="A867" s="3">
        <f>IFERROR(__xludf.DUMMYFUNCTION("""COMPUTED_VALUE"""),41437.666666666664)</f>
        <v>41437.66667</v>
      </c>
      <c r="B867" s="1">
        <f>IFERROR(__xludf.DUMMYFUNCTION("""COMPUTED_VALUE"""),44.79)</f>
        <v>44.79</v>
      </c>
      <c r="C867" s="1">
        <f t="shared" si="1"/>
        <v>-1.13</v>
      </c>
    </row>
    <row r="868">
      <c r="A868" s="3">
        <f>IFERROR(__xludf.DUMMYFUNCTION("""COMPUTED_VALUE"""),41438.666666666664)</f>
        <v>41438.66667</v>
      </c>
      <c r="B868" s="1">
        <f>IFERROR(__xludf.DUMMYFUNCTION("""COMPUTED_VALUE"""),45.56)</f>
        <v>45.56</v>
      </c>
      <c r="C868" s="1">
        <f t="shared" si="1"/>
        <v>-0.23</v>
      </c>
    </row>
    <row r="869">
      <c r="A869" s="3">
        <f>IFERROR(__xludf.DUMMYFUNCTION("""COMPUTED_VALUE"""),41439.666666666664)</f>
        <v>41439.66667</v>
      </c>
      <c r="B869" s="1">
        <f>IFERROR(__xludf.DUMMYFUNCTION("""COMPUTED_VALUE"""),45.23)</f>
        <v>45.23</v>
      </c>
      <c r="C869" s="1">
        <f t="shared" si="1"/>
        <v>-1.33</v>
      </c>
    </row>
    <row r="870">
      <c r="A870" s="3">
        <f>IFERROR(__xludf.DUMMYFUNCTION("""COMPUTED_VALUE"""),41442.666666666664)</f>
        <v>41442.66667</v>
      </c>
      <c r="B870" s="1">
        <f>IFERROR(__xludf.DUMMYFUNCTION("""COMPUTED_VALUE"""),45.59)</f>
        <v>45.59</v>
      </c>
      <c r="C870" s="1">
        <f t="shared" si="1"/>
        <v>-0.64</v>
      </c>
    </row>
    <row r="871">
      <c r="A871" s="3">
        <f>IFERROR(__xludf.DUMMYFUNCTION("""COMPUTED_VALUE"""),41443.666666666664)</f>
        <v>41443.66667</v>
      </c>
      <c r="B871" s="1">
        <f>IFERROR(__xludf.DUMMYFUNCTION("""COMPUTED_VALUE"""),46.0)</f>
        <v>46</v>
      </c>
      <c r="C871" s="1">
        <f t="shared" si="1"/>
        <v>-0.59</v>
      </c>
    </row>
    <row r="872">
      <c r="A872" s="3">
        <f>IFERROR(__xludf.DUMMYFUNCTION("""COMPUTED_VALUE"""),41444.666666666664)</f>
        <v>41444.66667</v>
      </c>
      <c r="B872" s="1">
        <f>IFERROR(__xludf.DUMMYFUNCTION("""COMPUTED_VALUE"""),45.66)</f>
        <v>45.66</v>
      </c>
      <c r="C872" s="1">
        <f t="shared" si="1"/>
        <v>-1.34</v>
      </c>
    </row>
    <row r="873">
      <c r="A873" s="3">
        <f>IFERROR(__xludf.DUMMYFUNCTION("""COMPUTED_VALUE"""),41445.666666666664)</f>
        <v>41445.66667</v>
      </c>
      <c r="B873" s="1">
        <f>IFERROR(__xludf.DUMMYFUNCTION("""COMPUTED_VALUE"""),44.62)</f>
        <v>44.62</v>
      </c>
      <c r="C873" s="1">
        <f t="shared" si="1"/>
        <v>-2.04</v>
      </c>
    </row>
    <row r="874">
      <c r="A874" s="3">
        <f>IFERROR(__xludf.DUMMYFUNCTION("""COMPUTED_VALUE"""),41446.666666666664)</f>
        <v>41446.66667</v>
      </c>
      <c r="B874" s="1">
        <f>IFERROR(__xludf.DUMMYFUNCTION("""COMPUTED_VALUE"""),44.88)</f>
        <v>44.88</v>
      </c>
      <c r="C874" s="1">
        <f t="shared" si="1"/>
        <v>-0.74</v>
      </c>
    </row>
    <row r="875">
      <c r="A875" s="3">
        <f>IFERROR(__xludf.DUMMYFUNCTION("""COMPUTED_VALUE"""),41449.666666666664)</f>
        <v>41449.66667</v>
      </c>
      <c r="B875" s="1">
        <f>IFERROR(__xludf.DUMMYFUNCTION("""COMPUTED_VALUE"""),44.57)</f>
        <v>44.57</v>
      </c>
      <c r="C875" s="1">
        <f t="shared" si="1"/>
        <v>-1.31</v>
      </c>
    </row>
    <row r="876">
      <c r="A876" s="3">
        <f>IFERROR(__xludf.DUMMYFUNCTION("""COMPUTED_VALUE"""),41450.666666666664)</f>
        <v>41450.66667</v>
      </c>
      <c r="B876" s="1">
        <f>IFERROR(__xludf.DUMMYFUNCTION("""COMPUTED_VALUE"""),45.12)</f>
        <v>45.12</v>
      </c>
      <c r="C876" s="1">
        <f t="shared" si="1"/>
        <v>-0.45</v>
      </c>
    </row>
    <row r="877">
      <c r="A877" s="3">
        <f>IFERROR(__xludf.DUMMYFUNCTION("""COMPUTED_VALUE"""),41451.666666666664)</f>
        <v>41451.66667</v>
      </c>
      <c r="B877" s="1">
        <f>IFERROR(__xludf.DUMMYFUNCTION("""COMPUTED_VALUE"""),45.66)</f>
        <v>45.66</v>
      </c>
      <c r="C877" s="1">
        <f t="shared" si="1"/>
        <v>-0.46</v>
      </c>
    </row>
    <row r="878">
      <c r="A878" s="3">
        <f>IFERROR(__xludf.DUMMYFUNCTION("""COMPUTED_VALUE"""),41452.666666666664)</f>
        <v>41452.66667</v>
      </c>
      <c r="B878" s="1">
        <f>IFERROR(__xludf.DUMMYFUNCTION("""COMPUTED_VALUE"""),46.07)</f>
        <v>46.07</v>
      </c>
      <c r="C878" s="1">
        <f t="shared" si="1"/>
        <v>-0.59</v>
      </c>
    </row>
    <row r="879">
      <c r="A879" s="3">
        <f>IFERROR(__xludf.DUMMYFUNCTION("""COMPUTED_VALUE"""),41453.666666666664)</f>
        <v>41453.66667</v>
      </c>
      <c r="B879" s="1">
        <f>IFERROR(__xludf.DUMMYFUNCTION("""COMPUTED_VALUE"""),45.69)</f>
        <v>45.69</v>
      </c>
      <c r="C879" s="1">
        <f t="shared" si="1"/>
        <v>-1.38</v>
      </c>
    </row>
    <row r="880">
      <c r="A880" s="3">
        <f>IFERROR(__xludf.DUMMYFUNCTION("""COMPUTED_VALUE"""),41456.666666666664)</f>
        <v>41456.66667</v>
      </c>
      <c r="B880" s="1">
        <f>IFERROR(__xludf.DUMMYFUNCTION("""COMPUTED_VALUE"""),46.31)</f>
        <v>46.31</v>
      </c>
      <c r="C880" s="1">
        <f t="shared" si="1"/>
        <v>-0.38</v>
      </c>
    </row>
    <row r="881">
      <c r="A881" s="3">
        <f>IFERROR(__xludf.DUMMYFUNCTION("""COMPUTED_VALUE"""),41457.666666666664)</f>
        <v>41457.66667</v>
      </c>
      <c r="B881" s="1">
        <f>IFERROR(__xludf.DUMMYFUNCTION("""COMPUTED_VALUE"""),46.31)</f>
        <v>46.31</v>
      </c>
      <c r="C881" s="1">
        <f t="shared" si="1"/>
        <v>-1</v>
      </c>
    </row>
    <row r="882">
      <c r="A882" s="3">
        <f>IFERROR(__xludf.DUMMYFUNCTION("""COMPUTED_VALUE"""),41458.666666666664)</f>
        <v>41458.66667</v>
      </c>
      <c r="B882" s="1">
        <f>IFERROR(__xludf.DUMMYFUNCTION("""COMPUTED_VALUE"""),46.76)</f>
        <v>46.76</v>
      </c>
      <c r="C882" s="1">
        <f t="shared" si="1"/>
        <v>-0.55</v>
      </c>
    </row>
    <row r="883">
      <c r="A883" s="3">
        <f>IFERROR(__xludf.DUMMYFUNCTION("""COMPUTED_VALUE"""),41460.666666666664)</f>
        <v>41460.66667</v>
      </c>
      <c r="B883" s="1">
        <f>IFERROR(__xludf.DUMMYFUNCTION("""COMPUTED_VALUE"""),47.7)</f>
        <v>47.7</v>
      </c>
      <c r="C883" s="1">
        <f t="shared" si="1"/>
        <v>-0.06</v>
      </c>
    </row>
    <row r="884">
      <c r="A884" s="3">
        <f>IFERROR(__xludf.DUMMYFUNCTION("""COMPUTED_VALUE"""),41463.666666666664)</f>
        <v>41463.66667</v>
      </c>
      <c r="B884" s="1">
        <f>IFERROR(__xludf.DUMMYFUNCTION("""COMPUTED_VALUE"""),47.03)</f>
        <v>47.03</v>
      </c>
      <c r="C884" s="1">
        <f t="shared" si="1"/>
        <v>-1.67</v>
      </c>
    </row>
    <row r="885">
      <c r="A885" s="3">
        <f>IFERROR(__xludf.DUMMYFUNCTION("""COMPUTED_VALUE"""),41464.666666666664)</f>
        <v>41464.66667</v>
      </c>
      <c r="B885" s="1">
        <f>IFERROR(__xludf.DUMMYFUNCTION("""COMPUTED_VALUE"""),46.8)</f>
        <v>46.8</v>
      </c>
      <c r="C885" s="1">
        <f t="shared" si="1"/>
        <v>-1.23</v>
      </c>
    </row>
    <row r="886">
      <c r="A886" s="3">
        <f>IFERROR(__xludf.DUMMYFUNCTION("""COMPUTED_VALUE"""),41465.666666666664)</f>
        <v>41465.66667</v>
      </c>
      <c r="B886" s="1">
        <f>IFERROR(__xludf.DUMMYFUNCTION("""COMPUTED_VALUE"""),46.68)</f>
        <v>46.68</v>
      </c>
      <c r="C886" s="1">
        <f t="shared" si="1"/>
        <v>-1.12</v>
      </c>
    </row>
    <row r="887">
      <c r="A887" s="3">
        <f>IFERROR(__xludf.DUMMYFUNCTION("""COMPUTED_VALUE"""),41466.666666666664)</f>
        <v>41466.66667</v>
      </c>
      <c r="B887" s="1">
        <f>IFERROR(__xludf.DUMMYFUNCTION("""COMPUTED_VALUE"""),47.49)</f>
        <v>47.49</v>
      </c>
      <c r="C887" s="1">
        <f t="shared" si="1"/>
        <v>-0.19</v>
      </c>
    </row>
    <row r="888">
      <c r="A888" s="3">
        <f>IFERROR(__xludf.DUMMYFUNCTION("""COMPUTED_VALUE"""),41467.666666666664)</f>
        <v>41467.66667</v>
      </c>
      <c r="B888" s="1">
        <f>IFERROR(__xludf.DUMMYFUNCTION("""COMPUTED_VALUE"""),47.68)</f>
        <v>47.68</v>
      </c>
      <c r="C888" s="1">
        <f t="shared" si="1"/>
        <v>-0.81</v>
      </c>
    </row>
    <row r="889">
      <c r="A889" s="3">
        <f>IFERROR(__xludf.DUMMYFUNCTION("""COMPUTED_VALUE"""),41470.666666666664)</f>
        <v>41470.66667</v>
      </c>
      <c r="B889" s="1">
        <f>IFERROR(__xludf.DUMMYFUNCTION("""COMPUTED_VALUE"""),47.56)</f>
        <v>47.56</v>
      </c>
      <c r="C889" s="1">
        <f t="shared" si="1"/>
        <v>-1.12</v>
      </c>
    </row>
    <row r="890">
      <c r="A890" s="3">
        <f>IFERROR(__xludf.DUMMYFUNCTION("""COMPUTED_VALUE"""),41471.666666666664)</f>
        <v>41471.66667</v>
      </c>
      <c r="B890" s="1">
        <f>IFERROR(__xludf.DUMMYFUNCTION("""COMPUTED_VALUE"""),47.35)</f>
        <v>47.35</v>
      </c>
      <c r="C890" s="1">
        <f t="shared" si="1"/>
        <v>-1.21</v>
      </c>
    </row>
    <row r="891">
      <c r="A891" s="3">
        <f>IFERROR(__xludf.DUMMYFUNCTION("""COMPUTED_VALUE"""),41472.666666666664)</f>
        <v>41472.66667</v>
      </c>
      <c r="B891" s="1">
        <f>IFERROR(__xludf.DUMMYFUNCTION("""COMPUTED_VALUE"""),47.41)</f>
        <v>47.41</v>
      </c>
      <c r="C891" s="1">
        <f t="shared" si="1"/>
        <v>-0.94</v>
      </c>
    </row>
    <row r="892">
      <c r="A892" s="3">
        <f>IFERROR(__xludf.DUMMYFUNCTION("""COMPUTED_VALUE"""),41473.666666666664)</f>
        <v>41473.66667</v>
      </c>
      <c r="B892" s="1">
        <f>IFERROR(__xludf.DUMMYFUNCTION("""COMPUTED_VALUE"""),47.75)</f>
        <v>47.75</v>
      </c>
      <c r="C892" s="1">
        <f t="shared" si="1"/>
        <v>-0.66</v>
      </c>
    </row>
    <row r="893">
      <c r="A893" s="3">
        <f>IFERROR(__xludf.DUMMYFUNCTION("""COMPUTED_VALUE"""),41474.666666666664)</f>
        <v>41474.66667</v>
      </c>
      <c r="B893" s="1">
        <f>IFERROR(__xludf.DUMMYFUNCTION("""COMPUTED_VALUE"""),47.48)</f>
        <v>47.48</v>
      </c>
      <c r="C893" s="1">
        <f t="shared" si="1"/>
        <v>-1.27</v>
      </c>
    </row>
    <row r="894">
      <c r="A894" s="3">
        <f>IFERROR(__xludf.DUMMYFUNCTION("""COMPUTED_VALUE"""),41477.666666666664)</f>
        <v>41477.66667</v>
      </c>
      <c r="B894" s="1">
        <f>IFERROR(__xludf.DUMMYFUNCTION("""COMPUTED_VALUE"""),47.81)</f>
        <v>47.81</v>
      </c>
      <c r="C894" s="1">
        <f t="shared" si="1"/>
        <v>-0.67</v>
      </c>
    </row>
    <row r="895">
      <c r="A895" s="3">
        <f>IFERROR(__xludf.DUMMYFUNCTION("""COMPUTED_VALUE"""),41478.666666666664)</f>
        <v>41478.66667</v>
      </c>
      <c r="B895" s="1">
        <f>IFERROR(__xludf.DUMMYFUNCTION("""COMPUTED_VALUE"""),47.15)</f>
        <v>47.15</v>
      </c>
      <c r="C895" s="1">
        <f t="shared" si="1"/>
        <v>-1.66</v>
      </c>
    </row>
    <row r="896">
      <c r="A896" s="3">
        <f>IFERROR(__xludf.DUMMYFUNCTION("""COMPUTED_VALUE"""),41479.666666666664)</f>
        <v>41479.66667</v>
      </c>
      <c r="B896" s="1">
        <f>IFERROR(__xludf.DUMMYFUNCTION("""COMPUTED_VALUE"""),46.69)</f>
        <v>46.69</v>
      </c>
      <c r="C896" s="1">
        <f t="shared" si="1"/>
        <v>-1.46</v>
      </c>
    </row>
    <row r="897">
      <c r="A897" s="3">
        <f>IFERROR(__xludf.DUMMYFUNCTION("""COMPUTED_VALUE"""),41480.666666666664)</f>
        <v>41480.66667</v>
      </c>
      <c r="B897" s="1">
        <f>IFERROR(__xludf.DUMMYFUNCTION("""COMPUTED_VALUE"""),48.65)</f>
        <v>48.65</v>
      </c>
      <c r="C897" s="1">
        <f t="shared" si="1"/>
        <v>0.96</v>
      </c>
    </row>
    <row r="898">
      <c r="A898" s="3">
        <f>IFERROR(__xludf.DUMMYFUNCTION("""COMPUTED_VALUE"""),41481.666666666664)</f>
        <v>41481.66667</v>
      </c>
      <c r="B898" s="1">
        <f>IFERROR(__xludf.DUMMYFUNCTION("""COMPUTED_VALUE"""),48.3)</f>
        <v>48.3</v>
      </c>
      <c r="C898" s="1">
        <f t="shared" si="1"/>
        <v>-1.35</v>
      </c>
    </row>
    <row r="899">
      <c r="A899" s="3">
        <f>IFERROR(__xludf.DUMMYFUNCTION("""COMPUTED_VALUE"""),41484.666666666664)</f>
        <v>41484.66667</v>
      </c>
      <c r="B899" s="1">
        <f>IFERROR(__xludf.DUMMYFUNCTION("""COMPUTED_VALUE"""),47.99)</f>
        <v>47.99</v>
      </c>
      <c r="C899" s="1">
        <f t="shared" si="1"/>
        <v>-1.31</v>
      </c>
    </row>
    <row r="900">
      <c r="A900" s="3">
        <f>IFERROR(__xludf.DUMMYFUNCTION("""COMPUTED_VALUE"""),41485.666666666664)</f>
        <v>41485.66667</v>
      </c>
      <c r="B900" s="1">
        <f>IFERROR(__xludf.DUMMYFUNCTION("""COMPUTED_VALUE"""),47.86)</f>
        <v>47.86</v>
      </c>
      <c r="C900" s="1">
        <f t="shared" si="1"/>
        <v>-1.13</v>
      </c>
    </row>
    <row r="901">
      <c r="A901" s="3">
        <f>IFERROR(__xludf.DUMMYFUNCTION("""COMPUTED_VALUE"""),41486.666666666664)</f>
        <v>41486.66667</v>
      </c>
      <c r="B901" s="1">
        <f>IFERROR(__xludf.DUMMYFUNCTION("""COMPUTED_VALUE"""),44.25)</f>
        <v>44.25</v>
      </c>
      <c r="C901" s="1">
        <f t="shared" si="1"/>
        <v>-4.61</v>
      </c>
    </row>
    <row r="902">
      <c r="A902" s="3">
        <f>IFERROR(__xludf.DUMMYFUNCTION("""COMPUTED_VALUE"""),41487.666666666664)</f>
        <v>41487.66667</v>
      </c>
      <c r="B902" s="1">
        <f>IFERROR(__xludf.DUMMYFUNCTION("""COMPUTED_VALUE"""),44.79)</f>
        <v>44.79</v>
      </c>
      <c r="C902" s="1">
        <f t="shared" si="1"/>
        <v>-0.46</v>
      </c>
    </row>
    <row r="903">
      <c r="A903" s="3">
        <f>IFERROR(__xludf.DUMMYFUNCTION("""COMPUTED_VALUE"""),41488.666666666664)</f>
        <v>41488.66667</v>
      </c>
      <c r="B903" s="1">
        <f>IFERROR(__xludf.DUMMYFUNCTION("""COMPUTED_VALUE"""),46.0)</f>
        <v>46</v>
      </c>
      <c r="C903" s="1">
        <f t="shared" si="1"/>
        <v>0.21</v>
      </c>
    </row>
    <row r="904">
      <c r="A904" s="3">
        <f>IFERROR(__xludf.DUMMYFUNCTION("""COMPUTED_VALUE"""),41491.666666666664)</f>
        <v>41491.66667</v>
      </c>
      <c r="B904" s="1">
        <f>IFERROR(__xludf.DUMMYFUNCTION("""COMPUTED_VALUE"""),46.14)</f>
        <v>46.14</v>
      </c>
      <c r="C904" s="1">
        <f t="shared" si="1"/>
        <v>-0.86</v>
      </c>
    </row>
    <row r="905">
      <c r="A905" s="3">
        <f>IFERROR(__xludf.DUMMYFUNCTION("""COMPUTED_VALUE"""),41492.666666666664)</f>
        <v>41492.66667</v>
      </c>
      <c r="B905" s="1">
        <f>IFERROR(__xludf.DUMMYFUNCTION("""COMPUTED_VALUE"""),45.72)</f>
        <v>45.72</v>
      </c>
      <c r="C905" s="1">
        <f t="shared" si="1"/>
        <v>-1.42</v>
      </c>
    </row>
    <row r="906">
      <c r="A906" s="3">
        <f>IFERROR(__xludf.DUMMYFUNCTION("""COMPUTED_VALUE"""),41493.666666666664)</f>
        <v>41493.66667</v>
      </c>
      <c r="B906" s="1">
        <f>IFERROR(__xludf.DUMMYFUNCTION("""COMPUTED_VALUE"""),45.35)</f>
        <v>45.35</v>
      </c>
      <c r="C906" s="1">
        <f t="shared" si="1"/>
        <v>-1.37</v>
      </c>
    </row>
    <row r="907">
      <c r="A907" s="3">
        <f>IFERROR(__xludf.DUMMYFUNCTION("""COMPUTED_VALUE"""),41494.666666666664)</f>
        <v>41494.66667</v>
      </c>
      <c r="B907" s="1">
        <f>IFERROR(__xludf.DUMMYFUNCTION("""COMPUTED_VALUE"""),45.2)</f>
        <v>45.2</v>
      </c>
      <c r="C907" s="1">
        <f t="shared" si="1"/>
        <v>-1.15</v>
      </c>
    </row>
    <row r="908">
      <c r="A908" s="3">
        <f>IFERROR(__xludf.DUMMYFUNCTION("""COMPUTED_VALUE"""),41495.666666666664)</f>
        <v>41495.66667</v>
      </c>
      <c r="B908" s="1">
        <f>IFERROR(__xludf.DUMMYFUNCTION("""COMPUTED_VALUE"""),44.95)</f>
        <v>44.95</v>
      </c>
      <c r="C908" s="1">
        <f t="shared" si="1"/>
        <v>-1.25</v>
      </c>
    </row>
    <row r="909">
      <c r="A909" s="3">
        <f>IFERROR(__xludf.DUMMYFUNCTION("""COMPUTED_VALUE"""),41498.666666666664)</f>
        <v>41498.66667</v>
      </c>
      <c r="B909" s="1">
        <f>IFERROR(__xludf.DUMMYFUNCTION("""COMPUTED_VALUE"""),44.94)</f>
        <v>44.94</v>
      </c>
      <c r="C909" s="1">
        <f t="shared" si="1"/>
        <v>-1.01</v>
      </c>
    </row>
    <row r="910">
      <c r="A910" s="3">
        <f>IFERROR(__xludf.DUMMYFUNCTION("""COMPUTED_VALUE"""),41499.666666666664)</f>
        <v>41499.66667</v>
      </c>
      <c r="B910" s="1">
        <f>IFERROR(__xludf.DUMMYFUNCTION("""COMPUTED_VALUE"""),44.81)</f>
        <v>44.81</v>
      </c>
      <c r="C910" s="1">
        <f t="shared" si="1"/>
        <v>-1.13</v>
      </c>
    </row>
    <row r="911">
      <c r="A911" s="3">
        <f>IFERROR(__xludf.DUMMYFUNCTION("""COMPUTED_VALUE"""),41500.666666666664)</f>
        <v>41500.66667</v>
      </c>
      <c r="B911" s="1">
        <f>IFERROR(__xludf.DUMMYFUNCTION("""COMPUTED_VALUE"""),44.59)</f>
        <v>44.59</v>
      </c>
      <c r="C911" s="1">
        <f t="shared" si="1"/>
        <v>-1.22</v>
      </c>
    </row>
    <row r="912">
      <c r="A912" s="3">
        <f>IFERROR(__xludf.DUMMYFUNCTION("""COMPUTED_VALUE"""),41501.666666666664)</f>
        <v>41501.66667</v>
      </c>
      <c r="B912" s="1">
        <f>IFERROR(__xludf.DUMMYFUNCTION("""COMPUTED_VALUE"""),43.48)</f>
        <v>43.48</v>
      </c>
      <c r="C912" s="1">
        <f t="shared" si="1"/>
        <v>-2.11</v>
      </c>
    </row>
    <row r="913">
      <c r="A913" s="3">
        <f>IFERROR(__xludf.DUMMYFUNCTION("""COMPUTED_VALUE"""),41502.666666666664)</f>
        <v>41502.66667</v>
      </c>
      <c r="B913" s="1">
        <f>IFERROR(__xludf.DUMMYFUNCTION("""COMPUTED_VALUE"""),43.28)</f>
        <v>43.28</v>
      </c>
      <c r="C913" s="1">
        <f t="shared" si="1"/>
        <v>-1.2</v>
      </c>
    </row>
    <row r="914">
      <c r="A914" s="3">
        <f>IFERROR(__xludf.DUMMYFUNCTION("""COMPUTED_VALUE"""),41505.666666666664)</f>
        <v>41505.66667</v>
      </c>
      <c r="B914" s="1">
        <f>IFERROR(__xludf.DUMMYFUNCTION("""COMPUTED_VALUE"""),43.75)</f>
        <v>43.75</v>
      </c>
      <c r="C914" s="1">
        <f t="shared" si="1"/>
        <v>-0.53</v>
      </c>
    </row>
    <row r="915">
      <c r="A915" s="3">
        <f>IFERROR(__xludf.DUMMYFUNCTION("""COMPUTED_VALUE"""),41506.666666666664)</f>
        <v>41506.66667</v>
      </c>
      <c r="B915" s="1">
        <f>IFERROR(__xludf.DUMMYFUNCTION("""COMPUTED_VALUE"""),43.31)</f>
        <v>43.31</v>
      </c>
      <c r="C915" s="1">
        <f t="shared" si="1"/>
        <v>-1.44</v>
      </c>
    </row>
    <row r="916">
      <c r="A916" s="3">
        <f>IFERROR(__xludf.DUMMYFUNCTION("""COMPUTED_VALUE"""),41507.666666666664)</f>
        <v>41507.66667</v>
      </c>
      <c r="B916" s="1">
        <f>IFERROR(__xludf.DUMMYFUNCTION("""COMPUTED_VALUE"""),44.6)</f>
        <v>44.6</v>
      </c>
      <c r="C916" s="1">
        <f t="shared" si="1"/>
        <v>0.29</v>
      </c>
    </row>
    <row r="917">
      <c r="A917" s="3">
        <f>IFERROR(__xludf.DUMMYFUNCTION("""COMPUTED_VALUE"""),41508.666666666664)</f>
        <v>41508.66667</v>
      </c>
      <c r="B917" s="1">
        <f>IFERROR(__xludf.DUMMYFUNCTION("""COMPUTED_VALUE"""),44.73)</f>
        <v>44.73</v>
      </c>
      <c r="C917" s="1">
        <f t="shared" si="1"/>
        <v>-0.87</v>
      </c>
    </row>
    <row r="918">
      <c r="A918" s="3">
        <f>IFERROR(__xludf.DUMMYFUNCTION("""COMPUTED_VALUE"""),41509.666666666664)</f>
        <v>41509.66667</v>
      </c>
      <c r="B918" s="1">
        <f>IFERROR(__xludf.DUMMYFUNCTION("""COMPUTED_VALUE"""),44.78)</f>
        <v>44.78</v>
      </c>
      <c r="C918" s="1">
        <f t="shared" si="1"/>
        <v>-0.95</v>
      </c>
    </row>
    <row r="919">
      <c r="A919" s="3">
        <f>IFERROR(__xludf.DUMMYFUNCTION("""COMPUTED_VALUE"""),41512.666666666664)</f>
        <v>41512.66667</v>
      </c>
      <c r="B919" s="1">
        <f>IFERROR(__xludf.DUMMYFUNCTION("""COMPUTED_VALUE"""),43.75)</f>
        <v>43.75</v>
      </c>
      <c r="C919" s="1">
        <f t="shared" si="1"/>
        <v>-2.03</v>
      </c>
    </row>
    <row r="920">
      <c r="A920" s="3">
        <f>IFERROR(__xludf.DUMMYFUNCTION("""COMPUTED_VALUE"""),41513.666666666664)</f>
        <v>41513.66667</v>
      </c>
      <c r="B920" s="1">
        <f>IFERROR(__xludf.DUMMYFUNCTION("""COMPUTED_VALUE"""),43.54)</f>
        <v>43.54</v>
      </c>
      <c r="C920" s="1">
        <f t="shared" si="1"/>
        <v>-1.21</v>
      </c>
    </row>
    <row r="921">
      <c r="A921" s="3">
        <f>IFERROR(__xludf.DUMMYFUNCTION("""COMPUTED_VALUE"""),41514.666666666664)</f>
        <v>41514.66667</v>
      </c>
      <c r="B921" s="1">
        <f>IFERROR(__xludf.DUMMYFUNCTION("""COMPUTED_VALUE"""),43.8)</f>
        <v>43.8</v>
      </c>
      <c r="C921" s="1">
        <f t="shared" si="1"/>
        <v>-0.74</v>
      </c>
    </row>
    <row r="922">
      <c r="A922" s="3">
        <f>IFERROR(__xludf.DUMMYFUNCTION("""COMPUTED_VALUE"""),41515.666666666664)</f>
        <v>41515.66667</v>
      </c>
      <c r="B922" s="1">
        <f>IFERROR(__xludf.DUMMYFUNCTION("""COMPUTED_VALUE"""),43.84)</f>
        <v>43.84</v>
      </c>
      <c r="C922" s="1">
        <f t="shared" si="1"/>
        <v>-0.96</v>
      </c>
    </row>
    <row r="923">
      <c r="A923" s="3">
        <f>IFERROR(__xludf.DUMMYFUNCTION("""COMPUTED_VALUE"""),41516.666666666664)</f>
        <v>41516.66667</v>
      </c>
      <c r="B923" s="1">
        <f>IFERROR(__xludf.DUMMYFUNCTION("""COMPUTED_VALUE"""),43.61)</f>
        <v>43.61</v>
      </c>
      <c r="C923" s="1">
        <f t="shared" si="1"/>
        <v>-1.23</v>
      </c>
    </row>
    <row r="924">
      <c r="A924" s="3">
        <f>IFERROR(__xludf.DUMMYFUNCTION("""COMPUTED_VALUE"""),41520.666666666664)</f>
        <v>41520.66667</v>
      </c>
      <c r="B924" s="1">
        <f>IFERROR(__xludf.DUMMYFUNCTION("""COMPUTED_VALUE"""),44.26)</f>
        <v>44.26</v>
      </c>
      <c r="C924" s="1">
        <f t="shared" si="1"/>
        <v>-0.35</v>
      </c>
    </row>
    <row r="925">
      <c r="A925" s="3">
        <f>IFERROR(__xludf.DUMMYFUNCTION("""COMPUTED_VALUE"""),41521.666666666664)</f>
        <v>41521.66667</v>
      </c>
      <c r="B925" s="1">
        <f>IFERROR(__xludf.DUMMYFUNCTION("""COMPUTED_VALUE"""),44.05)</f>
        <v>44.05</v>
      </c>
      <c r="C925" s="1">
        <f t="shared" si="1"/>
        <v>-1.21</v>
      </c>
    </row>
    <row r="926">
      <c r="A926" s="3">
        <f>IFERROR(__xludf.DUMMYFUNCTION("""COMPUTED_VALUE"""),41522.666666666664)</f>
        <v>41522.66667</v>
      </c>
      <c r="B926" s="1">
        <f>IFERROR(__xludf.DUMMYFUNCTION("""COMPUTED_VALUE"""),44.05)</f>
        <v>44.05</v>
      </c>
      <c r="C926" s="1">
        <f t="shared" si="1"/>
        <v>-1</v>
      </c>
    </row>
    <row r="927">
      <c r="A927" s="3">
        <f>IFERROR(__xludf.DUMMYFUNCTION("""COMPUTED_VALUE"""),41523.666666666664)</f>
        <v>41523.66667</v>
      </c>
      <c r="B927" s="1">
        <f>IFERROR(__xludf.DUMMYFUNCTION("""COMPUTED_VALUE"""),44.17)</f>
        <v>44.17</v>
      </c>
      <c r="C927" s="1">
        <f t="shared" si="1"/>
        <v>-0.88</v>
      </c>
    </row>
    <row r="928">
      <c r="A928" s="3">
        <f>IFERROR(__xludf.DUMMYFUNCTION("""COMPUTED_VALUE"""),41526.666666666664)</f>
        <v>41526.66667</v>
      </c>
      <c r="B928" s="1">
        <f>IFERROR(__xludf.DUMMYFUNCTION("""COMPUTED_VALUE"""),44.64)</f>
        <v>44.64</v>
      </c>
      <c r="C928" s="1">
        <f t="shared" si="1"/>
        <v>-0.53</v>
      </c>
    </row>
    <row r="929">
      <c r="A929" s="3">
        <f>IFERROR(__xludf.DUMMYFUNCTION("""COMPUTED_VALUE"""),41527.666666666664)</f>
        <v>41527.66667</v>
      </c>
      <c r="B929" s="1">
        <f>IFERROR(__xludf.DUMMYFUNCTION("""COMPUTED_VALUE"""),46.15)</f>
        <v>46.15</v>
      </c>
      <c r="C929" s="1">
        <f t="shared" si="1"/>
        <v>0.51</v>
      </c>
    </row>
    <row r="930">
      <c r="A930" s="3">
        <f>IFERROR(__xludf.DUMMYFUNCTION("""COMPUTED_VALUE"""),41528.666666666664)</f>
        <v>41528.66667</v>
      </c>
      <c r="B930" s="1">
        <f>IFERROR(__xludf.DUMMYFUNCTION("""COMPUTED_VALUE"""),46.58)</f>
        <v>46.58</v>
      </c>
      <c r="C930" s="1">
        <f t="shared" si="1"/>
        <v>-0.57</v>
      </c>
    </row>
    <row r="931">
      <c r="A931" s="3">
        <f>IFERROR(__xludf.DUMMYFUNCTION("""COMPUTED_VALUE"""),41529.666666666664)</f>
        <v>41529.66667</v>
      </c>
      <c r="B931" s="1">
        <f>IFERROR(__xludf.DUMMYFUNCTION("""COMPUTED_VALUE"""),46.27)</f>
        <v>46.27</v>
      </c>
      <c r="C931" s="1">
        <f t="shared" si="1"/>
        <v>-1.31</v>
      </c>
    </row>
    <row r="932">
      <c r="A932" s="3">
        <f>IFERROR(__xludf.DUMMYFUNCTION("""COMPUTED_VALUE"""),41530.666666666664)</f>
        <v>41530.66667</v>
      </c>
      <c r="B932" s="1">
        <f>IFERROR(__xludf.DUMMYFUNCTION("""COMPUTED_VALUE"""),47.25)</f>
        <v>47.25</v>
      </c>
      <c r="C932" s="1">
        <f t="shared" si="1"/>
        <v>-0.02</v>
      </c>
    </row>
    <row r="933">
      <c r="A933" s="3">
        <f>IFERROR(__xludf.DUMMYFUNCTION("""COMPUTED_VALUE"""),41533.666666666664)</f>
        <v>41533.66667</v>
      </c>
      <c r="B933" s="1">
        <f>IFERROR(__xludf.DUMMYFUNCTION("""COMPUTED_VALUE"""),47.35)</f>
        <v>47.35</v>
      </c>
      <c r="C933" s="1">
        <f t="shared" si="1"/>
        <v>-0.9</v>
      </c>
    </row>
    <row r="934">
      <c r="A934" s="3">
        <f>IFERROR(__xludf.DUMMYFUNCTION("""COMPUTED_VALUE"""),41534.666666666664)</f>
        <v>41534.66667</v>
      </c>
      <c r="B934" s="1">
        <f>IFERROR(__xludf.DUMMYFUNCTION("""COMPUTED_VALUE"""),47.9)</f>
        <v>47.9</v>
      </c>
      <c r="C934" s="1">
        <f t="shared" si="1"/>
        <v>-0.45</v>
      </c>
    </row>
    <row r="935">
      <c r="A935" s="3">
        <f>IFERROR(__xludf.DUMMYFUNCTION("""COMPUTED_VALUE"""),41535.666666666664)</f>
        <v>41535.66667</v>
      </c>
      <c r="B935" s="1">
        <f>IFERROR(__xludf.DUMMYFUNCTION("""COMPUTED_VALUE"""),48.41)</f>
        <v>48.41</v>
      </c>
      <c r="C935" s="1">
        <f t="shared" si="1"/>
        <v>-0.49</v>
      </c>
    </row>
    <row r="936">
      <c r="A936" s="3">
        <f>IFERROR(__xludf.DUMMYFUNCTION("""COMPUTED_VALUE"""),41536.666666666664)</f>
        <v>41536.66667</v>
      </c>
      <c r="B936" s="1">
        <f>IFERROR(__xludf.DUMMYFUNCTION("""COMPUTED_VALUE"""),48.68)</f>
        <v>48.68</v>
      </c>
      <c r="C936" s="1">
        <f t="shared" si="1"/>
        <v>-0.73</v>
      </c>
    </row>
    <row r="937">
      <c r="A937" s="3">
        <f>IFERROR(__xludf.DUMMYFUNCTION("""COMPUTED_VALUE"""),41537.666666666664)</f>
        <v>41537.66667</v>
      </c>
      <c r="B937" s="1">
        <f>IFERROR(__xludf.DUMMYFUNCTION("""COMPUTED_VALUE"""),49.71)</f>
        <v>49.71</v>
      </c>
      <c r="C937" s="1">
        <f t="shared" si="1"/>
        <v>0.03</v>
      </c>
    </row>
    <row r="938">
      <c r="A938" s="3">
        <f>IFERROR(__xludf.DUMMYFUNCTION("""COMPUTED_VALUE"""),41540.666666666664)</f>
        <v>41540.66667</v>
      </c>
      <c r="B938" s="1">
        <f>IFERROR(__xludf.DUMMYFUNCTION("""COMPUTED_VALUE"""),49.06)</f>
        <v>49.06</v>
      </c>
      <c r="C938" s="1">
        <f t="shared" si="1"/>
        <v>-1.65</v>
      </c>
    </row>
    <row r="939">
      <c r="A939" s="3">
        <f>IFERROR(__xludf.DUMMYFUNCTION("""COMPUTED_VALUE"""),41541.666666666664)</f>
        <v>41541.66667</v>
      </c>
      <c r="B939" s="1">
        <f>IFERROR(__xludf.DUMMYFUNCTION("""COMPUTED_VALUE"""),48.34)</f>
        <v>48.34</v>
      </c>
      <c r="C939" s="1">
        <f t="shared" si="1"/>
        <v>-1.72</v>
      </c>
    </row>
    <row r="940">
      <c r="A940" s="3">
        <f>IFERROR(__xludf.DUMMYFUNCTION("""COMPUTED_VALUE"""),41542.666666666664)</f>
        <v>41542.66667</v>
      </c>
      <c r="B940" s="1">
        <f>IFERROR(__xludf.DUMMYFUNCTION("""COMPUTED_VALUE"""),47.89)</f>
        <v>47.89</v>
      </c>
      <c r="C940" s="1">
        <f t="shared" si="1"/>
        <v>-1.45</v>
      </c>
    </row>
    <row r="941">
      <c r="A941" s="3">
        <f>IFERROR(__xludf.DUMMYFUNCTION("""COMPUTED_VALUE"""),41543.666666666664)</f>
        <v>41543.66667</v>
      </c>
      <c r="B941" s="1">
        <f>IFERROR(__xludf.DUMMYFUNCTION("""COMPUTED_VALUE"""),48.39)</f>
        <v>48.39</v>
      </c>
      <c r="C941" s="1">
        <f t="shared" si="1"/>
        <v>-0.5</v>
      </c>
    </row>
    <row r="942">
      <c r="A942" s="3">
        <f>IFERROR(__xludf.DUMMYFUNCTION("""COMPUTED_VALUE"""),41544.666666666664)</f>
        <v>41544.66667</v>
      </c>
      <c r="B942" s="1">
        <f>IFERROR(__xludf.DUMMYFUNCTION("""COMPUTED_VALUE"""),48.26)</f>
        <v>48.26</v>
      </c>
      <c r="C942" s="1">
        <f t="shared" si="1"/>
        <v>-1.13</v>
      </c>
    </row>
    <row r="943">
      <c r="A943" s="3">
        <f>IFERROR(__xludf.DUMMYFUNCTION("""COMPUTED_VALUE"""),41547.666666666664)</f>
        <v>41547.66667</v>
      </c>
      <c r="B943" s="1">
        <f>IFERROR(__xludf.DUMMYFUNCTION("""COMPUTED_VALUE"""),47.78)</f>
        <v>47.78</v>
      </c>
      <c r="C943" s="1">
        <f t="shared" si="1"/>
        <v>-1.48</v>
      </c>
    </row>
    <row r="944">
      <c r="A944" s="3">
        <f>IFERROR(__xludf.DUMMYFUNCTION("""COMPUTED_VALUE"""),41548.666666666664)</f>
        <v>41548.66667</v>
      </c>
      <c r="B944" s="1">
        <f>IFERROR(__xludf.DUMMYFUNCTION("""COMPUTED_VALUE"""),48.31)</f>
        <v>48.31</v>
      </c>
      <c r="C944" s="1">
        <f t="shared" si="1"/>
        <v>-0.47</v>
      </c>
    </row>
    <row r="945">
      <c r="A945" s="3">
        <f>IFERROR(__xludf.DUMMYFUNCTION("""COMPUTED_VALUE"""),41549.666666666664)</f>
        <v>41549.66667</v>
      </c>
      <c r="B945" s="1">
        <f>IFERROR(__xludf.DUMMYFUNCTION("""COMPUTED_VALUE"""),47.96)</f>
        <v>47.96</v>
      </c>
      <c r="C945" s="1">
        <f t="shared" si="1"/>
        <v>-1.35</v>
      </c>
    </row>
    <row r="946">
      <c r="A946" s="3">
        <f>IFERROR(__xludf.DUMMYFUNCTION("""COMPUTED_VALUE"""),41550.666666666664)</f>
        <v>41550.66667</v>
      </c>
      <c r="B946" s="1">
        <f>IFERROR(__xludf.DUMMYFUNCTION("""COMPUTED_VALUE"""),47.16)</f>
        <v>47.16</v>
      </c>
      <c r="C946" s="1">
        <f t="shared" si="1"/>
        <v>-1.8</v>
      </c>
    </row>
    <row r="947">
      <c r="A947" s="3">
        <f>IFERROR(__xludf.DUMMYFUNCTION("""COMPUTED_VALUE"""),41551.666666666664)</f>
        <v>41551.66667</v>
      </c>
      <c r="B947" s="1">
        <f>IFERROR(__xludf.DUMMYFUNCTION("""COMPUTED_VALUE"""),47.62)</f>
        <v>47.62</v>
      </c>
      <c r="C947" s="1">
        <f t="shared" si="1"/>
        <v>-0.54</v>
      </c>
    </row>
    <row r="948">
      <c r="A948" s="3">
        <f>IFERROR(__xludf.DUMMYFUNCTION("""COMPUTED_VALUE"""),41554.666666666664)</f>
        <v>41554.66667</v>
      </c>
      <c r="B948" s="1">
        <f>IFERROR(__xludf.DUMMYFUNCTION("""COMPUTED_VALUE"""),46.58)</f>
        <v>46.58</v>
      </c>
      <c r="C948" s="1">
        <f t="shared" si="1"/>
        <v>-2.04</v>
      </c>
    </row>
    <row r="949">
      <c r="A949" s="3">
        <f>IFERROR(__xludf.DUMMYFUNCTION("""COMPUTED_VALUE"""),41555.666666666664)</f>
        <v>41555.66667</v>
      </c>
      <c r="B949" s="1">
        <f>IFERROR(__xludf.DUMMYFUNCTION("""COMPUTED_VALUE"""),45.63)</f>
        <v>45.63</v>
      </c>
      <c r="C949" s="1">
        <f t="shared" si="1"/>
        <v>-1.95</v>
      </c>
    </row>
    <row r="950">
      <c r="A950" s="3">
        <f>IFERROR(__xludf.DUMMYFUNCTION("""COMPUTED_VALUE"""),41556.666666666664)</f>
        <v>41556.66667</v>
      </c>
      <c r="B950" s="1">
        <f>IFERROR(__xludf.DUMMYFUNCTION("""COMPUTED_VALUE"""),45.96)</f>
        <v>45.96</v>
      </c>
      <c r="C950" s="1">
        <f t="shared" si="1"/>
        <v>-0.67</v>
      </c>
    </row>
    <row r="951">
      <c r="A951" s="3">
        <f>IFERROR(__xludf.DUMMYFUNCTION("""COMPUTED_VALUE"""),41557.666666666664)</f>
        <v>41557.66667</v>
      </c>
      <c r="B951" s="1">
        <f>IFERROR(__xludf.DUMMYFUNCTION("""COMPUTED_VALUE"""),47.26)</f>
        <v>47.26</v>
      </c>
      <c r="C951" s="1">
        <f t="shared" si="1"/>
        <v>0.3</v>
      </c>
    </row>
    <row r="952">
      <c r="A952" s="3">
        <f>IFERROR(__xludf.DUMMYFUNCTION("""COMPUTED_VALUE"""),41558.666666666664)</f>
        <v>41558.66667</v>
      </c>
      <c r="B952" s="1">
        <f>IFERROR(__xludf.DUMMYFUNCTION("""COMPUTED_VALUE"""),48.05)</f>
        <v>48.05</v>
      </c>
      <c r="C952" s="1">
        <f t="shared" si="1"/>
        <v>-0.21</v>
      </c>
    </row>
    <row r="953">
      <c r="A953" s="3">
        <f>IFERROR(__xludf.DUMMYFUNCTION("""COMPUTED_VALUE"""),41561.666666666664)</f>
        <v>41561.66667</v>
      </c>
      <c r="B953" s="1">
        <f>IFERROR(__xludf.DUMMYFUNCTION("""COMPUTED_VALUE"""),48.36)</f>
        <v>48.36</v>
      </c>
      <c r="C953" s="1">
        <f t="shared" si="1"/>
        <v>-0.69</v>
      </c>
    </row>
    <row r="954">
      <c r="A954" s="3">
        <f>IFERROR(__xludf.DUMMYFUNCTION("""COMPUTED_VALUE"""),41562.666666666664)</f>
        <v>41562.66667</v>
      </c>
      <c r="B954" s="1">
        <f>IFERROR(__xludf.DUMMYFUNCTION("""COMPUTED_VALUE"""),47.84)</f>
        <v>47.84</v>
      </c>
      <c r="C954" s="1">
        <f t="shared" si="1"/>
        <v>-1.52</v>
      </c>
    </row>
    <row r="955">
      <c r="A955" s="3">
        <f>IFERROR(__xludf.DUMMYFUNCTION("""COMPUTED_VALUE"""),41563.666666666664)</f>
        <v>41563.66667</v>
      </c>
      <c r="B955" s="1">
        <f>IFERROR(__xludf.DUMMYFUNCTION("""COMPUTED_VALUE"""),48.91)</f>
        <v>48.91</v>
      </c>
      <c r="C955" s="1">
        <f t="shared" si="1"/>
        <v>0.07</v>
      </c>
    </row>
    <row r="956">
      <c r="A956" s="3">
        <f>IFERROR(__xludf.DUMMYFUNCTION("""COMPUTED_VALUE"""),41564.666666666664)</f>
        <v>41564.66667</v>
      </c>
      <c r="B956" s="1">
        <f>IFERROR(__xludf.DUMMYFUNCTION("""COMPUTED_VALUE"""),49.57)</f>
        <v>49.57</v>
      </c>
      <c r="C956" s="1">
        <f t="shared" si="1"/>
        <v>-0.34</v>
      </c>
    </row>
    <row r="957">
      <c r="A957" s="3">
        <f>IFERROR(__xludf.DUMMYFUNCTION("""COMPUTED_VALUE"""),41565.666666666664)</f>
        <v>41565.66667</v>
      </c>
      <c r="B957" s="1">
        <f>IFERROR(__xludf.DUMMYFUNCTION("""COMPUTED_VALUE"""),50.11)</f>
        <v>50.11</v>
      </c>
      <c r="C957" s="1">
        <f t="shared" si="1"/>
        <v>-0.46</v>
      </c>
    </row>
    <row r="958">
      <c r="A958" s="3">
        <f>IFERROR(__xludf.DUMMYFUNCTION("""COMPUTED_VALUE"""),41568.666666666664)</f>
        <v>41568.66667</v>
      </c>
      <c r="B958" s="1">
        <f>IFERROR(__xludf.DUMMYFUNCTION("""COMPUTED_VALUE"""),50.01)</f>
        <v>50.01</v>
      </c>
      <c r="C958" s="1">
        <f t="shared" si="1"/>
        <v>-1.1</v>
      </c>
    </row>
    <row r="959">
      <c r="A959" s="3">
        <f>IFERROR(__xludf.DUMMYFUNCTION("""COMPUTED_VALUE"""),41569.666666666664)</f>
        <v>41569.66667</v>
      </c>
      <c r="B959" s="1">
        <f>IFERROR(__xludf.DUMMYFUNCTION("""COMPUTED_VALUE"""),50.0)</f>
        <v>50</v>
      </c>
      <c r="C959" s="1">
        <f t="shared" si="1"/>
        <v>-1.01</v>
      </c>
    </row>
    <row r="960">
      <c r="A960" s="3">
        <f>IFERROR(__xludf.DUMMYFUNCTION("""COMPUTED_VALUE"""),41570.666666666664)</f>
        <v>41570.66667</v>
      </c>
      <c r="B960" s="1">
        <f>IFERROR(__xludf.DUMMYFUNCTION("""COMPUTED_VALUE"""),49.72)</f>
        <v>49.72</v>
      </c>
      <c r="C960" s="1">
        <f t="shared" si="1"/>
        <v>-1.28</v>
      </c>
    </row>
    <row r="961">
      <c r="A961" s="3">
        <f>IFERROR(__xludf.DUMMYFUNCTION("""COMPUTED_VALUE"""),41571.666666666664)</f>
        <v>41571.66667</v>
      </c>
      <c r="B961" s="1">
        <f>IFERROR(__xludf.DUMMYFUNCTION("""COMPUTED_VALUE"""),50.73)</f>
        <v>50.73</v>
      </c>
      <c r="C961" s="1">
        <f t="shared" si="1"/>
        <v>0.01</v>
      </c>
    </row>
    <row r="962">
      <c r="A962" s="3">
        <f>IFERROR(__xludf.DUMMYFUNCTION("""COMPUTED_VALUE"""),41572.666666666664)</f>
        <v>41572.66667</v>
      </c>
      <c r="B962" s="1">
        <f>IFERROR(__xludf.DUMMYFUNCTION("""COMPUTED_VALUE"""),50.77)</f>
        <v>50.77</v>
      </c>
      <c r="C962" s="1">
        <f t="shared" si="1"/>
        <v>-0.96</v>
      </c>
    </row>
    <row r="963">
      <c r="A963" s="3">
        <f>IFERROR(__xludf.DUMMYFUNCTION("""COMPUTED_VALUE"""),41575.666666666664)</f>
        <v>41575.66667</v>
      </c>
      <c r="B963" s="1">
        <f>IFERROR(__xludf.DUMMYFUNCTION("""COMPUTED_VALUE"""),50.77)</f>
        <v>50.77</v>
      </c>
      <c r="C963" s="1">
        <f t="shared" si="1"/>
        <v>-1</v>
      </c>
    </row>
    <row r="964">
      <c r="A964" s="3">
        <f>IFERROR(__xludf.DUMMYFUNCTION("""COMPUTED_VALUE"""),41576.666666666664)</f>
        <v>41576.66667</v>
      </c>
      <c r="B964" s="1">
        <f>IFERROR(__xludf.DUMMYFUNCTION("""COMPUTED_VALUE"""),51.06)</f>
        <v>51.06</v>
      </c>
      <c r="C964" s="1">
        <f t="shared" si="1"/>
        <v>-0.71</v>
      </c>
    </row>
    <row r="965">
      <c r="A965" s="3">
        <f>IFERROR(__xludf.DUMMYFUNCTION("""COMPUTED_VALUE"""),41577.666666666664)</f>
        <v>41577.66667</v>
      </c>
      <c r="B965" s="1">
        <f>IFERROR(__xludf.DUMMYFUNCTION("""COMPUTED_VALUE"""),50.96)</f>
        <v>50.96</v>
      </c>
      <c r="C965" s="1">
        <f t="shared" si="1"/>
        <v>-1.1</v>
      </c>
    </row>
    <row r="966">
      <c r="A966" s="3">
        <f>IFERROR(__xludf.DUMMYFUNCTION("""COMPUTED_VALUE"""),41578.666666666664)</f>
        <v>41578.66667</v>
      </c>
      <c r="B966" s="1">
        <f>IFERROR(__xludf.DUMMYFUNCTION("""COMPUTED_VALUE"""),49.17)</f>
        <v>49.17</v>
      </c>
      <c r="C966" s="1">
        <f t="shared" si="1"/>
        <v>-2.79</v>
      </c>
    </row>
    <row r="967">
      <c r="A967" s="3">
        <f>IFERROR(__xludf.DUMMYFUNCTION("""COMPUTED_VALUE"""),41579.666666666664)</f>
        <v>41579.66667</v>
      </c>
      <c r="B967" s="1">
        <f>IFERROR(__xludf.DUMMYFUNCTION("""COMPUTED_VALUE"""),49.79)</f>
        <v>49.79</v>
      </c>
      <c r="C967" s="1">
        <f t="shared" si="1"/>
        <v>-0.38</v>
      </c>
    </row>
    <row r="968">
      <c r="A968" s="3">
        <f>IFERROR(__xludf.DUMMYFUNCTION("""COMPUTED_VALUE"""),41582.666666666664)</f>
        <v>41582.66667</v>
      </c>
      <c r="B968" s="1">
        <f>IFERROR(__xludf.DUMMYFUNCTION("""COMPUTED_VALUE"""),49.11)</f>
        <v>49.11</v>
      </c>
      <c r="C968" s="1">
        <f t="shared" si="1"/>
        <v>-1.68</v>
      </c>
    </row>
    <row r="969">
      <c r="A969" s="3">
        <f>IFERROR(__xludf.DUMMYFUNCTION("""COMPUTED_VALUE"""),41583.666666666664)</f>
        <v>41583.66667</v>
      </c>
      <c r="B969" s="1">
        <f>IFERROR(__xludf.DUMMYFUNCTION("""COMPUTED_VALUE"""),49.34)</f>
        <v>49.34</v>
      </c>
      <c r="C969" s="1">
        <f t="shared" si="1"/>
        <v>-0.77</v>
      </c>
    </row>
    <row r="970">
      <c r="A970" s="3">
        <f>IFERROR(__xludf.DUMMYFUNCTION("""COMPUTED_VALUE"""),41584.666666666664)</f>
        <v>41584.66667</v>
      </c>
      <c r="B970" s="1">
        <f>IFERROR(__xludf.DUMMYFUNCTION("""COMPUTED_VALUE"""),49.76)</f>
        <v>49.76</v>
      </c>
      <c r="C970" s="1">
        <f t="shared" si="1"/>
        <v>-0.58</v>
      </c>
    </row>
    <row r="971">
      <c r="A971" s="3">
        <f>IFERROR(__xludf.DUMMYFUNCTION("""COMPUTED_VALUE"""),41585.666666666664)</f>
        <v>41585.66667</v>
      </c>
      <c r="B971" s="1">
        <f>IFERROR(__xludf.DUMMYFUNCTION("""COMPUTED_VALUE"""),49.03)</f>
        <v>49.03</v>
      </c>
      <c r="C971" s="1">
        <f t="shared" si="1"/>
        <v>-1.73</v>
      </c>
    </row>
    <row r="972">
      <c r="A972" s="3">
        <f>IFERROR(__xludf.DUMMYFUNCTION("""COMPUTED_VALUE"""),41586.666666666664)</f>
        <v>41586.66667</v>
      </c>
      <c r="B972" s="1">
        <f>IFERROR(__xludf.DUMMYFUNCTION("""COMPUTED_VALUE"""),49.57)</f>
        <v>49.57</v>
      </c>
      <c r="C972" s="1">
        <f t="shared" si="1"/>
        <v>-0.46</v>
      </c>
    </row>
    <row r="973">
      <c r="A973" s="3">
        <f>IFERROR(__xludf.DUMMYFUNCTION("""COMPUTED_VALUE"""),41589.666666666664)</f>
        <v>41589.66667</v>
      </c>
      <c r="B973" s="1">
        <f>IFERROR(__xludf.DUMMYFUNCTION("""COMPUTED_VALUE"""),49.82)</f>
        <v>49.82</v>
      </c>
      <c r="C973" s="1">
        <f t="shared" si="1"/>
        <v>-0.75</v>
      </c>
    </row>
    <row r="974">
      <c r="A974" s="3">
        <f>IFERROR(__xludf.DUMMYFUNCTION("""COMPUTED_VALUE"""),41590.666666666664)</f>
        <v>41590.66667</v>
      </c>
      <c r="B974" s="1">
        <f>IFERROR(__xludf.DUMMYFUNCTION("""COMPUTED_VALUE"""),49.57)</f>
        <v>49.57</v>
      </c>
      <c r="C974" s="1">
        <f t="shared" si="1"/>
        <v>-1.25</v>
      </c>
    </row>
    <row r="975">
      <c r="A975" s="3">
        <f>IFERROR(__xludf.DUMMYFUNCTION("""COMPUTED_VALUE"""),41591.666666666664)</f>
        <v>41591.66667</v>
      </c>
      <c r="B975" s="1">
        <f>IFERROR(__xludf.DUMMYFUNCTION("""COMPUTED_VALUE"""),49.95)</f>
        <v>49.95</v>
      </c>
      <c r="C975" s="1">
        <f t="shared" si="1"/>
        <v>-0.62</v>
      </c>
    </row>
    <row r="976">
      <c r="A976" s="3">
        <f>IFERROR(__xludf.DUMMYFUNCTION("""COMPUTED_VALUE"""),41592.666666666664)</f>
        <v>41592.66667</v>
      </c>
      <c r="B976" s="1">
        <f>IFERROR(__xludf.DUMMYFUNCTION("""COMPUTED_VALUE"""),50.04)</f>
        <v>50.04</v>
      </c>
      <c r="C976" s="1">
        <f t="shared" si="1"/>
        <v>-0.91</v>
      </c>
    </row>
    <row r="977">
      <c r="A977" s="3">
        <f>IFERROR(__xludf.DUMMYFUNCTION("""COMPUTED_VALUE"""),41593.666666666664)</f>
        <v>41593.66667</v>
      </c>
      <c r="B977" s="1">
        <f>IFERROR(__xludf.DUMMYFUNCTION("""COMPUTED_VALUE"""),50.5)</f>
        <v>50.5</v>
      </c>
      <c r="C977" s="1">
        <f t="shared" si="1"/>
        <v>-0.54</v>
      </c>
    </row>
    <row r="978">
      <c r="A978" s="3">
        <f>IFERROR(__xludf.DUMMYFUNCTION("""COMPUTED_VALUE"""),41596.666666666664)</f>
        <v>41596.66667</v>
      </c>
      <c r="B978" s="1">
        <f>IFERROR(__xludf.DUMMYFUNCTION("""COMPUTED_VALUE"""),49.98)</f>
        <v>49.98</v>
      </c>
      <c r="C978" s="1">
        <f t="shared" si="1"/>
        <v>-1.52</v>
      </c>
    </row>
    <row r="979">
      <c r="A979" s="3">
        <f>IFERROR(__xludf.DUMMYFUNCTION("""COMPUTED_VALUE"""),41597.666666666664)</f>
        <v>41597.66667</v>
      </c>
      <c r="B979" s="1">
        <f>IFERROR(__xludf.DUMMYFUNCTION("""COMPUTED_VALUE"""),49.35)</f>
        <v>49.35</v>
      </c>
      <c r="C979" s="1">
        <f t="shared" si="1"/>
        <v>-1.63</v>
      </c>
    </row>
    <row r="980">
      <c r="A980" s="3">
        <f>IFERROR(__xludf.DUMMYFUNCTION("""COMPUTED_VALUE"""),41598.666666666664)</f>
        <v>41598.66667</v>
      </c>
      <c r="B980" s="1">
        <f>IFERROR(__xludf.DUMMYFUNCTION("""COMPUTED_VALUE"""),49.53)</f>
        <v>49.53</v>
      </c>
      <c r="C980" s="1">
        <f t="shared" si="1"/>
        <v>-0.82</v>
      </c>
    </row>
    <row r="981">
      <c r="A981" s="3">
        <f>IFERROR(__xludf.DUMMYFUNCTION("""COMPUTED_VALUE"""),41599.666666666664)</f>
        <v>41599.66667</v>
      </c>
      <c r="B981" s="1">
        <f>IFERROR(__xludf.DUMMYFUNCTION("""COMPUTED_VALUE"""),50.4)</f>
        <v>50.4</v>
      </c>
      <c r="C981" s="1">
        <f t="shared" si="1"/>
        <v>-0.13</v>
      </c>
    </row>
    <row r="982">
      <c r="A982" s="3">
        <f>IFERROR(__xludf.DUMMYFUNCTION("""COMPUTED_VALUE"""),41600.666666666664)</f>
        <v>41600.66667</v>
      </c>
      <c r="B982" s="1">
        <f>IFERROR(__xludf.DUMMYFUNCTION("""COMPUTED_VALUE"""),50.53)</f>
        <v>50.53</v>
      </c>
      <c r="C982" s="1">
        <f t="shared" si="1"/>
        <v>-0.87</v>
      </c>
    </row>
    <row r="983">
      <c r="A983" s="3">
        <f>IFERROR(__xludf.DUMMYFUNCTION("""COMPUTED_VALUE"""),41603.666666666664)</f>
        <v>41603.66667</v>
      </c>
      <c r="B983" s="1">
        <f>IFERROR(__xludf.DUMMYFUNCTION("""COMPUTED_VALUE"""),50.48)</f>
        <v>50.48</v>
      </c>
      <c r="C983" s="1">
        <f t="shared" si="1"/>
        <v>-1.05</v>
      </c>
    </row>
    <row r="984">
      <c r="A984" s="3">
        <f>IFERROR(__xludf.DUMMYFUNCTION("""COMPUTED_VALUE"""),41604.666666666664)</f>
        <v>41604.66667</v>
      </c>
      <c r="B984" s="1">
        <f>IFERROR(__xludf.DUMMYFUNCTION("""COMPUTED_VALUE"""),50.88)</f>
        <v>50.88</v>
      </c>
      <c r="C984" s="1">
        <f t="shared" si="1"/>
        <v>-0.6</v>
      </c>
    </row>
    <row r="985">
      <c r="A985" s="3">
        <f>IFERROR(__xludf.DUMMYFUNCTION("""COMPUTED_VALUE"""),41605.666666666664)</f>
        <v>41605.66667</v>
      </c>
      <c r="B985" s="1">
        <f>IFERROR(__xludf.DUMMYFUNCTION("""COMPUTED_VALUE"""),51.0)</f>
        <v>51</v>
      </c>
      <c r="C985" s="1">
        <f t="shared" si="1"/>
        <v>-0.88</v>
      </c>
    </row>
    <row r="986">
      <c r="A986" s="3">
        <f>IFERROR(__xludf.DUMMYFUNCTION("""COMPUTED_VALUE"""),41607.666666666664)</f>
        <v>41607.66667</v>
      </c>
      <c r="B986" s="1">
        <f>IFERROR(__xludf.DUMMYFUNCTION("""COMPUTED_VALUE"""),50.87)</f>
        <v>50.87</v>
      </c>
      <c r="C986" s="1">
        <f t="shared" si="1"/>
        <v>-1.13</v>
      </c>
    </row>
    <row r="987">
      <c r="A987" s="3">
        <f>IFERROR(__xludf.DUMMYFUNCTION("""COMPUTED_VALUE"""),41610.666666666664)</f>
        <v>41610.66667</v>
      </c>
      <c r="B987" s="1">
        <f>IFERROR(__xludf.DUMMYFUNCTION("""COMPUTED_VALUE"""),51.28)</f>
        <v>51.28</v>
      </c>
      <c r="C987" s="1">
        <f t="shared" si="1"/>
        <v>-0.59</v>
      </c>
    </row>
    <row r="988">
      <c r="A988" s="3">
        <f>IFERROR(__xludf.DUMMYFUNCTION("""COMPUTED_VALUE"""),41611.666666666664)</f>
        <v>41611.66667</v>
      </c>
      <c r="B988" s="1">
        <f>IFERROR(__xludf.DUMMYFUNCTION("""COMPUTED_VALUE"""),50.44)</f>
        <v>50.44</v>
      </c>
      <c r="C988" s="1">
        <f t="shared" si="1"/>
        <v>-1.84</v>
      </c>
    </row>
    <row r="989">
      <c r="A989" s="3">
        <f>IFERROR(__xludf.DUMMYFUNCTION("""COMPUTED_VALUE"""),41612.666666666664)</f>
        <v>41612.66667</v>
      </c>
      <c r="B989" s="1">
        <f>IFERROR(__xludf.DUMMYFUNCTION("""COMPUTED_VALUE"""),50.69)</f>
        <v>50.69</v>
      </c>
      <c r="C989" s="1">
        <f t="shared" si="1"/>
        <v>-0.75</v>
      </c>
    </row>
    <row r="990">
      <c r="A990" s="3">
        <f>IFERROR(__xludf.DUMMYFUNCTION("""COMPUTED_VALUE"""),41613.666666666664)</f>
        <v>41613.66667</v>
      </c>
      <c r="B990" s="1">
        <f>IFERROR(__xludf.DUMMYFUNCTION("""COMPUTED_VALUE"""),50.43)</f>
        <v>50.43</v>
      </c>
      <c r="C990" s="1">
        <f t="shared" si="1"/>
        <v>-1.26</v>
      </c>
    </row>
    <row r="991">
      <c r="A991" s="3">
        <f>IFERROR(__xludf.DUMMYFUNCTION("""COMPUTED_VALUE"""),41614.666666666664)</f>
        <v>41614.66667</v>
      </c>
      <c r="B991" s="1">
        <f>IFERROR(__xludf.DUMMYFUNCTION("""COMPUTED_VALUE"""),50.47)</f>
        <v>50.47</v>
      </c>
      <c r="C991" s="1">
        <f t="shared" si="1"/>
        <v>-0.96</v>
      </c>
    </row>
    <row r="992">
      <c r="A992" s="3">
        <f>IFERROR(__xludf.DUMMYFUNCTION("""COMPUTED_VALUE"""),41617.666666666664)</f>
        <v>41617.66667</v>
      </c>
      <c r="B992" s="1">
        <f>IFERROR(__xludf.DUMMYFUNCTION("""COMPUTED_VALUE"""),50.4)</f>
        <v>50.4</v>
      </c>
      <c r="C992" s="1">
        <f t="shared" si="1"/>
        <v>-1.07</v>
      </c>
    </row>
    <row r="993">
      <c r="A993" s="3">
        <f>IFERROR(__xludf.DUMMYFUNCTION("""COMPUTED_VALUE"""),41618.666666666664)</f>
        <v>41618.66667</v>
      </c>
      <c r="B993" s="1">
        <f>IFERROR(__xludf.DUMMYFUNCTION("""COMPUTED_VALUE"""),49.86)</f>
        <v>49.86</v>
      </c>
      <c r="C993" s="1">
        <f t="shared" si="1"/>
        <v>-1.54</v>
      </c>
    </row>
    <row r="994">
      <c r="A994" s="3">
        <f>IFERROR(__xludf.DUMMYFUNCTION("""COMPUTED_VALUE"""),41619.666666666664)</f>
        <v>41619.66667</v>
      </c>
      <c r="B994" s="1">
        <f>IFERROR(__xludf.DUMMYFUNCTION("""COMPUTED_VALUE"""),51.42)</f>
        <v>51.42</v>
      </c>
      <c r="C994" s="1">
        <f t="shared" si="1"/>
        <v>0.56</v>
      </c>
    </row>
    <row r="995">
      <c r="A995" s="3">
        <f>IFERROR(__xludf.DUMMYFUNCTION("""COMPUTED_VALUE"""),41620.666666666664)</f>
        <v>41620.66667</v>
      </c>
      <c r="B995" s="1">
        <f>IFERROR(__xludf.DUMMYFUNCTION("""COMPUTED_VALUE"""),50.86)</f>
        <v>50.86</v>
      </c>
      <c r="C995" s="1">
        <f t="shared" si="1"/>
        <v>-1.56</v>
      </c>
    </row>
    <row r="996">
      <c r="A996" s="3">
        <f>IFERROR(__xludf.DUMMYFUNCTION("""COMPUTED_VALUE"""),41621.666666666664)</f>
        <v>41621.66667</v>
      </c>
      <c r="B996" s="1">
        <f>IFERROR(__xludf.DUMMYFUNCTION("""COMPUTED_VALUE"""),51.84)</f>
        <v>51.84</v>
      </c>
      <c r="C996" s="1">
        <f t="shared" si="1"/>
        <v>-0.02</v>
      </c>
    </row>
    <row r="997">
      <c r="A997" s="3">
        <f>IFERROR(__xludf.DUMMYFUNCTION("""COMPUTED_VALUE"""),41624.666666666664)</f>
        <v>41624.66667</v>
      </c>
      <c r="B997" s="1">
        <f>IFERROR(__xludf.DUMMYFUNCTION("""COMPUTED_VALUE"""),51.94)</f>
        <v>51.94</v>
      </c>
      <c r="C997" s="1">
        <f t="shared" si="1"/>
        <v>-0.9</v>
      </c>
    </row>
    <row r="998">
      <c r="A998" s="3">
        <f>IFERROR(__xludf.DUMMYFUNCTION("""COMPUTED_VALUE"""),41625.666666666664)</f>
        <v>41625.66667</v>
      </c>
      <c r="B998" s="1">
        <f>IFERROR(__xludf.DUMMYFUNCTION("""COMPUTED_VALUE"""),53.31)</f>
        <v>53.31</v>
      </c>
      <c r="C998" s="1">
        <f t="shared" si="1"/>
        <v>0.37</v>
      </c>
    </row>
    <row r="999">
      <c r="A999" s="3">
        <f>IFERROR(__xludf.DUMMYFUNCTION("""COMPUTED_VALUE"""),41626.666666666664)</f>
        <v>41626.66667</v>
      </c>
      <c r="B999" s="1">
        <f>IFERROR(__xludf.DUMMYFUNCTION("""COMPUTED_VALUE"""),53.84)</f>
        <v>53.84</v>
      </c>
      <c r="C999" s="1">
        <f t="shared" si="1"/>
        <v>-0.47</v>
      </c>
    </row>
    <row r="1000">
      <c r="A1000" s="3">
        <f>IFERROR(__xludf.DUMMYFUNCTION("""COMPUTED_VALUE"""),41627.666666666664)</f>
        <v>41627.66667</v>
      </c>
      <c r="B1000" s="1">
        <f>IFERROR(__xludf.DUMMYFUNCTION("""COMPUTED_VALUE"""),54.02)</f>
        <v>54.02</v>
      </c>
      <c r="C1000" s="1">
        <f t="shared" si="1"/>
        <v>-0.82</v>
      </c>
    </row>
    <row r="1001">
      <c r="A1001" s="3">
        <f>IFERROR(__xludf.DUMMYFUNCTION("""COMPUTED_VALUE"""),41628.666666666664)</f>
        <v>41628.66667</v>
      </c>
      <c r="B1001" s="1">
        <f>IFERROR(__xludf.DUMMYFUNCTION("""COMPUTED_VALUE"""),53.99)</f>
        <v>53.99</v>
      </c>
      <c r="C1001" s="1">
        <f t="shared" si="1"/>
        <v>-1.03</v>
      </c>
    </row>
    <row r="1002">
      <c r="A1002" s="3">
        <f>IFERROR(__xludf.DUMMYFUNCTION("""COMPUTED_VALUE"""),41631.666666666664)</f>
        <v>41631.66667</v>
      </c>
      <c r="B1002" s="1">
        <f>IFERROR(__xludf.DUMMYFUNCTION("""COMPUTED_VALUE"""),54.51)</f>
        <v>54.51</v>
      </c>
      <c r="C1002" s="1">
        <f t="shared" si="1"/>
        <v>-0.48</v>
      </c>
    </row>
    <row r="1003">
      <c r="A1003" s="3">
        <f>IFERROR(__xludf.DUMMYFUNCTION("""COMPUTED_VALUE"""),41632.666666666664)</f>
        <v>41632.66667</v>
      </c>
      <c r="B1003" s="1">
        <f>IFERROR(__xludf.DUMMYFUNCTION("""COMPUTED_VALUE"""),54.68)</f>
        <v>54.68</v>
      </c>
      <c r="C1003" s="1">
        <f t="shared" si="1"/>
        <v>-0.83</v>
      </c>
    </row>
    <row r="1004">
      <c r="A1004" s="3">
        <f>IFERROR(__xludf.DUMMYFUNCTION("""COMPUTED_VALUE"""),41634.666666666664)</f>
        <v>41634.66667</v>
      </c>
      <c r="B1004" s="1">
        <f>IFERROR(__xludf.DUMMYFUNCTION("""COMPUTED_VALUE"""),55.05)</f>
        <v>55.05</v>
      </c>
      <c r="C1004" s="1">
        <f t="shared" si="1"/>
        <v>-0.63</v>
      </c>
    </row>
    <row r="1005">
      <c r="A1005" s="3">
        <f>IFERROR(__xludf.DUMMYFUNCTION("""COMPUTED_VALUE"""),41635.666666666664)</f>
        <v>41635.66667</v>
      </c>
      <c r="B1005" s="1">
        <f>IFERROR(__xludf.DUMMYFUNCTION("""COMPUTED_VALUE"""),54.92)</f>
        <v>54.92</v>
      </c>
      <c r="C1005" s="1">
        <f t="shared" si="1"/>
        <v>-1.13</v>
      </c>
    </row>
    <row r="1006">
      <c r="A1006" s="3">
        <f>IFERROR(__xludf.DUMMYFUNCTION("""COMPUTED_VALUE"""),41638.666666666664)</f>
        <v>41638.66667</v>
      </c>
      <c r="B1006" s="1">
        <f>IFERROR(__xludf.DUMMYFUNCTION("""COMPUTED_VALUE"""),55.23)</f>
        <v>55.23</v>
      </c>
      <c r="C1006" s="1">
        <f t="shared" si="1"/>
        <v>-0.69</v>
      </c>
    </row>
    <row r="1007">
      <c r="A1007" s="3">
        <f>IFERROR(__xludf.DUMMYFUNCTION("""COMPUTED_VALUE"""),41639.666666666664)</f>
        <v>41639.66667</v>
      </c>
      <c r="B1007" s="1">
        <f>IFERROR(__xludf.DUMMYFUNCTION("""COMPUTED_VALUE"""),55.67)</f>
        <v>55.67</v>
      </c>
      <c r="C1007" s="1">
        <f t="shared" si="1"/>
        <v>-0.56</v>
      </c>
    </row>
    <row r="1008">
      <c r="A1008" s="3">
        <f>IFERROR(__xludf.DUMMYFUNCTION("""COMPUTED_VALUE"""),41641.666666666664)</f>
        <v>41641.66667</v>
      </c>
      <c r="B1008" s="1">
        <f>IFERROR(__xludf.DUMMYFUNCTION("""COMPUTED_VALUE"""),55.25)</f>
        <v>55.25</v>
      </c>
      <c r="C1008" s="1">
        <f t="shared" si="1"/>
        <v>-1.42</v>
      </c>
    </row>
    <row r="1009">
      <c r="A1009" s="3">
        <f>IFERROR(__xludf.DUMMYFUNCTION("""COMPUTED_VALUE"""),41642.666666666664)</f>
        <v>41642.66667</v>
      </c>
      <c r="B1009" s="1">
        <f>IFERROR(__xludf.DUMMYFUNCTION("""COMPUTED_VALUE"""),55.29)</f>
        <v>55.29</v>
      </c>
      <c r="C1009" s="1">
        <f t="shared" si="1"/>
        <v>-0.96</v>
      </c>
    </row>
    <row r="1010">
      <c r="A1010" s="3">
        <f>IFERROR(__xludf.DUMMYFUNCTION("""COMPUTED_VALUE"""),41645.666666666664)</f>
        <v>41645.66667</v>
      </c>
      <c r="B1010" s="1">
        <f>IFERROR(__xludf.DUMMYFUNCTION("""COMPUTED_VALUE"""),54.96)</f>
        <v>54.96</v>
      </c>
      <c r="C1010" s="1">
        <f t="shared" si="1"/>
        <v>-1.33</v>
      </c>
    </row>
    <row r="1011">
      <c r="A1011" s="3">
        <f>IFERROR(__xludf.DUMMYFUNCTION("""COMPUTED_VALUE"""),41646.666666666664)</f>
        <v>41646.66667</v>
      </c>
      <c r="B1011" s="1">
        <f>IFERROR(__xludf.DUMMYFUNCTION("""COMPUTED_VALUE"""),55.38)</f>
        <v>55.38</v>
      </c>
      <c r="C1011" s="1">
        <f t="shared" si="1"/>
        <v>-0.58</v>
      </c>
    </row>
    <row r="1012">
      <c r="A1012" s="3">
        <f>IFERROR(__xludf.DUMMYFUNCTION("""COMPUTED_VALUE"""),41647.666666666664)</f>
        <v>41647.66667</v>
      </c>
      <c r="B1012" s="1">
        <f>IFERROR(__xludf.DUMMYFUNCTION("""COMPUTED_VALUE"""),55.56)</f>
        <v>55.56</v>
      </c>
      <c r="C1012" s="1">
        <f t="shared" si="1"/>
        <v>-0.82</v>
      </c>
    </row>
    <row r="1013">
      <c r="A1013" s="3">
        <f>IFERROR(__xludf.DUMMYFUNCTION("""COMPUTED_VALUE"""),41648.666666666664)</f>
        <v>41648.66667</v>
      </c>
      <c r="B1013" s="1">
        <f>IFERROR(__xludf.DUMMYFUNCTION("""COMPUTED_VALUE"""),55.48)</f>
        <v>55.48</v>
      </c>
      <c r="C1013" s="1">
        <f t="shared" si="1"/>
        <v>-1.08</v>
      </c>
    </row>
    <row r="1014">
      <c r="A1014" s="3">
        <f>IFERROR(__xludf.DUMMYFUNCTION("""COMPUTED_VALUE"""),41649.666666666664)</f>
        <v>41649.66667</v>
      </c>
      <c r="B1014" s="1">
        <f>IFERROR(__xludf.DUMMYFUNCTION("""COMPUTED_VALUE"""),55.28)</f>
        <v>55.28</v>
      </c>
      <c r="C1014" s="1">
        <f t="shared" si="1"/>
        <v>-1.2</v>
      </c>
    </row>
    <row r="1015">
      <c r="A1015" s="3">
        <f>IFERROR(__xludf.DUMMYFUNCTION("""COMPUTED_VALUE"""),41652.666666666664)</f>
        <v>41652.66667</v>
      </c>
      <c r="B1015" s="1">
        <f>IFERROR(__xludf.DUMMYFUNCTION("""COMPUTED_VALUE"""),54.73)</f>
        <v>54.73</v>
      </c>
      <c r="C1015" s="1">
        <f t="shared" si="1"/>
        <v>-1.55</v>
      </c>
    </row>
    <row r="1016">
      <c r="A1016" s="3">
        <f>IFERROR(__xludf.DUMMYFUNCTION("""COMPUTED_VALUE"""),41653.666666666664)</f>
        <v>41653.66667</v>
      </c>
      <c r="B1016" s="1">
        <f>IFERROR(__xludf.DUMMYFUNCTION("""COMPUTED_VALUE"""),55.66)</f>
        <v>55.66</v>
      </c>
      <c r="C1016" s="1">
        <f t="shared" si="1"/>
        <v>-0.07</v>
      </c>
    </row>
    <row r="1017">
      <c r="A1017" s="3">
        <f>IFERROR(__xludf.DUMMYFUNCTION("""COMPUTED_VALUE"""),41654.666666666664)</f>
        <v>41654.66667</v>
      </c>
      <c r="B1017" s="1">
        <f>IFERROR(__xludf.DUMMYFUNCTION("""COMPUTED_VALUE"""),55.94)</f>
        <v>55.94</v>
      </c>
      <c r="C1017" s="1">
        <f t="shared" si="1"/>
        <v>-0.72</v>
      </c>
    </row>
    <row r="1018">
      <c r="A1018" s="3">
        <f>IFERROR(__xludf.DUMMYFUNCTION("""COMPUTED_VALUE"""),41655.666666666664)</f>
        <v>41655.66667</v>
      </c>
      <c r="B1018" s="1">
        <f>IFERROR(__xludf.DUMMYFUNCTION("""COMPUTED_VALUE"""),55.44)</f>
        <v>55.44</v>
      </c>
      <c r="C1018" s="1">
        <f t="shared" si="1"/>
        <v>-1.5</v>
      </c>
    </row>
    <row r="1019">
      <c r="A1019" s="3">
        <f>IFERROR(__xludf.DUMMYFUNCTION("""COMPUTED_VALUE"""),41656.666666666664)</f>
        <v>41656.66667</v>
      </c>
      <c r="B1019" s="1">
        <f>IFERROR(__xludf.DUMMYFUNCTION("""COMPUTED_VALUE"""),58.05)</f>
        <v>58.05</v>
      </c>
      <c r="C1019" s="1">
        <f t="shared" si="1"/>
        <v>1.61</v>
      </c>
    </row>
    <row r="1020">
      <c r="A1020" s="3">
        <f>IFERROR(__xludf.DUMMYFUNCTION("""COMPUTED_VALUE"""),41660.666666666664)</f>
        <v>41660.66667</v>
      </c>
      <c r="B1020" s="1">
        <f>IFERROR(__xludf.DUMMYFUNCTION("""COMPUTED_VALUE"""),57.98)</f>
        <v>57.98</v>
      </c>
      <c r="C1020" s="1">
        <f t="shared" si="1"/>
        <v>-1.07</v>
      </c>
    </row>
    <row r="1021">
      <c r="A1021" s="3">
        <f>IFERROR(__xludf.DUMMYFUNCTION("""COMPUTED_VALUE"""),41661.666666666664)</f>
        <v>41661.66667</v>
      </c>
      <c r="B1021" s="1">
        <f>IFERROR(__xludf.DUMMYFUNCTION("""COMPUTED_VALUE"""),58.25)</f>
        <v>58.25</v>
      </c>
      <c r="C1021" s="1">
        <f t="shared" si="1"/>
        <v>-0.73</v>
      </c>
    </row>
    <row r="1022">
      <c r="A1022" s="3">
        <f>IFERROR(__xludf.DUMMYFUNCTION("""COMPUTED_VALUE"""),41662.666666666664)</f>
        <v>41662.66667</v>
      </c>
      <c r="B1022" s="1">
        <f>IFERROR(__xludf.DUMMYFUNCTION("""COMPUTED_VALUE"""),57.06)</f>
        <v>57.06</v>
      </c>
      <c r="C1022" s="1">
        <f t="shared" si="1"/>
        <v>-2.19</v>
      </c>
    </row>
    <row r="1023">
      <c r="A1023" s="3">
        <f>IFERROR(__xludf.DUMMYFUNCTION("""COMPUTED_VALUE"""),41663.666666666664)</f>
        <v>41663.66667</v>
      </c>
      <c r="B1023" s="1">
        <f>IFERROR(__xludf.DUMMYFUNCTION("""COMPUTED_VALUE"""),55.31)</f>
        <v>55.31</v>
      </c>
      <c r="C1023" s="1">
        <f t="shared" si="1"/>
        <v>-2.75</v>
      </c>
    </row>
    <row r="1024">
      <c r="A1024" s="3">
        <f>IFERROR(__xludf.DUMMYFUNCTION("""COMPUTED_VALUE"""),41666.666666666664)</f>
        <v>41666.66667</v>
      </c>
      <c r="B1024" s="1">
        <f>IFERROR(__xludf.DUMMYFUNCTION("""COMPUTED_VALUE"""),54.06)</f>
        <v>54.06</v>
      </c>
      <c r="C1024" s="1">
        <f t="shared" si="1"/>
        <v>-2.25</v>
      </c>
    </row>
    <row r="1025">
      <c r="A1025" s="3">
        <f>IFERROR(__xludf.DUMMYFUNCTION("""COMPUTED_VALUE"""),41667.666666666664)</f>
        <v>41667.66667</v>
      </c>
      <c r="B1025" s="1">
        <f>IFERROR(__xludf.DUMMYFUNCTION("""COMPUTED_VALUE"""),55.24)</f>
        <v>55.24</v>
      </c>
      <c r="C1025" s="1">
        <f t="shared" si="1"/>
        <v>0.18</v>
      </c>
    </row>
    <row r="1026">
      <c r="A1026" s="3">
        <f>IFERROR(__xludf.DUMMYFUNCTION("""COMPUTED_VALUE"""),41668.666666666664)</f>
        <v>41668.66667</v>
      </c>
      <c r="B1026" s="1">
        <f>IFERROR(__xludf.DUMMYFUNCTION("""COMPUTED_VALUE"""),54.28)</f>
        <v>54.28</v>
      </c>
      <c r="C1026" s="1">
        <f t="shared" si="1"/>
        <v>-1.96</v>
      </c>
    </row>
    <row r="1027">
      <c r="A1027" s="3">
        <f>IFERROR(__xludf.DUMMYFUNCTION("""COMPUTED_VALUE"""),41669.666666666664)</f>
        <v>41669.66667</v>
      </c>
      <c r="B1027" s="1">
        <f>IFERROR(__xludf.DUMMYFUNCTION("""COMPUTED_VALUE"""),55.22)</f>
        <v>55.22</v>
      </c>
      <c r="C1027" s="1">
        <f t="shared" si="1"/>
        <v>-0.06</v>
      </c>
    </row>
    <row r="1028">
      <c r="A1028" s="3">
        <f>IFERROR(__xludf.DUMMYFUNCTION("""COMPUTED_VALUE"""),41670.666666666664)</f>
        <v>41670.66667</v>
      </c>
      <c r="B1028" s="1">
        <f>IFERROR(__xludf.DUMMYFUNCTION("""COMPUTED_VALUE"""),53.86)</f>
        <v>53.86</v>
      </c>
      <c r="C1028" s="1">
        <f t="shared" si="1"/>
        <v>-2.36</v>
      </c>
    </row>
    <row r="1029">
      <c r="A1029" s="3">
        <f>IFERROR(__xludf.DUMMYFUNCTION("""COMPUTED_VALUE"""),41673.666666666664)</f>
        <v>41673.66667</v>
      </c>
      <c r="B1029" s="1">
        <f>IFERROR(__xludf.DUMMYFUNCTION("""COMPUTED_VALUE"""),53.37)</f>
        <v>53.37</v>
      </c>
      <c r="C1029" s="1">
        <f t="shared" si="1"/>
        <v>-1.49</v>
      </c>
    </row>
    <row r="1030">
      <c r="A1030" s="3">
        <f>IFERROR(__xludf.DUMMYFUNCTION("""COMPUTED_VALUE"""),41674.666666666664)</f>
        <v>41674.66667</v>
      </c>
      <c r="B1030" s="1">
        <f>IFERROR(__xludf.DUMMYFUNCTION("""COMPUTED_VALUE"""),53.64)</f>
        <v>53.64</v>
      </c>
      <c r="C1030" s="1">
        <f t="shared" si="1"/>
        <v>-0.73</v>
      </c>
    </row>
    <row r="1031">
      <c r="A1031" s="3">
        <f>IFERROR(__xludf.DUMMYFUNCTION("""COMPUTED_VALUE"""),41675.666666666664)</f>
        <v>41675.66667</v>
      </c>
      <c r="B1031" s="1">
        <f>IFERROR(__xludf.DUMMYFUNCTION("""COMPUTED_VALUE"""),53.9)</f>
        <v>53.9</v>
      </c>
      <c r="C1031" s="1">
        <f t="shared" si="1"/>
        <v>-0.74</v>
      </c>
    </row>
    <row r="1032">
      <c r="A1032" s="3">
        <f>IFERROR(__xludf.DUMMYFUNCTION("""COMPUTED_VALUE"""),41676.666666666664)</f>
        <v>41676.66667</v>
      </c>
      <c r="B1032" s="1">
        <f>IFERROR(__xludf.DUMMYFUNCTION("""COMPUTED_VALUE"""),54.75)</f>
        <v>54.75</v>
      </c>
      <c r="C1032" s="1">
        <f t="shared" si="1"/>
        <v>-0.15</v>
      </c>
    </row>
    <row r="1033">
      <c r="A1033" s="3">
        <f>IFERROR(__xludf.DUMMYFUNCTION("""COMPUTED_VALUE"""),41677.666666666664)</f>
        <v>41677.66667</v>
      </c>
      <c r="B1033" s="1">
        <f>IFERROR(__xludf.DUMMYFUNCTION("""COMPUTED_VALUE"""),55.45)</f>
        <v>55.45</v>
      </c>
      <c r="C1033" s="1">
        <f t="shared" si="1"/>
        <v>-0.3</v>
      </c>
    </row>
    <row r="1034">
      <c r="A1034" s="3">
        <f>IFERROR(__xludf.DUMMYFUNCTION("""COMPUTED_VALUE"""),41680.666666666664)</f>
        <v>41680.66667</v>
      </c>
      <c r="B1034" s="1">
        <f>IFERROR(__xludf.DUMMYFUNCTION("""COMPUTED_VALUE"""),55.14)</f>
        <v>55.14</v>
      </c>
      <c r="C1034" s="1">
        <f t="shared" si="1"/>
        <v>-1.31</v>
      </c>
    </row>
    <row r="1035">
      <c r="A1035" s="3">
        <f>IFERROR(__xludf.DUMMYFUNCTION("""COMPUTED_VALUE"""),41681.666666666664)</f>
        <v>41681.66667</v>
      </c>
      <c r="B1035" s="1">
        <f>IFERROR(__xludf.DUMMYFUNCTION("""COMPUTED_VALUE"""),55.58)</f>
        <v>55.58</v>
      </c>
      <c r="C1035" s="1">
        <f t="shared" si="1"/>
        <v>-0.56</v>
      </c>
    </row>
    <row r="1036">
      <c r="A1036" s="3">
        <f>IFERROR(__xludf.DUMMYFUNCTION("""COMPUTED_VALUE"""),41682.666666666664)</f>
        <v>41682.66667</v>
      </c>
      <c r="B1036" s="1">
        <f>IFERROR(__xludf.DUMMYFUNCTION("""COMPUTED_VALUE"""),56.04)</f>
        <v>56.04</v>
      </c>
      <c r="C1036" s="1">
        <f t="shared" si="1"/>
        <v>-0.54</v>
      </c>
    </row>
    <row r="1037">
      <c r="A1037" s="3">
        <f>IFERROR(__xludf.DUMMYFUNCTION("""COMPUTED_VALUE"""),41683.666666666664)</f>
        <v>41683.66667</v>
      </c>
      <c r="B1037" s="1">
        <f>IFERROR(__xludf.DUMMYFUNCTION("""COMPUTED_VALUE"""),56.01)</f>
        <v>56.01</v>
      </c>
      <c r="C1037" s="1">
        <f t="shared" si="1"/>
        <v>-1.03</v>
      </c>
    </row>
    <row r="1038">
      <c r="A1038" s="3">
        <f>IFERROR(__xludf.DUMMYFUNCTION("""COMPUTED_VALUE"""),41684.666666666664)</f>
        <v>41684.66667</v>
      </c>
      <c r="B1038" s="1">
        <f>IFERROR(__xludf.DUMMYFUNCTION("""COMPUTED_VALUE"""),56.5)</f>
        <v>56.5</v>
      </c>
      <c r="C1038" s="1">
        <f t="shared" si="1"/>
        <v>-0.51</v>
      </c>
    </row>
    <row r="1039">
      <c r="A1039" s="3">
        <f>IFERROR(__xludf.DUMMYFUNCTION("""COMPUTED_VALUE"""),41688.666666666664)</f>
        <v>41688.66667</v>
      </c>
      <c r="B1039" s="1">
        <f>IFERROR(__xludf.DUMMYFUNCTION("""COMPUTED_VALUE"""),56.52)</f>
        <v>56.52</v>
      </c>
      <c r="C1039" s="1">
        <f t="shared" si="1"/>
        <v>-0.98</v>
      </c>
    </row>
    <row r="1040">
      <c r="A1040" s="3">
        <f>IFERROR(__xludf.DUMMYFUNCTION("""COMPUTED_VALUE"""),41689.666666666664)</f>
        <v>41689.66667</v>
      </c>
      <c r="B1040" s="1">
        <f>IFERROR(__xludf.DUMMYFUNCTION("""COMPUTED_VALUE"""),55.97)</f>
        <v>55.97</v>
      </c>
      <c r="C1040" s="1">
        <f t="shared" si="1"/>
        <v>-1.55</v>
      </c>
    </row>
    <row r="1041">
      <c r="A1041" s="3">
        <f>IFERROR(__xludf.DUMMYFUNCTION("""COMPUTED_VALUE"""),41690.666666666664)</f>
        <v>41690.66667</v>
      </c>
      <c r="B1041" s="1">
        <f>IFERROR(__xludf.DUMMYFUNCTION("""COMPUTED_VALUE"""),55.87)</f>
        <v>55.87</v>
      </c>
      <c r="C1041" s="1">
        <f t="shared" si="1"/>
        <v>-1.1</v>
      </c>
    </row>
    <row r="1042">
      <c r="A1042" s="3">
        <f>IFERROR(__xludf.DUMMYFUNCTION("""COMPUTED_VALUE"""),41691.666666666664)</f>
        <v>41691.66667</v>
      </c>
      <c r="B1042" s="1">
        <f>IFERROR(__xludf.DUMMYFUNCTION("""COMPUTED_VALUE"""),55.84)</f>
        <v>55.84</v>
      </c>
      <c r="C1042" s="1">
        <f t="shared" si="1"/>
        <v>-1.03</v>
      </c>
    </row>
    <row r="1043">
      <c r="A1043" s="3">
        <f>IFERROR(__xludf.DUMMYFUNCTION("""COMPUTED_VALUE"""),41694.666666666664)</f>
        <v>41694.66667</v>
      </c>
      <c r="B1043" s="1">
        <f>IFERROR(__xludf.DUMMYFUNCTION("""COMPUTED_VALUE"""),56.55)</f>
        <v>56.55</v>
      </c>
      <c r="C1043" s="1">
        <f t="shared" si="1"/>
        <v>-0.29</v>
      </c>
    </row>
    <row r="1044">
      <c r="A1044" s="3">
        <f>IFERROR(__xludf.DUMMYFUNCTION("""COMPUTED_VALUE"""),41695.666666666664)</f>
        <v>41695.66667</v>
      </c>
      <c r="B1044" s="1">
        <f>IFERROR(__xludf.DUMMYFUNCTION("""COMPUTED_VALUE"""),56.78)</f>
        <v>56.78</v>
      </c>
      <c r="C1044" s="1">
        <f t="shared" si="1"/>
        <v>-0.77</v>
      </c>
    </row>
    <row r="1045">
      <c r="A1045" s="3">
        <f>IFERROR(__xludf.DUMMYFUNCTION("""COMPUTED_VALUE"""),41696.666666666664)</f>
        <v>41696.66667</v>
      </c>
      <c r="B1045" s="1">
        <f>IFERROR(__xludf.DUMMYFUNCTION("""COMPUTED_VALUE"""),56.53)</f>
        <v>56.53</v>
      </c>
      <c r="C1045" s="1">
        <f t="shared" si="1"/>
        <v>-1.25</v>
      </c>
    </row>
    <row r="1046">
      <c r="A1046" s="3">
        <f>IFERROR(__xludf.DUMMYFUNCTION("""COMPUTED_VALUE"""),41697.666666666664)</f>
        <v>41697.66667</v>
      </c>
      <c r="B1046" s="1">
        <f>IFERROR(__xludf.DUMMYFUNCTION("""COMPUTED_VALUE"""),56.57)</f>
        <v>56.57</v>
      </c>
      <c r="C1046" s="1">
        <f t="shared" si="1"/>
        <v>-0.96</v>
      </c>
    </row>
    <row r="1047">
      <c r="A1047" s="3">
        <f>IFERROR(__xludf.DUMMYFUNCTION("""COMPUTED_VALUE"""),41698.666666666664)</f>
        <v>41698.66667</v>
      </c>
      <c r="B1047" s="1">
        <f>IFERROR(__xludf.DUMMYFUNCTION("""COMPUTED_VALUE"""),56.49)</f>
        <v>56.49</v>
      </c>
      <c r="C1047" s="1">
        <f t="shared" si="1"/>
        <v>-1.08</v>
      </c>
    </row>
    <row r="1048">
      <c r="A1048" s="3">
        <f>IFERROR(__xludf.DUMMYFUNCTION("""COMPUTED_VALUE"""),41701.666666666664)</f>
        <v>41701.66667</v>
      </c>
      <c r="B1048" s="1">
        <f>IFERROR(__xludf.DUMMYFUNCTION("""COMPUTED_VALUE"""),55.36)</f>
        <v>55.36</v>
      </c>
      <c r="C1048" s="1">
        <f t="shared" si="1"/>
        <v>-2.13</v>
      </c>
    </row>
    <row r="1049">
      <c r="A1049" s="3">
        <f>IFERROR(__xludf.DUMMYFUNCTION("""COMPUTED_VALUE"""),41702.666666666664)</f>
        <v>41702.66667</v>
      </c>
      <c r="B1049" s="1">
        <f>IFERROR(__xludf.DUMMYFUNCTION("""COMPUTED_VALUE"""),56.38)</f>
        <v>56.38</v>
      </c>
      <c r="C1049" s="1">
        <f t="shared" si="1"/>
        <v>0.02</v>
      </c>
    </row>
    <row r="1050">
      <c r="A1050" s="3">
        <f>IFERROR(__xludf.DUMMYFUNCTION("""COMPUTED_VALUE"""),41703.666666666664)</f>
        <v>41703.66667</v>
      </c>
      <c r="B1050" s="1">
        <f>IFERROR(__xludf.DUMMYFUNCTION("""COMPUTED_VALUE"""),55.7)</f>
        <v>55.7</v>
      </c>
      <c r="C1050" s="1">
        <f t="shared" si="1"/>
        <v>-1.68</v>
      </c>
    </row>
    <row r="1051">
      <c r="A1051" s="3">
        <f>IFERROR(__xludf.DUMMYFUNCTION("""COMPUTED_VALUE"""),41704.666666666664)</f>
        <v>41704.66667</v>
      </c>
      <c r="B1051" s="1">
        <f>IFERROR(__xludf.DUMMYFUNCTION("""COMPUTED_VALUE"""),55.97)</f>
        <v>55.97</v>
      </c>
      <c r="C1051" s="1">
        <f t="shared" si="1"/>
        <v>-0.73</v>
      </c>
    </row>
    <row r="1052">
      <c r="A1052" s="3">
        <f>IFERROR(__xludf.DUMMYFUNCTION("""COMPUTED_VALUE"""),41705.666666666664)</f>
        <v>41705.66667</v>
      </c>
      <c r="B1052" s="1">
        <f>IFERROR(__xludf.DUMMYFUNCTION("""COMPUTED_VALUE"""),56.39)</f>
        <v>56.39</v>
      </c>
      <c r="C1052" s="1">
        <f t="shared" si="1"/>
        <v>-0.58</v>
      </c>
    </row>
    <row r="1053">
      <c r="A1053" s="3">
        <f>IFERROR(__xludf.DUMMYFUNCTION("""COMPUTED_VALUE"""),41708.666666666664)</f>
        <v>41708.66667</v>
      </c>
      <c r="B1053" s="1">
        <f>IFERROR(__xludf.DUMMYFUNCTION("""COMPUTED_VALUE"""),56.38)</f>
        <v>56.38</v>
      </c>
      <c r="C1053" s="1">
        <f t="shared" si="1"/>
        <v>-1.01</v>
      </c>
    </row>
    <row r="1054">
      <c r="A1054" s="3">
        <f>IFERROR(__xludf.DUMMYFUNCTION("""COMPUTED_VALUE"""),41709.666666666664)</f>
        <v>41709.66667</v>
      </c>
      <c r="B1054" s="1">
        <f>IFERROR(__xludf.DUMMYFUNCTION("""COMPUTED_VALUE"""),56.8)</f>
        <v>56.8</v>
      </c>
      <c r="C1054" s="1">
        <f t="shared" si="1"/>
        <v>-0.58</v>
      </c>
    </row>
    <row r="1055">
      <c r="A1055" s="3">
        <f>IFERROR(__xludf.DUMMYFUNCTION("""COMPUTED_VALUE"""),41710.666666666664)</f>
        <v>41710.66667</v>
      </c>
      <c r="B1055" s="1">
        <f>IFERROR(__xludf.DUMMYFUNCTION("""COMPUTED_VALUE"""),56.53)</f>
        <v>56.53</v>
      </c>
      <c r="C1055" s="1">
        <f t="shared" si="1"/>
        <v>-1.27</v>
      </c>
    </row>
    <row r="1056">
      <c r="A1056" s="3">
        <f>IFERROR(__xludf.DUMMYFUNCTION("""COMPUTED_VALUE"""),41711.666666666664)</f>
        <v>41711.66667</v>
      </c>
      <c r="B1056" s="1">
        <f>IFERROR(__xludf.DUMMYFUNCTION("""COMPUTED_VALUE"""),55.2)</f>
        <v>55.2</v>
      </c>
      <c r="C1056" s="1">
        <f t="shared" si="1"/>
        <v>-2.33</v>
      </c>
    </row>
    <row r="1057">
      <c r="A1057" s="3">
        <f>IFERROR(__xludf.DUMMYFUNCTION("""COMPUTED_VALUE"""),41712.666666666664)</f>
        <v>41712.66667</v>
      </c>
      <c r="B1057" s="1">
        <f>IFERROR(__xludf.DUMMYFUNCTION("""COMPUTED_VALUE"""),55.19)</f>
        <v>55.19</v>
      </c>
      <c r="C1057" s="1">
        <f t="shared" si="1"/>
        <v>-1.01</v>
      </c>
    </row>
    <row r="1058">
      <c r="A1058" s="3">
        <f>IFERROR(__xludf.DUMMYFUNCTION("""COMPUTED_VALUE"""),41715.666666666664)</f>
        <v>41715.66667</v>
      </c>
      <c r="B1058" s="1">
        <f>IFERROR(__xludf.DUMMYFUNCTION("""COMPUTED_VALUE"""),55.95)</f>
        <v>55.95</v>
      </c>
      <c r="C1058" s="1">
        <f t="shared" si="1"/>
        <v>-0.24</v>
      </c>
    </row>
    <row r="1059">
      <c r="A1059" s="3">
        <f>IFERROR(__xludf.DUMMYFUNCTION("""COMPUTED_VALUE"""),41716.666666666664)</f>
        <v>41716.66667</v>
      </c>
      <c r="B1059" s="1">
        <f>IFERROR(__xludf.DUMMYFUNCTION("""COMPUTED_VALUE"""),56.6)</f>
        <v>56.6</v>
      </c>
      <c r="C1059" s="1">
        <f t="shared" si="1"/>
        <v>-0.35</v>
      </c>
    </row>
    <row r="1060">
      <c r="A1060" s="3">
        <f>IFERROR(__xludf.DUMMYFUNCTION("""COMPUTED_VALUE"""),41717.666666666664)</f>
        <v>41717.66667</v>
      </c>
      <c r="B1060" s="1">
        <f>IFERROR(__xludf.DUMMYFUNCTION("""COMPUTED_VALUE"""),55.96)</f>
        <v>55.96</v>
      </c>
      <c r="C1060" s="1">
        <f t="shared" si="1"/>
        <v>-1.64</v>
      </c>
    </row>
    <row r="1061">
      <c r="A1061" s="3">
        <f>IFERROR(__xludf.DUMMYFUNCTION("""COMPUTED_VALUE"""),41718.666666666664)</f>
        <v>41718.66667</v>
      </c>
      <c r="B1061" s="1">
        <f>IFERROR(__xludf.DUMMYFUNCTION("""COMPUTED_VALUE"""),55.46)</f>
        <v>55.46</v>
      </c>
      <c r="C1061" s="1">
        <f t="shared" si="1"/>
        <v>-1.5</v>
      </c>
    </row>
    <row r="1062">
      <c r="A1062" s="3">
        <f>IFERROR(__xludf.DUMMYFUNCTION("""COMPUTED_VALUE"""),41719.666666666664)</f>
        <v>41719.66667</v>
      </c>
      <c r="B1062" s="1">
        <f>IFERROR(__xludf.DUMMYFUNCTION("""COMPUTED_VALUE"""),55.84)</f>
        <v>55.84</v>
      </c>
      <c r="C1062" s="1">
        <f t="shared" si="1"/>
        <v>-0.62</v>
      </c>
    </row>
    <row r="1063">
      <c r="A1063" s="3">
        <f>IFERROR(__xludf.DUMMYFUNCTION("""COMPUTED_VALUE"""),41722.666666666664)</f>
        <v>41722.66667</v>
      </c>
      <c r="B1063" s="1">
        <f>IFERROR(__xludf.DUMMYFUNCTION("""COMPUTED_VALUE"""),55.19)</f>
        <v>55.19</v>
      </c>
      <c r="C1063" s="1">
        <f t="shared" si="1"/>
        <v>-1.65</v>
      </c>
    </row>
    <row r="1064">
      <c r="A1064" s="3">
        <f>IFERROR(__xludf.DUMMYFUNCTION("""COMPUTED_VALUE"""),41723.666666666664)</f>
        <v>41723.66667</v>
      </c>
      <c r="B1064" s="1">
        <f>IFERROR(__xludf.DUMMYFUNCTION("""COMPUTED_VALUE"""),54.6)</f>
        <v>54.6</v>
      </c>
      <c r="C1064" s="1">
        <f t="shared" si="1"/>
        <v>-1.59</v>
      </c>
    </row>
    <row r="1065">
      <c r="A1065" s="3">
        <f>IFERROR(__xludf.DUMMYFUNCTION("""COMPUTED_VALUE"""),41724.666666666664)</f>
        <v>41724.66667</v>
      </c>
      <c r="B1065" s="1">
        <f>IFERROR(__xludf.DUMMYFUNCTION("""COMPUTED_VALUE"""),53.92)</f>
        <v>53.92</v>
      </c>
      <c r="C1065" s="1">
        <f t="shared" si="1"/>
        <v>-1.68</v>
      </c>
    </row>
    <row r="1066">
      <c r="A1066" s="3">
        <f>IFERROR(__xludf.DUMMYFUNCTION("""COMPUTED_VALUE"""),41725.666666666664)</f>
        <v>41725.66667</v>
      </c>
      <c r="B1066" s="1">
        <f>IFERROR(__xludf.DUMMYFUNCTION("""COMPUTED_VALUE"""),53.94)</f>
        <v>53.94</v>
      </c>
      <c r="C1066" s="1">
        <f t="shared" si="1"/>
        <v>-0.98</v>
      </c>
    </row>
    <row r="1067">
      <c r="A1067" s="3">
        <f>IFERROR(__xludf.DUMMYFUNCTION("""COMPUTED_VALUE"""),41726.666666666664)</f>
        <v>41726.66667</v>
      </c>
      <c r="B1067" s="1">
        <f>IFERROR(__xludf.DUMMYFUNCTION("""COMPUTED_VALUE"""),53.02)</f>
        <v>53.02</v>
      </c>
      <c r="C1067" s="1">
        <f t="shared" si="1"/>
        <v>-1.92</v>
      </c>
    </row>
    <row r="1068">
      <c r="A1068" s="3">
        <f>IFERROR(__xludf.DUMMYFUNCTION("""COMPUTED_VALUE"""),41729.666666666664)</f>
        <v>41729.66667</v>
      </c>
      <c r="B1068" s="1">
        <f>IFERROR(__xludf.DUMMYFUNCTION("""COMPUTED_VALUE"""),53.97)</f>
        <v>53.97</v>
      </c>
      <c r="C1068" s="1">
        <f t="shared" si="1"/>
        <v>-0.05</v>
      </c>
    </row>
    <row r="1069">
      <c r="A1069" s="3">
        <f>IFERROR(__xludf.DUMMYFUNCTION("""COMPUTED_VALUE"""),41730.666666666664)</f>
        <v>41730.66667</v>
      </c>
      <c r="B1069" s="1">
        <f>IFERROR(__xludf.DUMMYFUNCTION("""COMPUTED_VALUE"""),53.68)</f>
        <v>53.68</v>
      </c>
      <c r="C1069" s="1">
        <f t="shared" si="1"/>
        <v>-1.29</v>
      </c>
    </row>
    <row r="1070">
      <c r="A1070" s="3">
        <f>IFERROR(__xludf.DUMMYFUNCTION("""COMPUTED_VALUE"""),41731.666666666664)</f>
        <v>41731.66667</v>
      </c>
      <c r="B1070" s="1">
        <f>IFERROR(__xludf.DUMMYFUNCTION("""COMPUTED_VALUE"""),53.67)</f>
        <v>53.67</v>
      </c>
      <c r="C1070" s="1">
        <f t="shared" si="1"/>
        <v>-1.01</v>
      </c>
    </row>
    <row r="1071">
      <c r="A1071" s="3">
        <f>IFERROR(__xludf.DUMMYFUNCTION("""COMPUTED_VALUE"""),41732.666666666664)</f>
        <v>41732.66667</v>
      </c>
      <c r="B1071" s="1">
        <f>IFERROR(__xludf.DUMMYFUNCTION("""COMPUTED_VALUE"""),53.75)</f>
        <v>53.75</v>
      </c>
      <c r="C1071" s="1">
        <f t="shared" si="1"/>
        <v>-0.92</v>
      </c>
    </row>
    <row r="1072">
      <c r="A1072" s="3">
        <f>IFERROR(__xludf.DUMMYFUNCTION("""COMPUTED_VALUE"""),41733.666666666664)</f>
        <v>41733.66667</v>
      </c>
      <c r="B1072" s="1">
        <f>IFERROR(__xludf.DUMMYFUNCTION("""COMPUTED_VALUE"""),51.93)</f>
        <v>51.93</v>
      </c>
      <c r="C1072" s="1">
        <f t="shared" si="1"/>
        <v>-2.82</v>
      </c>
    </row>
    <row r="1073">
      <c r="A1073" s="3">
        <f>IFERROR(__xludf.DUMMYFUNCTION("""COMPUTED_VALUE"""),41736.666666666664)</f>
        <v>41736.66667</v>
      </c>
      <c r="B1073" s="1">
        <f>IFERROR(__xludf.DUMMYFUNCTION("""COMPUTED_VALUE"""),50.85)</f>
        <v>50.85</v>
      </c>
      <c r="C1073" s="1">
        <f t="shared" si="1"/>
        <v>-2.08</v>
      </c>
    </row>
    <row r="1074">
      <c r="A1074" s="3">
        <f>IFERROR(__xludf.DUMMYFUNCTION("""COMPUTED_VALUE"""),41737.666666666664)</f>
        <v>41737.66667</v>
      </c>
      <c r="B1074" s="1">
        <f>IFERROR(__xludf.DUMMYFUNCTION("""COMPUTED_VALUE"""),50.65)</f>
        <v>50.65</v>
      </c>
      <c r="C1074" s="1">
        <f t="shared" si="1"/>
        <v>-1.2</v>
      </c>
    </row>
    <row r="1075">
      <c r="A1075" s="3">
        <f>IFERROR(__xludf.DUMMYFUNCTION("""COMPUTED_VALUE"""),41738.666666666664)</f>
        <v>41738.66667</v>
      </c>
      <c r="B1075" s="1">
        <f>IFERROR(__xludf.DUMMYFUNCTION("""COMPUTED_VALUE"""),51.89)</f>
        <v>51.89</v>
      </c>
      <c r="C1075" s="1">
        <f t="shared" si="1"/>
        <v>0.24</v>
      </c>
    </row>
    <row r="1076">
      <c r="A1076" s="3">
        <f>IFERROR(__xludf.DUMMYFUNCTION("""COMPUTED_VALUE"""),41739.666666666664)</f>
        <v>41739.66667</v>
      </c>
      <c r="B1076" s="1">
        <f>IFERROR(__xludf.DUMMYFUNCTION("""COMPUTED_VALUE"""),50.39)</f>
        <v>50.39</v>
      </c>
      <c r="C1076" s="1">
        <f t="shared" si="1"/>
        <v>-2.5</v>
      </c>
    </row>
    <row r="1077">
      <c r="A1077" s="3">
        <f>IFERROR(__xludf.DUMMYFUNCTION("""COMPUTED_VALUE"""),41740.666666666664)</f>
        <v>41740.66667</v>
      </c>
      <c r="B1077" s="1">
        <f>IFERROR(__xludf.DUMMYFUNCTION("""COMPUTED_VALUE"""),49.16)</f>
        <v>49.16</v>
      </c>
      <c r="C1077" s="1">
        <f t="shared" si="1"/>
        <v>-2.23</v>
      </c>
    </row>
    <row r="1078">
      <c r="A1078" s="3">
        <f>IFERROR(__xludf.DUMMYFUNCTION("""COMPUTED_VALUE"""),41743.666666666664)</f>
        <v>41743.66667</v>
      </c>
      <c r="B1078" s="1">
        <f>IFERROR(__xludf.DUMMYFUNCTION("""COMPUTED_VALUE"""),50.25)</f>
        <v>50.25</v>
      </c>
      <c r="C1078" s="1">
        <f t="shared" si="1"/>
        <v>0.09</v>
      </c>
    </row>
    <row r="1079">
      <c r="A1079" s="3">
        <f>IFERROR(__xludf.DUMMYFUNCTION("""COMPUTED_VALUE"""),41744.666666666664)</f>
        <v>41744.66667</v>
      </c>
      <c r="B1079" s="1">
        <f>IFERROR(__xludf.DUMMYFUNCTION("""COMPUTED_VALUE"""),51.01)</f>
        <v>51.01</v>
      </c>
      <c r="C1079" s="1">
        <f t="shared" si="1"/>
        <v>-0.24</v>
      </c>
    </row>
    <row r="1080">
      <c r="A1080" s="3">
        <f>IFERROR(__xludf.DUMMYFUNCTION("""COMPUTED_VALUE"""),41745.666666666664)</f>
        <v>41745.66667</v>
      </c>
      <c r="B1080" s="1">
        <f>IFERROR(__xludf.DUMMYFUNCTION("""COMPUTED_VALUE"""),52.34)</f>
        <v>52.34</v>
      </c>
      <c r="C1080" s="1">
        <f t="shared" si="1"/>
        <v>0.33</v>
      </c>
    </row>
    <row r="1081">
      <c r="A1081" s="3">
        <f>IFERROR(__xludf.DUMMYFUNCTION("""COMPUTED_VALUE"""),41746.666666666664)</f>
        <v>41746.66667</v>
      </c>
      <c r="B1081" s="1">
        <f>IFERROR(__xludf.DUMMYFUNCTION("""COMPUTED_VALUE"""),51.99)</f>
        <v>51.99</v>
      </c>
      <c r="C1081" s="1">
        <f t="shared" si="1"/>
        <v>-1.35</v>
      </c>
    </row>
    <row r="1082">
      <c r="A1082" s="3">
        <f>IFERROR(__xludf.DUMMYFUNCTION("""COMPUTED_VALUE"""),41750.666666666664)</f>
        <v>41750.66667</v>
      </c>
      <c r="B1082" s="1">
        <f>IFERROR(__xludf.DUMMYFUNCTION("""COMPUTED_VALUE"""),52.28)</f>
        <v>52.28</v>
      </c>
      <c r="C1082" s="1">
        <f t="shared" si="1"/>
        <v>-0.71</v>
      </c>
    </row>
    <row r="1083">
      <c r="A1083" s="3">
        <f>IFERROR(__xludf.DUMMYFUNCTION("""COMPUTED_VALUE"""),41751.666666666664)</f>
        <v>41751.66667</v>
      </c>
      <c r="B1083" s="1">
        <f>IFERROR(__xludf.DUMMYFUNCTION("""COMPUTED_VALUE"""),52.49)</f>
        <v>52.49</v>
      </c>
      <c r="C1083" s="1">
        <f t="shared" si="1"/>
        <v>-0.79</v>
      </c>
    </row>
    <row r="1084">
      <c r="A1084" s="3">
        <f>IFERROR(__xludf.DUMMYFUNCTION("""COMPUTED_VALUE"""),41752.666666666664)</f>
        <v>41752.66667</v>
      </c>
      <c r="B1084" s="1">
        <f>IFERROR(__xludf.DUMMYFUNCTION("""COMPUTED_VALUE"""),52.21)</f>
        <v>52.21</v>
      </c>
      <c r="C1084" s="1">
        <f t="shared" si="1"/>
        <v>-1.28</v>
      </c>
    </row>
    <row r="1085">
      <c r="A1085" s="3">
        <f>IFERROR(__xludf.DUMMYFUNCTION("""COMPUTED_VALUE"""),41753.666666666664)</f>
        <v>41753.66667</v>
      </c>
      <c r="B1085" s="1">
        <f>IFERROR(__xludf.DUMMYFUNCTION("""COMPUTED_VALUE"""),52.35)</f>
        <v>52.35</v>
      </c>
      <c r="C1085" s="1">
        <f t="shared" si="1"/>
        <v>-0.86</v>
      </c>
    </row>
    <row r="1086">
      <c r="A1086" s="3">
        <f>IFERROR(__xludf.DUMMYFUNCTION("""COMPUTED_VALUE"""),41754.666666666664)</f>
        <v>41754.66667</v>
      </c>
      <c r="B1086" s="1">
        <f>IFERROR(__xludf.DUMMYFUNCTION("""COMPUTED_VALUE"""),49.73)</f>
        <v>49.73</v>
      </c>
      <c r="C1086" s="1">
        <f t="shared" si="1"/>
        <v>-3.62</v>
      </c>
    </row>
    <row r="1087">
      <c r="A1087" s="3">
        <f>IFERROR(__xludf.DUMMYFUNCTION("""COMPUTED_VALUE"""),41757.666666666664)</f>
        <v>41757.66667</v>
      </c>
      <c r="B1087" s="1">
        <f>IFERROR(__xludf.DUMMYFUNCTION("""COMPUTED_VALUE"""),50.36)</f>
        <v>50.36</v>
      </c>
      <c r="C1087" s="1">
        <f t="shared" si="1"/>
        <v>-0.37</v>
      </c>
    </row>
    <row r="1088">
      <c r="A1088" s="3">
        <f>IFERROR(__xludf.DUMMYFUNCTION("""COMPUTED_VALUE"""),41758.666666666664)</f>
        <v>41758.66667</v>
      </c>
      <c r="B1088" s="1">
        <f>IFERROR(__xludf.DUMMYFUNCTION("""COMPUTED_VALUE"""),50.67)</f>
        <v>50.67</v>
      </c>
      <c r="C1088" s="1">
        <f t="shared" si="1"/>
        <v>-0.69</v>
      </c>
    </row>
    <row r="1089">
      <c r="A1089" s="3">
        <f>IFERROR(__xludf.DUMMYFUNCTION("""COMPUTED_VALUE"""),41759.666666666664)</f>
        <v>41759.66667</v>
      </c>
      <c r="B1089" s="1">
        <f>IFERROR(__xludf.DUMMYFUNCTION("""COMPUTED_VALUE"""),50.65)</f>
        <v>50.65</v>
      </c>
      <c r="C1089" s="1">
        <f t="shared" si="1"/>
        <v>-1.02</v>
      </c>
    </row>
    <row r="1090">
      <c r="A1090" s="3">
        <f>IFERROR(__xludf.DUMMYFUNCTION("""COMPUTED_VALUE"""),41760.666666666664)</f>
        <v>41760.66667</v>
      </c>
      <c r="B1090" s="1">
        <f>IFERROR(__xludf.DUMMYFUNCTION("""COMPUTED_VALUE"""),51.52)</f>
        <v>51.52</v>
      </c>
      <c r="C1090" s="1">
        <f t="shared" si="1"/>
        <v>-0.13</v>
      </c>
    </row>
    <row r="1091">
      <c r="A1091" s="3">
        <f>IFERROR(__xludf.DUMMYFUNCTION("""COMPUTED_VALUE"""),41761.666666666664)</f>
        <v>41761.66667</v>
      </c>
      <c r="B1091" s="1">
        <f>IFERROR(__xludf.DUMMYFUNCTION("""COMPUTED_VALUE"""),51.11)</f>
        <v>51.11</v>
      </c>
      <c r="C1091" s="1">
        <f t="shared" si="1"/>
        <v>-1.41</v>
      </c>
    </row>
    <row r="1092">
      <c r="A1092" s="3">
        <f>IFERROR(__xludf.DUMMYFUNCTION("""COMPUTED_VALUE"""),41764.666666666664)</f>
        <v>41764.66667</v>
      </c>
      <c r="B1092" s="1">
        <f>IFERROR(__xludf.DUMMYFUNCTION("""COMPUTED_VALUE"""),51.78)</f>
        <v>51.78</v>
      </c>
      <c r="C1092" s="1">
        <f t="shared" si="1"/>
        <v>-0.33</v>
      </c>
    </row>
    <row r="1093">
      <c r="A1093" s="3">
        <f>IFERROR(__xludf.DUMMYFUNCTION("""COMPUTED_VALUE"""),41765.666666666664)</f>
        <v>41765.66667</v>
      </c>
      <c r="B1093" s="1">
        <f>IFERROR(__xludf.DUMMYFUNCTION("""COMPUTED_VALUE"""),51.34)</f>
        <v>51.34</v>
      </c>
      <c r="C1093" s="1">
        <f t="shared" si="1"/>
        <v>-1.44</v>
      </c>
    </row>
    <row r="1094">
      <c r="A1094" s="3">
        <f>IFERROR(__xludf.DUMMYFUNCTION("""COMPUTED_VALUE"""),41766.666666666664)</f>
        <v>41766.66667</v>
      </c>
      <c r="B1094" s="1">
        <f>IFERROR(__xludf.DUMMYFUNCTION("""COMPUTED_VALUE"""),52.18)</f>
        <v>52.18</v>
      </c>
      <c r="C1094" s="1">
        <f t="shared" si="1"/>
        <v>-0.16</v>
      </c>
    </row>
    <row r="1095">
      <c r="A1095" s="3">
        <f>IFERROR(__xludf.DUMMYFUNCTION("""COMPUTED_VALUE"""),41767.666666666664)</f>
        <v>41767.66667</v>
      </c>
      <c r="B1095" s="1">
        <f>IFERROR(__xludf.DUMMYFUNCTION("""COMPUTED_VALUE"""),52.73)</f>
        <v>52.73</v>
      </c>
      <c r="C1095" s="1">
        <f t="shared" si="1"/>
        <v>-0.45</v>
      </c>
    </row>
    <row r="1096">
      <c r="A1096" s="3">
        <f>IFERROR(__xludf.DUMMYFUNCTION("""COMPUTED_VALUE"""),41768.666666666664)</f>
        <v>41768.66667</v>
      </c>
      <c r="B1096" s="1">
        <f>IFERROR(__xludf.DUMMYFUNCTION("""COMPUTED_VALUE"""),52.7)</f>
        <v>52.7</v>
      </c>
      <c r="C1096" s="1">
        <f t="shared" si="1"/>
        <v>-1.03</v>
      </c>
    </row>
    <row r="1097">
      <c r="A1097" s="3">
        <f>IFERROR(__xludf.DUMMYFUNCTION("""COMPUTED_VALUE"""),41771.666666666664)</f>
        <v>41771.66667</v>
      </c>
      <c r="B1097" s="1">
        <f>IFERROR(__xludf.DUMMYFUNCTION("""COMPUTED_VALUE"""),52.93)</f>
        <v>52.93</v>
      </c>
      <c r="C1097" s="1">
        <f t="shared" si="1"/>
        <v>-0.77</v>
      </c>
    </row>
    <row r="1098">
      <c r="A1098" s="3">
        <f>IFERROR(__xludf.DUMMYFUNCTION("""COMPUTED_VALUE"""),41772.666666666664)</f>
        <v>41772.66667</v>
      </c>
      <c r="B1098" s="1">
        <f>IFERROR(__xludf.DUMMYFUNCTION("""COMPUTED_VALUE"""),53.02)</f>
        <v>53.02</v>
      </c>
      <c r="C1098" s="1">
        <f t="shared" si="1"/>
        <v>-0.91</v>
      </c>
    </row>
    <row r="1099">
      <c r="A1099" s="3">
        <f>IFERROR(__xludf.DUMMYFUNCTION("""COMPUTED_VALUE"""),41773.666666666664)</f>
        <v>41773.66667</v>
      </c>
      <c r="B1099" s="1">
        <f>IFERROR(__xludf.DUMMYFUNCTION("""COMPUTED_VALUE"""),52.47)</f>
        <v>52.47</v>
      </c>
      <c r="C1099" s="1">
        <f t="shared" si="1"/>
        <v>-1.55</v>
      </c>
    </row>
    <row r="1100">
      <c r="A1100" s="3">
        <f>IFERROR(__xludf.DUMMYFUNCTION("""COMPUTED_VALUE"""),41774.666666666664)</f>
        <v>41774.66667</v>
      </c>
      <c r="B1100" s="1">
        <f>IFERROR(__xludf.DUMMYFUNCTION("""COMPUTED_VALUE"""),51.86)</f>
        <v>51.86</v>
      </c>
      <c r="C1100" s="1">
        <f t="shared" si="1"/>
        <v>-1.61</v>
      </c>
    </row>
    <row r="1101">
      <c r="A1101" s="3">
        <f>IFERROR(__xludf.DUMMYFUNCTION("""COMPUTED_VALUE"""),41775.666666666664)</f>
        <v>41775.66667</v>
      </c>
      <c r="B1101" s="1">
        <f>IFERROR(__xludf.DUMMYFUNCTION("""COMPUTED_VALUE"""),52.45)</f>
        <v>52.45</v>
      </c>
      <c r="C1101" s="1">
        <f t="shared" si="1"/>
        <v>-0.41</v>
      </c>
    </row>
    <row r="1102">
      <c r="A1102" s="3">
        <f>IFERROR(__xludf.DUMMYFUNCTION("""COMPUTED_VALUE"""),41778.666666666664)</f>
        <v>41778.66667</v>
      </c>
      <c r="B1102" s="1">
        <f>IFERROR(__xludf.DUMMYFUNCTION("""COMPUTED_VALUE"""),52.59)</f>
        <v>52.59</v>
      </c>
      <c r="C1102" s="1">
        <f t="shared" si="1"/>
        <v>-0.86</v>
      </c>
    </row>
    <row r="1103">
      <c r="A1103" s="3">
        <f>IFERROR(__xludf.DUMMYFUNCTION("""COMPUTED_VALUE"""),41779.666666666664)</f>
        <v>41779.66667</v>
      </c>
      <c r="B1103" s="1">
        <f>IFERROR(__xludf.DUMMYFUNCTION("""COMPUTED_VALUE"""),51.98)</f>
        <v>51.98</v>
      </c>
      <c r="C1103" s="1">
        <f t="shared" si="1"/>
        <v>-1.61</v>
      </c>
    </row>
    <row r="1104">
      <c r="A1104" s="3">
        <f>IFERROR(__xludf.DUMMYFUNCTION("""COMPUTED_VALUE"""),41780.666666666664)</f>
        <v>41780.66667</v>
      </c>
      <c r="B1104" s="1">
        <f>IFERROR(__xludf.DUMMYFUNCTION("""COMPUTED_VALUE"""),52.53)</f>
        <v>52.53</v>
      </c>
      <c r="C1104" s="1">
        <f t="shared" si="1"/>
        <v>-0.45</v>
      </c>
    </row>
    <row r="1105">
      <c r="A1105" s="3">
        <f>IFERROR(__xludf.DUMMYFUNCTION("""COMPUTED_VALUE"""),41781.666666666664)</f>
        <v>41781.66667</v>
      </c>
      <c r="B1105" s="1">
        <f>IFERROR(__xludf.DUMMYFUNCTION("""COMPUTED_VALUE"""),52.34)</f>
        <v>52.34</v>
      </c>
      <c r="C1105" s="1">
        <f t="shared" si="1"/>
        <v>-1.19</v>
      </c>
    </row>
    <row r="1106">
      <c r="A1106" s="3">
        <f>IFERROR(__xludf.DUMMYFUNCTION("""COMPUTED_VALUE"""),41782.666666666664)</f>
        <v>41782.66667</v>
      </c>
      <c r="B1106" s="1">
        <f>IFERROR(__xludf.DUMMYFUNCTION("""COMPUTED_VALUE"""),53.02)</f>
        <v>53.02</v>
      </c>
      <c r="C1106" s="1">
        <f t="shared" si="1"/>
        <v>-0.32</v>
      </c>
    </row>
    <row r="1107">
      <c r="A1107" s="3">
        <f>IFERROR(__xludf.DUMMYFUNCTION("""COMPUTED_VALUE"""),41786.666666666664)</f>
        <v>41786.66667</v>
      </c>
      <c r="B1107" s="1">
        <f>IFERROR(__xludf.DUMMYFUNCTION("""COMPUTED_VALUE"""),53.63)</f>
        <v>53.63</v>
      </c>
      <c r="C1107" s="1">
        <f t="shared" si="1"/>
        <v>-0.39</v>
      </c>
    </row>
    <row r="1108">
      <c r="A1108" s="3">
        <f>IFERROR(__xludf.DUMMYFUNCTION("""COMPUTED_VALUE"""),41787.666666666664)</f>
        <v>41787.66667</v>
      </c>
      <c r="B1108" s="1">
        <f>IFERROR(__xludf.DUMMYFUNCTION("""COMPUTED_VALUE"""),53.45)</f>
        <v>53.45</v>
      </c>
      <c r="C1108" s="1">
        <f t="shared" si="1"/>
        <v>-1.18</v>
      </c>
    </row>
    <row r="1109">
      <c r="A1109" s="3">
        <f>IFERROR(__xludf.DUMMYFUNCTION("""COMPUTED_VALUE"""),41788.666666666664)</f>
        <v>41788.66667</v>
      </c>
      <c r="B1109" s="1">
        <f>IFERROR(__xludf.DUMMYFUNCTION("""COMPUTED_VALUE"""),53.67)</f>
        <v>53.67</v>
      </c>
      <c r="C1109" s="1">
        <f t="shared" si="1"/>
        <v>-0.78</v>
      </c>
    </row>
    <row r="1110">
      <c r="A1110" s="3">
        <f>IFERROR(__xludf.DUMMYFUNCTION("""COMPUTED_VALUE"""),41789.666666666664)</f>
        <v>41789.66667</v>
      </c>
      <c r="B1110" s="1">
        <f>IFERROR(__xludf.DUMMYFUNCTION("""COMPUTED_VALUE"""),53.71)</f>
        <v>53.71</v>
      </c>
      <c r="C1110" s="1">
        <f t="shared" si="1"/>
        <v>-0.96</v>
      </c>
    </row>
    <row r="1111">
      <c r="A1111" s="3">
        <f>IFERROR(__xludf.DUMMYFUNCTION("""COMPUTED_VALUE"""),41792.666666666664)</f>
        <v>41792.66667</v>
      </c>
      <c r="B1111" s="1">
        <f>IFERROR(__xludf.DUMMYFUNCTION("""COMPUTED_VALUE"""),53.38)</f>
        <v>53.38</v>
      </c>
      <c r="C1111" s="1">
        <f t="shared" si="1"/>
        <v>-1.33</v>
      </c>
    </row>
    <row r="1112">
      <c r="A1112" s="3">
        <f>IFERROR(__xludf.DUMMYFUNCTION("""COMPUTED_VALUE"""),41793.666666666664)</f>
        <v>41793.66667</v>
      </c>
      <c r="B1112" s="1">
        <f>IFERROR(__xludf.DUMMYFUNCTION("""COMPUTED_VALUE"""),52.83)</f>
        <v>52.83</v>
      </c>
      <c r="C1112" s="1">
        <f t="shared" si="1"/>
        <v>-1.55</v>
      </c>
    </row>
    <row r="1113">
      <c r="A1113" s="3">
        <f>IFERROR(__xludf.DUMMYFUNCTION("""COMPUTED_VALUE"""),41794.666666666664)</f>
        <v>41794.66667</v>
      </c>
      <c r="B1113" s="1">
        <f>IFERROR(__xludf.DUMMYFUNCTION("""COMPUTED_VALUE"""),52.86)</f>
        <v>52.86</v>
      </c>
      <c r="C1113" s="1">
        <f t="shared" si="1"/>
        <v>-0.97</v>
      </c>
    </row>
    <row r="1114">
      <c r="A1114" s="3">
        <f>IFERROR(__xludf.DUMMYFUNCTION("""COMPUTED_VALUE"""),41795.666666666664)</f>
        <v>41795.66667</v>
      </c>
      <c r="B1114" s="1">
        <f>IFERROR(__xludf.DUMMYFUNCTION("""COMPUTED_VALUE"""),53.06)</f>
        <v>53.06</v>
      </c>
      <c r="C1114" s="1">
        <f t="shared" si="1"/>
        <v>-0.8</v>
      </c>
    </row>
    <row r="1115">
      <c r="A1115" s="3">
        <f>IFERROR(__xludf.DUMMYFUNCTION("""COMPUTED_VALUE"""),41796.666666666664)</f>
        <v>41796.66667</v>
      </c>
      <c r="B1115" s="1">
        <f>IFERROR(__xludf.DUMMYFUNCTION("""COMPUTED_VALUE"""),53.25)</f>
        <v>53.25</v>
      </c>
      <c r="C1115" s="1">
        <f t="shared" si="1"/>
        <v>-0.81</v>
      </c>
    </row>
    <row r="1116">
      <c r="A1116" s="3">
        <f>IFERROR(__xludf.DUMMYFUNCTION("""COMPUTED_VALUE"""),41799.666666666664)</f>
        <v>41799.66667</v>
      </c>
      <c r="B1116" s="1">
        <f>IFERROR(__xludf.DUMMYFUNCTION("""COMPUTED_VALUE"""),53.15)</f>
        <v>53.15</v>
      </c>
      <c r="C1116" s="1">
        <f t="shared" si="1"/>
        <v>-1.1</v>
      </c>
    </row>
    <row r="1117">
      <c r="A1117" s="3">
        <f>IFERROR(__xludf.DUMMYFUNCTION("""COMPUTED_VALUE"""),41800.666666666664)</f>
        <v>41800.66667</v>
      </c>
      <c r="B1117" s="1">
        <f>IFERROR(__xludf.DUMMYFUNCTION("""COMPUTED_VALUE"""),53.56)</f>
        <v>53.56</v>
      </c>
      <c r="C1117" s="1">
        <f t="shared" si="1"/>
        <v>-0.59</v>
      </c>
    </row>
    <row r="1118">
      <c r="A1118" s="3">
        <f>IFERROR(__xludf.DUMMYFUNCTION("""COMPUTED_VALUE"""),41801.666666666664)</f>
        <v>41801.66667</v>
      </c>
      <c r="B1118" s="1">
        <f>IFERROR(__xludf.DUMMYFUNCTION("""COMPUTED_VALUE"""),53.17)</f>
        <v>53.17</v>
      </c>
      <c r="C1118" s="1">
        <f t="shared" si="1"/>
        <v>-1.39</v>
      </c>
    </row>
    <row r="1119">
      <c r="A1119" s="3">
        <f>IFERROR(__xludf.DUMMYFUNCTION("""COMPUTED_VALUE"""),41802.666666666664)</f>
        <v>41802.66667</v>
      </c>
      <c r="B1119" s="1">
        <f>IFERROR(__xludf.DUMMYFUNCTION("""COMPUTED_VALUE"""),52.94)</f>
        <v>52.94</v>
      </c>
      <c r="C1119" s="1">
        <f t="shared" si="1"/>
        <v>-1.23</v>
      </c>
    </row>
    <row r="1120">
      <c r="A1120" s="3">
        <f>IFERROR(__xludf.DUMMYFUNCTION("""COMPUTED_VALUE"""),41803.666666666664)</f>
        <v>41803.66667</v>
      </c>
      <c r="B1120" s="1">
        <f>IFERROR(__xludf.DUMMYFUNCTION("""COMPUTED_VALUE"""),52.82)</f>
        <v>52.82</v>
      </c>
      <c r="C1120" s="1">
        <f t="shared" si="1"/>
        <v>-1.12</v>
      </c>
    </row>
    <row r="1121">
      <c r="A1121" s="3">
        <f>IFERROR(__xludf.DUMMYFUNCTION("""COMPUTED_VALUE"""),41806.666666666664)</f>
        <v>41806.66667</v>
      </c>
      <c r="B1121" s="1">
        <f>IFERROR(__xludf.DUMMYFUNCTION("""COMPUTED_VALUE"""),52.56)</f>
        <v>52.56</v>
      </c>
      <c r="C1121" s="1">
        <f t="shared" si="1"/>
        <v>-1.26</v>
      </c>
    </row>
    <row r="1122">
      <c r="A1122" s="3">
        <f>IFERROR(__xludf.DUMMYFUNCTION("""COMPUTED_VALUE"""),41807.666666666664)</f>
        <v>41807.66667</v>
      </c>
      <c r="B1122" s="1">
        <f>IFERROR(__xludf.DUMMYFUNCTION("""COMPUTED_VALUE"""),52.7)</f>
        <v>52.7</v>
      </c>
      <c r="C1122" s="1">
        <f t="shared" si="1"/>
        <v>-0.86</v>
      </c>
    </row>
    <row r="1123">
      <c r="A1123" s="3">
        <f>IFERROR(__xludf.DUMMYFUNCTION("""COMPUTED_VALUE"""),41808.666666666664)</f>
        <v>41808.66667</v>
      </c>
      <c r="B1123" s="1">
        <f>IFERROR(__xludf.DUMMYFUNCTION("""COMPUTED_VALUE"""),52.81)</f>
        <v>52.81</v>
      </c>
      <c r="C1123" s="1">
        <f t="shared" si="1"/>
        <v>-0.89</v>
      </c>
    </row>
    <row r="1124">
      <c r="A1124" s="3">
        <f>IFERROR(__xludf.DUMMYFUNCTION("""COMPUTED_VALUE"""),41809.666666666664)</f>
        <v>41809.66667</v>
      </c>
      <c r="B1124" s="1">
        <f>IFERROR(__xludf.DUMMYFUNCTION("""COMPUTED_VALUE"""),52.58)</f>
        <v>52.58</v>
      </c>
      <c r="C1124" s="1">
        <f t="shared" si="1"/>
        <v>-1.23</v>
      </c>
    </row>
    <row r="1125">
      <c r="A1125" s="3">
        <f>IFERROR(__xludf.DUMMYFUNCTION("""COMPUTED_VALUE"""),41810.666666666664)</f>
        <v>41810.66667</v>
      </c>
      <c r="B1125" s="1">
        <f>IFERROR(__xludf.DUMMYFUNCTION("""COMPUTED_VALUE"""),52.37)</f>
        <v>52.37</v>
      </c>
      <c r="C1125" s="1">
        <f t="shared" si="1"/>
        <v>-1.21</v>
      </c>
    </row>
    <row r="1126">
      <c r="A1126" s="3">
        <f>IFERROR(__xludf.DUMMYFUNCTION("""COMPUTED_VALUE"""),41813.666666666664)</f>
        <v>41813.66667</v>
      </c>
      <c r="B1126" s="1">
        <f>IFERROR(__xludf.DUMMYFUNCTION("""COMPUTED_VALUE"""),52.37)</f>
        <v>52.37</v>
      </c>
      <c r="C1126" s="1">
        <f t="shared" si="1"/>
        <v>-1</v>
      </c>
    </row>
    <row r="1127">
      <c r="A1127" s="3">
        <f>IFERROR(__xludf.DUMMYFUNCTION("""COMPUTED_VALUE"""),41814.666666666664)</f>
        <v>41814.66667</v>
      </c>
      <c r="B1127" s="1">
        <f>IFERROR(__xludf.DUMMYFUNCTION("""COMPUTED_VALUE"""),51.95)</f>
        <v>51.95</v>
      </c>
      <c r="C1127" s="1">
        <f t="shared" si="1"/>
        <v>-1.42</v>
      </c>
    </row>
    <row r="1128">
      <c r="A1128" s="3">
        <f>IFERROR(__xludf.DUMMYFUNCTION("""COMPUTED_VALUE"""),41815.666666666664)</f>
        <v>41815.66667</v>
      </c>
      <c r="B1128" s="1">
        <f>IFERROR(__xludf.DUMMYFUNCTION("""COMPUTED_VALUE"""),52.27)</f>
        <v>52.27</v>
      </c>
      <c r="C1128" s="1">
        <f t="shared" si="1"/>
        <v>-0.68</v>
      </c>
    </row>
    <row r="1129">
      <c r="A1129" s="3">
        <f>IFERROR(__xludf.DUMMYFUNCTION("""COMPUTED_VALUE"""),41816.666666666664)</f>
        <v>41816.66667</v>
      </c>
      <c r="B1129" s="1">
        <f>IFERROR(__xludf.DUMMYFUNCTION("""COMPUTED_VALUE"""),52.24)</f>
        <v>52.24</v>
      </c>
      <c r="C1129" s="1">
        <f t="shared" si="1"/>
        <v>-1.03</v>
      </c>
    </row>
    <row r="1130">
      <c r="A1130" s="3">
        <f>IFERROR(__xludf.DUMMYFUNCTION("""COMPUTED_VALUE"""),41817.666666666664)</f>
        <v>41817.66667</v>
      </c>
      <c r="B1130" s="1">
        <f>IFERROR(__xludf.DUMMYFUNCTION("""COMPUTED_VALUE"""),52.32)</f>
        <v>52.32</v>
      </c>
      <c r="C1130" s="1">
        <f t="shared" si="1"/>
        <v>-0.92</v>
      </c>
    </row>
    <row r="1131">
      <c r="A1131" s="3">
        <f>IFERROR(__xludf.DUMMYFUNCTION("""COMPUTED_VALUE"""),41820.666666666664)</f>
        <v>41820.66667</v>
      </c>
      <c r="B1131" s="1">
        <f>IFERROR(__xludf.DUMMYFUNCTION("""COMPUTED_VALUE"""),52.68)</f>
        <v>52.68</v>
      </c>
      <c r="C1131" s="1">
        <f t="shared" si="1"/>
        <v>-0.64</v>
      </c>
    </row>
    <row r="1132">
      <c r="A1132" s="3">
        <f>IFERROR(__xludf.DUMMYFUNCTION("""COMPUTED_VALUE"""),41821.666666666664)</f>
        <v>41821.66667</v>
      </c>
      <c r="B1132" s="1">
        <f>IFERROR(__xludf.DUMMYFUNCTION("""COMPUTED_VALUE"""),53.56)</f>
        <v>53.56</v>
      </c>
      <c r="C1132" s="1">
        <f t="shared" si="1"/>
        <v>-0.12</v>
      </c>
    </row>
    <row r="1133">
      <c r="A1133" s="3">
        <f>IFERROR(__xludf.DUMMYFUNCTION("""COMPUTED_VALUE"""),41822.666666666664)</f>
        <v>41822.66667</v>
      </c>
      <c r="B1133" s="1">
        <f>IFERROR(__xludf.DUMMYFUNCTION("""COMPUTED_VALUE"""),53.71)</f>
        <v>53.71</v>
      </c>
      <c r="C1133" s="1">
        <f t="shared" si="1"/>
        <v>-0.85</v>
      </c>
    </row>
    <row r="1134">
      <c r="A1134" s="3">
        <f>IFERROR(__xludf.DUMMYFUNCTION("""COMPUTED_VALUE"""),41823.666666666664)</f>
        <v>41823.66667</v>
      </c>
      <c r="B1134" s="1">
        <f>IFERROR(__xludf.DUMMYFUNCTION("""COMPUTED_VALUE"""),54.13)</f>
        <v>54.13</v>
      </c>
      <c r="C1134" s="1">
        <f t="shared" si="1"/>
        <v>-0.58</v>
      </c>
    </row>
    <row r="1135">
      <c r="A1135" s="3">
        <f>IFERROR(__xludf.DUMMYFUNCTION("""COMPUTED_VALUE"""),41827.666666666664)</f>
        <v>41827.66667</v>
      </c>
      <c r="B1135" s="1">
        <f>IFERROR(__xludf.DUMMYFUNCTION("""COMPUTED_VALUE"""),54.19)</f>
        <v>54.19</v>
      </c>
      <c r="C1135" s="1">
        <f t="shared" si="1"/>
        <v>-0.94</v>
      </c>
    </row>
    <row r="1136">
      <c r="A1136" s="3">
        <f>IFERROR(__xludf.DUMMYFUNCTION("""COMPUTED_VALUE"""),41828.666666666664)</f>
        <v>41828.66667</v>
      </c>
      <c r="B1136" s="1">
        <f>IFERROR(__xludf.DUMMYFUNCTION("""COMPUTED_VALUE"""),53.82)</f>
        <v>53.82</v>
      </c>
      <c r="C1136" s="1">
        <f t="shared" si="1"/>
        <v>-1.37</v>
      </c>
    </row>
    <row r="1137">
      <c r="A1137" s="3">
        <f>IFERROR(__xludf.DUMMYFUNCTION("""COMPUTED_VALUE"""),41829.666666666664)</f>
        <v>41829.66667</v>
      </c>
      <c r="B1137" s="1">
        <f>IFERROR(__xludf.DUMMYFUNCTION("""COMPUTED_VALUE"""),54.04)</f>
        <v>54.04</v>
      </c>
      <c r="C1137" s="1">
        <f t="shared" si="1"/>
        <v>-0.78</v>
      </c>
    </row>
    <row r="1138">
      <c r="A1138" s="3">
        <f>IFERROR(__xludf.DUMMYFUNCTION("""COMPUTED_VALUE"""),41830.666666666664)</f>
        <v>41830.66667</v>
      </c>
      <c r="B1138" s="1">
        <f>IFERROR(__xludf.DUMMYFUNCTION("""COMPUTED_VALUE"""),53.89)</f>
        <v>53.89</v>
      </c>
      <c r="C1138" s="1">
        <f t="shared" si="1"/>
        <v>-1.15</v>
      </c>
    </row>
    <row r="1139">
      <c r="A1139" s="3">
        <f>IFERROR(__xludf.DUMMYFUNCTION("""COMPUTED_VALUE"""),41831.666666666664)</f>
        <v>41831.66667</v>
      </c>
      <c r="B1139" s="1">
        <f>IFERROR(__xludf.DUMMYFUNCTION("""COMPUTED_VALUE"""),54.25)</f>
        <v>54.25</v>
      </c>
      <c r="C1139" s="1">
        <f t="shared" si="1"/>
        <v>-0.64</v>
      </c>
    </row>
    <row r="1140">
      <c r="A1140" s="3">
        <f>IFERROR(__xludf.DUMMYFUNCTION("""COMPUTED_VALUE"""),41834.666666666664)</f>
        <v>41834.66667</v>
      </c>
      <c r="B1140" s="1">
        <f>IFERROR(__xludf.DUMMYFUNCTION("""COMPUTED_VALUE"""),55.26)</f>
        <v>55.26</v>
      </c>
      <c r="C1140" s="1">
        <f t="shared" si="1"/>
        <v>0.01</v>
      </c>
    </row>
    <row r="1141">
      <c r="A1141" s="3">
        <f>IFERROR(__xludf.DUMMYFUNCTION("""COMPUTED_VALUE"""),41835.666666666664)</f>
        <v>41835.66667</v>
      </c>
      <c r="B1141" s="1">
        <f>IFERROR(__xludf.DUMMYFUNCTION("""COMPUTED_VALUE"""),55.45)</f>
        <v>55.45</v>
      </c>
      <c r="C1141" s="1">
        <f t="shared" si="1"/>
        <v>-0.81</v>
      </c>
    </row>
    <row r="1142">
      <c r="A1142" s="3">
        <f>IFERROR(__xludf.DUMMYFUNCTION("""COMPUTED_VALUE"""),41836.666666666664)</f>
        <v>41836.66667</v>
      </c>
      <c r="B1142" s="1">
        <f>IFERROR(__xludf.DUMMYFUNCTION("""COMPUTED_VALUE"""),55.67)</f>
        <v>55.67</v>
      </c>
      <c r="C1142" s="1">
        <f t="shared" si="1"/>
        <v>-0.78</v>
      </c>
    </row>
    <row r="1143">
      <c r="A1143" s="3">
        <f>IFERROR(__xludf.DUMMYFUNCTION("""COMPUTED_VALUE"""),41837.666666666664)</f>
        <v>41837.66667</v>
      </c>
      <c r="B1143" s="1">
        <f>IFERROR(__xludf.DUMMYFUNCTION("""COMPUTED_VALUE"""),54.47)</f>
        <v>54.47</v>
      </c>
      <c r="C1143" s="1">
        <f t="shared" si="1"/>
        <v>-2.2</v>
      </c>
    </row>
    <row r="1144">
      <c r="A1144" s="3">
        <f>IFERROR(__xludf.DUMMYFUNCTION("""COMPUTED_VALUE"""),41838.666666666664)</f>
        <v>41838.66667</v>
      </c>
      <c r="B1144" s="1">
        <f>IFERROR(__xludf.DUMMYFUNCTION("""COMPUTED_VALUE"""),55.05)</f>
        <v>55.05</v>
      </c>
      <c r="C1144" s="1">
        <f t="shared" si="1"/>
        <v>-0.42</v>
      </c>
    </row>
    <row r="1145">
      <c r="A1145" s="3">
        <f>IFERROR(__xludf.DUMMYFUNCTION("""COMPUTED_VALUE"""),41841.666666666664)</f>
        <v>41841.66667</v>
      </c>
      <c r="B1145" s="1">
        <f>IFERROR(__xludf.DUMMYFUNCTION("""COMPUTED_VALUE"""),54.81)</f>
        <v>54.81</v>
      </c>
      <c r="C1145" s="1">
        <f t="shared" si="1"/>
        <v>-1.24</v>
      </c>
    </row>
    <row r="1146">
      <c r="A1146" s="3">
        <f>IFERROR(__xludf.DUMMYFUNCTION("""COMPUTED_VALUE"""),41842.666666666664)</f>
        <v>41842.66667</v>
      </c>
      <c r="B1146" s="1">
        <f>IFERROR(__xludf.DUMMYFUNCTION("""COMPUTED_VALUE"""),55.32)</f>
        <v>55.32</v>
      </c>
      <c r="C1146" s="1">
        <f t="shared" si="1"/>
        <v>-0.49</v>
      </c>
    </row>
    <row r="1147">
      <c r="A1147" s="3">
        <f>IFERROR(__xludf.DUMMYFUNCTION("""COMPUTED_VALUE"""),41843.666666666664)</f>
        <v>41843.66667</v>
      </c>
      <c r="B1147" s="1">
        <f>IFERROR(__xludf.DUMMYFUNCTION("""COMPUTED_VALUE"""),55.3)</f>
        <v>55.3</v>
      </c>
      <c r="C1147" s="1">
        <f t="shared" si="1"/>
        <v>-1.02</v>
      </c>
    </row>
    <row r="1148">
      <c r="A1148" s="3">
        <f>IFERROR(__xludf.DUMMYFUNCTION("""COMPUTED_VALUE"""),41844.666666666664)</f>
        <v>41844.66667</v>
      </c>
      <c r="B1148" s="1">
        <f>IFERROR(__xludf.DUMMYFUNCTION("""COMPUTED_VALUE"""),55.69)</f>
        <v>55.69</v>
      </c>
      <c r="C1148" s="1">
        <f t="shared" si="1"/>
        <v>-0.61</v>
      </c>
    </row>
    <row r="1149">
      <c r="A1149" s="3">
        <f>IFERROR(__xludf.DUMMYFUNCTION("""COMPUTED_VALUE"""),41845.666666666664)</f>
        <v>41845.66667</v>
      </c>
      <c r="B1149" s="1">
        <f>IFERROR(__xludf.DUMMYFUNCTION("""COMPUTED_VALUE"""),53.69)</f>
        <v>53.69</v>
      </c>
      <c r="C1149" s="1">
        <f t="shared" si="1"/>
        <v>-3</v>
      </c>
    </row>
    <row r="1150">
      <c r="A1150" s="3">
        <f>IFERROR(__xludf.DUMMYFUNCTION("""COMPUTED_VALUE"""),41848.666666666664)</f>
        <v>41848.66667</v>
      </c>
      <c r="B1150" s="1">
        <f>IFERROR(__xludf.DUMMYFUNCTION("""COMPUTED_VALUE"""),53.56)</f>
        <v>53.56</v>
      </c>
      <c r="C1150" s="1">
        <f t="shared" si="1"/>
        <v>-1.13</v>
      </c>
    </row>
    <row r="1151">
      <c r="A1151" s="3">
        <f>IFERROR(__xludf.DUMMYFUNCTION("""COMPUTED_VALUE"""),41849.666666666664)</f>
        <v>41849.66667</v>
      </c>
      <c r="B1151" s="1">
        <f>IFERROR(__xludf.DUMMYFUNCTION("""COMPUTED_VALUE"""),53.38)</f>
        <v>53.38</v>
      </c>
      <c r="C1151" s="1">
        <f t="shared" si="1"/>
        <v>-1.18</v>
      </c>
    </row>
    <row r="1152">
      <c r="A1152" s="3">
        <f>IFERROR(__xludf.DUMMYFUNCTION("""COMPUTED_VALUE"""),41850.666666666664)</f>
        <v>41850.66667</v>
      </c>
      <c r="B1152" s="1">
        <f>IFERROR(__xludf.DUMMYFUNCTION("""COMPUTED_VALUE"""),53.52)</f>
        <v>53.52</v>
      </c>
      <c r="C1152" s="1">
        <f t="shared" si="1"/>
        <v>-0.86</v>
      </c>
    </row>
    <row r="1153">
      <c r="A1153" s="3">
        <f>IFERROR(__xludf.DUMMYFUNCTION("""COMPUTED_VALUE"""),41851.666666666664)</f>
        <v>41851.66667</v>
      </c>
      <c r="B1153" s="1">
        <f>IFERROR(__xludf.DUMMYFUNCTION("""COMPUTED_VALUE"""),52.75)</f>
        <v>52.75</v>
      </c>
      <c r="C1153" s="1">
        <f t="shared" si="1"/>
        <v>-1.77</v>
      </c>
    </row>
    <row r="1154">
      <c r="A1154" s="3">
        <f>IFERROR(__xludf.DUMMYFUNCTION("""COMPUTED_VALUE"""),41852.666666666664)</f>
        <v>41852.66667</v>
      </c>
      <c r="B1154" s="1">
        <f>IFERROR(__xludf.DUMMYFUNCTION("""COMPUTED_VALUE"""),52.95)</f>
        <v>52.95</v>
      </c>
      <c r="C1154" s="1">
        <f t="shared" si="1"/>
        <v>-0.8</v>
      </c>
    </row>
    <row r="1155">
      <c r="A1155" s="3">
        <f>IFERROR(__xludf.DUMMYFUNCTION("""COMPUTED_VALUE"""),41855.666666666664)</f>
        <v>41855.66667</v>
      </c>
      <c r="B1155" s="1">
        <f>IFERROR(__xludf.DUMMYFUNCTION("""COMPUTED_VALUE"""),53.04)</f>
        <v>53.04</v>
      </c>
      <c r="C1155" s="1">
        <f t="shared" si="1"/>
        <v>-0.91</v>
      </c>
    </row>
    <row r="1156">
      <c r="A1156" s="3">
        <f>IFERROR(__xludf.DUMMYFUNCTION("""COMPUTED_VALUE"""),41856.666666666664)</f>
        <v>41856.66667</v>
      </c>
      <c r="B1156" s="1">
        <f>IFERROR(__xludf.DUMMYFUNCTION("""COMPUTED_VALUE"""),52.64)</f>
        <v>52.64</v>
      </c>
      <c r="C1156" s="1">
        <f t="shared" si="1"/>
        <v>-1.4</v>
      </c>
    </row>
    <row r="1157">
      <c r="A1157" s="3">
        <f>IFERROR(__xludf.DUMMYFUNCTION("""COMPUTED_VALUE"""),41857.666666666664)</f>
        <v>41857.66667</v>
      </c>
      <c r="B1157" s="1">
        <f>IFERROR(__xludf.DUMMYFUNCTION("""COMPUTED_VALUE"""),52.67)</f>
        <v>52.67</v>
      </c>
      <c r="C1157" s="1">
        <f t="shared" si="1"/>
        <v>-0.97</v>
      </c>
    </row>
    <row r="1158">
      <c r="A1158" s="3">
        <f>IFERROR(__xludf.DUMMYFUNCTION("""COMPUTED_VALUE"""),41858.666666666664)</f>
        <v>41858.66667</v>
      </c>
      <c r="B1158" s="1">
        <f>IFERROR(__xludf.DUMMYFUNCTION("""COMPUTED_VALUE"""),52.26)</f>
        <v>52.26</v>
      </c>
      <c r="C1158" s="1">
        <f t="shared" si="1"/>
        <v>-1.41</v>
      </c>
    </row>
    <row r="1159">
      <c r="A1159" s="3">
        <f>IFERROR(__xludf.DUMMYFUNCTION("""COMPUTED_VALUE"""),41859.666666666664)</f>
        <v>41859.66667</v>
      </c>
      <c r="B1159" s="1">
        <f>IFERROR(__xludf.DUMMYFUNCTION("""COMPUTED_VALUE"""),52.62)</f>
        <v>52.62</v>
      </c>
      <c r="C1159" s="1">
        <f t="shared" si="1"/>
        <v>-0.64</v>
      </c>
    </row>
    <row r="1160">
      <c r="A1160" s="3">
        <f>IFERROR(__xludf.DUMMYFUNCTION("""COMPUTED_VALUE"""),41862.666666666664)</f>
        <v>41862.66667</v>
      </c>
      <c r="B1160" s="1">
        <f>IFERROR(__xludf.DUMMYFUNCTION("""COMPUTED_VALUE"""),52.65)</f>
        <v>52.65</v>
      </c>
      <c r="C1160" s="1">
        <f t="shared" si="1"/>
        <v>-0.97</v>
      </c>
    </row>
    <row r="1161">
      <c r="A1161" s="3">
        <f>IFERROR(__xludf.DUMMYFUNCTION("""COMPUTED_VALUE"""),41863.666666666664)</f>
        <v>41863.66667</v>
      </c>
      <c r="B1161" s="1">
        <f>IFERROR(__xludf.DUMMYFUNCTION("""COMPUTED_VALUE"""),52.58)</f>
        <v>52.58</v>
      </c>
      <c r="C1161" s="1">
        <f t="shared" si="1"/>
        <v>-1.07</v>
      </c>
    </row>
    <row r="1162">
      <c r="A1162" s="3">
        <f>IFERROR(__xludf.DUMMYFUNCTION("""COMPUTED_VALUE"""),41864.666666666664)</f>
        <v>41864.66667</v>
      </c>
      <c r="B1162" s="1">
        <f>IFERROR(__xludf.DUMMYFUNCTION("""COMPUTED_VALUE"""),52.86)</f>
        <v>52.86</v>
      </c>
      <c r="C1162" s="1">
        <f t="shared" si="1"/>
        <v>-0.72</v>
      </c>
    </row>
    <row r="1163">
      <c r="A1163" s="3">
        <f>IFERROR(__xludf.DUMMYFUNCTION("""COMPUTED_VALUE"""),41865.666666666664)</f>
        <v>41865.66667</v>
      </c>
      <c r="B1163" s="1">
        <f>IFERROR(__xludf.DUMMYFUNCTION("""COMPUTED_VALUE"""),53.13)</f>
        <v>53.13</v>
      </c>
      <c r="C1163" s="1">
        <f t="shared" si="1"/>
        <v>-0.73</v>
      </c>
    </row>
    <row r="1164">
      <c r="A1164" s="3">
        <f>IFERROR(__xludf.DUMMYFUNCTION("""COMPUTED_VALUE"""),41866.666666666664)</f>
        <v>41866.66667</v>
      </c>
      <c r="B1164" s="1">
        <f>IFERROR(__xludf.DUMMYFUNCTION("""COMPUTED_VALUE"""),52.55)</f>
        <v>52.55</v>
      </c>
      <c r="C1164" s="1">
        <f t="shared" si="1"/>
        <v>-1.58</v>
      </c>
    </row>
    <row r="1165">
      <c r="A1165" s="3">
        <f>IFERROR(__xludf.DUMMYFUNCTION("""COMPUTED_VALUE"""),41869.666666666664)</f>
        <v>41869.66667</v>
      </c>
      <c r="B1165" s="1">
        <f>IFERROR(__xludf.DUMMYFUNCTION("""COMPUTED_VALUE"""),53.58)</f>
        <v>53.58</v>
      </c>
      <c r="C1165" s="1">
        <f t="shared" si="1"/>
        <v>0.03</v>
      </c>
    </row>
    <row r="1166">
      <c r="A1166" s="3">
        <f>IFERROR(__xludf.DUMMYFUNCTION("""COMPUTED_VALUE"""),41870.666666666664)</f>
        <v>41870.66667</v>
      </c>
      <c r="B1166" s="1">
        <f>IFERROR(__xludf.DUMMYFUNCTION("""COMPUTED_VALUE"""),53.75)</f>
        <v>53.75</v>
      </c>
      <c r="C1166" s="1">
        <f t="shared" si="1"/>
        <v>-0.83</v>
      </c>
    </row>
    <row r="1167">
      <c r="A1167" s="3">
        <f>IFERROR(__xludf.DUMMYFUNCTION("""COMPUTED_VALUE"""),41871.666666666664)</f>
        <v>41871.66667</v>
      </c>
      <c r="B1167" s="1">
        <f>IFERROR(__xludf.DUMMYFUNCTION("""COMPUTED_VALUE"""),54.05)</f>
        <v>54.05</v>
      </c>
      <c r="C1167" s="1">
        <f t="shared" si="1"/>
        <v>-0.7</v>
      </c>
    </row>
    <row r="1168">
      <c r="A1168" s="3">
        <f>IFERROR(__xludf.DUMMYFUNCTION("""COMPUTED_VALUE"""),41872.666666666664)</f>
        <v>41872.66667</v>
      </c>
      <c r="B1168" s="1">
        <f>IFERROR(__xludf.DUMMYFUNCTION("""COMPUTED_VALUE"""),53.94)</f>
        <v>53.94</v>
      </c>
      <c r="C1168" s="1">
        <f t="shared" si="1"/>
        <v>-1.11</v>
      </c>
    </row>
    <row r="1169">
      <c r="A1169" s="3">
        <f>IFERROR(__xludf.DUMMYFUNCTION("""COMPUTED_VALUE"""),41873.666666666664)</f>
        <v>41873.66667</v>
      </c>
      <c r="B1169" s="1">
        <f>IFERROR(__xludf.DUMMYFUNCTION("""COMPUTED_VALUE"""),54.02)</f>
        <v>54.02</v>
      </c>
      <c r="C1169" s="1">
        <f t="shared" si="1"/>
        <v>-0.92</v>
      </c>
    </row>
    <row r="1170">
      <c r="A1170" s="3">
        <f>IFERROR(__xludf.DUMMYFUNCTION("""COMPUTED_VALUE"""),41876.666666666664)</f>
        <v>41876.66667</v>
      </c>
      <c r="B1170" s="1">
        <f>IFERROR(__xludf.DUMMYFUNCTION("""COMPUTED_VALUE"""),54.01)</f>
        <v>54.01</v>
      </c>
      <c r="C1170" s="1">
        <f t="shared" si="1"/>
        <v>-1.01</v>
      </c>
    </row>
    <row r="1171">
      <c r="A1171" s="3">
        <f>IFERROR(__xludf.DUMMYFUNCTION("""COMPUTED_VALUE"""),41877.666666666664)</f>
        <v>41877.66667</v>
      </c>
      <c r="B1171" s="1">
        <f>IFERROR(__xludf.DUMMYFUNCTION("""COMPUTED_VALUE"""),54.18)</f>
        <v>54.18</v>
      </c>
      <c r="C1171" s="1">
        <f t="shared" si="1"/>
        <v>-0.83</v>
      </c>
    </row>
    <row r="1172">
      <c r="A1172" s="3">
        <f>IFERROR(__xludf.DUMMYFUNCTION("""COMPUTED_VALUE"""),41878.666666666664)</f>
        <v>41878.66667</v>
      </c>
      <c r="B1172" s="1">
        <f>IFERROR(__xludf.DUMMYFUNCTION("""COMPUTED_VALUE"""),54.28)</f>
        <v>54.28</v>
      </c>
      <c r="C1172" s="1">
        <f t="shared" si="1"/>
        <v>-0.9</v>
      </c>
    </row>
    <row r="1173">
      <c r="A1173" s="3">
        <f>IFERROR(__xludf.DUMMYFUNCTION("""COMPUTED_VALUE"""),41879.666666666664)</f>
        <v>41879.66667</v>
      </c>
      <c r="B1173" s="1">
        <f>IFERROR(__xludf.DUMMYFUNCTION("""COMPUTED_VALUE"""),53.65)</f>
        <v>53.65</v>
      </c>
      <c r="C1173" s="1">
        <f t="shared" si="1"/>
        <v>-1.63</v>
      </c>
    </row>
    <row r="1174">
      <c r="A1174" s="3">
        <f>IFERROR(__xludf.DUMMYFUNCTION("""COMPUTED_VALUE"""),41880.666666666664)</f>
        <v>41880.66667</v>
      </c>
      <c r="B1174" s="1">
        <f>IFERROR(__xludf.DUMMYFUNCTION("""COMPUTED_VALUE"""),53.13)</f>
        <v>53.13</v>
      </c>
      <c r="C1174" s="1">
        <f t="shared" si="1"/>
        <v>-1.52</v>
      </c>
    </row>
    <row r="1175">
      <c r="A1175" s="3">
        <f>IFERROR(__xludf.DUMMYFUNCTION("""COMPUTED_VALUE"""),41884.666666666664)</f>
        <v>41884.66667</v>
      </c>
      <c r="B1175" s="1">
        <f>IFERROR(__xludf.DUMMYFUNCTION("""COMPUTED_VALUE"""),53.68)</f>
        <v>53.68</v>
      </c>
      <c r="C1175" s="1">
        <f t="shared" si="1"/>
        <v>-0.45</v>
      </c>
    </row>
    <row r="1176">
      <c r="A1176" s="3">
        <f>IFERROR(__xludf.DUMMYFUNCTION("""COMPUTED_VALUE"""),41885.666666666664)</f>
        <v>41885.66667</v>
      </c>
      <c r="B1176" s="1">
        <f>IFERROR(__xludf.DUMMYFUNCTION("""COMPUTED_VALUE"""),53.73)</f>
        <v>53.73</v>
      </c>
      <c r="C1176" s="1">
        <f t="shared" si="1"/>
        <v>-0.95</v>
      </c>
    </row>
    <row r="1177">
      <c r="A1177" s="3">
        <f>IFERROR(__xludf.DUMMYFUNCTION("""COMPUTED_VALUE"""),41886.666666666664)</f>
        <v>41886.66667</v>
      </c>
      <c r="B1177" s="1">
        <f>IFERROR(__xludf.DUMMYFUNCTION("""COMPUTED_VALUE"""),53.57)</f>
        <v>53.57</v>
      </c>
      <c r="C1177" s="1">
        <f t="shared" si="1"/>
        <v>-1.16</v>
      </c>
    </row>
    <row r="1178">
      <c r="A1178" s="3">
        <f>IFERROR(__xludf.DUMMYFUNCTION("""COMPUTED_VALUE"""),41887.666666666664)</f>
        <v>41887.66667</v>
      </c>
      <c r="B1178" s="1">
        <f>IFERROR(__xludf.DUMMYFUNCTION("""COMPUTED_VALUE"""),53.55)</f>
        <v>53.55</v>
      </c>
      <c r="C1178" s="1">
        <f t="shared" si="1"/>
        <v>-1.02</v>
      </c>
    </row>
    <row r="1179">
      <c r="A1179" s="3">
        <f>IFERROR(__xludf.DUMMYFUNCTION("""COMPUTED_VALUE"""),41890.666666666664)</f>
        <v>41890.66667</v>
      </c>
      <c r="B1179" s="1">
        <f>IFERROR(__xludf.DUMMYFUNCTION("""COMPUTED_VALUE"""),53.94)</f>
        <v>53.94</v>
      </c>
      <c r="C1179" s="1">
        <f t="shared" si="1"/>
        <v>-0.61</v>
      </c>
    </row>
    <row r="1180">
      <c r="A1180" s="3">
        <f>IFERROR(__xludf.DUMMYFUNCTION("""COMPUTED_VALUE"""),41891.666666666664)</f>
        <v>41891.66667</v>
      </c>
      <c r="B1180" s="1">
        <f>IFERROR(__xludf.DUMMYFUNCTION("""COMPUTED_VALUE"""),53.57)</f>
        <v>53.57</v>
      </c>
      <c r="C1180" s="1">
        <f t="shared" si="1"/>
        <v>-1.37</v>
      </c>
    </row>
    <row r="1181">
      <c r="A1181" s="3">
        <f>IFERROR(__xludf.DUMMYFUNCTION("""COMPUTED_VALUE"""),41892.666666666664)</f>
        <v>41892.66667</v>
      </c>
      <c r="B1181" s="1">
        <f>IFERROR(__xludf.DUMMYFUNCTION("""COMPUTED_VALUE"""),54.22)</f>
        <v>54.22</v>
      </c>
      <c r="C1181" s="1">
        <f t="shared" si="1"/>
        <v>-0.35</v>
      </c>
    </row>
    <row r="1182">
      <c r="A1182" s="3">
        <f>IFERROR(__xludf.DUMMYFUNCTION("""COMPUTED_VALUE"""),41893.666666666664)</f>
        <v>41893.66667</v>
      </c>
      <c r="B1182" s="1">
        <f>IFERROR(__xludf.DUMMYFUNCTION("""COMPUTED_VALUE"""),53.74)</f>
        <v>53.74</v>
      </c>
      <c r="C1182" s="1">
        <f t="shared" si="1"/>
        <v>-1.48</v>
      </c>
    </row>
    <row r="1183">
      <c r="A1183" s="3">
        <f>IFERROR(__xludf.DUMMYFUNCTION("""COMPUTED_VALUE"""),41894.666666666664)</f>
        <v>41894.66667</v>
      </c>
      <c r="B1183" s="1">
        <f>IFERROR(__xludf.DUMMYFUNCTION("""COMPUTED_VALUE"""),53.51)</f>
        <v>53.51</v>
      </c>
      <c r="C1183" s="1">
        <f t="shared" si="1"/>
        <v>-1.23</v>
      </c>
    </row>
    <row r="1184">
      <c r="A1184" s="3">
        <f>IFERROR(__xludf.DUMMYFUNCTION("""COMPUTED_VALUE"""),41897.666666666664)</f>
        <v>41897.66667</v>
      </c>
      <c r="B1184" s="1">
        <f>IFERROR(__xludf.DUMMYFUNCTION("""COMPUTED_VALUE"""),53.66)</f>
        <v>53.66</v>
      </c>
      <c r="C1184" s="1">
        <f t="shared" si="1"/>
        <v>-0.85</v>
      </c>
    </row>
    <row r="1185">
      <c r="A1185" s="3">
        <f>IFERROR(__xludf.DUMMYFUNCTION("""COMPUTED_VALUE"""),41898.666666666664)</f>
        <v>41898.66667</v>
      </c>
      <c r="B1185" s="1">
        <f>IFERROR(__xludf.DUMMYFUNCTION("""COMPUTED_VALUE"""),54.33)</f>
        <v>54.33</v>
      </c>
      <c r="C1185" s="1">
        <f t="shared" si="1"/>
        <v>-0.33</v>
      </c>
    </row>
    <row r="1186">
      <c r="A1186" s="3">
        <f>IFERROR(__xludf.DUMMYFUNCTION("""COMPUTED_VALUE"""),41899.666666666664)</f>
        <v>41899.66667</v>
      </c>
      <c r="B1186" s="1">
        <f>IFERROR(__xludf.DUMMYFUNCTION("""COMPUTED_VALUE"""),53.88)</f>
        <v>53.88</v>
      </c>
      <c r="C1186" s="1">
        <f t="shared" si="1"/>
        <v>-1.45</v>
      </c>
    </row>
    <row r="1187">
      <c r="A1187" s="3">
        <f>IFERROR(__xludf.DUMMYFUNCTION("""COMPUTED_VALUE"""),41900.666666666664)</f>
        <v>41900.66667</v>
      </c>
      <c r="B1187" s="1">
        <f>IFERROR(__xludf.DUMMYFUNCTION("""COMPUTED_VALUE"""),54.11)</f>
        <v>54.11</v>
      </c>
      <c r="C1187" s="1">
        <f t="shared" si="1"/>
        <v>-0.77</v>
      </c>
    </row>
    <row r="1188">
      <c r="A1188" s="3">
        <f>IFERROR(__xludf.DUMMYFUNCTION("""COMPUTED_VALUE"""),41901.666666666664)</f>
        <v>41901.66667</v>
      </c>
      <c r="B1188" s="1">
        <f>IFERROR(__xludf.DUMMYFUNCTION("""COMPUTED_VALUE"""),54.06)</f>
        <v>54.06</v>
      </c>
      <c r="C1188" s="1">
        <f t="shared" si="1"/>
        <v>-1.05</v>
      </c>
    </row>
    <row r="1189">
      <c r="A1189" s="3">
        <f>IFERROR(__xludf.DUMMYFUNCTION("""COMPUTED_VALUE"""),41904.666666666664)</f>
        <v>41904.66667</v>
      </c>
      <c r="B1189" s="1">
        <f>IFERROR(__xludf.DUMMYFUNCTION("""COMPUTED_VALUE"""),53.47)</f>
        <v>53.47</v>
      </c>
      <c r="C1189" s="1">
        <f t="shared" si="1"/>
        <v>-1.59</v>
      </c>
    </row>
    <row r="1190">
      <c r="A1190" s="3">
        <f>IFERROR(__xludf.DUMMYFUNCTION("""COMPUTED_VALUE"""),41905.666666666664)</f>
        <v>41905.66667</v>
      </c>
      <c r="B1190" s="1">
        <f>IFERROR(__xludf.DUMMYFUNCTION("""COMPUTED_VALUE"""),53.12)</f>
        <v>53.12</v>
      </c>
      <c r="C1190" s="1">
        <f t="shared" si="1"/>
        <v>-1.35</v>
      </c>
    </row>
    <row r="1191">
      <c r="A1191" s="3">
        <f>IFERROR(__xludf.DUMMYFUNCTION("""COMPUTED_VALUE"""),41906.666666666664)</f>
        <v>41906.66667</v>
      </c>
      <c r="B1191" s="1">
        <f>IFERROR(__xludf.DUMMYFUNCTION("""COMPUTED_VALUE"""),53.6)</f>
        <v>53.6</v>
      </c>
      <c r="C1191" s="1">
        <f t="shared" si="1"/>
        <v>-0.52</v>
      </c>
    </row>
    <row r="1192">
      <c r="A1192" s="3">
        <f>IFERROR(__xludf.DUMMYFUNCTION("""COMPUTED_VALUE"""),41907.666666666664)</f>
        <v>41907.66667</v>
      </c>
      <c r="B1192" s="1">
        <f>IFERROR(__xludf.DUMMYFUNCTION("""COMPUTED_VALUE"""),52.68)</f>
        <v>52.68</v>
      </c>
      <c r="C1192" s="1">
        <f t="shared" si="1"/>
        <v>-1.92</v>
      </c>
    </row>
    <row r="1193">
      <c r="A1193" s="3">
        <f>IFERROR(__xludf.DUMMYFUNCTION("""COMPUTED_VALUE"""),41908.666666666664)</f>
        <v>41908.66667</v>
      </c>
      <c r="B1193" s="1">
        <f>IFERROR(__xludf.DUMMYFUNCTION("""COMPUTED_VALUE"""),52.99)</f>
        <v>52.99</v>
      </c>
      <c r="C1193" s="1">
        <f t="shared" si="1"/>
        <v>-0.69</v>
      </c>
    </row>
    <row r="1194">
      <c r="A1194" s="3">
        <f>IFERROR(__xludf.DUMMYFUNCTION("""COMPUTED_VALUE"""),41911.666666666664)</f>
        <v>41911.66667</v>
      </c>
      <c r="B1194" s="1">
        <f>IFERROR(__xludf.DUMMYFUNCTION("""COMPUTED_VALUE"""),52.73)</f>
        <v>52.73</v>
      </c>
      <c r="C1194" s="1">
        <f t="shared" si="1"/>
        <v>-1.26</v>
      </c>
    </row>
    <row r="1195">
      <c r="A1195" s="3">
        <f>IFERROR(__xludf.DUMMYFUNCTION("""COMPUTED_VALUE"""),41912.666666666664)</f>
        <v>41912.66667</v>
      </c>
      <c r="B1195" s="1">
        <f>IFERROR(__xludf.DUMMYFUNCTION("""COMPUTED_VALUE"""),53.34)</f>
        <v>53.34</v>
      </c>
      <c r="C1195" s="1">
        <f t="shared" si="1"/>
        <v>-0.39</v>
      </c>
    </row>
    <row r="1196">
      <c r="A1196" s="3">
        <f>IFERROR(__xludf.DUMMYFUNCTION("""COMPUTED_VALUE"""),41913.666666666664)</f>
        <v>41913.66667</v>
      </c>
      <c r="B1196" s="1">
        <f>IFERROR(__xludf.DUMMYFUNCTION("""COMPUTED_VALUE"""),52.5)</f>
        <v>52.5</v>
      </c>
      <c r="C1196" s="1">
        <f t="shared" si="1"/>
        <v>-1.84</v>
      </c>
    </row>
    <row r="1197">
      <c r="A1197" s="3">
        <f>IFERROR(__xludf.DUMMYFUNCTION("""COMPUTED_VALUE"""),41914.666666666664)</f>
        <v>41914.66667</v>
      </c>
      <c r="B1197" s="1">
        <f>IFERROR(__xludf.DUMMYFUNCTION("""COMPUTED_VALUE"""),52.43)</f>
        <v>52.43</v>
      </c>
      <c r="C1197" s="1">
        <f t="shared" si="1"/>
        <v>-1.07</v>
      </c>
    </row>
    <row r="1198">
      <c r="A1198" s="3">
        <f>IFERROR(__xludf.DUMMYFUNCTION("""COMPUTED_VALUE"""),41915.666666666664)</f>
        <v>41915.66667</v>
      </c>
      <c r="B1198" s="1">
        <f>IFERROR(__xludf.DUMMYFUNCTION("""COMPUTED_VALUE"""),53.0)</f>
        <v>53</v>
      </c>
      <c r="C1198" s="1">
        <f t="shared" si="1"/>
        <v>-0.43</v>
      </c>
    </row>
    <row r="1199">
      <c r="A1199" s="3">
        <f>IFERROR(__xludf.DUMMYFUNCTION("""COMPUTED_VALUE"""),41918.666666666664)</f>
        <v>41918.66667</v>
      </c>
      <c r="B1199" s="1">
        <f>IFERROR(__xludf.DUMMYFUNCTION("""COMPUTED_VALUE"""),52.95)</f>
        <v>52.95</v>
      </c>
      <c r="C1199" s="1">
        <f t="shared" si="1"/>
        <v>-1.05</v>
      </c>
    </row>
    <row r="1200">
      <c r="A1200" s="3">
        <f>IFERROR(__xludf.DUMMYFUNCTION("""COMPUTED_VALUE"""),41919.666666666664)</f>
        <v>41919.66667</v>
      </c>
      <c r="B1200" s="1">
        <f>IFERROR(__xludf.DUMMYFUNCTION("""COMPUTED_VALUE"""),52.01)</f>
        <v>52.01</v>
      </c>
      <c r="C1200" s="1">
        <f t="shared" si="1"/>
        <v>-1.94</v>
      </c>
    </row>
    <row r="1201">
      <c r="A1201" s="3">
        <f>IFERROR(__xludf.DUMMYFUNCTION("""COMPUTED_VALUE"""),41920.666666666664)</f>
        <v>41920.66667</v>
      </c>
      <c r="B1201" s="1">
        <f>IFERROR(__xludf.DUMMYFUNCTION("""COMPUTED_VALUE"""),53.09)</f>
        <v>53.09</v>
      </c>
      <c r="C1201" s="1">
        <f t="shared" si="1"/>
        <v>0.08</v>
      </c>
    </row>
    <row r="1202">
      <c r="A1202" s="3">
        <f>IFERROR(__xludf.DUMMYFUNCTION("""COMPUTED_VALUE"""),41921.666666666664)</f>
        <v>41921.66667</v>
      </c>
      <c r="B1202" s="1">
        <f>IFERROR(__xludf.DUMMYFUNCTION("""COMPUTED_VALUE"""),51.93)</f>
        <v>51.93</v>
      </c>
      <c r="C1202" s="1">
        <f t="shared" si="1"/>
        <v>-2.16</v>
      </c>
    </row>
    <row r="1203">
      <c r="A1203" s="3">
        <f>IFERROR(__xludf.DUMMYFUNCTION("""COMPUTED_VALUE"""),41922.666666666664)</f>
        <v>41922.66667</v>
      </c>
      <c r="B1203" s="1">
        <f>IFERROR(__xludf.DUMMYFUNCTION("""COMPUTED_VALUE"""),51.25)</f>
        <v>51.25</v>
      </c>
      <c r="C1203" s="1">
        <f t="shared" si="1"/>
        <v>-1.68</v>
      </c>
    </row>
    <row r="1204">
      <c r="A1204" s="3">
        <f>IFERROR(__xludf.DUMMYFUNCTION("""COMPUTED_VALUE"""),41925.666666666664)</f>
        <v>41925.66667</v>
      </c>
      <c r="B1204" s="1">
        <f>IFERROR(__xludf.DUMMYFUNCTION("""COMPUTED_VALUE"""),51.07)</f>
        <v>51.07</v>
      </c>
      <c r="C1204" s="1">
        <f t="shared" si="1"/>
        <v>-1.18</v>
      </c>
    </row>
    <row r="1205">
      <c r="A1205" s="3">
        <f>IFERROR(__xludf.DUMMYFUNCTION("""COMPUTED_VALUE"""),41926.666666666664)</f>
        <v>41926.66667</v>
      </c>
      <c r="B1205" s="1">
        <f>IFERROR(__xludf.DUMMYFUNCTION("""COMPUTED_VALUE"""),50.68)</f>
        <v>50.68</v>
      </c>
      <c r="C1205" s="1">
        <f t="shared" si="1"/>
        <v>-1.39</v>
      </c>
    </row>
    <row r="1206">
      <c r="A1206" s="3">
        <f>IFERROR(__xludf.DUMMYFUNCTION("""COMPUTED_VALUE"""),41927.666666666664)</f>
        <v>41927.66667</v>
      </c>
      <c r="B1206" s="1">
        <f>IFERROR(__xludf.DUMMYFUNCTION("""COMPUTED_VALUE"""),50.06)</f>
        <v>50.06</v>
      </c>
      <c r="C1206" s="1">
        <f t="shared" si="1"/>
        <v>-1.62</v>
      </c>
    </row>
    <row r="1207">
      <c r="A1207" s="3">
        <f>IFERROR(__xludf.DUMMYFUNCTION("""COMPUTED_VALUE"""),41928.666666666664)</f>
        <v>41928.66667</v>
      </c>
      <c r="B1207" s="1">
        <f>IFERROR(__xludf.DUMMYFUNCTION("""COMPUTED_VALUE"""),50.75)</f>
        <v>50.75</v>
      </c>
      <c r="C1207" s="1">
        <f t="shared" si="1"/>
        <v>-0.31</v>
      </c>
    </row>
    <row r="1208">
      <c r="A1208" s="3">
        <f>IFERROR(__xludf.DUMMYFUNCTION("""COMPUTED_VALUE"""),41929.666666666664)</f>
        <v>41929.66667</v>
      </c>
      <c r="B1208" s="1">
        <f>IFERROR(__xludf.DUMMYFUNCTION("""COMPUTED_VALUE"""),51.5)</f>
        <v>51.5</v>
      </c>
      <c r="C1208" s="1">
        <f t="shared" si="1"/>
        <v>-0.25</v>
      </c>
    </row>
    <row r="1209">
      <c r="A1209" s="3">
        <f>IFERROR(__xludf.DUMMYFUNCTION("""COMPUTED_VALUE"""),41932.666666666664)</f>
        <v>41932.66667</v>
      </c>
      <c r="B1209" s="1">
        <f>IFERROR(__xludf.DUMMYFUNCTION("""COMPUTED_VALUE"""),51.96)</f>
        <v>51.96</v>
      </c>
      <c r="C1209" s="1">
        <f t="shared" si="1"/>
        <v>-0.54</v>
      </c>
    </row>
    <row r="1210">
      <c r="A1210" s="3">
        <f>IFERROR(__xludf.DUMMYFUNCTION("""COMPUTED_VALUE"""),41933.666666666664)</f>
        <v>41933.66667</v>
      </c>
      <c r="B1210" s="1">
        <f>IFERROR(__xludf.DUMMYFUNCTION("""COMPUTED_VALUE"""),53.33)</f>
        <v>53.33</v>
      </c>
      <c r="C1210" s="1">
        <f t="shared" si="1"/>
        <v>0.37</v>
      </c>
    </row>
    <row r="1211">
      <c r="A1211" s="3">
        <f>IFERROR(__xludf.DUMMYFUNCTION("""COMPUTED_VALUE"""),41934.666666666664)</f>
        <v>41934.66667</v>
      </c>
      <c r="B1211" s="1">
        <f>IFERROR(__xludf.DUMMYFUNCTION("""COMPUTED_VALUE"""),52.73)</f>
        <v>52.73</v>
      </c>
      <c r="C1211" s="1">
        <f t="shared" si="1"/>
        <v>-1.6</v>
      </c>
    </row>
    <row r="1212">
      <c r="A1212" s="3">
        <f>IFERROR(__xludf.DUMMYFUNCTION("""COMPUTED_VALUE"""),41935.666666666664)</f>
        <v>41935.66667</v>
      </c>
      <c r="B1212" s="1">
        <f>IFERROR(__xludf.DUMMYFUNCTION("""COMPUTED_VALUE"""),53.57)</f>
        <v>53.57</v>
      </c>
      <c r="C1212" s="1">
        <f t="shared" si="1"/>
        <v>-0.16</v>
      </c>
    </row>
    <row r="1213">
      <c r="A1213" s="3">
        <f>IFERROR(__xludf.DUMMYFUNCTION("""COMPUTED_VALUE"""),41936.666666666664)</f>
        <v>41936.66667</v>
      </c>
      <c r="B1213" s="1">
        <f>IFERROR(__xludf.DUMMYFUNCTION("""COMPUTED_VALUE"""),53.37)</f>
        <v>53.37</v>
      </c>
      <c r="C1213" s="1">
        <f t="shared" si="1"/>
        <v>-1.2</v>
      </c>
    </row>
    <row r="1214">
      <c r="A1214" s="3">
        <f>IFERROR(__xludf.DUMMYFUNCTION("""COMPUTED_VALUE"""),41939.666666666664)</f>
        <v>41939.66667</v>
      </c>
      <c r="B1214" s="1">
        <f>IFERROR(__xludf.DUMMYFUNCTION("""COMPUTED_VALUE"""),53.35)</f>
        <v>53.35</v>
      </c>
      <c r="C1214" s="1">
        <f t="shared" si="1"/>
        <v>-1.02</v>
      </c>
    </row>
    <row r="1215">
      <c r="A1215" s="3">
        <f>IFERROR(__xludf.DUMMYFUNCTION("""COMPUTED_VALUE"""),41940.666666666664)</f>
        <v>41940.66667</v>
      </c>
      <c r="B1215" s="1">
        <f>IFERROR(__xludf.DUMMYFUNCTION("""COMPUTED_VALUE"""),54.18)</f>
        <v>54.18</v>
      </c>
      <c r="C1215" s="1">
        <f t="shared" si="1"/>
        <v>-0.17</v>
      </c>
    </row>
    <row r="1216">
      <c r="A1216" s="3">
        <f>IFERROR(__xludf.DUMMYFUNCTION("""COMPUTED_VALUE"""),41941.666666666664)</f>
        <v>41941.66667</v>
      </c>
      <c r="B1216" s="1">
        <f>IFERROR(__xludf.DUMMYFUNCTION("""COMPUTED_VALUE"""),53.67)</f>
        <v>53.67</v>
      </c>
      <c r="C1216" s="1">
        <f t="shared" si="1"/>
        <v>-1.51</v>
      </c>
    </row>
    <row r="1217">
      <c r="A1217" s="3">
        <f>IFERROR(__xludf.DUMMYFUNCTION("""COMPUTED_VALUE"""),41942.666666666664)</f>
        <v>41942.66667</v>
      </c>
      <c r="B1217" s="1">
        <f>IFERROR(__xludf.DUMMYFUNCTION("""COMPUTED_VALUE"""),59.16)</f>
        <v>59.16</v>
      </c>
      <c r="C1217" s="1">
        <f t="shared" si="1"/>
        <v>4.49</v>
      </c>
    </row>
    <row r="1218">
      <c r="A1218" s="3">
        <f>IFERROR(__xludf.DUMMYFUNCTION("""COMPUTED_VALUE"""),41943.666666666664)</f>
        <v>41943.66667</v>
      </c>
      <c r="B1218" s="1">
        <f>IFERROR(__xludf.DUMMYFUNCTION("""COMPUTED_VALUE"""),60.36)</f>
        <v>60.36</v>
      </c>
      <c r="C1218" s="1">
        <f t="shared" si="1"/>
        <v>0.2</v>
      </c>
    </row>
    <row r="1219">
      <c r="A1219" s="3">
        <f>IFERROR(__xludf.DUMMYFUNCTION("""COMPUTED_VALUE"""),41946.666666666664)</f>
        <v>41946.66667</v>
      </c>
      <c r="B1219" s="1">
        <f>IFERROR(__xludf.DUMMYFUNCTION("""COMPUTED_VALUE"""),60.39)</f>
        <v>60.39</v>
      </c>
      <c r="C1219" s="1">
        <f t="shared" si="1"/>
        <v>-0.97</v>
      </c>
    </row>
    <row r="1220">
      <c r="A1220" s="3">
        <f>IFERROR(__xludf.DUMMYFUNCTION("""COMPUTED_VALUE"""),41947.666666666664)</f>
        <v>41947.66667</v>
      </c>
      <c r="B1220" s="1">
        <f>IFERROR(__xludf.DUMMYFUNCTION("""COMPUTED_VALUE"""),60.74)</f>
        <v>60.74</v>
      </c>
      <c r="C1220" s="1">
        <f t="shared" si="1"/>
        <v>-0.65</v>
      </c>
    </row>
    <row r="1221">
      <c r="A1221" s="3">
        <f>IFERROR(__xludf.DUMMYFUNCTION("""COMPUTED_VALUE"""),41948.666666666664)</f>
        <v>41948.66667</v>
      </c>
      <c r="B1221" s="1">
        <f>IFERROR(__xludf.DUMMYFUNCTION("""COMPUTED_VALUE"""),62.38)</f>
        <v>62.38</v>
      </c>
      <c r="C1221" s="1">
        <f t="shared" si="1"/>
        <v>0.64</v>
      </c>
    </row>
    <row r="1222">
      <c r="A1222" s="3">
        <f>IFERROR(__xludf.DUMMYFUNCTION("""COMPUTED_VALUE"""),41949.666666666664)</f>
        <v>41949.66667</v>
      </c>
      <c r="B1222" s="1">
        <f>IFERROR(__xludf.DUMMYFUNCTION("""COMPUTED_VALUE"""),62.52)</f>
        <v>62.52</v>
      </c>
      <c r="C1222" s="1">
        <f t="shared" si="1"/>
        <v>-0.86</v>
      </c>
    </row>
    <row r="1223">
      <c r="A1223" s="3">
        <f>IFERROR(__xludf.DUMMYFUNCTION("""COMPUTED_VALUE"""),41950.666666666664)</f>
        <v>41950.66667</v>
      </c>
      <c r="B1223" s="1">
        <f>IFERROR(__xludf.DUMMYFUNCTION("""COMPUTED_VALUE"""),63.11)</f>
        <v>63.11</v>
      </c>
      <c r="C1223" s="1">
        <f t="shared" si="1"/>
        <v>-0.41</v>
      </c>
    </row>
    <row r="1224">
      <c r="A1224" s="3">
        <f>IFERROR(__xludf.DUMMYFUNCTION("""COMPUTED_VALUE"""),41953.66666666667)</f>
        <v>41953.66667</v>
      </c>
      <c r="B1224" s="1">
        <f>IFERROR(__xludf.DUMMYFUNCTION("""COMPUTED_VALUE"""),62.55)</f>
        <v>62.55</v>
      </c>
      <c r="C1224" s="1">
        <f t="shared" si="1"/>
        <v>-1.56</v>
      </c>
    </row>
    <row r="1225">
      <c r="A1225" s="3">
        <f>IFERROR(__xludf.DUMMYFUNCTION("""COMPUTED_VALUE"""),41954.66666666667)</f>
        <v>41954.66667</v>
      </c>
      <c r="B1225" s="1">
        <f>IFERROR(__xludf.DUMMYFUNCTION("""COMPUTED_VALUE"""),62.43)</f>
        <v>62.43</v>
      </c>
      <c r="C1225" s="1">
        <f t="shared" si="1"/>
        <v>-1.12</v>
      </c>
    </row>
    <row r="1226">
      <c r="A1226" s="3">
        <f>IFERROR(__xludf.DUMMYFUNCTION("""COMPUTED_VALUE"""),41955.66666666667)</f>
        <v>41955.66667</v>
      </c>
      <c r="B1226" s="1">
        <f>IFERROR(__xludf.DUMMYFUNCTION("""COMPUTED_VALUE"""),62.99)</f>
        <v>62.99</v>
      </c>
      <c r="C1226" s="1">
        <f t="shared" si="1"/>
        <v>-0.44</v>
      </c>
    </row>
    <row r="1227">
      <c r="A1227" s="3">
        <f>IFERROR(__xludf.DUMMYFUNCTION("""COMPUTED_VALUE"""),41956.66666666667)</f>
        <v>41956.66667</v>
      </c>
      <c r="B1227" s="1">
        <f>IFERROR(__xludf.DUMMYFUNCTION("""COMPUTED_VALUE"""),62.73)</f>
        <v>62.73</v>
      </c>
      <c r="C1227" s="1">
        <f t="shared" si="1"/>
        <v>-1.26</v>
      </c>
    </row>
    <row r="1228">
      <c r="A1228" s="3">
        <f>IFERROR(__xludf.DUMMYFUNCTION("""COMPUTED_VALUE"""),41957.66666666667)</f>
        <v>41957.66667</v>
      </c>
      <c r="B1228" s="1">
        <f>IFERROR(__xludf.DUMMYFUNCTION("""COMPUTED_VALUE"""),62.21)</f>
        <v>62.21</v>
      </c>
      <c r="C1228" s="1">
        <f t="shared" si="1"/>
        <v>-1.52</v>
      </c>
    </row>
    <row r="1229">
      <c r="A1229" s="3">
        <f>IFERROR(__xludf.DUMMYFUNCTION("""COMPUTED_VALUE"""),41960.66666666667)</f>
        <v>41960.66667</v>
      </c>
      <c r="B1229" s="1">
        <f>IFERROR(__xludf.DUMMYFUNCTION("""COMPUTED_VALUE"""),62.45)</f>
        <v>62.45</v>
      </c>
      <c r="C1229" s="1">
        <f t="shared" si="1"/>
        <v>-0.76</v>
      </c>
    </row>
    <row r="1230">
      <c r="A1230" s="3">
        <f>IFERROR(__xludf.DUMMYFUNCTION("""COMPUTED_VALUE"""),41961.66666666667)</f>
        <v>41961.66667</v>
      </c>
      <c r="B1230" s="1">
        <f>IFERROR(__xludf.DUMMYFUNCTION("""COMPUTED_VALUE"""),62.43)</f>
        <v>62.43</v>
      </c>
      <c r="C1230" s="1">
        <f t="shared" si="1"/>
        <v>-1.02</v>
      </c>
    </row>
    <row r="1231">
      <c r="A1231" s="3">
        <f>IFERROR(__xludf.DUMMYFUNCTION("""COMPUTED_VALUE"""),41962.66666666667)</f>
        <v>41962.66667</v>
      </c>
      <c r="B1231" s="1">
        <f>IFERROR(__xludf.DUMMYFUNCTION("""COMPUTED_VALUE"""),62.47)</f>
        <v>62.47</v>
      </c>
      <c r="C1231" s="1">
        <f t="shared" si="1"/>
        <v>-0.96</v>
      </c>
    </row>
    <row r="1232">
      <c r="A1232" s="3">
        <f>IFERROR(__xludf.DUMMYFUNCTION("""COMPUTED_VALUE"""),41963.66666666667)</f>
        <v>41963.66667</v>
      </c>
      <c r="B1232" s="1">
        <f>IFERROR(__xludf.DUMMYFUNCTION("""COMPUTED_VALUE"""),62.92)</f>
        <v>62.92</v>
      </c>
      <c r="C1232" s="1">
        <f t="shared" si="1"/>
        <v>-0.55</v>
      </c>
    </row>
    <row r="1233">
      <c r="A1233" s="3">
        <f>IFERROR(__xludf.DUMMYFUNCTION("""COMPUTED_VALUE"""),41964.66666666667)</f>
        <v>41964.66667</v>
      </c>
      <c r="B1233" s="1">
        <f>IFERROR(__xludf.DUMMYFUNCTION("""COMPUTED_VALUE"""),63.56)</f>
        <v>63.56</v>
      </c>
      <c r="C1233" s="1">
        <f t="shared" si="1"/>
        <v>-0.36</v>
      </c>
    </row>
    <row r="1234">
      <c r="A1234" s="3">
        <f>IFERROR(__xludf.DUMMYFUNCTION("""COMPUTED_VALUE"""),41967.66666666667)</f>
        <v>41967.66667</v>
      </c>
      <c r="B1234" s="1">
        <f>IFERROR(__xludf.DUMMYFUNCTION("""COMPUTED_VALUE"""),63.66)</f>
        <v>63.66</v>
      </c>
      <c r="C1234" s="1">
        <f t="shared" si="1"/>
        <v>-0.9</v>
      </c>
    </row>
    <row r="1235">
      <c r="A1235" s="3">
        <f>IFERROR(__xludf.DUMMYFUNCTION("""COMPUTED_VALUE"""),41968.66666666667)</f>
        <v>41968.66667</v>
      </c>
      <c r="B1235" s="1">
        <f>IFERROR(__xludf.DUMMYFUNCTION("""COMPUTED_VALUE"""),64.32)</f>
        <v>64.32</v>
      </c>
      <c r="C1235" s="1">
        <f t="shared" si="1"/>
        <v>-0.34</v>
      </c>
    </row>
    <row r="1236">
      <c r="A1236" s="3">
        <f>IFERROR(__xludf.DUMMYFUNCTION("""COMPUTED_VALUE"""),41969.66666666667)</f>
        <v>41969.66667</v>
      </c>
      <c r="B1236" s="1">
        <f>IFERROR(__xludf.DUMMYFUNCTION("""COMPUTED_VALUE"""),64.32)</f>
        <v>64.32</v>
      </c>
      <c r="C1236" s="1">
        <f t="shared" si="1"/>
        <v>-1</v>
      </c>
    </row>
    <row r="1237">
      <c r="A1237" s="3">
        <f>IFERROR(__xludf.DUMMYFUNCTION("""COMPUTED_VALUE"""),41971.66666666667)</f>
        <v>41971.66667</v>
      </c>
      <c r="B1237" s="1">
        <f>IFERROR(__xludf.DUMMYFUNCTION("""COMPUTED_VALUE"""),64.55)</f>
        <v>64.55</v>
      </c>
      <c r="C1237" s="1">
        <f t="shared" si="1"/>
        <v>-0.77</v>
      </c>
    </row>
    <row r="1238">
      <c r="A1238" s="3">
        <f>IFERROR(__xludf.DUMMYFUNCTION("""COMPUTED_VALUE"""),41974.66666666667)</f>
        <v>41974.66667</v>
      </c>
      <c r="B1238" s="1">
        <f>IFERROR(__xludf.DUMMYFUNCTION("""COMPUTED_VALUE"""),64.54)</f>
        <v>64.54</v>
      </c>
      <c r="C1238" s="1">
        <f t="shared" si="1"/>
        <v>-1.01</v>
      </c>
    </row>
    <row r="1239">
      <c r="A1239" s="3">
        <f>IFERROR(__xludf.DUMMYFUNCTION("""COMPUTED_VALUE"""),41975.66666666667)</f>
        <v>41975.66667</v>
      </c>
      <c r="B1239" s="1">
        <f>IFERROR(__xludf.DUMMYFUNCTION("""COMPUTED_VALUE"""),65.0)</f>
        <v>65</v>
      </c>
      <c r="C1239" s="1">
        <f t="shared" si="1"/>
        <v>-0.54</v>
      </c>
    </row>
    <row r="1240">
      <c r="A1240" s="3">
        <f>IFERROR(__xludf.DUMMYFUNCTION("""COMPUTED_VALUE"""),41976.66666666667)</f>
        <v>41976.66667</v>
      </c>
      <c r="B1240" s="1">
        <f>IFERROR(__xludf.DUMMYFUNCTION("""COMPUTED_VALUE"""),65.4)</f>
        <v>65.4</v>
      </c>
      <c r="C1240" s="1">
        <f t="shared" si="1"/>
        <v>-0.6</v>
      </c>
    </row>
    <row r="1241">
      <c r="A1241" s="3">
        <f>IFERROR(__xludf.DUMMYFUNCTION("""COMPUTED_VALUE"""),41977.66666666667)</f>
        <v>41977.66667</v>
      </c>
      <c r="B1241" s="1">
        <f>IFERROR(__xludf.DUMMYFUNCTION("""COMPUTED_VALUE"""),65.29)</f>
        <v>65.29</v>
      </c>
      <c r="C1241" s="1">
        <f t="shared" si="1"/>
        <v>-1.11</v>
      </c>
    </row>
    <row r="1242">
      <c r="A1242" s="3">
        <f>IFERROR(__xludf.DUMMYFUNCTION("""COMPUTED_VALUE"""),41978.66666666667)</f>
        <v>41978.66667</v>
      </c>
      <c r="B1242" s="1">
        <f>IFERROR(__xludf.DUMMYFUNCTION("""COMPUTED_VALUE"""),65.84)</f>
        <v>65.84</v>
      </c>
      <c r="C1242" s="1">
        <f t="shared" si="1"/>
        <v>-0.45</v>
      </c>
    </row>
    <row r="1243">
      <c r="A1243" s="3">
        <f>IFERROR(__xludf.DUMMYFUNCTION("""COMPUTED_VALUE"""),41981.66666666667)</f>
        <v>41981.66667</v>
      </c>
      <c r="B1243" s="1">
        <f>IFERROR(__xludf.DUMMYFUNCTION("""COMPUTED_VALUE"""),65.78)</f>
        <v>65.78</v>
      </c>
      <c r="C1243" s="1">
        <f t="shared" si="1"/>
        <v>-1.06</v>
      </c>
    </row>
    <row r="1244">
      <c r="A1244" s="3">
        <f>IFERROR(__xludf.DUMMYFUNCTION("""COMPUTED_VALUE"""),41982.66666666667)</f>
        <v>41982.66667</v>
      </c>
      <c r="B1244" s="1">
        <f>IFERROR(__xludf.DUMMYFUNCTION("""COMPUTED_VALUE"""),66.04)</f>
        <v>66.04</v>
      </c>
      <c r="C1244" s="1">
        <f t="shared" si="1"/>
        <v>-0.74</v>
      </c>
    </row>
    <row r="1245">
      <c r="A1245" s="3">
        <f>IFERROR(__xludf.DUMMYFUNCTION("""COMPUTED_VALUE"""),41983.66666666667)</f>
        <v>41983.66667</v>
      </c>
      <c r="B1245" s="1">
        <f>IFERROR(__xludf.DUMMYFUNCTION("""COMPUTED_VALUE"""),65.43)</f>
        <v>65.43</v>
      </c>
      <c r="C1245" s="1">
        <f t="shared" si="1"/>
        <v>-1.61</v>
      </c>
    </row>
    <row r="1246">
      <c r="A1246" s="3">
        <f>IFERROR(__xludf.DUMMYFUNCTION("""COMPUTED_VALUE"""),41984.66666666667)</f>
        <v>41984.66667</v>
      </c>
      <c r="B1246" s="1">
        <f>IFERROR(__xludf.DUMMYFUNCTION("""COMPUTED_VALUE"""),65.78)</f>
        <v>65.78</v>
      </c>
      <c r="C1246" s="1">
        <f t="shared" si="1"/>
        <v>-0.65</v>
      </c>
    </row>
    <row r="1247">
      <c r="A1247" s="3">
        <f>IFERROR(__xludf.DUMMYFUNCTION("""COMPUTED_VALUE"""),41985.66666666667)</f>
        <v>41985.66667</v>
      </c>
      <c r="B1247" s="1">
        <f>IFERROR(__xludf.DUMMYFUNCTION("""COMPUTED_VALUE"""),64.19)</f>
        <v>64.19</v>
      </c>
      <c r="C1247" s="1">
        <f t="shared" si="1"/>
        <v>-2.59</v>
      </c>
    </row>
    <row r="1248">
      <c r="A1248" s="3">
        <f>IFERROR(__xludf.DUMMYFUNCTION("""COMPUTED_VALUE"""),41988.66666666667)</f>
        <v>41988.66667</v>
      </c>
      <c r="B1248" s="1">
        <f>IFERROR(__xludf.DUMMYFUNCTION("""COMPUTED_VALUE"""),64.18)</f>
        <v>64.18</v>
      </c>
      <c r="C1248" s="1">
        <f t="shared" si="1"/>
        <v>-1.01</v>
      </c>
    </row>
    <row r="1249">
      <c r="A1249" s="3">
        <f>IFERROR(__xludf.DUMMYFUNCTION("""COMPUTED_VALUE"""),41989.66666666667)</f>
        <v>41989.66667</v>
      </c>
      <c r="B1249" s="1">
        <f>IFERROR(__xludf.DUMMYFUNCTION("""COMPUTED_VALUE"""),63.35)</f>
        <v>63.35</v>
      </c>
      <c r="C1249" s="1">
        <f t="shared" si="1"/>
        <v>-1.83</v>
      </c>
    </row>
    <row r="1250">
      <c r="A1250" s="3">
        <f>IFERROR(__xludf.DUMMYFUNCTION("""COMPUTED_VALUE"""),41990.66666666667)</f>
        <v>41990.66667</v>
      </c>
      <c r="B1250" s="1">
        <f>IFERROR(__xludf.DUMMYFUNCTION("""COMPUTED_VALUE"""),64.77)</f>
        <v>64.77</v>
      </c>
      <c r="C1250" s="1">
        <f t="shared" si="1"/>
        <v>0.42</v>
      </c>
    </row>
    <row r="1251">
      <c r="A1251" s="3">
        <f>IFERROR(__xludf.DUMMYFUNCTION("""COMPUTED_VALUE"""),41991.66666666667)</f>
        <v>41991.66667</v>
      </c>
      <c r="B1251" s="1">
        <f>IFERROR(__xludf.DUMMYFUNCTION("""COMPUTED_VALUE"""),66.04)</f>
        <v>66.04</v>
      </c>
      <c r="C1251" s="1">
        <f t="shared" si="1"/>
        <v>0.27</v>
      </c>
    </row>
    <row r="1252">
      <c r="A1252" s="3">
        <f>IFERROR(__xludf.DUMMYFUNCTION("""COMPUTED_VALUE"""),41992.66666666667)</f>
        <v>41992.66667</v>
      </c>
      <c r="B1252" s="1">
        <f>IFERROR(__xludf.DUMMYFUNCTION("""COMPUTED_VALUE"""),65.42)</f>
        <v>65.42</v>
      </c>
      <c r="C1252" s="1">
        <f t="shared" si="1"/>
        <v>-1.62</v>
      </c>
    </row>
    <row r="1253">
      <c r="A1253" s="3">
        <f>IFERROR(__xludf.DUMMYFUNCTION("""COMPUTED_VALUE"""),41995.66666666667)</f>
        <v>41995.66667</v>
      </c>
      <c r="B1253" s="1">
        <f>IFERROR(__xludf.DUMMYFUNCTION("""COMPUTED_VALUE"""),66.05)</f>
        <v>66.05</v>
      </c>
      <c r="C1253" s="1">
        <f t="shared" si="1"/>
        <v>-0.37</v>
      </c>
    </row>
    <row r="1254">
      <c r="A1254" s="3">
        <f>IFERROR(__xludf.DUMMYFUNCTION("""COMPUTED_VALUE"""),41996.66666666667)</f>
        <v>41996.66667</v>
      </c>
      <c r="B1254" s="1">
        <f>IFERROR(__xludf.DUMMYFUNCTION("""COMPUTED_VALUE"""),66.32)</f>
        <v>66.32</v>
      </c>
      <c r="C1254" s="1">
        <f t="shared" si="1"/>
        <v>-0.73</v>
      </c>
    </row>
    <row r="1255">
      <c r="A1255" s="3">
        <f>IFERROR(__xludf.DUMMYFUNCTION("""COMPUTED_VALUE"""),41997.66666666667)</f>
        <v>41997.66667</v>
      </c>
      <c r="B1255" s="1">
        <f>IFERROR(__xludf.DUMMYFUNCTION("""COMPUTED_VALUE"""),66.91)</f>
        <v>66.91</v>
      </c>
      <c r="C1255" s="1">
        <f t="shared" si="1"/>
        <v>-0.41</v>
      </c>
    </row>
    <row r="1256">
      <c r="A1256" s="3">
        <f>IFERROR(__xludf.DUMMYFUNCTION("""COMPUTED_VALUE"""),41999.66666666667)</f>
        <v>41999.66667</v>
      </c>
      <c r="B1256" s="1">
        <f>IFERROR(__xludf.DUMMYFUNCTION("""COMPUTED_VALUE"""),66.66)</f>
        <v>66.66</v>
      </c>
      <c r="C1256" s="1">
        <f t="shared" si="1"/>
        <v>-1.25</v>
      </c>
    </row>
    <row r="1257">
      <c r="A1257" s="3">
        <f>IFERROR(__xludf.DUMMYFUNCTION("""COMPUTED_VALUE"""),42002.66666666667)</f>
        <v>42002.66667</v>
      </c>
      <c r="B1257" s="1">
        <f>IFERROR(__xludf.DUMMYFUNCTION("""COMPUTED_VALUE"""),66.36)</f>
        <v>66.36</v>
      </c>
      <c r="C1257" s="1">
        <f t="shared" si="1"/>
        <v>-1.3</v>
      </c>
    </row>
    <row r="1258">
      <c r="A1258" s="3">
        <f>IFERROR(__xludf.DUMMYFUNCTION("""COMPUTED_VALUE"""),42003.66666666667)</f>
        <v>42003.66667</v>
      </c>
      <c r="B1258" s="1">
        <f>IFERROR(__xludf.DUMMYFUNCTION("""COMPUTED_VALUE"""),66.14)</f>
        <v>66.14</v>
      </c>
      <c r="C1258" s="1">
        <f t="shared" si="1"/>
        <v>-1.22</v>
      </c>
    </row>
    <row r="1259">
      <c r="A1259" s="3">
        <f>IFERROR(__xludf.DUMMYFUNCTION("""COMPUTED_VALUE"""),42004.66666666667)</f>
        <v>42004.66667</v>
      </c>
      <c r="B1259" s="1">
        <f>IFERROR(__xludf.DUMMYFUNCTION("""COMPUTED_VALUE"""),65.55)</f>
        <v>65.55</v>
      </c>
      <c r="C1259" s="1">
        <f t="shared" si="1"/>
        <v>-1.59</v>
      </c>
    </row>
    <row r="1260">
      <c r="A1260" s="3">
        <f>IFERROR(__xludf.DUMMYFUNCTION("""COMPUTED_VALUE"""),42006.66666666667)</f>
        <v>42006.66667</v>
      </c>
      <c r="B1260" s="1">
        <f>IFERROR(__xludf.DUMMYFUNCTION("""COMPUTED_VALUE"""),66.26)</f>
        <v>66.26</v>
      </c>
      <c r="C1260" s="1">
        <f t="shared" si="1"/>
        <v>-0.29</v>
      </c>
    </row>
    <row r="1261">
      <c r="A1261" s="3">
        <f>IFERROR(__xludf.DUMMYFUNCTION("""COMPUTED_VALUE"""),42009.66666666667)</f>
        <v>42009.66667</v>
      </c>
      <c r="B1261" s="1">
        <f>IFERROR(__xludf.DUMMYFUNCTION("""COMPUTED_VALUE"""),64.79)</f>
        <v>64.79</v>
      </c>
      <c r="C1261" s="1">
        <f t="shared" si="1"/>
        <v>-2.47</v>
      </c>
    </row>
    <row r="1262">
      <c r="A1262" s="3">
        <f>IFERROR(__xludf.DUMMYFUNCTION("""COMPUTED_VALUE"""),42010.66666666667)</f>
        <v>42010.66667</v>
      </c>
      <c r="B1262" s="1">
        <f>IFERROR(__xludf.DUMMYFUNCTION("""COMPUTED_VALUE"""),64.38)</f>
        <v>64.38</v>
      </c>
      <c r="C1262" s="1">
        <f t="shared" si="1"/>
        <v>-1.41</v>
      </c>
    </row>
    <row r="1263">
      <c r="A1263" s="3">
        <f>IFERROR(__xludf.DUMMYFUNCTION("""COMPUTED_VALUE"""),42011.66666666667)</f>
        <v>42011.66667</v>
      </c>
      <c r="B1263" s="1">
        <f>IFERROR(__xludf.DUMMYFUNCTION("""COMPUTED_VALUE"""),65.24)</f>
        <v>65.24</v>
      </c>
      <c r="C1263" s="1">
        <f t="shared" si="1"/>
        <v>-0.14</v>
      </c>
    </row>
    <row r="1264">
      <c r="A1264" s="3">
        <f>IFERROR(__xludf.DUMMYFUNCTION("""COMPUTED_VALUE"""),42012.66666666667)</f>
        <v>42012.66667</v>
      </c>
      <c r="B1264" s="1">
        <f>IFERROR(__xludf.DUMMYFUNCTION("""COMPUTED_VALUE"""),66.11)</f>
        <v>66.11</v>
      </c>
      <c r="C1264" s="1">
        <f t="shared" si="1"/>
        <v>-0.13</v>
      </c>
    </row>
    <row r="1265">
      <c r="A1265" s="3">
        <f>IFERROR(__xludf.DUMMYFUNCTION("""COMPUTED_VALUE"""),42013.66666666667)</f>
        <v>42013.66667</v>
      </c>
      <c r="B1265" s="1">
        <f>IFERROR(__xludf.DUMMYFUNCTION("""COMPUTED_VALUE"""),65.13)</f>
        <v>65.13</v>
      </c>
      <c r="C1265" s="1">
        <f t="shared" si="1"/>
        <v>-1.98</v>
      </c>
    </row>
    <row r="1266">
      <c r="A1266" s="3">
        <f>IFERROR(__xludf.DUMMYFUNCTION("""COMPUTED_VALUE"""),42016.66666666667)</f>
        <v>42016.66667</v>
      </c>
      <c r="B1266" s="1">
        <f>IFERROR(__xludf.DUMMYFUNCTION("""COMPUTED_VALUE"""),65.01)</f>
        <v>65.01</v>
      </c>
      <c r="C1266" s="1">
        <f t="shared" si="1"/>
        <v>-1.12</v>
      </c>
    </row>
    <row r="1267">
      <c r="A1267" s="3">
        <f>IFERROR(__xludf.DUMMYFUNCTION("""COMPUTED_VALUE"""),42017.66666666667)</f>
        <v>42017.66667</v>
      </c>
      <c r="B1267" s="1">
        <f>IFERROR(__xludf.DUMMYFUNCTION("""COMPUTED_VALUE"""),65.19)</f>
        <v>65.19</v>
      </c>
      <c r="C1267" s="1">
        <f t="shared" si="1"/>
        <v>-0.82</v>
      </c>
    </row>
    <row r="1268">
      <c r="A1268" s="3">
        <f>IFERROR(__xludf.DUMMYFUNCTION("""COMPUTED_VALUE"""),42018.66666666667)</f>
        <v>42018.66667</v>
      </c>
      <c r="B1268" s="1">
        <f>IFERROR(__xludf.DUMMYFUNCTION("""COMPUTED_VALUE"""),63.89)</f>
        <v>63.89</v>
      </c>
      <c r="C1268" s="1">
        <f t="shared" si="1"/>
        <v>-2.3</v>
      </c>
    </row>
    <row r="1269">
      <c r="A1269" s="3">
        <f>IFERROR(__xludf.DUMMYFUNCTION("""COMPUTED_VALUE"""),42019.66666666667)</f>
        <v>42019.66667</v>
      </c>
      <c r="B1269" s="1">
        <f>IFERROR(__xludf.DUMMYFUNCTION("""COMPUTED_VALUE"""),63.28)</f>
        <v>63.28</v>
      </c>
      <c r="C1269" s="1">
        <f t="shared" si="1"/>
        <v>-1.61</v>
      </c>
    </row>
    <row r="1270">
      <c r="A1270" s="3">
        <f>IFERROR(__xludf.DUMMYFUNCTION("""COMPUTED_VALUE"""),42020.66666666667)</f>
        <v>42020.66667</v>
      </c>
      <c r="B1270" s="1">
        <f>IFERROR(__xludf.DUMMYFUNCTION("""COMPUTED_VALUE"""),63.74)</f>
        <v>63.74</v>
      </c>
      <c r="C1270" s="1">
        <f t="shared" si="1"/>
        <v>-0.54</v>
      </c>
    </row>
    <row r="1271">
      <c r="A1271" s="3">
        <f>IFERROR(__xludf.DUMMYFUNCTION("""COMPUTED_VALUE"""),42024.66666666667)</f>
        <v>42024.66667</v>
      </c>
      <c r="B1271" s="1">
        <f>IFERROR(__xludf.DUMMYFUNCTION("""COMPUTED_VALUE"""),64.21)</f>
        <v>64.21</v>
      </c>
      <c r="C1271" s="1">
        <f t="shared" si="1"/>
        <v>-0.53</v>
      </c>
    </row>
    <row r="1272">
      <c r="A1272" s="3">
        <f>IFERROR(__xludf.DUMMYFUNCTION("""COMPUTED_VALUE"""),42025.66666666667)</f>
        <v>42025.66667</v>
      </c>
      <c r="B1272" s="1">
        <f>IFERROR(__xludf.DUMMYFUNCTION("""COMPUTED_VALUE"""),64.32)</f>
        <v>64.32</v>
      </c>
      <c r="C1272" s="1">
        <f t="shared" si="1"/>
        <v>-0.89</v>
      </c>
    </row>
    <row r="1273">
      <c r="A1273" s="3">
        <f>IFERROR(__xludf.DUMMYFUNCTION("""COMPUTED_VALUE"""),42026.66666666667)</f>
        <v>42026.66667</v>
      </c>
      <c r="B1273" s="1">
        <f>IFERROR(__xludf.DUMMYFUNCTION("""COMPUTED_VALUE"""),64.4)</f>
        <v>64.4</v>
      </c>
      <c r="C1273" s="1">
        <f t="shared" si="1"/>
        <v>-0.92</v>
      </c>
    </row>
    <row r="1274">
      <c r="A1274" s="3">
        <f>IFERROR(__xludf.DUMMYFUNCTION("""COMPUTED_VALUE"""),42027.66666666667)</f>
        <v>42027.66667</v>
      </c>
      <c r="B1274" s="1">
        <f>IFERROR(__xludf.DUMMYFUNCTION("""COMPUTED_VALUE"""),64.57)</f>
        <v>64.57</v>
      </c>
      <c r="C1274" s="1">
        <f t="shared" si="1"/>
        <v>-0.83</v>
      </c>
    </row>
    <row r="1275">
      <c r="A1275" s="3">
        <f>IFERROR(__xludf.DUMMYFUNCTION("""COMPUTED_VALUE"""),42030.66666666667)</f>
        <v>42030.66667</v>
      </c>
      <c r="B1275" s="1">
        <f>IFERROR(__xludf.DUMMYFUNCTION("""COMPUTED_VALUE"""),64.13)</f>
        <v>64.13</v>
      </c>
      <c r="C1275" s="1">
        <f t="shared" si="1"/>
        <v>-1.44</v>
      </c>
    </row>
    <row r="1276">
      <c r="A1276" s="3">
        <f>IFERROR(__xludf.DUMMYFUNCTION("""COMPUTED_VALUE"""),42031.66666666667)</f>
        <v>42031.66667</v>
      </c>
      <c r="B1276" s="1">
        <f>IFERROR(__xludf.DUMMYFUNCTION("""COMPUTED_VALUE"""),62.75)</f>
        <v>62.75</v>
      </c>
      <c r="C1276" s="1">
        <f t="shared" si="1"/>
        <v>-2.38</v>
      </c>
    </row>
    <row r="1277">
      <c r="A1277" s="3">
        <f>IFERROR(__xludf.DUMMYFUNCTION("""COMPUTED_VALUE"""),42032.66666666667)</f>
        <v>42032.66667</v>
      </c>
      <c r="B1277" s="1">
        <f>IFERROR(__xludf.DUMMYFUNCTION("""COMPUTED_VALUE"""),61.59)</f>
        <v>61.59</v>
      </c>
      <c r="C1277" s="1">
        <f t="shared" si="1"/>
        <v>-2.16</v>
      </c>
    </row>
    <row r="1278">
      <c r="A1278" s="3">
        <f>IFERROR(__xludf.DUMMYFUNCTION("""COMPUTED_VALUE"""),42033.66666666667)</f>
        <v>42033.66667</v>
      </c>
      <c r="B1278" s="1">
        <f>IFERROR(__xludf.DUMMYFUNCTION("""COMPUTED_VALUE"""),62.0)</f>
        <v>62</v>
      </c>
      <c r="C1278" s="1">
        <f t="shared" si="1"/>
        <v>-0.59</v>
      </c>
    </row>
    <row r="1279">
      <c r="A1279" s="3">
        <f>IFERROR(__xludf.DUMMYFUNCTION("""COMPUTED_VALUE"""),42034.66666666667)</f>
        <v>42034.66667</v>
      </c>
      <c r="B1279" s="1">
        <f>IFERROR(__xludf.DUMMYFUNCTION("""COMPUTED_VALUE"""),63.73)</f>
        <v>63.73</v>
      </c>
      <c r="C1279" s="1">
        <f t="shared" si="1"/>
        <v>0.73</v>
      </c>
    </row>
    <row r="1280">
      <c r="A1280" s="3">
        <f>IFERROR(__xludf.DUMMYFUNCTION("""COMPUTED_VALUE"""),42037.66666666667)</f>
        <v>42037.66667</v>
      </c>
      <c r="B1280" s="1">
        <f>IFERROR(__xludf.DUMMYFUNCTION("""COMPUTED_VALUE"""),63.84)</f>
        <v>63.84</v>
      </c>
      <c r="C1280" s="1">
        <f t="shared" si="1"/>
        <v>-0.89</v>
      </c>
    </row>
    <row r="1281">
      <c r="A1281" s="3">
        <f>IFERROR(__xludf.DUMMYFUNCTION("""COMPUTED_VALUE"""),42038.66666666667)</f>
        <v>42038.66667</v>
      </c>
      <c r="B1281" s="1">
        <f>IFERROR(__xludf.DUMMYFUNCTION("""COMPUTED_VALUE"""),64.95)</f>
        <v>64.95</v>
      </c>
      <c r="C1281" s="1">
        <f t="shared" si="1"/>
        <v>0.11</v>
      </c>
    </row>
    <row r="1282">
      <c r="A1282" s="3">
        <f>IFERROR(__xludf.DUMMYFUNCTION("""COMPUTED_VALUE"""),42039.66666666667)</f>
        <v>42039.66667</v>
      </c>
      <c r="B1282" s="1">
        <f>IFERROR(__xludf.DUMMYFUNCTION("""COMPUTED_VALUE"""),66.22)</f>
        <v>66.22</v>
      </c>
      <c r="C1282" s="1">
        <f t="shared" si="1"/>
        <v>0.27</v>
      </c>
    </row>
    <row r="1283">
      <c r="A1283" s="3">
        <f>IFERROR(__xludf.DUMMYFUNCTION("""COMPUTED_VALUE"""),42040.66666666667)</f>
        <v>42040.66667</v>
      </c>
      <c r="B1283" s="1">
        <f>IFERROR(__xludf.DUMMYFUNCTION("""COMPUTED_VALUE"""),67.95)</f>
        <v>67.95</v>
      </c>
      <c r="C1283" s="1">
        <f t="shared" si="1"/>
        <v>0.73</v>
      </c>
    </row>
    <row r="1284">
      <c r="A1284" s="3">
        <f>IFERROR(__xludf.DUMMYFUNCTION("""COMPUTED_VALUE"""),42041.66666666667)</f>
        <v>42041.66667</v>
      </c>
      <c r="B1284" s="1">
        <f>IFERROR(__xludf.DUMMYFUNCTION("""COMPUTED_VALUE"""),66.86)</f>
        <v>66.86</v>
      </c>
      <c r="C1284" s="1">
        <f t="shared" si="1"/>
        <v>-2.09</v>
      </c>
    </row>
    <row r="1285">
      <c r="A1285" s="3">
        <f>IFERROR(__xludf.DUMMYFUNCTION("""COMPUTED_VALUE"""),42044.66666666667)</f>
        <v>42044.66667</v>
      </c>
      <c r="B1285" s="1">
        <f>IFERROR(__xludf.DUMMYFUNCTION("""COMPUTED_VALUE"""),66.36)</f>
        <v>66.36</v>
      </c>
      <c r="C1285" s="1">
        <f t="shared" si="1"/>
        <v>-1.5</v>
      </c>
    </row>
    <row r="1286">
      <c r="A1286" s="3">
        <f>IFERROR(__xludf.DUMMYFUNCTION("""COMPUTED_VALUE"""),42045.66666666667)</f>
        <v>42045.66667</v>
      </c>
      <c r="B1286" s="1">
        <f>IFERROR(__xludf.DUMMYFUNCTION("""COMPUTED_VALUE"""),66.14)</f>
        <v>66.14</v>
      </c>
      <c r="C1286" s="1">
        <f t="shared" si="1"/>
        <v>-1.22</v>
      </c>
    </row>
    <row r="1287">
      <c r="A1287" s="3">
        <f>IFERROR(__xludf.DUMMYFUNCTION("""COMPUTED_VALUE"""),42046.66666666667)</f>
        <v>42046.66667</v>
      </c>
      <c r="B1287" s="1">
        <f>IFERROR(__xludf.DUMMYFUNCTION("""COMPUTED_VALUE"""),66.5)</f>
        <v>66.5</v>
      </c>
      <c r="C1287" s="1">
        <f t="shared" si="1"/>
        <v>-0.64</v>
      </c>
    </row>
    <row r="1288">
      <c r="A1288" s="3">
        <f>IFERROR(__xludf.DUMMYFUNCTION("""COMPUTED_VALUE"""),42047.66666666667)</f>
        <v>42047.66667</v>
      </c>
      <c r="B1288" s="1">
        <f>IFERROR(__xludf.DUMMYFUNCTION("""COMPUTED_VALUE"""),67.73)</f>
        <v>67.73</v>
      </c>
      <c r="C1288" s="1">
        <f t="shared" si="1"/>
        <v>0.23</v>
      </c>
    </row>
    <row r="1289">
      <c r="A1289" s="3">
        <f>IFERROR(__xludf.DUMMYFUNCTION("""COMPUTED_VALUE"""),42048.66666666667)</f>
        <v>42048.66667</v>
      </c>
      <c r="B1289" s="1">
        <f>IFERROR(__xludf.DUMMYFUNCTION("""COMPUTED_VALUE"""),67.41)</f>
        <v>67.41</v>
      </c>
      <c r="C1289" s="1">
        <f t="shared" si="1"/>
        <v>-1.32</v>
      </c>
    </row>
    <row r="1290">
      <c r="A1290" s="3">
        <f>IFERROR(__xludf.DUMMYFUNCTION("""COMPUTED_VALUE"""),42052.66666666667)</f>
        <v>42052.66667</v>
      </c>
      <c r="B1290" s="1">
        <f>IFERROR(__xludf.DUMMYFUNCTION("""COMPUTED_VALUE"""),67.72)</f>
        <v>67.72</v>
      </c>
      <c r="C1290" s="1">
        <f t="shared" si="1"/>
        <v>-0.69</v>
      </c>
    </row>
    <row r="1291">
      <c r="A1291" s="3">
        <f>IFERROR(__xludf.DUMMYFUNCTION("""COMPUTED_VALUE"""),42053.66666666667)</f>
        <v>42053.66667</v>
      </c>
      <c r="B1291" s="1">
        <f>IFERROR(__xludf.DUMMYFUNCTION("""COMPUTED_VALUE"""),67.28)</f>
        <v>67.28</v>
      </c>
      <c r="C1291" s="1">
        <f t="shared" si="1"/>
        <v>-1.44</v>
      </c>
    </row>
    <row r="1292">
      <c r="A1292" s="3">
        <f>IFERROR(__xludf.DUMMYFUNCTION("""COMPUTED_VALUE"""),42054.66666666667)</f>
        <v>42054.66667</v>
      </c>
      <c r="B1292" s="1">
        <f>IFERROR(__xludf.DUMMYFUNCTION("""COMPUTED_VALUE"""),67.28)</f>
        <v>67.28</v>
      </c>
      <c r="C1292" s="1">
        <f t="shared" si="1"/>
        <v>-1</v>
      </c>
    </row>
    <row r="1293">
      <c r="A1293" s="3">
        <f>IFERROR(__xludf.DUMMYFUNCTION("""COMPUTED_VALUE"""),42055.66666666667)</f>
        <v>42055.66667</v>
      </c>
      <c r="B1293" s="1">
        <f>IFERROR(__xludf.DUMMYFUNCTION("""COMPUTED_VALUE"""),68.25)</f>
        <v>68.25</v>
      </c>
      <c r="C1293" s="1">
        <f t="shared" si="1"/>
        <v>-0.03</v>
      </c>
    </row>
    <row r="1294">
      <c r="A1294" s="3">
        <f>IFERROR(__xludf.DUMMYFUNCTION("""COMPUTED_VALUE"""),42058.66666666667)</f>
        <v>42058.66667</v>
      </c>
      <c r="B1294" s="1">
        <f>IFERROR(__xludf.DUMMYFUNCTION("""COMPUTED_VALUE"""),68.25)</f>
        <v>68.25</v>
      </c>
      <c r="C1294" s="1">
        <f t="shared" si="1"/>
        <v>-1</v>
      </c>
    </row>
    <row r="1295">
      <c r="A1295" s="3">
        <f>IFERROR(__xludf.DUMMYFUNCTION("""COMPUTED_VALUE"""),42059.66666666667)</f>
        <v>42059.66667</v>
      </c>
      <c r="B1295" s="1">
        <f>IFERROR(__xludf.DUMMYFUNCTION("""COMPUTED_VALUE"""),68.12)</f>
        <v>68.12</v>
      </c>
      <c r="C1295" s="1">
        <f t="shared" si="1"/>
        <v>-1.13</v>
      </c>
    </row>
    <row r="1296">
      <c r="A1296" s="3">
        <f>IFERROR(__xludf.DUMMYFUNCTION("""COMPUTED_VALUE"""),42060.66666666667)</f>
        <v>42060.66667</v>
      </c>
      <c r="B1296" s="1">
        <f>IFERROR(__xludf.DUMMYFUNCTION("""COMPUTED_VALUE"""),68.25)</f>
        <v>68.25</v>
      </c>
      <c r="C1296" s="1">
        <f t="shared" si="1"/>
        <v>-0.87</v>
      </c>
    </row>
    <row r="1297">
      <c r="A1297" s="3">
        <f>IFERROR(__xludf.DUMMYFUNCTION("""COMPUTED_VALUE"""),42061.66666666667)</f>
        <v>42061.66667</v>
      </c>
      <c r="B1297" s="1">
        <f>IFERROR(__xludf.DUMMYFUNCTION("""COMPUTED_VALUE"""),68.44)</f>
        <v>68.44</v>
      </c>
      <c r="C1297" s="1">
        <f t="shared" si="1"/>
        <v>-0.81</v>
      </c>
    </row>
    <row r="1298">
      <c r="A1298" s="3">
        <f>IFERROR(__xludf.DUMMYFUNCTION("""COMPUTED_VALUE"""),42062.66666666667)</f>
        <v>42062.66667</v>
      </c>
      <c r="B1298" s="1">
        <f>IFERROR(__xludf.DUMMYFUNCTION("""COMPUTED_VALUE"""),67.83)</f>
        <v>67.83</v>
      </c>
      <c r="C1298" s="1">
        <f t="shared" si="1"/>
        <v>-1.61</v>
      </c>
    </row>
    <row r="1299">
      <c r="A1299" s="3">
        <f>IFERROR(__xludf.DUMMYFUNCTION("""COMPUTED_VALUE"""),42065.66666666667)</f>
        <v>42065.66667</v>
      </c>
      <c r="B1299" s="1">
        <f>IFERROR(__xludf.DUMMYFUNCTION("""COMPUTED_VALUE"""),69.57)</f>
        <v>69.57</v>
      </c>
      <c r="C1299" s="1">
        <f t="shared" si="1"/>
        <v>0.74</v>
      </c>
    </row>
    <row r="1300">
      <c r="A1300" s="3">
        <f>IFERROR(__xludf.DUMMYFUNCTION("""COMPUTED_VALUE"""),42066.66666666667)</f>
        <v>42066.66667</v>
      </c>
      <c r="B1300" s="1">
        <f>IFERROR(__xludf.DUMMYFUNCTION("""COMPUTED_VALUE"""),68.83)</f>
        <v>68.83</v>
      </c>
      <c r="C1300" s="1">
        <f t="shared" si="1"/>
        <v>-1.74</v>
      </c>
    </row>
    <row r="1301">
      <c r="A1301" s="3">
        <f>IFERROR(__xludf.DUMMYFUNCTION("""COMPUTED_VALUE"""),42067.66666666667)</f>
        <v>42067.66667</v>
      </c>
      <c r="B1301" s="1">
        <f>IFERROR(__xludf.DUMMYFUNCTION("""COMPUTED_VALUE"""),68.44)</f>
        <v>68.44</v>
      </c>
      <c r="C1301" s="1">
        <f t="shared" si="1"/>
        <v>-1.39</v>
      </c>
    </row>
    <row r="1302">
      <c r="A1302" s="3">
        <f>IFERROR(__xludf.DUMMYFUNCTION("""COMPUTED_VALUE"""),42068.66666666667)</f>
        <v>42068.66667</v>
      </c>
      <c r="B1302" s="1">
        <f>IFERROR(__xludf.DUMMYFUNCTION("""COMPUTED_VALUE"""),68.53)</f>
        <v>68.53</v>
      </c>
      <c r="C1302" s="1">
        <f t="shared" si="1"/>
        <v>-0.91</v>
      </c>
    </row>
    <row r="1303">
      <c r="A1303" s="3">
        <f>IFERROR(__xludf.DUMMYFUNCTION("""COMPUTED_VALUE"""),42069.66666666667)</f>
        <v>42069.66667</v>
      </c>
      <c r="B1303" s="1">
        <f>IFERROR(__xludf.DUMMYFUNCTION("""COMPUTED_VALUE"""),67.33)</f>
        <v>67.33</v>
      </c>
      <c r="C1303" s="1">
        <f t="shared" si="1"/>
        <v>-2.2</v>
      </c>
    </row>
    <row r="1304">
      <c r="A1304" s="3">
        <f>IFERROR(__xludf.DUMMYFUNCTION("""COMPUTED_VALUE"""),42072.66666666667)</f>
        <v>42072.66667</v>
      </c>
      <c r="B1304" s="1">
        <f>IFERROR(__xludf.DUMMYFUNCTION("""COMPUTED_VALUE"""),67.86)</f>
        <v>67.86</v>
      </c>
      <c r="C1304" s="1">
        <f t="shared" si="1"/>
        <v>-0.47</v>
      </c>
    </row>
    <row r="1305">
      <c r="A1305" s="3">
        <f>IFERROR(__xludf.DUMMYFUNCTION("""COMPUTED_VALUE"""),42073.66666666667)</f>
        <v>42073.66667</v>
      </c>
      <c r="B1305" s="1">
        <f>IFERROR(__xludf.DUMMYFUNCTION("""COMPUTED_VALUE"""),66.3)</f>
        <v>66.3</v>
      </c>
      <c r="C1305" s="1">
        <f t="shared" si="1"/>
        <v>-2.56</v>
      </c>
    </row>
    <row r="1306">
      <c r="A1306" s="3">
        <f>IFERROR(__xludf.DUMMYFUNCTION("""COMPUTED_VALUE"""),42074.66666666667)</f>
        <v>42074.66667</v>
      </c>
      <c r="B1306" s="1">
        <f>IFERROR(__xludf.DUMMYFUNCTION("""COMPUTED_VALUE"""),66.19)</f>
        <v>66.19</v>
      </c>
      <c r="C1306" s="1">
        <f t="shared" si="1"/>
        <v>-1.11</v>
      </c>
    </row>
    <row r="1307">
      <c r="A1307" s="3">
        <f>IFERROR(__xludf.DUMMYFUNCTION("""COMPUTED_VALUE"""),42075.66666666667)</f>
        <v>42075.66667</v>
      </c>
      <c r="B1307" s="1">
        <f>IFERROR(__xludf.DUMMYFUNCTION("""COMPUTED_VALUE"""),67.4)</f>
        <v>67.4</v>
      </c>
      <c r="C1307" s="1">
        <f t="shared" si="1"/>
        <v>0.21</v>
      </c>
    </row>
    <row r="1308">
      <c r="A1308" s="3">
        <f>IFERROR(__xludf.DUMMYFUNCTION("""COMPUTED_VALUE"""),42076.66666666667)</f>
        <v>42076.66667</v>
      </c>
      <c r="B1308" s="1">
        <f>IFERROR(__xludf.DUMMYFUNCTION("""COMPUTED_VALUE"""),66.26)</f>
        <v>66.26</v>
      </c>
      <c r="C1308" s="1">
        <f t="shared" si="1"/>
        <v>-2.14</v>
      </c>
    </row>
    <row r="1309">
      <c r="A1309" s="3">
        <f>IFERROR(__xludf.DUMMYFUNCTION("""COMPUTED_VALUE"""),42079.66666666667)</f>
        <v>42079.66667</v>
      </c>
      <c r="B1309" s="1">
        <f>IFERROR(__xludf.DUMMYFUNCTION("""COMPUTED_VALUE"""),67.26)</f>
        <v>67.26</v>
      </c>
      <c r="C1309" s="1">
        <f t="shared" si="1"/>
        <v>0</v>
      </c>
    </row>
    <row r="1310">
      <c r="A1310" s="3">
        <f>IFERROR(__xludf.DUMMYFUNCTION("""COMPUTED_VALUE"""),42080.66666666667)</f>
        <v>42080.66667</v>
      </c>
      <c r="B1310" s="1">
        <f>IFERROR(__xludf.DUMMYFUNCTION("""COMPUTED_VALUE"""),66.13)</f>
        <v>66.13</v>
      </c>
      <c r="C1310" s="1">
        <f t="shared" si="1"/>
        <v>-2.13</v>
      </c>
    </row>
    <row r="1311">
      <c r="A1311" s="3">
        <f>IFERROR(__xludf.DUMMYFUNCTION("""COMPUTED_VALUE"""),42081.66666666667)</f>
        <v>42081.66667</v>
      </c>
      <c r="B1311" s="1">
        <f>IFERROR(__xludf.DUMMYFUNCTION("""COMPUTED_VALUE"""),66.92)</f>
        <v>66.92</v>
      </c>
      <c r="C1311" s="1">
        <f t="shared" si="1"/>
        <v>-0.21</v>
      </c>
    </row>
    <row r="1312">
      <c r="A1312" s="3">
        <f>IFERROR(__xludf.DUMMYFUNCTION("""COMPUTED_VALUE"""),42082.66666666667)</f>
        <v>42082.66667</v>
      </c>
      <c r="B1312" s="1">
        <f>IFERROR(__xludf.DUMMYFUNCTION("""COMPUTED_VALUE"""),66.81)</f>
        <v>66.81</v>
      </c>
      <c r="C1312" s="1">
        <f t="shared" si="1"/>
        <v>-1.11</v>
      </c>
    </row>
    <row r="1313">
      <c r="A1313" s="3">
        <f>IFERROR(__xludf.DUMMYFUNCTION("""COMPUTED_VALUE"""),42083.66666666667)</f>
        <v>42083.66667</v>
      </c>
      <c r="B1313" s="1">
        <f>IFERROR(__xludf.DUMMYFUNCTION("""COMPUTED_VALUE"""),67.41)</f>
        <v>67.41</v>
      </c>
      <c r="C1313" s="1">
        <f t="shared" si="1"/>
        <v>-0.4</v>
      </c>
    </row>
    <row r="1314">
      <c r="A1314" s="3">
        <f>IFERROR(__xludf.DUMMYFUNCTION("""COMPUTED_VALUE"""),42086.66666666667)</f>
        <v>42086.66667</v>
      </c>
      <c r="B1314" s="1">
        <f>IFERROR(__xludf.DUMMYFUNCTION("""COMPUTED_VALUE"""),67.08)</f>
        <v>67.08</v>
      </c>
      <c r="C1314" s="1">
        <f t="shared" si="1"/>
        <v>-1.33</v>
      </c>
    </row>
    <row r="1315">
      <c r="A1315" s="3">
        <f>IFERROR(__xludf.DUMMYFUNCTION("""COMPUTED_VALUE"""),42087.66666666667)</f>
        <v>42087.66667</v>
      </c>
      <c r="B1315" s="1">
        <f>IFERROR(__xludf.DUMMYFUNCTION("""COMPUTED_VALUE"""),67.1)</f>
        <v>67.1</v>
      </c>
      <c r="C1315" s="1">
        <f t="shared" si="1"/>
        <v>-0.98</v>
      </c>
    </row>
    <row r="1316">
      <c r="A1316" s="3">
        <f>IFERROR(__xludf.DUMMYFUNCTION("""COMPUTED_VALUE"""),42088.66666666667)</f>
        <v>42088.66667</v>
      </c>
      <c r="B1316" s="1">
        <f>IFERROR(__xludf.DUMMYFUNCTION("""COMPUTED_VALUE"""),65.73)</f>
        <v>65.73</v>
      </c>
      <c r="C1316" s="1">
        <f t="shared" si="1"/>
        <v>-2.37</v>
      </c>
    </row>
    <row r="1317">
      <c r="A1317" s="3">
        <f>IFERROR(__xludf.DUMMYFUNCTION("""COMPUTED_VALUE"""),42089.66666666667)</f>
        <v>42089.66667</v>
      </c>
      <c r="B1317" s="1">
        <f>IFERROR(__xludf.DUMMYFUNCTION("""COMPUTED_VALUE"""),65.59)</f>
        <v>65.59</v>
      </c>
      <c r="C1317" s="1">
        <f t="shared" si="1"/>
        <v>-1.14</v>
      </c>
    </row>
    <row r="1318">
      <c r="A1318" s="3">
        <f>IFERROR(__xludf.DUMMYFUNCTION("""COMPUTED_VALUE"""),42090.66666666667)</f>
        <v>42090.66667</v>
      </c>
      <c r="B1318" s="1">
        <f>IFERROR(__xludf.DUMMYFUNCTION("""COMPUTED_VALUE"""),65.54)</f>
        <v>65.54</v>
      </c>
      <c r="C1318" s="1">
        <f t="shared" si="1"/>
        <v>-1.05</v>
      </c>
    </row>
    <row r="1319">
      <c r="A1319" s="3">
        <f>IFERROR(__xludf.DUMMYFUNCTION("""COMPUTED_VALUE"""),42093.66666666667)</f>
        <v>42093.66667</v>
      </c>
      <c r="B1319" s="1">
        <f>IFERROR(__xludf.DUMMYFUNCTION("""COMPUTED_VALUE"""),65.66)</f>
        <v>65.66</v>
      </c>
      <c r="C1319" s="1">
        <f t="shared" si="1"/>
        <v>-0.88</v>
      </c>
    </row>
    <row r="1320">
      <c r="A1320" s="3">
        <f>IFERROR(__xludf.DUMMYFUNCTION("""COMPUTED_VALUE"""),42094.66666666667)</f>
        <v>42094.66667</v>
      </c>
      <c r="B1320" s="1">
        <f>IFERROR(__xludf.DUMMYFUNCTION("""COMPUTED_VALUE"""),65.41)</f>
        <v>65.41</v>
      </c>
      <c r="C1320" s="1">
        <f t="shared" si="1"/>
        <v>-1.25</v>
      </c>
    </row>
    <row r="1321">
      <c r="A1321" s="3">
        <f>IFERROR(__xludf.DUMMYFUNCTION("""COMPUTED_VALUE"""),42095.66666666667)</f>
        <v>42095.66667</v>
      </c>
      <c r="B1321" s="1">
        <f>IFERROR(__xludf.DUMMYFUNCTION("""COMPUTED_VALUE"""),65.18)</f>
        <v>65.18</v>
      </c>
      <c r="C1321" s="1">
        <f t="shared" si="1"/>
        <v>-1.23</v>
      </c>
    </row>
    <row r="1322">
      <c r="A1322" s="3">
        <f>IFERROR(__xludf.DUMMYFUNCTION("""COMPUTED_VALUE"""),42096.66666666667)</f>
        <v>42096.66667</v>
      </c>
      <c r="B1322" s="1">
        <f>IFERROR(__xludf.DUMMYFUNCTION("""COMPUTED_VALUE"""),65.29)</f>
        <v>65.29</v>
      </c>
      <c r="C1322" s="1">
        <f t="shared" si="1"/>
        <v>-0.89</v>
      </c>
    </row>
    <row r="1323">
      <c r="A1323" s="3">
        <f>IFERROR(__xludf.DUMMYFUNCTION("""COMPUTED_VALUE"""),42100.66666666667)</f>
        <v>42100.66667</v>
      </c>
      <c r="B1323" s="1">
        <f>IFERROR(__xludf.DUMMYFUNCTION("""COMPUTED_VALUE"""),65.2)</f>
        <v>65.2</v>
      </c>
      <c r="C1323" s="1">
        <f t="shared" si="1"/>
        <v>-1.09</v>
      </c>
    </row>
    <row r="1324">
      <c r="A1324" s="3">
        <f>IFERROR(__xludf.DUMMYFUNCTION("""COMPUTED_VALUE"""),42101.66666666667)</f>
        <v>42101.66667</v>
      </c>
      <c r="B1324" s="1">
        <f>IFERROR(__xludf.DUMMYFUNCTION("""COMPUTED_VALUE"""),65.8)</f>
        <v>65.8</v>
      </c>
      <c r="C1324" s="1">
        <f t="shared" si="1"/>
        <v>-0.4</v>
      </c>
    </row>
    <row r="1325">
      <c r="A1325" s="3">
        <f>IFERROR(__xludf.DUMMYFUNCTION("""COMPUTED_VALUE"""),42102.66666666667)</f>
        <v>42102.66667</v>
      </c>
      <c r="B1325" s="1">
        <f>IFERROR(__xludf.DUMMYFUNCTION("""COMPUTED_VALUE"""),66.5)</f>
        <v>66.5</v>
      </c>
      <c r="C1325" s="1">
        <f t="shared" si="1"/>
        <v>-0.3</v>
      </c>
    </row>
    <row r="1326">
      <c r="A1326" s="3">
        <f>IFERROR(__xludf.DUMMYFUNCTION("""COMPUTED_VALUE"""),42103.66666666667)</f>
        <v>42103.66667</v>
      </c>
      <c r="B1326" s="1">
        <f>IFERROR(__xludf.DUMMYFUNCTION("""COMPUTED_VALUE"""),66.44)</f>
        <v>66.44</v>
      </c>
      <c r="C1326" s="1">
        <f t="shared" si="1"/>
        <v>-1.06</v>
      </c>
    </row>
    <row r="1327">
      <c r="A1327" s="3">
        <f>IFERROR(__xludf.DUMMYFUNCTION("""COMPUTED_VALUE"""),42104.66666666667)</f>
        <v>42104.66667</v>
      </c>
      <c r="B1327" s="1">
        <f>IFERROR(__xludf.DUMMYFUNCTION("""COMPUTED_VALUE"""),66.34)</f>
        <v>66.34</v>
      </c>
      <c r="C1327" s="1">
        <f t="shared" si="1"/>
        <v>-1.1</v>
      </c>
    </row>
    <row r="1328">
      <c r="A1328" s="3">
        <f>IFERROR(__xludf.DUMMYFUNCTION("""COMPUTED_VALUE"""),42107.66666666667)</f>
        <v>42107.66667</v>
      </c>
      <c r="B1328" s="1">
        <f>IFERROR(__xludf.DUMMYFUNCTION("""COMPUTED_VALUE"""),65.61)</f>
        <v>65.61</v>
      </c>
      <c r="C1328" s="1">
        <f t="shared" si="1"/>
        <v>-1.73</v>
      </c>
    </row>
    <row r="1329">
      <c r="A1329" s="3">
        <f>IFERROR(__xludf.DUMMYFUNCTION("""COMPUTED_VALUE"""),42108.66666666667)</f>
        <v>42108.66667</v>
      </c>
      <c r="B1329" s="1">
        <f>IFERROR(__xludf.DUMMYFUNCTION("""COMPUTED_VALUE"""),65.53)</f>
        <v>65.53</v>
      </c>
      <c r="C1329" s="1">
        <f t="shared" si="1"/>
        <v>-1.08</v>
      </c>
    </row>
    <row r="1330">
      <c r="A1330" s="3">
        <f>IFERROR(__xludf.DUMMYFUNCTION("""COMPUTED_VALUE"""),42109.66666666667)</f>
        <v>42109.66667</v>
      </c>
      <c r="B1330" s="1">
        <f>IFERROR(__xludf.DUMMYFUNCTION("""COMPUTED_VALUE"""),65.68)</f>
        <v>65.68</v>
      </c>
      <c r="C1330" s="1">
        <f t="shared" si="1"/>
        <v>-0.85</v>
      </c>
    </row>
    <row r="1331">
      <c r="A1331" s="3">
        <f>IFERROR(__xludf.DUMMYFUNCTION("""COMPUTED_VALUE"""),42110.66666666667)</f>
        <v>42110.66667</v>
      </c>
      <c r="B1331" s="1">
        <f>IFERROR(__xludf.DUMMYFUNCTION("""COMPUTED_VALUE"""),65.65)</f>
        <v>65.65</v>
      </c>
      <c r="C1331" s="1">
        <f t="shared" si="1"/>
        <v>-1.03</v>
      </c>
    </row>
    <row r="1332">
      <c r="A1332" s="3">
        <f>IFERROR(__xludf.DUMMYFUNCTION("""COMPUTED_VALUE"""),42111.66666666667)</f>
        <v>42111.66667</v>
      </c>
      <c r="B1332" s="1">
        <f>IFERROR(__xludf.DUMMYFUNCTION("""COMPUTED_VALUE"""),64.52)</f>
        <v>64.52</v>
      </c>
      <c r="C1332" s="1">
        <f t="shared" si="1"/>
        <v>-2.13</v>
      </c>
    </row>
    <row r="1333">
      <c r="A1333" s="3">
        <f>IFERROR(__xludf.DUMMYFUNCTION("""COMPUTED_VALUE"""),42114.66666666667)</f>
        <v>42114.66667</v>
      </c>
      <c r="B1333" s="1">
        <f>IFERROR(__xludf.DUMMYFUNCTION("""COMPUTED_VALUE"""),64.72)</f>
        <v>64.72</v>
      </c>
      <c r="C1333" s="1">
        <f t="shared" si="1"/>
        <v>-0.8</v>
      </c>
    </row>
    <row r="1334">
      <c r="A1334" s="3">
        <f>IFERROR(__xludf.DUMMYFUNCTION("""COMPUTED_VALUE"""),42115.66666666667)</f>
        <v>42115.66667</v>
      </c>
      <c r="B1334" s="1">
        <f>IFERROR(__xludf.DUMMYFUNCTION("""COMPUTED_VALUE"""),65.35)</f>
        <v>65.35</v>
      </c>
      <c r="C1334" s="1">
        <f t="shared" si="1"/>
        <v>-0.37</v>
      </c>
    </row>
    <row r="1335">
      <c r="A1335" s="3">
        <f>IFERROR(__xludf.DUMMYFUNCTION("""COMPUTED_VALUE"""),42116.66666666667)</f>
        <v>42116.66667</v>
      </c>
      <c r="B1335" s="1">
        <f>IFERROR(__xludf.DUMMYFUNCTION("""COMPUTED_VALUE"""),68.01)</f>
        <v>68.01</v>
      </c>
      <c r="C1335" s="1">
        <f t="shared" si="1"/>
        <v>1.66</v>
      </c>
    </row>
    <row r="1336">
      <c r="A1336" s="3">
        <f>IFERROR(__xludf.DUMMYFUNCTION("""COMPUTED_VALUE"""),42117.66666666667)</f>
        <v>42117.66667</v>
      </c>
      <c r="B1336" s="1">
        <f>IFERROR(__xludf.DUMMYFUNCTION("""COMPUTED_VALUE"""),67.72)</f>
        <v>67.72</v>
      </c>
      <c r="C1336" s="1">
        <f t="shared" si="1"/>
        <v>-1.29</v>
      </c>
    </row>
    <row r="1337">
      <c r="A1337" s="3">
        <f>IFERROR(__xludf.DUMMYFUNCTION("""COMPUTED_VALUE"""),42118.66666666667)</f>
        <v>42118.66667</v>
      </c>
      <c r="B1337" s="1">
        <f>IFERROR(__xludf.DUMMYFUNCTION("""COMPUTED_VALUE"""),67.48)</f>
        <v>67.48</v>
      </c>
      <c r="C1337" s="1">
        <f t="shared" si="1"/>
        <v>-1.24</v>
      </c>
    </row>
    <row r="1338">
      <c r="A1338" s="3">
        <f>IFERROR(__xludf.DUMMYFUNCTION("""COMPUTED_VALUE"""),42121.66666666667)</f>
        <v>42121.66667</v>
      </c>
      <c r="B1338" s="1">
        <f>IFERROR(__xludf.DUMMYFUNCTION("""COMPUTED_VALUE"""),67.1)</f>
        <v>67.1</v>
      </c>
      <c r="C1338" s="1">
        <f t="shared" si="1"/>
        <v>-1.38</v>
      </c>
    </row>
    <row r="1339">
      <c r="A1339" s="3">
        <f>IFERROR(__xludf.DUMMYFUNCTION("""COMPUTED_VALUE"""),42122.66666666667)</f>
        <v>42122.66667</v>
      </c>
      <c r="B1339" s="1">
        <f>IFERROR(__xludf.DUMMYFUNCTION("""COMPUTED_VALUE"""),66.77)</f>
        <v>66.77</v>
      </c>
      <c r="C1339" s="1">
        <f t="shared" si="1"/>
        <v>-1.33</v>
      </c>
    </row>
    <row r="1340">
      <c r="A1340" s="3">
        <f>IFERROR(__xludf.DUMMYFUNCTION("""COMPUTED_VALUE"""),42123.66666666667)</f>
        <v>42123.66667</v>
      </c>
      <c r="B1340" s="1">
        <f>IFERROR(__xludf.DUMMYFUNCTION("""COMPUTED_VALUE"""),67.34)</f>
        <v>67.34</v>
      </c>
      <c r="C1340" s="1">
        <f t="shared" si="1"/>
        <v>-0.43</v>
      </c>
    </row>
    <row r="1341">
      <c r="A1341" s="3">
        <f>IFERROR(__xludf.DUMMYFUNCTION("""COMPUTED_VALUE"""),42124.66666666667)</f>
        <v>42124.66667</v>
      </c>
      <c r="B1341" s="1">
        <f>IFERROR(__xludf.DUMMYFUNCTION("""COMPUTED_VALUE"""),66.05)</f>
        <v>66.05</v>
      </c>
      <c r="C1341" s="1">
        <f t="shared" si="1"/>
        <v>-2.29</v>
      </c>
    </row>
    <row r="1342">
      <c r="A1342" s="3">
        <f>IFERROR(__xludf.DUMMYFUNCTION("""COMPUTED_VALUE"""),42125.66666666667)</f>
        <v>42125.66667</v>
      </c>
      <c r="B1342" s="1">
        <f>IFERROR(__xludf.DUMMYFUNCTION("""COMPUTED_VALUE"""),65.77)</f>
        <v>65.77</v>
      </c>
      <c r="C1342" s="1">
        <f t="shared" si="1"/>
        <v>-1.28</v>
      </c>
    </row>
    <row r="1343">
      <c r="A1343" s="3">
        <f>IFERROR(__xludf.DUMMYFUNCTION("""COMPUTED_VALUE"""),42128.66666666667)</f>
        <v>42128.66667</v>
      </c>
      <c r="B1343" s="1">
        <f>IFERROR(__xludf.DUMMYFUNCTION("""COMPUTED_VALUE"""),65.58)</f>
        <v>65.58</v>
      </c>
      <c r="C1343" s="1">
        <f t="shared" si="1"/>
        <v>-1.19</v>
      </c>
    </row>
    <row r="1344">
      <c r="A1344" s="3">
        <f>IFERROR(__xludf.DUMMYFUNCTION("""COMPUTED_VALUE"""),42129.66666666667)</f>
        <v>42129.66667</v>
      </c>
      <c r="B1344" s="1">
        <f>IFERROR(__xludf.DUMMYFUNCTION("""COMPUTED_VALUE"""),65.96)</f>
        <v>65.96</v>
      </c>
      <c r="C1344" s="1">
        <f t="shared" si="1"/>
        <v>-0.62</v>
      </c>
    </row>
    <row r="1345">
      <c r="A1345" s="3">
        <f>IFERROR(__xludf.DUMMYFUNCTION("""COMPUTED_VALUE"""),42130.66666666667)</f>
        <v>42130.66667</v>
      </c>
      <c r="B1345" s="1">
        <f>IFERROR(__xludf.DUMMYFUNCTION("""COMPUTED_VALUE"""),65.67)</f>
        <v>65.67</v>
      </c>
      <c r="C1345" s="1">
        <f t="shared" si="1"/>
        <v>-1.29</v>
      </c>
    </row>
    <row r="1346">
      <c r="A1346" s="3">
        <f>IFERROR(__xludf.DUMMYFUNCTION("""COMPUTED_VALUE"""),42131.66666666667)</f>
        <v>42131.66667</v>
      </c>
      <c r="B1346" s="1">
        <f>IFERROR(__xludf.DUMMYFUNCTION("""COMPUTED_VALUE"""),66.58)</f>
        <v>66.58</v>
      </c>
      <c r="C1346" s="1">
        <f t="shared" si="1"/>
        <v>-0.09</v>
      </c>
    </row>
    <row r="1347">
      <c r="A1347" s="3">
        <f>IFERROR(__xludf.DUMMYFUNCTION("""COMPUTED_VALUE"""),42132.66666666667)</f>
        <v>42132.66667</v>
      </c>
      <c r="B1347" s="1">
        <f>IFERROR(__xludf.DUMMYFUNCTION("""COMPUTED_VALUE"""),69.47)</f>
        <v>69.47</v>
      </c>
      <c r="C1347" s="1">
        <f t="shared" si="1"/>
        <v>1.89</v>
      </c>
    </row>
    <row r="1348">
      <c r="A1348" s="3">
        <f>IFERROR(__xludf.DUMMYFUNCTION("""COMPUTED_VALUE"""),42135.66666666667)</f>
        <v>42135.66667</v>
      </c>
      <c r="B1348" s="1">
        <f>IFERROR(__xludf.DUMMYFUNCTION("""COMPUTED_VALUE"""),69.02)</f>
        <v>69.02</v>
      </c>
      <c r="C1348" s="1">
        <f t="shared" si="1"/>
        <v>-1.45</v>
      </c>
    </row>
    <row r="1349">
      <c r="A1349" s="3">
        <f>IFERROR(__xludf.DUMMYFUNCTION("""COMPUTED_VALUE"""),42136.66666666667)</f>
        <v>42136.66667</v>
      </c>
      <c r="B1349" s="1">
        <f>IFERROR(__xludf.DUMMYFUNCTION("""COMPUTED_VALUE"""),68.69)</f>
        <v>68.69</v>
      </c>
      <c r="C1349" s="1">
        <f t="shared" si="1"/>
        <v>-1.33</v>
      </c>
    </row>
    <row r="1350">
      <c r="A1350" s="3">
        <f>IFERROR(__xludf.DUMMYFUNCTION("""COMPUTED_VALUE"""),42137.66666666667)</f>
        <v>42137.66667</v>
      </c>
      <c r="B1350" s="1">
        <f>IFERROR(__xludf.DUMMYFUNCTION("""COMPUTED_VALUE"""),68.65)</f>
        <v>68.65</v>
      </c>
      <c r="C1350" s="1">
        <f t="shared" si="1"/>
        <v>-1.04</v>
      </c>
    </row>
    <row r="1351">
      <c r="A1351" s="3">
        <f>IFERROR(__xludf.DUMMYFUNCTION("""COMPUTED_VALUE"""),42138.66666666667)</f>
        <v>42138.66667</v>
      </c>
      <c r="B1351" s="1">
        <f>IFERROR(__xludf.DUMMYFUNCTION("""COMPUTED_VALUE"""),70.0)</f>
        <v>70</v>
      </c>
      <c r="C1351" s="1">
        <f t="shared" si="1"/>
        <v>0.35</v>
      </c>
    </row>
    <row r="1352">
      <c r="A1352" s="3">
        <f>IFERROR(__xludf.DUMMYFUNCTION("""COMPUTED_VALUE"""),42139.66666666667)</f>
        <v>42139.66667</v>
      </c>
      <c r="B1352" s="1">
        <f>IFERROR(__xludf.DUMMYFUNCTION("""COMPUTED_VALUE"""),69.57)</f>
        <v>69.57</v>
      </c>
      <c r="C1352" s="1">
        <f t="shared" si="1"/>
        <v>-1.43</v>
      </c>
    </row>
    <row r="1353">
      <c r="A1353" s="3">
        <f>IFERROR(__xludf.DUMMYFUNCTION("""COMPUTED_VALUE"""),42142.66666666667)</f>
        <v>42142.66667</v>
      </c>
      <c r="B1353" s="1">
        <f>IFERROR(__xludf.DUMMYFUNCTION("""COMPUTED_VALUE"""),70.0)</f>
        <v>70</v>
      </c>
      <c r="C1353" s="1">
        <f t="shared" si="1"/>
        <v>-0.57</v>
      </c>
    </row>
    <row r="1354">
      <c r="A1354" s="3">
        <f>IFERROR(__xludf.DUMMYFUNCTION("""COMPUTED_VALUE"""),42143.66666666667)</f>
        <v>42143.66667</v>
      </c>
      <c r="B1354" s="1">
        <f>IFERROR(__xludf.DUMMYFUNCTION("""COMPUTED_VALUE"""),70.16)</f>
        <v>70.16</v>
      </c>
      <c r="C1354" s="1">
        <f t="shared" si="1"/>
        <v>-0.84</v>
      </c>
    </row>
    <row r="1355">
      <c r="A1355" s="3">
        <f>IFERROR(__xludf.DUMMYFUNCTION("""COMPUTED_VALUE"""),42144.66666666667)</f>
        <v>42144.66667</v>
      </c>
      <c r="B1355" s="1">
        <f>IFERROR(__xludf.DUMMYFUNCTION("""COMPUTED_VALUE"""),69.78)</f>
        <v>69.78</v>
      </c>
      <c r="C1355" s="1">
        <f t="shared" si="1"/>
        <v>-1.38</v>
      </c>
    </row>
    <row r="1356">
      <c r="A1356" s="3">
        <f>IFERROR(__xludf.DUMMYFUNCTION("""COMPUTED_VALUE"""),42145.66666666667)</f>
        <v>42145.66667</v>
      </c>
      <c r="B1356" s="1">
        <f>IFERROR(__xludf.DUMMYFUNCTION("""COMPUTED_VALUE"""),69.37)</f>
        <v>69.37</v>
      </c>
      <c r="C1356" s="1">
        <f t="shared" si="1"/>
        <v>-1.41</v>
      </c>
    </row>
    <row r="1357">
      <c r="A1357" s="3">
        <f>IFERROR(__xludf.DUMMYFUNCTION("""COMPUTED_VALUE"""),42146.66666666667)</f>
        <v>42146.66667</v>
      </c>
      <c r="B1357" s="1">
        <f>IFERROR(__xludf.DUMMYFUNCTION("""COMPUTED_VALUE"""),69.62)</f>
        <v>69.62</v>
      </c>
      <c r="C1357" s="1">
        <f t="shared" si="1"/>
        <v>-0.75</v>
      </c>
    </row>
    <row r="1358">
      <c r="A1358" s="3">
        <f>IFERROR(__xludf.DUMMYFUNCTION("""COMPUTED_VALUE"""),42150.66666666667)</f>
        <v>42150.66667</v>
      </c>
      <c r="B1358" s="1">
        <f>IFERROR(__xludf.DUMMYFUNCTION("""COMPUTED_VALUE"""),68.54)</f>
        <v>68.54</v>
      </c>
      <c r="C1358" s="1">
        <f t="shared" si="1"/>
        <v>-2.08</v>
      </c>
    </row>
    <row r="1359">
      <c r="A1359" s="3">
        <f>IFERROR(__xludf.DUMMYFUNCTION("""COMPUTED_VALUE"""),42151.66666666667)</f>
        <v>42151.66667</v>
      </c>
      <c r="B1359" s="1">
        <f>IFERROR(__xludf.DUMMYFUNCTION("""COMPUTED_VALUE"""),69.49)</f>
        <v>69.49</v>
      </c>
      <c r="C1359" s="1">
        <f t="shared" si="1"/>
        <v>-0.05</v>
      </c>
    </row>
    <row r="1360">
      <c r="A1360" s="3">
        <f>IFERROR(__xludf.DUMMYFUNCTION("""COMPUTED_VALUE"""),42152.66666666667)</f>
        <v>42152.66667</v>
      </c>
      <c r="B1360" s="1">
        <f>IFERROR(__xludf.DUMMYFUNCTION("""COMPUTED_VALUE"""),69.56)</f>
        <v>69.56</v>
      </c>
      <c r="C1360" s="1">
        <f t="shared" si="1"/>
        <v>-0.93</v>
      </c>
    </row>
    <row r="1361">
      <c r="A1361" s="3">
        <f>IFERROR(__xludf.DUMMYFUNCTION("""COMPUTED_VALUE"""),42153.66666666667)</f>
        <v>42153.66667</v>
      </c>
      <c r="B1361" s="1">
        <f>IFERROR(__xludf.DUMMYFUNCTION("""COMPUTED_VALUE"""),68.68)</f>
        <v>68.68</v>
      </c>
      <c r="C1361" s="1">
        <f t="shared" si="1"/>
        <v>-1.88</v>
      </c>
    </row>
    <row r="1362">
      <c r="A1362" s="3">
        <f>IFERROR(__xludf.DUMMYFUNCTION("""COMPUTED_VALUE"""),42156.66666666667)</f>
        <v>42156.66667</v>
      </c>
      <c r="B1362" s="1">
        <f>IFERROR(__xludf.DUMMYFUNCTION("""COMPUTED_VALUE"""),69.11)</f>
        <v>69.11</v>
      </c>
      <c r="C1362" s="1">
        <f t="shared" si="1"/>
        <v>-0.57</v>
      </c>
    </row>
    <row r="1363">
      <c r="A1363" s="3">
        <f>IFERROR(__xludf.DUMMYFUNCTION("""COMPUTED_VALUE"""),42157.66666666667)</f>
        <v>42157.66667</v>
      </c>
      <c r="B1363" s="1">
        <f>IFERROR(__xludf.DUMMYFUNCTION("""COMPUTED_VALUE"""),69.04)</f>
        <v>69.04</v>
      </c>
      <c r="C1363" s="1">
        <f t="shared" si="1"/>
        <v>-1.07</v>
      </c>
    </row>
    <row r="1364">
      <c r="A1364" s="3">
        <f>IFERROR(__xludf.DUMMYFUNCTION("""COMPUTED_VALUE"""),42158.66666666667)</f>
        <v>42158.66667</v>
      </c>
      <c r="B1364" s="1">
        <f>IFERROR(__xludf.DUMMYFUNCTION("""COMPUTED_VALUE"""),68.95)</f>
        <v>68.95</v>
      </c>
      <c r="C1364" s="1">
        <f t="shared" si="1"/>
        <v>-1.09</v>
      </c>
    </row>
    <row r="1365">
      <c r="A1365" s="3">
        <f>IFERROR(__xludf.DUMMYFUNCTION("""COMPUTED_VALUE"""),42159.66666666667)</f>
        <v>42159.66667</v>
      </c>
      <c r="B1365" s="1">
        <f>IFERROR(__xludf.DUMMYFUNCTION("""COMPUTED_VALUE"""),68.21)</f>
        <v>68.21</v>
      </c>
      <c r="C1365" s="1">
        <f t="shared" si="1"/>
        <v>-1.74</v>
      </c>
    </row>
    <row r="1366">
      <c r="A1366" s="3">
        <f>IFERROR(__xludf.DUMMYFUNCTION("""COMPUTED_VALUE"""),42160.66666666667)</f>
        <v>42160.66667</v>
      </c>
      <c r="B1366" s="1">
        <f>IFERROR(__xludf.DUMMYFUNCTION("""COMPUTED_VALUE"""),68.37)</f>
        <v>68.37</v>
      </c>
      <c r="C1366" s="1">
        <f t="shared" si="1"/>
        <v>-0.84</v>
      </c>
    </row>
    <row r="1367">
      <c r="A1367" s="3">
        <f>IFERROR(__xludf.DUMMYFUNCTION("""COMPUTED_VALUE"""),42163.66666666667)</f>
        <v>42163.66667</v>
      </c>
      <c r="B1367" s="1">
        <f>IFERROR(__xludf.DUMMYFUNCTION("""COMPUTED_VALUE"""),67.68)</f>
        <v>67.68</v>
      </c>
      <c r="C1367" s="1">
        <f t="shared" si="1"/>
        <v>-1.69</v>
      </c>
    </row>
    <row r="1368">
      <c r="A1368" s="3">
        <f>IFERROR(__xludf.DUMMYFUNCTION("""COMPUTED_VALUE"""),42164.66666666667)</f>
        <v>42164.66667</v>
      </c>
      <c r="B1368" s="1">
        <f>IFERROR(__xludf.DUMMYFUNCTION("""COMPUTED_VALUE"""),67.95)</f>
        <v>67.95</v>
      </c>
      <c r="C1368" s="1">
        <f t="shared" si="1"/>
        <v>-0.73</v>
      </c>
    </row>
    <row r="1369">
      <c r="A1369" s="3">
        <f>IFERROR(__xludf.DUMMYFUNCTION("""COMPUTED_VALUE"""),42165.66666666667)</f>
        <v>42165.66667</v>
      </c>
      <c r="B1369" s="1">
        <f>IFERROR(__xludf.DUMMYFUNCTION("""COMPUTED_VALUE"""),69.63)</f>
        <v>69.63</v>
      </c>
      <c r="C1369" s="1">
        <f t="shared" si="1"/>
        <v>0.68</v>
      </c>
    </row>
    <row r="1370">
      <c r="A1370" s="3">
        <f>IFERROR(__xludf.DUMMYFUNCTION("""COMPUTED_VALUE"""),42166.66666666667)</f>
        <v>42166.66667</v>
      </c>
      <c r="B1370" s="1">
        <f>IFERROR(__xludf.DUMMYFUNCTION("""COMPUTED_VALUE"""),69.64)</f>
        <v>69.64</v>
      </c>
      <c r="C1370" s="1">
        <f t="shared" si="1"/>
        <v>-0.99</v>
      </c>
    </row>
    <row r="1371">
      <c r="A1371" s="3">
        <f>IFERROR(__xludf.DUMMYFUNCTION("""COMPUTED_VALUE"""),42167.66666666667)</f>
        <v>42167.66667</v>
      </c>
      <c r="B1371" s="1">
        <f>IFERROR(__xludf.DUMMYFUNCTION("""COMPUTED_VALUE"""),69.33)</f>
        <v>69.33</v>
      </c>
      <c r="C1371" s="1">
        <f t="shared" si="1"/>
        <v>-1.31</v>
      </c>
    </row>
    <row r="1372">
      <c r="A1372" s="3">
        <f>IFERROR(__xludf.DUMMYFUNCTION("""COMPUTED_VALUE"""),42170.66666666667)</f>
        <v>42170.66667</v>
      </c>
      <c r="B1372" s="1">
        <f>IFERROR(__xludf.DUMMYFUNCTION("""COMPUTED_VALUE"""),68.57)</f>
        <v>68.57</v>
      </c>
      <c r="C1372" s="1">
        <f t="shared" si="1"/>
        <v>-1.76</v>
      </c>
    </row>
    <row r="1373">
      <c r="A1373" s="3">
        <f>IFERROR(__xludf.DUMMYFUNCTION("""COMPUTED_VALUE"""),42171.66666666667)</f>
        <v>42171.66667</v>
      </c>
      <c r="B1373" s="1">
        <f>IFERROR(__xludf.DUMMYFUNCTION("""COMPUTED_VALUE"""),69.01)</f>
        <v>69.01</v>
      </c>
      <c r="C1373" s="1">
        <f t="shared" si="1"/>
        <v>-0.56</v>
      </c>
    </row>
    <row r="1374">
      <c r="A1374" s="3">
        <f>IFERROR(__xludf.DUMMYFUNCTION("""COMPUTED_VALUE"""),42172.66666666667)</f>
        <v>42172.66667</v>
      </c>
      <c r="B1374" s="1">
        <f>IFERROR(__xludf.DUMMYFUNCTION("""COMPUTED_VALUE"""),68.75)</f>
        <v>68.75</v>
      </c>
      <c r="C1374" s="1">
        <f t="shared" si="1"/>
        <v>-1.26</v>
      </c>
    </row>
    <row r="1375">
      <c r="A1375" s="3">
        <f>IFERROR(__xludf.DUMMYFUNCTION("""COMPUTED_VALUE"""),42173.66666666667)</f>
        <v>42173.66667</v>
      </c>
      <c r="B1375" s="1">
        <f>IFERROR(__xludf.DUMMYFUNCTION("""COMPUTED_VALUE"""),69.5)</f>
        <v>69.5</v>
      </c>
      <c r="C1375" s="1">
        <f t="shared" si="1"/>
        <v>-0.25</v>
      </c>
    </row>
    <row r="1376">
      <c r="A1376" s="3">
        <f>IFERROR(__xludf.DUMMYFUNCTION("""COMPUTED_VALUE"""),42174.66666666667)</f>
        <v>42174.66667</v>
      </c>
      <c r="B1376" s="1">
        <f>IFERROR(__xludf.DUMMYFUNCTION("""COMPUTED_VALUE"""),68.69)</f>
        <v>68.69</v>
      </c>
      <c r="C1376" s="1">
        <f t="shared" si="1"/>
        <v>-1.81</v>
      </c>
    </row>
    <row r="1377">
      <c r="A1377" s="3">
        <f>IFERROR(__xludf.DUMMYFUNCTION("""COMPUTED_VALUE"""),42177.66666666667)</f>
        <v>42177.66667</v>
      </c>
      <c r="B1377" s="1">
        <f>IFERROR(__xludf.DUMMYFUNCTION("""COMPUTED_VALUE"""),69.09)</f>
        <v>69.09</v>
      </c>
      <c r="C1377" s="1">
        <f t="shared" si="1"/>
        <v>-0.6</v>
      </c>
    </row>
    <row r="1378">
      <c r="A1378" s="3">
        <f>IFERROR(__xludf.DUMMYFUNCTION("""COMPUTED_VALUE"""),42178.66666666667)</f>
        <v>42178.66667</v>
      </c>
      <c r="B1378" s="1">
        <f>IFERROR(__xludf.DUMMYFUNCTION("""COMPUTED_VALUE"""),69.42)</f>
        <v>69.42</v>
      </c>
      <c r="C1378" s="1">
        <f t="shared" si="1"/>
        <v>-0.67</v>
      </c>
    </row>
    <row r="1379">
      <c r="A1379" s="3">
        <f>IFERROR(__xludf.DUMMYFUNCTION("""COMPUTED_VALUE"""),42179.66666666667)</f>
        <v>42179.66667</v>
      </c>
      <c r="B1379" s="1">
        <f>IFERROR(__xludf.DUMMYFUNCTION("""COMPUTED_VALUE"""),68.86)</f>
        <v>68.86</v>
      </c>
      <c r="C1379" s="1">
        <f t="shared" si="1"/>
        <v>-1.56</v>
      </c>
    </row>
    <row r="1380">
      <c r="A1380" s="3">
        <f>IFERROR(__xludf.DUMMYFUNCTION("""COMPUTED_VALUE"""),42180.66666666667)</f>
        <v>42180.66667</v>
      </c>
      <c r="B1380" s="1">
        <f>IFERROR(__xludf.DUMMYFUNCTION("""COMPUTED_VALUE"""),68.62)</f>
        <v>68.62</v>
      </c>
      <c r="C1380" s="1">
        <f t="shared" si="1"/>
        <v>-1.24</v>
      </c>
    </row>
    <row r="1381">
      <c r="A1381" s="3">
        <f>IFERROR(__xludf.DUMMYFUNCTION("""COMPUTED_VALUE"""),42181.66666666667)</f>
        <v>42181.66667</v>
      </c>
      <c r="B1381" s="1">
        <f>IFERROR(__xludf.DUMMYFUNCTION("""COMPUTED_VALUE"""),68.75)</f>
        <v>68.75</v>
      </c>
      <c r="C1381" s="1">
        <f t="shared" si="1"/>
        <v>-0.87</v>
      </c>
    </row>
    <row r="1382">
      <c r="A1382" s="3">
        <f>IFERROR(__xludf.DUMMYFUNCTION("""COMPUTED_VALUE"""),42184.66666666667)</f>
        <v>42184.66667</v>
      </c>
      <c r="B1382" s="1">
        <f>IFERROR(__xludf.DUMMYFUNCTION("""COMPUTED_VALUE"""),66.72)</f>
        <v>66.72</v>
      </c>
      <c r="C1382" s="1">
        <f t="shared" si="1"/>
        <v>-3.03</v>
      </c>
    </row>
    <row r="1383">
      <c r="A1383" s="3">
        <f>IFERROR(__xludf.DUMMYFUNCTION("""COMPUTED_VALUE"""),42185.66666666667)</f>
        <v>42185.66667</v>
      </c>
      <c r="B1383" s="1">
        <f>IFERROR(__xludf.DUMMYFUNCTION("""COMPUTED_VALUE"""),67.15)</f>
        <v>67.15</v>
      </c>
      <c r="C1383" s="1">
        <f t="shared" si="1"/>
        <v>-0.57</v>
      </c>
    </row>
    <row r="1384">
      <c r="A1384" s="3">
        <f>IFERROR(__xludf.DUMMYFUNCTION("""COMPUTED_VALUE"""),42186.66666666667)</f>
        <v>42186.66667</v>
      </c>
      <c r="B1384" s="1">
        <f>IFERROR(__xludf.DUMMYFUNCTION("""COMPUTED_VALUE"""),67.85)</f>
        <v>67.85</v>
      </c>
      <c r="C1384" s="1">
        <f t="shared" si="1"/>
        <v>-0.3</v>
      </c>
    </row>
    <row r="1385">
      <c r="A1385" s="3">
        <f>IFERROR(__xludf.DUMMYFUNCTION("""COMPUTED_VALUE"""),42187.66666666667)</f>
        <v>42187.66667</v>
      </c>
      <c r="B1385" s="1">
        <f>IFERROR(__xludf.DUMMYFUNCTION("""COMPUTED_VALUE"""),68.24)</f>
        <v>68.24</v>
      </c>
      <c r="C1385" s="1">
        <f t="shared" si="1"/>
        <v>-0.61</v>
      </c>
    </row>
    <row r="1386">
      <c r="A1386" s="3">
        <f>IFERROR(__xludf.DUMMYFUNCTION("""COMPUTED_VALUE"""),42191.66666666667)</f>
        <v>42191.66667</v>
      </c>
      <c r="B1386" s="1">
        <f>IFERROR(__xludf.DUMMYFUNCTION("""COMPUTED_VALUE"""),68.12)</f>
        <v>68.12</v>
      </c>
      <c r="C1386" s="1">
        <f t="shared" si="1"/>
        <v>-1.12</v>
      </c>
    </row>
    <row r="1387">
      <c r="A1387" s="3">
        <f>IFERROR(__xludf.DUMMYFUNCTION("""COMPUTED_VALUE"""),42192.66666666667)</f>
        <v>42192.66667</v>
      </c>
      <c r="B1387" s="1">
        <f>IFERROR(__xludf.DUMMYFUNCTION("""COMPUTED_VALUE"""),67.77)</f>
        <v>67.77</v>
      </c>
      <c r="C1387" s="1">
        <f t="shared" si="1"/>
        <v>-1.35</v>
      </c>
    </row>
    <row r="1388">
      <c r="A1388" s="3">
        <f>IFERROR(__xludf.DUMMYFUNCTION("""COMPUTED_VALUE"""),42193.66666666667)</f>
        <v>42193.66667</v>
      </c>
      <c r="B1388" s="1">
        <f>IFERROR(__xludf.DUMMYFUNCTION("""COMPUTED_VALUE"""),66.73)</f>
        <v>66.73</v>
      </c>
      <c r="C1388" s="1">
        <f t="shared" si="1"/>
        <v>-2.04</v>
      </c>
    </row>
    <row r="1389">
      <c r="A1389" s="3">
        <f>IFERROR(__xludf.DUMMYFUNCTION("""COMPUTED_VALUE"""),42194.66666666667)</f>
        <v>42194.66667</v>
      </c>
      <c r="B1389" s="1">
        <f>IFERROR(__xludf.DUMMYFUNCTION("""COMPUTED_VALUE"""),67.05)</f>
        <v>67.05</v>
      </c>
      <c r="C1389" s="1">
        <f t="shared" si="1"/>
        <v>-0.68</v>
      </c>
    </row>
    <row r="1390">
      <c r="A1390" s="3">
        <f>IFERROR(__xludf.DUMMYFUNCTION("""COMPUTED_VALUE"""),42195.66666666667)</f>
        <v>42195.66667</v>
      </c>
      <c r="B1390" s="1">
        <f>IFERROR(__xludf.DUMMYFUNCTION("""COMPUTED_VALUE"""),68.42)</f>
        <v>68.42</v>
      </c>
      <c r="C1390" s="1">
        <f t="shared" si="1"/>
        <v>0.37</v>
      </c>
    </row>
    <row r="1391">
      <c r="A1391" s="3">
        <f>IFERROR(__xludf.DUMMYFUNCTION("""COMPUTED_VALUE"""),42198.66666666667)</f>
        <v>42198.66667</v>
      </c>
      <c r="B1391" s="1">
        <f>IFERROR(__xludf.DUMMYFUNCTION("""COMPUTED_VALUE"""),69.52)</f>
        <v>69.52</v>
      </c>
      <c r="C1391" s="1">
        <f t="shared" si="1"/>
        <v>0.1</v>
      </c>
    </row>
    <row r="1392">
      <c r="A1392" s="3">
        <f>IFERROR(__xludf.DUMMYFUNCTION("""COMPUTED_VALUE"""),42199.66666666667)</f>
        <v>42199.66667</v>
      </c>
      <c r="B1392" s="1">
        <f>IFERROR(__xludf.DUMMYFUNCTION("""COMPUTED_VALUE"""),70.1)</f>
        <v>70.1</v>
      </c>
      <c r="C1392" s="1">
        <f t="shared" si="1"/>
        <v>-0.42</v>
      </c>
    </row>
    <row r="1393">
      <c r="A1393" s="3">
        <f>IFERROR(__xludf.DUMMYFUNCTION("""COMPUTED_VALUE"""),42200.66666666667)</f>
        <v>42200.66667</v>
      </c>
      <c r="B1393" s="1">
        <f>IFERROR(__xludf.DUMMYFUNCTION("""COMPUTED_VALUE"""),70.02)</f>
        <v>70.02</v>
      </c>
      <c r="C1393" s="1">
        <f t="shared" si="1"/>
        <v>-1.08</v>
      </c>
    </row>
    <row r="1394">
      <c r="A1394" s="3">
        <f>IFERROR(__xludf.DUMMYFUNCTION("""COMPUTED_VALUE"""),42201.66666666667)</f>
        <v>42201.66667</v>
      </c>
      <c r="B1394" s="1">
        <f>IFERROR(__xludf.DUMMYFUNCTION("""COMPUTED_VALUE"""),70.57)</f>
        <v>70.57</v>
      </c>
      <c r="C1394" s="1">
        <f t="shared" si="1"/>
        <v>-0.45</v>
      </c>
    </row>
    <row r="1395">
      <c r="A1395" s="3">
        <f>IFERROR(__xludf.DUMMYFUNCTION("""COMPUTED_VALUE"""),42202.66666666667)</f>
        <v>42202.66667</v>
      </c>
      <c r="B1395" s="1">
        <f>IFERROR(__xludf.DUMMYFUNCTION("""COMPUTED_VALUE"""),70.88)</f>
        <v>70.88</v>
      </c>
      <c r="C1395" s="1">
        <f t="shared" si="1"/>
        <v>-0.69</v>
      </c>
    </row>
    <row r="1396">
      <c r="A1396" s="3">
        <f>IFERROR(__xludf.DUMMYFUNCTION("""COMPUTED_VALUE"""),42205.66666666667)</f>
        <v>42205.66667</v>
      </c>
      <c r="B1396" s="1">
        <f>IFERROR(__xludf.DUMMYFUNCTION("""COMPUTED_VALUE"""),72.7)</f>
        <v>72.7</v>
      </c>
      <c r="C1396" s="1">
        <f t="shared" si="1"/>
        <v>0.82</v>
      </c>
    </row>
    <row r="1397">
      <c r="A1397" s="3">
        <f>IFERROR(__xludf.DUMMYFUNCTION("""COMPUTED_VALUE"""),42206.66666666667)</f>
        <v>42206.66667</v>
      </c>
      <c r="B1397" s="1">
        <f>IFERROR(__xludf.DUMMYFUNCTION("""COMPUTED_VALUE"""),72.02)</f>
        <v>72.02</v>
      </c>
      <c r="C1397" s="1">
        <f t="shared" si="1"/>
        <v>-1.68</v>
      </c>
    </row>
    <row r="1398">
      <c r="A1398" s="3">
        <f>IFERROR(__xludf.DUMMYFUNCTION("""COMPUTED_VALUE"""),42207.66666666667)</f>
        <v>42207.66667</v>
      </c>
      <c r="B1398" s="1">
        <f>IFERROR(__xludf.DUMMYFUNCTION("""COMPUTED_VALUE"""),71.97)</f>
        <v>71.97</v>
      </c>
      <c r="C1398" s="1">
        <f t="shared" si="1"/>
        <v>-1.05</v>
      </c>
    </row>
    <row r="1399">
      <c r="A1399" s="3">
        <f>IFERROR(__xludf.DUMMYFUNCTION("""COMPUTED_VALUE"""),42208.66666666667)</f>
        <v>42208.66667</v>
      </c>
      <c r="B1399" s="1">
        <f>IFERROR(__xludf.DUMMYFUNCTION("""COMPUTED_VALUE"""),71.75)</f>
        <v>71.75</v>
      </c>
      <c r="C1399" s="1">
        <f t="shared" si="1"/>
        <v>-1.22</v>
      </c>
    </row>
    <row r="1400">
      <c r="A1400" s="3">
        <f>IFERROR(__xludf.DUMMYFUNCTION("""COMPUTED_VALUE"""),42209.66666666667)</f>
        <v>42209.66667</v>
      </c>
      <c r="B1400" s="1">
        <f>IFERROR(__xludf.DUMMYFUNCTION("""COMPUTED_VALUE"""),74.8)</f>
        <v>74.8</v>
      </c>
      <c r="C1400" s="1">
        <f t="shared" si="1"/>
        <v>2.05</v>
      </c>
    </row>
    <row r="1401">
      <c r="A1401" s="3">
        <f>IFERROR(__xludf.DUMMYFUNCTION("""COMPUTED_VALUE"""),42212.66666666667)</f>
        <v>42212.66667</v>
      </c>
      <c r="B1401" s="1">
        <f>IFERROR(__xludf.DUMMYFUNCTION("""COMPUTED_VALUE"""),73.86)</f>
        <v>73.86</v>
      </c>
      <c r="C1401" s="1">
        <f t="shared" si="1"/>
        <v>-1.94</v>
      </c>
    </row>
    <row r="1402">
      <c r="A1402" s="3">
        <f>IFERROR(__xludf.DUMMYFUNCTION("""COMPUTED_VALUE"""),42213.66666666667)</f>
        <v>42213.66667</v>
      </c>
      <c r="B1402" s="1">
        <f>IFERROR(__xludf.DUMMYFUNCTION("""COMPUTED_VALUE"""),74.74)</f>
        <v>74.74</v>
      </c>
      <c r="C1402" s="1">
        <f t="shared" si="1"/>
        <v>-0.12</v>
      </c>
    </row>
    <row r="1403">
      <c r="A1403" s="3">
        <f>IFERROR(__xludf.DUMMYFUNCTION("""COMPUTED_VALUE"""),42214.66666666667)</f>
        <v>42214.66667</v>
      </c>
      <c r="B1403" s="1">
        <f>IFERROR(__xludf.DUMMYFUNCTION("""COMPUTED_VALUE"""),76.01)</f>
        <v>76.01</v>
      </c>
      <c r="C1403" s="1">
        <f t="shared" si="1"/>
        <v>0.27</v>
      </c>
    </row>
    <row r="1404">
      <c r="A1404" s="3">
        <f>IFERROR(__xludf.DUMMYFUNCTION("""COMPUTED_VALUE"""),42215.66666666667)</f>
        <v>42215.66667</v>
      </c>
      <c r="B1404" s="1">
        <f>IFERROR(__xludf.DUMMYFUNCTION("""COMPUTED_VALUE"""),76.38)</f>
        <v>76.38</v>
      </c>
      <c r="C1404" s="1">
        <f t="shared" si="1"/>
        <v>-0.63</v>
      </c>
    </row>
    <row r="1405">
      <c r="A1405" s="3">
        <f>IFERROR(__xludf.DUMMYFUNCTION("""COMPUTED_VALUE"""),42216.66666666667)</f>
        <v>42216.66667</v>
      </c>
      <c r="B1405" s="1">
        <f>IFERROR(__xludf.DUMMYFUNCTION("""COMPUTED_VALUE"""),75.34)</f>
        <v>75.34</v>
      </c>
      <c r="C1405" s="1">
        <f t="shared" si="1"/>
        <v>-2.04</v>
      </c>
    </row>
    <row r="1406">
      <c r="A1406" s="3">
        <f>IFERROR(__xludf.DUMMYFUNCTION("""COMPUTED_VALUE"""),42219.66666666667)</f>
        <v>42219.66667</v>
      </c>
      <c r="B1406" s="1">
        <f>IFERROR(__xludf.DUMMYFUNCTION("""COMPUTED_VALUE"""),75.77)</f>
        <v>75.77</v>
      </c>
      <c r="C1406" s="1">
        <f t="shared" si="1"/>
        <v>-0.57</v>
      </c>
    </row>
    <row r="1407">
      <c r="A1407" s="3">
        <f>IFERROR(__xludf.DUMMYFUNCTION("""COMPUTED_VALUE"""),42220.66666666667)</f>
        <v>42220.66667</v>
      </c>
      <c r="B1407" s="1">
        <f>IFERROR(__xludf.DUMMYFUNCTION("""COMPUTED_VALUE"""),75.27)</f>
        <v>75.27</v>
      </c>
      <c r="C1407" s="1">
        <f t="shared" si="1"/>
        <v>-1.5</v>
      </c>
    </row>
    <row r="1408">
      <c r="A1408" s="3">
        <f>IFERROR(__xludf.DUMMYFUNCTION("""COMPUTED_VALUE"""),42221.66666666667)</f>
        <v>42221.66667</v>
      </c>
      <c r="B1408" s="1">
        <f>IFERROR(__xludf.DUMMYFUNCTION("""COMPUTED_VALUE"""),74.98)</f>
        <v>74.98</v>
      </c>
      <c r="C1408" s="1">
        <f t="shared" si="1"/>
        <v>-1.29</v>
      </c>
    </row>
    <row r="1409">
      <c r="A1409" s="3">
        <f>IFERROR(__xludf.DUMMYFUNCTION("""COMPUTED_VALUE"""),42222.66666666667)</f>
        <v>42222.66667</v>
      </c>
      <c r="B1409" s="1">
        <f>IFERROR(__xludf.DUMMYFUNCTION("""COMPUTED_VALUE"""),73.58)</f>
        <v>73.58</v>
      </c>
      <c r="C1409" s="1">
        <f t="shared" si="1"/>
        <v>-2.4</v>
      </c>
    </row>
    <row r="1410">
      <c r="A1410" s="3">
        <f>IFERROR(__xludf.DUMMYFUNCTION("""COMPUTED_VALUE"""),42223.66666666667)</f>
        <v>42223.66667</v>
      </c>
      <c r="B1410" s="1">
        <f>IFERROR(__xludf.DUMMYFUNCTION("""COMPUTED_VALUE"""),74.21)</f>
        <v>74.21</v>
      </c>
      <c r="C1410" s="1">
        <f t="shared" si="1"/>
        <v>-0.37</v>
      </c>
    </row>
    <row r="1411">
      <c r="A1411" s="3">
        <f>IFERROR(__xludf.DUMMYFUNCTION("""COMPUTED_VALUE"""),42226.66666666667)</f>
        <v>42226.66667</v>
      </c>
      <c r="B1411" s="1">
        <f>IFERROR(__xludf.DUMMYFUNCTION("""COMPUTED_VALUE"""),74.38)</f>
        <v>74.38</v>
      </c>
      <c r="C1411" s="1">
        <f t="shared" si="1"/>
        <v>-0.83</v>
      </c>
    </row>
    <row r="1412">
      <c r="A1412" s="3">
        <f>IFERROR(__xludf.DUMMYFUNCTION("""COMPUTED_VALUE"""),42227.66666666667)</f>
        <v>42227.66667</v>
      </c>
      <c r="B1412" s="1">
        <f>IFERROR(__xludf.DUMMYFUNCTION("""COMPUTED_VALUE"""),73.36)</f>
        <v>73.36</v>
      </c>
      <c r="C1412" s="1">
        <f t="shared" si="1"/>
        <v>-2.02</v>
      </c>
    </row>
    <row r="1413">
      <c r="A1413" s="3">
        <f>IFERROR(__xludf.DUMMYFUNCTION("""COMPUTED_VALUE"""),42228.66666666667)</f>
        <v>42228.66667</v>
      </c>
      <c r="B1413" s="1">
        <f>IFERROR(__xludf.DUMMYFUNCTION("""COMPUTED_VALUE"""),73.54)</f>
        <v>73.54</v>
      </c>
      <c r="C1413" s="1">
        <f t="shared" si="1"/>
        <v>-0.82</v>
      </c>
    </row>
    <row r="1414">
      <c r="A1414" s="3">
        <f>IFERROR(__xludf.DUMMYFUNCTION("""COMPUTED_VALUE"""),42229.66666666667)</f>
        <v>42229.66667</v>
      </c>
      <c r="B1414" s="1">
        <f>IFERROR(__xludf.DUMMYFUNCTION("""COMPUTED_VALUE"""),73.93)</f>
        <v>73.93</v>
      </c>
      <c r="C1414" s="1">
        <f t="shared" si="1"/>
        <v>-0.61</v>
      </c>
    </row>
    <row r="1415">
      <c r="A1415" s="3">
        <f>IFERROR(__xludf.DUMMYFUNCTION("""COMPUTED_VALUE"""),42230.66666666667)</f>
        <v>42230.66667</v>
      </c>
      <c r="B1415" s="1">
        <f>IFERROR(__xludf.DUMMYFUNCTION("""COMPUTED_VALUE"""),74.22)</f>
        <v>74.22</v>
      </c>
      <c r="C1415" s="1">
        <f t="shared" si="1"/>
        <v>-0.71</v>
      </c>
    </row>
    <row r="1416">
      <c r="A1416" s="3">
        <f>IFERROR(__xludf.DUMMYFUNCTION("""COMPUTED_VALUE"""),42233.66666666667)</f>
        <v>42233.66667</v>
      </c>
      <c r="B1416" s="1">
        <f>IFERROR(__xludf.DUMMYFUNCTION("""COMPUTED_VALUE"""),74.41)</f>
        <v>74.41</v>
      </c>
      <c r="C1416" s="1">
        <f t="shared" si="1"/>
        <v>-0.81</v>
      </c>
    </row>
    <row r="1417">
      <c r="A1417" s="3">
        <f>IFERROR(__xludf.DUMMYFUNCTION("""COMPUTED_VALUE"""),42234.66666666667)</f>
        <v>42234.66667</v>
      </c>
      <c r="B1417" s="1">
        <f>IFERROR(__xludf.DUMMYFUNCTION("""COMPUTED_VALUE"""),74.47)</f>
        <v>74.47</v>
      </c>
      <c r="C1417" s="1">
        <f t="shared" si="1"/>
        <v>-0.94</v>
      </c>
    </row>
    <row r="1418">
      <c r="A1418" s="3">
        <f>IFERROR(__xludf.DUMMYFUNCTION("""COMPUTED_VALUE"""),42235.66666666667)</f>
        <v>42235.66667</v>
      </c>
      <c r="B1418" s="1">
        <f>IFERROR(__xludf.DUMMYFUNCTION("""COMPUTED_VALUE"""),74.4)</f>
        <v>74.4</v>
      </c>
      <c r="C1418" s="1">
        <f t="shared" si="1"/>
        <v>-1.07</v>
      </c>
    </row>
    <row r="1419">
      <c r="A1419" s="3">
        <f>IFERROR(__xludf.DUMMYFUNCTION("""COMPUTED_VALUE"""),42236.66666666667)</f>
        <v>42236.66667</v>
      </c>
      <c r="B1419" s="1">
        <f>IFERROR(__xludf.DUMMYFUNCTION("""COMPUTED_VALUE"""),73.95)</f>
        <v>73.95</v>
      </c>
      <c r="C1419" s="1">
        <f t="shared" si="1"/>
        <v>-1.45</v>
      </c>
    </row>
    <row r="1420">
      <c r="A1420" s="3">
        <f>IFERROR(__xludf.DUMMYFUNCTION("""COMPUTED_VALUE"""),42237.66666666667)</f>
        <v>42237.66667</v>
      </c>
      <c r="B1420" s="1">
        <f>IFERROR(__xludf.DUMMYFUNCTION("""COMPUTED_VALUE"""),71.19)</f>
        <v>71.19</v>
      </c>
      <c r="C1420" s="1">
        <f t="shared" si="1"/>
        <v>-3.76</v>
      </c>
    </row>
    <row r="1421">
      <c r="A1421" s="3">
        <f>IFERROR(__xludf.DUMMYFUNCTION("""COMPUTED_VALUE"""),42240.66666666667)</f>
        <v>42240.66667</v>
      </c>
      <c r="B1421" s="1">
        <f>IFERROR(__xludf.DUMMYFUNCTION("""COMPUTED_VALUE"""),68.36)</f>
        <v>68.36</v>
      </c>
      <c r="C1421" s="1">
        <f t="shared" si="1"/>
        <v>-3.83</v>
      </c>
    </row>
    <row r="1422">
      <c r="A1422" s="3">
        <f>IFERROR(__xludf.DUMMYFUNCTION("""COMPUTED_VALUE"""),42241.66666666667)</f>
        <v>42241.66667</v>
      </c>
      <c r="B1422" s="1">
        <f>IFERROR(__xludf.DUMMYFUNCTION("""COMPUTED_VALUE"""),66.97)</f>
        <v>66.97</v>
      </c>
      <c r="C1422" s="1">
        <f t="shared" si="1"/>
        <v>-2.39</v>
      </c>
    </row>
    <row r="1423">
      <c r="A1423" s="3">
        <f>IFERROR(__xludf.DUMMYFUNCTION("""COMPUTED_VALUE"""),42242.66666666667)</f>
        <v>42242.66667</v>
      </c>
      <c r="B1423" s="1">
        <f>IFERROR(__xludf.DUMMYFUNCTION("""COMPUTED_VALUE"""),70.69)</f>
        <v>70.69</v>
      </c>
      <c r="C1423" s="1">
        <f t="shared" si="1"/>
        <v>2.72</v>
      </c>
    </row>
    <row r="1424">
      <c r="A1424" s="3">
        <f>IFERROR(__xludf.DUMMYFUNCTION("""COMPUTED_VALUE"""),42243.66666666667)</f>
        <v>42243.66667</v>
      </c>
      <c r="B1424" s="1">
        <f>IFERROR(__xludf.DUMMYFUNCTION("""COMPUTED_VALUE"""),72.4)</f>
        <v>72.4</v>
      </c>
      <c r="C1424" s="1">
        <f t="shared" si="1"/>
        <v>0.71</v>
      </c>
    </row>
    <row r="1425">
      <c r="A1425" s="3">
        <f>IFERROR(__xludf.DUMMYFUNCTION("""COMPUTED_VALUE"""),42244.66666666667)</f>
        <v>42244.66667</v>
      </c>
      <c r="B1425" s="1">
        <f>IFERROR(__xludf.DUMMYFUNCTION("""COMPUTED_VALUE"""),72.46)</f>
        <v>72.46</v>
      </c>
      <c r="C1425" s="1">
        <f t="shared" si="1"/>
        <v>-0.94</v>
      </c>
    </row>
    <row r="1426">
      <c r="A1426" s="3">
        <f>IFERROR(__xludf.DUMMYFUNCTION("""COMPUTED_VALUE"""),42247.66666666667)</f>
        <v>42247.66667</v>
      </c>
      <c r="B1426" s="1">
        <f>IFERROR(__xludf.DUMMYFUNCTION("""COMPUTED_VALUE"""),71.3)</f>
        <v>71.3</v>
      </c>
      <c r="C1426" s="1">
        <f t="shared" si="1"/>
        <v>-2.16</v>
      </c>
    </row>
    <row r="1427">
      <c r="A1427" s="3">
        <f>IFERROR(__xludf.DUMMYFUNCTION("""COMPUTED_VALUE"""),42248.66666666667)</f>
        <v>42248.66667</v>
      </c>
      <c r="B1427" s="1">
        <f>IFERROR(__xludf.DUMMYFUNCTION("""COMPUTED_VALUE"""),68.96)</f>
        <v>68.96</v>
      </c>
      <c r="C1427" s="1">
        <f t="shared" si="1"/>
        <v>-3.34</v>
      </c>
    </row>
    <row r="1428">
      <c r="A1428" s="3">
        <f>IFERROR(__xludf.DUMMYFUNCTION("""COMPUTED_VALUE"""),42249.66666666667)</f>
        <v>42249.66667</v>
      </c>
      <c r="B1428" s="1">
        <f>IFERROR(__xludf.DUMMYFUNCTION("""COMPUTED_VALUE"""),69.62)</f>
        <v>69.62</v>
      </c>
      <c r="C1428" s="1">
        <f t="shared" si="1"/>
        <v>-0.34</v>
      </c>
    </row>
    <row r="1429">
      <c r="A1429" s="3">
        <f>IFERROR(__xludf.DUMMYFUNCTION("""COMPUTED_VALUE"""),42250.66666666667)</f>
        <v>42250.66667</v>
      </c>
      <c r="B1429" s="1">
        <f>IFERROR(__xludf.DUMMYFUNCTION("""COMPUTED_VALUE"""),70.4)</f>
        <v>70.4</v>
      </c>
      <c r="C1429" s="1">
        <f t="shared" si="1"/>
        <v>-0.22</v>
      </c>
    </row>
    <row r="1430">
      <c r="A1430" s="3">
        <f>IFERROR(__xludf.DUMMYFUNCTION("""COMPUTED_VALUE"""),42251.66666666667)</f>
        <v>42251.66667</v>
      </c>
      <c r="B1430" s="1">
        <f>IFERROR(__xludf.DUMMYFUNCTION("""COMPUTED_VALUE"""),69.16)</f>
        <v>69.16</v>
      </c>
      <c r="C1430" s="1">
        <f t="shared" si="1"/>
        <v>-2.24</v>
      </c>
    </row>
    <row r="1431">
      <c r="A1431" s="3">
        <f>IFERROR(__xludf.DUMMYFUNCTION("""COMPUTED_VALUE"""),42255.66666666667)</f>
        <v>42255.66667</v>
      </c>
      <c r="B1431" s="1">
        <f>IFERROR(__xludf.DUMMYFUNCTION("""COMPUTED_VALUE"""),70.53)</f>
        <v>70.53</v>
      </c>
      <c r="C1431" s="1">
        <f t="shared" si="1"/>
        <v>0.37</v>
      </c>
    </row>
    <row r="1432">
      <c r="A1432" s="3">
        <f>IFERROR(__xludf.DUMMYFUNCTION("""COMPUTED_VALUE"""),42256.66666666667)</f>
        <v>42256.66667</v>
      </c>
      <c r="B1432" s="1">
        <f>IFERROR(__xludf.DUMMYFUNCTION("""COMPUTED_VALUE"""),69.6)</f>
        <v>69.6</v>
      </c>
      <c r="C1432" s="1">
        <f t="shared" si="1"/>
        <v>-1.93</v>
      </c>
    </row>
    <row r="1433">
      <c r="A1433" s="3">
        <f>IFERROR(__xludf.DUMMYFUNCTION("""COMPUTED_VALUE"""),42257.66666666667)</f>
        <v>42257.66667</v>
      </c>
      <c r="B1433" s="1">
        <f>IFERROR(__xludf.DUMMYFUNCTION("""COMPUTED_VALUE"""),70.23)</f>
        <v>70.23</v>
      </c>
      <c r="C1433" s="1">
        <f t="shared" si="1"/>
        <v>-0.37</v>
      </c>
    </row>
    <row r="1434">
      <c r="A1434" s="3">
        <f>IFERROR(__xludf.DUMMYFUNCTION("""COMPUTED_VALUE"""),42258.66666666667)</f>
        <v>42258.66667</v>
      </c>
      <c r="B1434" s="1">
        <f>IFERROR(__xludf.DUMMYFUNCTION("""COMPUTED_VALUE"""),70.76)</f>
        <v>70.76</v>
      </c>
      <c r="C1434" s="1">
        <f t="shared" si="1"/>
        <v>-0.47</v>
      </c>
    </row>
    <row r="1435">
      <c r="A1435" s="3">
        <f>IFERROR(__xludf.DUMMYFUNCTION("""COMPUTED_VALUE"""),42261.66666666667)</f>
        <v>42261.66667</v>
      </c>
      <c r="B1435" s="1">
        <f>IFERROR(__xludf.DUMMYFUNCTION("""COMPUTED_VALUE"""),70.01)</f>
        <v>70.01</v>
      </c>
      <c r="C1435" s="1">
        <f t="shared" si="1"/>
        <v>-1.75</v>
      </c>
    </row>
    <row r="1436">
      <c r="A1436" s="3">
        <f>IFERROR(__xludf.DUMMYFUNCTION("""COMPUTED_VALUE"""),42262.66666666667)</f>
        <v>42262.66667</v>
      </c>
      <c r="B1436" s="1">
        <f>IFERROR(__xludf.DUMMYFUNCTION("""COMPUTED_VALUE"""),70.51)</f>
        <v>70.51</v>
      </c>
      <c r="C1436" s="1">
        <f t="shared" si="1"/>
        <v>-0.5</v>
      </c>
    </row>
    <row r="1437">
      <c r="A1437" s="3">
        <f>IFERROR(__xludf.DUMMYFUNCTION("""COMPUTED_VALUE"""),42263.66666666667)</f>
        <v>42263.66667</v>
      </c>
      <c r="B1437" s="1">
        <f>IFERROR(__xludf.DUMMYFUNCTION("""COMPUTED_VALUE"""),70.99)</f>
        <v>70.99</v>
      </c>
      <c r="C1437" s="1">
        <f t="shared" si="1"/>
        <v>-0.52</v>
      </c>
    </row>
    <row r="1438">
      <c r="A1438" s="3">
        <f>IFERROR(__xludf.DUMMYFUNCTION("""COMPUTED_VALUE"""),42264.66666666667)</f>
        <v>42264.66667</v>
      </c>
      <c r="B1438" s="1">
        <f>IFERROR(__xludf.DUMMYFUNCTION("""COMPUTED_VALUE"""),70.96)</f>
        <v>70.96</v>
      </c>
      <c r="C1438" s="1">
        <f t="shared" si="1"/>
        <v>-1.03</v>
      </c>
    </row>
    <row r="1439">
      <c r="A1439" s="3">
        <f>IFERROR(__xludf.DUMMYFUNCTION("""COMPUTED_VALUE"""),42265.66666666667)</f>
        <v>42265.66667</v>
      </c>
      <c r="B1439" s="1">
        <f>IFERROR(__xludf.DUMMYFUNCTION("""COMPUTED_VALUE"""),69.79)</f>
        <v>69.79</v>
      </c>
      <c r="C1439" s="1">
        <f t="shared" si="1"/>
        <v>-2.17</v>
      </c>
    </row>
    <row r="1440">
      <c r="A1440" s="3">
        <f>IFERROR(__xludf.DUMMYFUNCTION("""COMPUTED_VALUE"""),42268.66666666667)</f>
        <v>42268.66667</v>
      </c>
      <c r="B1440" s="1">
        <f>IFERROR(__xludf.DUMMYFUNCTION("""COMPUTED_VALUE"""),70.78)</f>
        <v>70.78</v>
      </c>
      <c r="C1440" s="1">
        <f t="shared" si="1"/>
        <v>-0.01</v>
      </c>
    </row>
    <row r="1441">
      <c r="A1441" s="3">
        <f>IFERROR(__xludf.DUMMYFUNCTION("""COMPUTED_VALUE"""),42269.66666666667)</f>
        <v>42269.66667</v>
      </c>
      <c r="B1441" s="1">
        <f>IFERROR(__xludf.DUMMYFUNCTION("""COMPUTED_VALUE"""),70.25)</f>
        <v>70.25</v>
      </c>
      <c r="C1441" s="1">
        <f t="shared" si="1"/>
        <v>-1.53</v>
      </c>
    </row>
    <row r="1442">
      <c r="A1442" s="3">
        <f>IFERROR(__xludf.DUMMYFUNCTION("""COMPUTED_VALUE"""),42270.66666666667)</f>
        <v>42270.66667</v>
      </c>
      <c r="B1442" s="1">
        <f>IFERROR(__xludf.DUMMYFUNCTION("""COMPUTED_VALUE"""),70.95)</f>
        <v>70.95</v>
      </c>
      <c r="C1442" s="1">
        <f t="shared" si="1"/>
        <v>-0.3</v>
      </c>
    </row>
    <row r="1443">
      <c r="A1443" s="3">
        <f>IFERROR(__xludf.DUMMYFUNCTION("""COMPUTED_VALUE"""),42271.66666666667)</f>
        <v>42271.66667</v>
      </c>
      <c r="B1443" s="1">
        <f>IFERROR(__xludf.DUMMYFUNCTION("""COMPUTED_VALUE"""),70.24)</f>
        <v>70.24</v>
      </c>
      <c r="C1443" s="1">
        <f t="shared" si="1"/>
        <v>-1.71</v>
      </c>
    </row>
    <row r="1444">
      <c r="A1444" s="3">
        <f>IFERROR(__xludf.DUMMYFUNCTION("""COMPUTED_VALUE"""),42272.66666666667)</f>
        <v>42272.66667</v>
      </c>
      <c r="B1444" s="1">
        <f>IFERROR(__xludf.DUMMYFUNCTION("""COMPUTED_VALUE"""),70.69)</f>
        <v>70.69</v>
      </c>
      <c r="C1444" s="1">
        <f t="shared" si="1"/>
        <v>-0.55</v>
      </c>
    </row>
    <row r="1445">
      <c r="A1445" s="3">
        <f>IFERROR(__xludf.DUMMYFUNCTION("""COMPUTED_VALUE"""),42275.66666666667)</f>
        <v>42275.66667</v>
      </c>
      <c r="B1445" s="1">
        <f>IFERROR(__xludf.DUMMYFUNCTION("""COMPUTED_VALUE"""),67.2)</f>
        <v>67.2</v>
      </c>
      <c r="C1445" s="1">
        <f t="shared" si="1"/>
        <v>-4.49</v>
      </c>
    </row>
    <row r="1446">
      <c r="A1446" s="3">
        <f>IFERROR(__xludf.DUMMYFUNCTION("""COMPUTED_VALUE"""),42276.66666666667)</f>
        <v>42276.66667</v>
      </c>
      <c r="B1446" s="1">
        <f>IFERROR(__xludf.DUMMYFUNCTION("""COMPUTED_VALUE"""),68.53)</f>
        <v>68.53</v>
      </c>
      <c r="C1446" s="1">
        <f t="shared" si="1"/>
        <v>0.33</v>
      </c>
    </row>
    <row r="1447">
      <c r="A1447" s="3">
        <f>IFERROR(__xludf.DUMMYFUNCTION("""COMPUTED_VALUE"""),42277.66666666667)</f>
        <v>42277.66667</v>
      </c>
      <c r="B1447" s="1">
        <f>IFERROR(__xludf.DUMMYFUNCTION("""COMPUTED_VALUE"""),69.66)</f>
        <v>69.66</v>
      </c>
      <c r="C1447" s="1">
        <f t="shared" si="1"/>
        <v>0.13</v>
      </c>
    </row>
    <row r="1448">
      <c r="A1448" s="3">
        <f>IFERROR(__xludf.DUMMYFUNCTION("""COMPUTED_VALUE"""),42278.66666666667)</f>
        <v>42278.66667</v>
      </c>
      <c r="B1448" s="1">
        <f>IFERROR(__xludf.DUMMYFUNCTION("""COMPUTED_VALUE"""),69.99)</f>
        <v>69.99</v>
      </c>
      <c r="C1448" s="1">
        <f t="shared" si="1"/>
        <v>-0.67</v>
      </c>
    </row>
    <row r="1449">
      <c r="A1449" s="3">
        <f>IFERROR(__xludf.DUMMYFUNCTION("""COMPUTED_VALUE"""),42279.66666666667)</f>
        <v>42279.66667</v>
      </c>
      <c r="B1449" s="1">
        <f>IFERROR(__xludf.DUMMYFUNCTION("""COMPUTED_VALUE"""),70.67)</f>
        <v>70.67</v>
      </c>
      <c r="C1449" s="1">
        <f t="shared" si="1"/>
        <v>-0.32</v>
      </c>
    </row>
    <row r="1450">
      <c r="A1450" s="3">
        <f>IFERROR(__xludf.DUMMYFUNCTION("""COMPUTED_VALUE"""),42282.66666666667)</f>
        <v>42282.66667</v>
      </c>
      <c r="B1450" s="1">
        <f>IFERROR(__xludf.DUMMYFUNCTION("""COMPUTED_VALUE"""),72.23)</f>
        <v>72.23</v>
      </c>
      <c r="C1450" s="1">
        <f t="shared" si="1"/>
        <v>0.56</v>
      </c>
    </row>
    <row r="1451">
      <c r="A1451" s="3">
        <f>IFERROR(__xludf.DUMMYFUNCTION("""COMPUTED_VALUE"""),42283.66666666667)</f>
        <v>42283.66667</v>
      </c>
      <c r="B1451" s="1">
        <f>IFERROR(__xludf.DUMMYFUNCTION("""COMPUTED_VALUE"""),72.08)</f>
        <v>72.08</v>
      </c>
      <c r="C1451" s="1">
        <f t="shared" si="1"/>
        <v>-1.15</v>
      </c>
    </row>
    <row r="1452">
      <c r="A1452" s="3">
        <f>IFERROR(__xludf.DUMMYFUNCTION("""COMPUTED_VALUE"""),42284.66666666667)</f>
        <v>42284.66667</v>
      </c>
      <c r="B1452" s="1">
        <f>IFERROR(__xludf.DUMMYFUNCTION("""COMPUTED_VALUE"""),73.22)</f>
        <v>73.22</v>
      </c>
      <c r="C1452" s="1">
        <f t="shared" si="1"/>
        <v>0.14</v>
      </c>
    </row>
    <row r="1453">
      <c r="A1453" s="3">
        <f>IFERROR(__xludf.DUMMYFUNCTION("""COMPUTED_VALUE"""),42285.66666666667)</f>
        <v>42285.66667</v>
      </c>
      <c r="B1453" s="1">
        <f>IFERROR(__xludf.DUMMYFUNCTION("""COMPUTED_VALUE"""),73.9)</f>
        <v>73.9</v>
      </c>
      <c r="C1453" s="1">
        <f t="shared" si="1"/>
        <v>-0.32</v>
      </c>
    </row>
    <row r="1454">
      <c r="A1454" s="3">
        <f>IFERROR(__xludf.DUMMYFUNCTION("""COMPUTED_VALUE"""),42286.66666666667)</f>
        <v>42286.66667</v>
      </c>
      <c r="B1454" s="1">
        <f>IFERROR(__xludf.DUMMYFUNCTION("""COMPUTED_VALUE"""),73.98)</f>
        <v>73.98</v>
      </c>
      <c r="C1454" s="1">
        <f t="shared" si="1"/>
        <v>-0.92</v>
      </c>
    </row>
    <row r="1455">
      <c r="A1455" s="3">
        <f>IFERROR(__xludf.DUMMYFUNCTION("""COMPUTED_VALUE"""),42289.66666666667)</f>
        <v>42289.66667</v>
      </c>
      <c r="B1455" s="1">
        <f>IFERROR(__xludf.DUMMYFUNCTION("""COMPUTED_VALUE"""),74.99)</f>
        <v>74.99</v>
      </c>
      <c r="C1455" s="1">
        <f t="shared" si="1"/>
        <v>0.01</v>
      </c>
    </row>
    <row r="1456">
      <c r="A1456" s="3">
        <f>IFERROR(__xludf.DUMMYFUNCTION("""COMPUTED_VALUE"""),42290.66666666667)</f>
        <v>42290.66667</v>
      </c>
      <c r="B1456" s="1">
        <f>IFERROR(__xludf.DUMMYFUNCTION("""COMPUTED_VALUE"""),75.0)</f>
        <v>75</v>
      </c>
      <c r="C1456" s="1">
        <f t="shared" si="1"/>
        <v>-0.99</v>
      </c>
    </row>
    <row r="1457">
      <c r="A1457" s="3">
        <f>IFERROR(__xludf.DUMMYFUNCTION("""COMPUTED_VALUE"""),42291.66666666667)</f>
        <v>42291.66667</v>
      </c>
      <c r="B1457" s="1">
        <f>IFERROR(__xludf.DUMMYFUNCTION("""COMPUTED_VALUE"""),74.2)</f>
        <v>74.2</v>
      </c>
      <c r="C1457" s="1">
        <f t="shared" si="1"/>
        <v>-1.8</v>
      </c>
    </row>
    <row r="1458">
      <c r="A1458" s="3">
        <f>IFERROR(__xludf.DUMMYFUNCTION("""COMPUTED_VALUE"""),42292.66666666667)</f>
        <v>42292.66667</v>
      </c>
      <c r="B1458" s="1">
        <f>IFERROR(__xludf.DUMMYFUNCTION("""COMPUTED_VALUE"""),75.34)</f>
        <v>75.34</v>
      </c>
      <c r="C1458" s="1">
        <f t="shared" si="1"/>
        <v>0.14</v>
      </c>
    </row>
    <row r="1459">
      <c r="A1459" s="3">
        <f>IFERROR(__xludf.DUMMYFUNCTION("""COMPUTED_VALUE"""),42293.66666666667)</f>
        <v>42293.66667</v>
      </c>
      <c r="B1459" s="1">
        <f>IFERROR(__xludf.DUMMYFUNCTION("""COMPUTED_VALUE"""),76.0)</f>
        <v>76</v>
      </c>
      <c r="C1459" s="1">
        <f t="shared" si="1"/>
        <v>-0.34</v>
      </c>
    </row>
    <row r="1460">
      <c r="A1460" s="3">
        <f>IFERROR(__xludf.DUMMYFUNCTION("""COMPUTED_VALUE"""),42296.66666666667)</f>
        <v>42296.66667</v>
      </c>
      <c r="B1460" s="1">
        <f>IFERROR(__xludf.DUMMYFUNCTION("""COMPUTED_VALUE"""),76.99)</f>
        <v>76.99</v>
      </c>
      <c r="C1460" s="1">
        <f t="shared" si="1"/>
        <v>-0.01</v>
      </c>
    </row>
    <row r="1461">
      <c r="A1461" s="3">
        <f>IFERROR(__xludf.DUMMYFUNCTION("""COMPUTED_VALUE"""),42297.66666666667)</f>
        <v>42297.66667</v>
      </c>
      <c r="B1461" s="1">
        <f>IFERROR(__xludf.DUMMYFUNCTION("""COMPUTED_VALUE"""),76.28)</f>
        <v>76.28</v>
      </c>
      <c r="C1461" s="1">
        <f t="shared" si="1"/>
        <v>-1.71</v>
      </c>
    </row>
    <row r="1462">
      <c r="A1462" s="3">
        <f>IFERROR(__xludf.DUMMYFUNCTION("""COMPUTED_VALUE"""),42298.66666666667)</f>
        <v>42298.66667</v>
      </c>
      <c r="B1462" s="1">
        <f>IFERROR(__xludf.DUMMYFUNCTION("""COMPUTED_VALUE"""),75.46)</f>
        <v>75.46</v>
      </c>
      <c r="C1462" s="1">
        <f t="shared" si="1"/>
        <v>-1.82</v>
      </c>
    </row>
    <row r="1463">
      <c r="A1463" s="3">
        <f>IFERROR(__xludf.DUMMYFUNCTION("""COMPUTED_VALUE"""),42299.66666666667)</f>
        <v>42299.66667</v>
      </c>
      <c r="B1463" s="1">
        <f>IFERROR(__xludf.DUMMYFUNCTION("""COMPUTED_VALUE"""),76.42)</f>
        <v>76.42</v>
      </c>
      <c r="C1463" s="1">
        <f t="shared" si="1"/>
        <v>-0.04</v>
      </c>
    </row>
    <row r="1464">
      <c r="A1464" s="3">
        <f>IFERROR(__xludf.DUMMYFUNCTION("""COMPUTED_VALUE"""),42300.66666666667)</f>
        <v>42300.66667</v>
      </c>
      <c r="B1464" s="1">
        <f>IFERROR(__xludf.DUMMYFUNCTION("""COMPUTED_VALUE"""),77.07)</f>
        <v>77.07</v>
      </c>
      <c r="C1464" s="1">
        <f t="shared" si="1"/>
        <v>-0.35</v>
      </c>
    </row>
    <row r="1465">
      <c r="A1465" s="3">
        <f>IFERROR(__xludf.DUMMYFUNCTION("""COMPUTED_VALUE"""),42303.66666666667)</f>
        <v>42303.66667</v>
      </c>
      <c r="B1465" s="1">
        <f>IFERROR(__xludf.DUMMYFUNCTION("""COMPUTED_VALUE"""),78.18)</f>
        <v>78.18</v>
      </c>
      <c r="C1465" s="1">
        <f t="shared" si="1"/>
        <v>0.11</v>
      </c>
    </row>
    <row r="1466">
      <c r="A1466" s="3">
        <f>IFERROR(__xludf.DUMMYFUNCTION("""COMPUTED_VALUE"""),42304.66666666667)</f>
        <v>42304.66667</v>
      </c>
      <c r="B1466" s="1">
        <f>IFERROR(__xludf.DUMMYFUNCTION("""COMPUTED_VALUE"""),77.52)</f>
        <v>77.52</v>
      </c>
      <c r="C1466" s="1">
        <f t="shared" si="1"/>
        <v>-1.66</v>
      </c>
    </row>
    <row r="1467">
      <c r="A1467" s="3">
        <f>IFERROR(__xludf.DUMMYFUNCTION("""COMPUTED_VALUE"""),42305.66666666667)</f>
        <v>42305.66667</v>
      </c>
      <c r="B1467" s="1">
        <f>IFERROR(__xludf.DUMMYFUNCTION("""COMPUTED_VALUE"""),78.87)</f>
        <v>78.87</v>
      </c>
      <c r="C1467" s="1">
        <f t="shared" si="1"/>
        <v>0.35</v>
      </c>
    </row>
    <row r="1468">
      <c r="A1468" s="3">
        <f>IFERROR(__xludf.DUMMYFUNCTION("""COMPUTED_VALUE"""),42306.66666666667)</f>
        <v>42306.66667</v>
      </c>
      <c r="B1468" s="1">
        <f>IFERROR(__xludf.DUMMYFUNCTION("""COMPUTED_VALUE"""),78.51)</f>
        <v>78.51</v>
      </c>
      <c r="C1468" s="1">
        <f t="shared" si="1"/>
        <v>-1.36</v>
      </c>
    </row>
    <row r="1469">
      <c r="A1469" s="3">
        <f>IFERROR(__xludf.DUMMYFUNCTION("""COMPUTED_VALUE"""),42307.66666666667)</f>
        <v>42307.66667</v>
      </c>
      <c r="B1469" s="1">
        <f>IFERROR(__xludf.DUMMYFUNCTION("""COMPUTED_VALUE"""),77.58)</f>
        <v>77.58</v>
      </c>
      <c r="C1469" s="1">
        <f t="shared" si="1"/>
        <v>-1.93</v>
      </c>
    </row>
    <row r="1470">
      <c r="A1470" s="3">
        <f>IFERROR(__xludf.DUMMYFUNCTION("""COMPUTED_VALUE"""),42310.66666666667)</f>
        <v>42310.66667</v>
      </c>
      <c r="B1470" s="1">
        <f>IFERROR(__xludf.DUMMYFUNCTION("""COMPUTED_VALUE"""),75.22)</f>
        <v>75.22</v>
      </c>
      <c r="C1470" s="1">
        <f t="shared" si="1"/>
        <v>-3.36</v>
      </c>
    </row>
    <row r="1471">
      <c r="A1471" s="3">
        <f>IFERROR(__xludf.DUMMYFUNCTION("""COMPUTED_VALUE"""),42311.66666666667)</f>
        <v>42311.66667</v>
      </c>
      <c r="B1471" s="1">
        <f>IFERROR(__xludf.DUMMYFUNCTION("""COMPUTED_VALUE"""),77.9)</f>
        <v>77.9</v>
      </c>
      <c r="C1471" s="1">
        <f t="shared" si="1"/>
        <v>1.68</v>
      </c>
    </row>
    <row r="1472">
      <c r="A1472" s="3">
        <f>IFERROR(__xludf.DUMMYFUNCTION("""COMPUTED_VALUE"""),42312.66666666667)</f>
        <v>42312.66667</v>
      </c>
      <c r="B1472" s="1">
        <f>IFERROR(__xludf.DUMMYFUNCTION("""COMPUTED_VALUE"""),78.35)</f>
        <v>78.35</v>
      </c>
      <c r="C1472" s="1">
        <f t="shared" si="1"/>
        <v>-0.55</v>
      </c>
    </row>
    <row r="1473">
      <c r="A1473" s="3">
        <f>IFERROR(__xludf.DUMMYFUNCTION("""COMPUTED_VALUE"""),42313.66666666667)</f>
        <v>42313.66667</v>
      </c>
      <c r="B1473" s="1">
        <f>IFERROR(__xludf.DUMMYFUNCTION("""COMPUTED_VALUE"""),79.26)</f>
        <v>79.26</v>
      </c>
      <c r="C1473" s="1">
        <f t="shared" si="1"/>
        <v>-0.09</v>
      </c>
    </row>
    <row r="1474">
      <c r="A1474" s="3">
        <f>IFERROR(__xludf.DUMMYFUNCTION("""COMPUTED_VALUE"""),42314.66666666667)</f>
        <v>42314.66667</v>
      </c>
      <c r="B1474" s="1">
        <f>IFERROR(__xludf.DUMMYFUNCTION("""COMPUTED_VALUE"""),78.75)</f>
        <v>78.75</v>
      </c>
      <c r="C1474" s="1">
        <f t="shared" si="1"/>
        <v>-1.51</v>
      </c>
    </row>
    <row r="1475">
      <c r="A1475" s="3">
        <f>IFERROR(__xludf.DUMMYFUNCTION("""COMPUTED_VALUE"""),42317.66666666667)</f>
        <v>42317.66667</v>
      </c>
      <c r="B1475" s="1">
        <f>IFERROR(__xludf.DUMMYFUNCTION("""COMPUTED_VALUE"""),78.04)</f>
        <v>78.04</v>
      </c>
      <c r="C1475" s="1">
        <f t="shared" si="1"/>
        <v>-1.71</v>
      </c>
    </row>
    <row r="1476">
      <c r="A1476" s="3">
        <f>IFERROR(__xludf.DUMMYFUNCTION("""COMPUTED_VALUE"""),42318.66666666667)</f>
        <v>42318.66667</v>
      </c>
      <c r="B1476" s="1">
        <f>IFERROR(__xludf.DUMMYFUNCTION("""COMPUTED_VALUE"""),79.48)</f>
        <v>79.48</v>
      </c>
      <c r="C1476" s="1">
        <f t="shared" si="1"/>
        <v>0.44</v>
      </c>
    </row>
    <row r="1477">
      <c r="A1477" s="3">
        <f>IFERROR(__xludf.DUMMYFUNCTION("""COMPUTED_VALUE"""),42319.66666666667)</f>
        <v>42319.66667</v>
      </c>
      <c r="B1477" s="1">
        <f>IFERROR(__xludf.DUMMYFUNCTION("""COMPUTED_VALUE"""),79.18)</f>
        <v>79.18</v>
      </c>
      <c r="C1477" s="1">
        <f t="shared" si="1"/>
        <v>-1.3</v>
      </c>
    </row>
    <row r="1478">
      <c r="A1478" s="3">
        <f>IFERROR(__xludf.DUMMYFUNCTION("""COMPUTED_VALUE"""),42320.66666666667)</f>
        <v>42320.66667</v>
      </c>
      <c r="B1478" s="1">
        <f>IFERROR(__xludf.DUMMYFUNCTION("""COMPUTED_VALUE"""),78.31)</f>
        <v>78.31</v>
      </c>
      <c r="C1478" s="1">
        <f t="shared" si="1"/>
        <v>-1.87</v>
      </c>
    </row>
    <row r="1479">
      <c r="A1479" s="3">
        <f>IFERROR(__xludf.DUMMYFUNCTION("""COMPUTED_VALUE"""),42321.66666666667)</f>
        <v>42321.66667</v>
      </c>
      <c r="B1479" s="1">
        <f>IFERROR(__xludf.DUMMYFUNCTION("""COMPUTED_VALUE"""),78.11)</f>
        <v>78.11</v>
      </c>
      <c r="C1479" s="1">
        <f t="shared" si="1"/>
        <v>-1.2</v>
      </c>
    </row>
    <row r="1480">
      <c r="A1480" s="3">
        <f>IFERROR(__xludf.DUMMYFUNCTION("""COMPUTED_VALUE"""),42324.66666666667)</f>
        <v>42324.66667</v>
      </c>
      <c r="B1480" s="1">
        <f>IFERROR(__xludf.DUMMYFUNCTION("""COMPUTED_VALUE"""),78.9)</f>
        <v>78.9</v>
      </c>
      <c r="C1480" s="1">
        <f t="shared" si="1"/>
        <v>-0.21</v>
      </c>
    </row>
    <row r="1481">
      <c r="A1481" s="3">
        <f>IFERROR(__xludf.DUMMYFUNCTION("""COMPUTED_VALUE"""),42325.66666666667)</f>
        <v>42325.66667</v>
      </c>
      <c r="B1481" s="1">
        <f>IFERROR(__xludf.DUMMYFUNCTION("""COMPUTED_VALUE"""),78.83)</f>
        <v>78.83</v>
      </c>
      <c r="C1481" s="1">
        <f t="shared" si="1"/>
        <v>-1.07</v>
      </c>
    </row>
    <row r="1482">
      <c r="A1482" s="3">
        <f>IFERROR(__xludf.DUMMYFUNCTION("""COMPUTED_VALUE"""),42326.66666666667)</f>
        <v>42326.66667</v>
      </c>
      <c r="B1482" s="1">
        <f>IFERROR(__xludf.DUMMYFUNCTION("""COMPUTED_VALUE"""),80.46)</f>
        <v>80.46</v>
      </c>
      <c r="C1482" s="1">
        <f t="shared" si="1"/>
        <v>0.63</v>
      </c>
    </row>
    <row r="1483">
      <c r="A1483" s="3">
        <f>IFERROR(__xludf.DUMMYFUNCTION("""COMPUTED_VALUE"""),42327.66666666667)</f>
        <v>42327.66667</v>
      </c>
      <c r="B1483" s="1">
        <f>IFERROR(__xludf.DUMMYFUNCTION("""COMPUTED_VALUE"""),80.15)</f>
        <v>80.15</v>
      </c>
      <c r="C1483" s="1">
        <f t="shared" si="1"/>
        <v>-1.31</v>
      </c>
    </row>
    <row r="1484">
      <c r="A1484" s="3">
        <f>IFERROR(__xludf.DUMMYFUNCTION("""COMPUTED_VALUE"""),42328.66666666667)</f>
        <v>42328.66667</v>
      </c>
      <c r="B1484" s="1">
        <f>IFERROR(__xludf.DUMMYFUNCTION("""COMPUTED_VALUE"""),80.19)</f>
        <v>80.19</v>
      </c>
      <c r="C1484" s="1">
        <f t="shared" si="1"/>
        <v>-0.96</v>
      </c>
    </row>
    <row r="1485">
      <c r="A1485" s="3">
        <f>IFERROR(__xludf.DUMMYFUNCTION("""COMPUTED_VALUE"""),42331.66666666667)</f>
        <v>42331.66667</v>
      </c>
      <c r="B1485" s="1">
        <f>IFERROR(__xludf.DUMMYFUNCTION("""COMPUTED_VALUE"""),80.11)</f>
        <v>80.11</v>
      </c>
      <c r="C1485" s="1">
        <f t="shared" si="1"/>
        <v>-1.08</v>
      </c>
    </row>
    <row r="1486">
      <c r="A1486" s="3">
        <f>IFERROR(__xludf.DUMMYFUNCTION("""COMPUTED_VALUE"""),42332.66666666667)</f>
        <v>42332.66667</v>
      </c>
      <c r="B1486" s="1">
        <f>IFERROR(__xludf.DUMMYFUNCTION("""COMPUTED_VALUE"""),79.79)</f>
        <v>79.79</v>
      </c>
      <c r="C1486" s="1">
        <f t="shared" si="1"/>
        <v>-1.32</v>
      </c>
    </row>
    <row r="1487">
      <c r="A1487" s="3">
        <f>IFERROR(__xludf.DUMMYFUNCTION("""COMPUTED_VALUE"""),42333.66666666667)</f>
        <v>42333.66667</v>
      </c>
      <c r="B1487" s="1">
        <f>IFERROR(__xludf.DUMMYFUNCTION("""COMPUTED_VALUE"""),79.56)</f>
        <v>79.56</v>
      </c>
      <c r="C1487" s="1">
        <f t="shared" si="1"/>
        <v>-1.23</v>
      </c>
    </row>
    <row r="1488">
      <c r="A1488" s="3">
        <f>IFERROR(__xludf.DUMMYFUNCTION("""COMPUTED_VALUE"""),42335.66666666667)</f>
        <v>42335.66667</v>
      </c>
      <c r="B1488" s="1">
        <f>IFERROR(__xludf.DUMMYFUNCTION("""COMPUTED_VALUE"""),79.84)</f>
        <v>79.84</v>
      </c>
      <c r="C1488" s="1">
        <f t="shared" si="1"/>
        <v>-0.72</v>
      </c>
    </row>
    <row r="1489">
      <c r="A1489" s="3">
        <f>IFERROR(__xludf.DUMMYFUNCTION("""COMPUTED_VALUE"""),42338.66666666667)</f>
        <v>42338.66667</v>
      </c>
      <c r="B1489" s="1">
        <f>IFERROR(__xludf.DUMMYFUNCTION("""COMPUTED_VALUE"""),79.01)</f>
        <v>79.01</v>
      </c>
      <c r="C1489" s="1">
        <f t="shared" si="1"/>
        <v>-1.83</v>
      </c>
    </row>
    <row r="1490">
      <c r="A1490" s="3">
        <f>IFERROR(__xludf.DUMMYFUNCTION("""COMPUTED_VALUE"""),42339.66666666667)</f>
        <v>42339.66667</v>
      </c>
      <c r="B1490" s="1">
        <f>IFERROR(__xludf.DUMMYFUNCTION("""COMPUTED_VALUE"""),79.91)</f>
        <v>79.91</v>
      </c>
      <c r="C1490" s="1">
        <f t="shared" si="1"/>
        <v>-0.1</v>
      </c>
    </row>
    <row r="1491">
      <c r="A1491" s="3">
        <f>IFERROR(__xludf.DUMMYFUNCTION("""COMPUTED_VALUE"""),42340.66666666667)</f>
        <v>42340.66667</v>
      </c>
      <c r="B1491" s="1">
        <f>IFERROR(__xludf.DUMMYFUNCTION("""COMPUTED_VALUE"""),79.04)</f>
        <v>79.04</v>
      </c>
      <c r="C1491" s="1">
        <f t="shared" si="1"/>
        <v>-1.87</v>
      </c>
    </row>
    <row r="1492">
      <c r="A1492" s="3">
        <f>IFERROR(__xludf.DUMMYFUNCTION("""COMPUTED_VALUE"""),42341.66666666667)</f>
        <v>42341.66667</v>
      </c>
      <c r="B1492" s="1">
        <f>IFERROR(__xludf.DUMMYFUNCTION("""COMPUTED_VALUE"""),78.29)</f>
        <v>78.29</v>
      </c>
      <c r="C1492" s="1">
        <f t="shared" si="1"/>
        <v>-1.75</v>
      </c>
    </row>
    <row r="1493">
      <c r="A1493" s="3">
        <f>IFERROR(__xludf.DUMMYFUNCTION("""COMPUTED_VALUE"""),42342.66666666667)</f>
        <v>42342.66667</v>
      </c>
      <c r="B1493" s="1">
        <f>IFERROR(__xludf.DUMMYFUNCTION("""COMPUTED_VALUE"""),80.4)</f>
        <v>80.4</v>
      </c>
      <c r="C1493" s="1">
        <f t="shared" si="1"/>
        <v>1.11</v>
      </c>
    </row>
    <row r="1494">
      <c r="A1494" s="3">
        <f>IFERROR(__xludf.DUMMYFUNCTION("""COMPUTED_VALUE"""),42345.66666666667)</f>
        <v>42345.66667</v>
      </c>
      <c r="B1494" s="1">
        <f>IFERROR(__xludf.DUMMYFUNCTION("""COMPUTED_VALUE"""),79.55)</f>
        <v>79.55</v>
      </c>
      <c r="C1494" s="1">
        <f t="shared" si="1"/>
        <v>-1.85</v>
      </c>
    </row>
    <row r="1495">
      <c r="A1495" s="3">
        <f>IFERROR(__xludf.DUMMYFUNCTION("""COMPUTED_VALUE"""),42346.66666666667)</f>
        <v>42346.66667</v>
      </c>
      <c r="B1495" s="1">
        <f>IFERROR(__xludf.DUMMYFUNCTION("""COMPUTED_VALUE"""),79.07)</f>
        <v>79.07</v>
      </c>
      <c r="C1495" s="1">
        <f t="shared" si="1"/>
        <v>-1.48</v>
      </c>
    </row>
    <row r="1496">
      <c r="A1496" s="3">
        <f>IFERROR(__xludf.DUMMYFUNCTION("""COMPUTED_VALUE"""),42347.66666666667)</f>
        <v>42347.66667</v>
      </c>
      <c r="B1496" s="1">
        <f>IFERROR(__xludf.DUMMYFUNCTION("""COMPUTED_VALUE"""),77.88)</f>
        <v>77.88</v>
      </c>
      <c r="C1496" s="1">
        <f t="shared" si="1"/>
        <v>-2.19</v>
      </c>
    </row>
    <row r="1497">
      <c r="A1497" s="3">
        <f>IFERROR(__xludf.DUMMYFUNCTION("""COMPUTED_VALUE"""),42348.66666666667)</f>
        <v>42348.66667</v>
      </c>
      <c r="B1497" s="1">
        <f>IFERROR(__xludf.DUMMYFUNCTION("""COMPUTED_VALUE"""),78.12)</f>
        <v>78.12</v>
      </c>
      <c r="C1497" s="1">
        <f t="shared" si="1"/>
        <v>-0.76</v>
      </c>
    </row>
    <row r="1498">
      <c r="A1498" s="3">
        <f>IFERROR(__xludf.DUMMYFUNCTION("""COMPUTED_VALUE"""),42349.66666666667)</f>
        <v>42349.66667</v>
      </c>
      <c r="B1498" s="1">
        <f>IFERROR(__xludf.DUMMYFUNCTION("""COMPUTED_VALUE"""),76.11)</f>
        <v>76.11</v>
      </c>
      <c r="C1498" s="1">
        <f t="shared" si="1"/>
        <v>-3.01</v>
      </c>
    </row>
    <row r="1499">
      <c r="A1499" s="3">
        <f>IFERROR(__xludf.DUMMYFUNCTION("""COMPUTED_VALUE"""),42352.66666666667)</f>
        <v>42352.66667</v>
      </c>
      <c r="B1499" s="1">
        <f>IFERROR(__xludf.DUMMYFUNCTION("""COMPUTED_VALUE"""),76.87)</f>
        <v>76.87</v>
      </c>
      <c r="C1499" s="1">
        <f t="shared" si="1"/>
        <v>-0.24</v>
      </c>
    </row>
    <row r="1500">
      <c r="A1500" s="3">
        <f>IFERROR(__xludf.DUMMYFUNCTION("""COMPUTED_VALUE"""),42353.66666666667)</f>
        <v>42353.66667</v>
      </c>
      <c r="B1500" s="1">
        <f>IFERROR(__xludf.DUMMYFUNCTION("""COMPUTED_VALUE"""),78.62)</f>
        <v>78.62</v>
      </c>
      <c r="C1500" s="1">
        <f t="shared" si="1"/>
        <v>0.75</v>
      </c>
    </row>
    <row r="1501">
      <c r="A1501" s="3">
        <f>IFERROR(__xludf.DUMMYFUNCTION("""COMPUTED_VALUE"""),42354.66666666667)</f>
        <v>42354.66667</v>
      </c>
      <c r="B1501" s="1">
        <f>IFERROR(__xludf.DUMMYFUNCTION("""COMPUTED_VALUE"""),79.86)</f>
        <v>79.86</v>
      </c>
      <c r="C1501" s="1">
        <f t="shared" si="1"/>
        <v>0.24</v>
      </c>
    </row>
    <row r="1502">
      <c r="A1502" s="3">
        <f>IFERROR(__xludf.DUMMYFUNCTION("""COMPUTED_VALUE"""),42355.66666666667)</f>
        <v>42355.66667</v>
      </c>
      <c r="B1502" s="1">
        <f>IFERROR(__xludf.DUMMYFUNCTION("""COMPUTED_VALUE"""),78.69)</f>
        <v>78.69</v>
      </c>
      <c r="C1502" s="1">
        <f t="shared" si="1"/>
        <v>-2.17</v>
      </c>
    </row>
    <row r="1503">
      <c r="A1503" s="3">
        <f>IFERROR(__xludf.DUMMYFUNCTION("""COMPUTED_VALUE"""),42356.66666666667)</f>
        <v>42356.66667</v>
      </c>
      <c r="B1503" s="1">
        <f>IFERROR(__xludf.DUMMYFUNCTION("""COMPUTED_VALUE"""),76.32)</f>
        <v>76.32</v>
      </c>
      <c r="C1503" s="1">
        <f t="shared" si="1"/>
        <v>-3.37</v>
      </c>
    </row>
    <row r="1504">
      <c r="A1504" s="3">
        <f>IFERROR(__xludf.DUMMYFUNCTION("""COMPUTED_VALUE"""),42359.66666666667)</f>
        <v>42359.66667</v>
      </c>
      <c r="B1504" s="1">
        <f>IFERROR(__xludf.DUMMYFUNCTION("""COMPUTED_VALUE"""),77.17)</f>
        <v>77.17</v>
      </c>
      <c r="C1504" s="1">
        <f t="shared" si="1"/>
        <v>-0.15</v>
      </c>
    </row>
    <row r="1505">
      <c r="A1505" s="3">
        <f>IFERROR(__xludf.DUMMYFUNCTION("""COMPUTED_VALUE"""),42360.66666666667)</f>
        <v>42360.66667</v>
      </c>
      <c r="B1505" s="1">
        <f>IFERROR(__xludf.DUMMYFUNCTION("""COMPUTED_VALUE"""),77.38)</f>
        <v>77.38</v>
      </c>
      <c r="C1505" s="1">
        <f t="shared" si="1"/>
        <v>-0.79</v>
      </c>
    </row>
    <row r="1506">
      <c r="A1506" s="3">
        <f>IFERROR(__xludf.DUMMYFUNCTION("""COMPUTED_VALUE"""),42361.66666666667)</f>
        <v>42361.66667</v>
      </c>
      <c r="B1506" s="1">
        <f>IFERROR(__xludf.DUMMYFUNCTION("""COMPUTED_VALUE"""),78.56)</f>
        <v>78.56</v>
      </c>
      <c r="C1506" s="1">
        <f t="shared" si="1"/>
        <v>0.18</v>
      </c>
    </row>
    <row r="1507">
      <c r="A1507" s="3">
        <f>IFERROR(__xludf.DUMMYFUNCTION("""COMPUTED_VALUE"""),42362.66666666667)</f>
        <v>42362.66667</v>
      </c>
      <c r="B1507" s="1">
        <f>IFERROR(__xludf.DUMMYFUNCTION("""COMPUTED_VALUE"""),78.26)</f>
        <v>78.26</v>
      </c>
      <c r="C1507" s="1">
        <f t="shared" si="1"/>
        <v>-1.3</v>
      </c>
    </row>
    <row r="1508">
      <c r="A1508" s="3">
        <f>IFERROR(__xludf.DUMMYFUNCTION("""COMPUTED_VALUE"""),42366.66666666667)</f>
        <v>42366.66667</v>
      </c>
      <c r="B1508" s="1">
        <f>IFERROR(__xludf.DUMMYFUNCTION("""COMPUTED_VALUE"""),78.53)</f>
        <v>78.53</v>
      </c>
      <c r="C1508" s="1">
        <f t="shared" si="1"/>
        <v>-0.73</v>
      </c>
    </row>
    <row r="1509">
      <c r="A1509" s="3">
        <f>IFERROR(__xludf.DUMMYFUNCTION("""COMPUTED_VALUE"""),42367.66666666667)</f>
        <v>42367.66667</v>
      </c>
      <c r="B1509" s="1">
        <f>IFERROR(__xludf.DUMMYFUNCTION("""COMPUTED_VALUE"""),79.21)</f>
        <v>79.21</v>
      </c>
      <c r="C1509" s="1">
        <f t="shared" si="1"/>
        <v>-0.32</v>
      </c>
    </row>
    <row r="1510">
      <c r="A1510" s="3">
        <f>IFERROR(__xludf.DUMMYFUNCTION("""COMPUTED_VALUE"""),42368.66666666667)</f>
        <v>42368.66667</v>
      </c>
      <c r="B1510" s="1">
        <f>IFERROR(__xludf.DUMMYFUNCTION("""COMPUTED_VALUE"""),78.35)</f>
        <v>78.35</v>
      </c>
      <c r="C1510" s="1">
        <f t="shared" si="1"/>
        <v>-1.86</v>
      </c>
    </row>
    <row r="1511">
      <c r="A1511" s="3">
        <f>IFERROR(__xludf.DUMMYFUNCTION("""COMPUTED_VALUE"""),42369.66666666667)</f>
        <v>42369.66667</v>
      </c>
      <c r="B1511" s="1">
        <f>IFERROR(__xludf.DUMMYFUNCTION("""COMPUTED_VALUE"""),77.55)</f>
        <v>77.55</v>
      </c>
      <c r="C1511" s="1">
        <f t="shared" si="1"/>
        <v>-1.8</v>
      </c>
    </row>
    <row r="1512">
      <c r="A1512" s="3">
        <f>IFERROR(__xludf.DUMMYFUNCTION("""COMPUTED_VALUE"""),42373.66666666667)</f>
        <v>42373.66667</v>
      </c>
      <c r="B1512" s="1">
        <f>IFERROR(__xludf.DUMMYFUNCTION("""COMPUTED_VALUE"""),75.7)</f>
        <v>75.7</v>
      </c>
      <c r="C1512" s="1">
        <f t="shared" si="1"/>
        <v>-2.85</v>
      </c>
    </row>
    <row r="1513">
      <c r="A1513" s="3">
        <f>IFERROR(__xludf.DUMMYFUNCTION("""COMPUTED_VALUE"""),42374.66666666667)</f>
        <v>42374.66667</v>
      </c>
      <c r="B1513" s="1">
        <f>IFERROR(__xludf.DUMMYFUNCTION("""COMPUTED_VALUE"""),76.27)</f>
        <v>76.27</v>
      </c>
      <c r="C1513" s="1">
        <f t="shared" si="1"/>
        <v>-0.43</v>
      </c>
    </row>
    <row r="1514">
      <c r="A1514" s="3">
        <f>IFERROR(__xludf.DUMMYFUNCTION("""COMPUTED_VALUE"""),42375.66666666667)</f>
        <v>42375.66667</v>
      </c>
      <c r="B1514" s="1">
        <f>IFERROR(__xludf.DUMMYFUNCTION("""COMPUTED_VALUE"""),75.27)</f>
        <v>75.27</v>
      </c>
      <c r="C1514" s="1">
        <f t="shared" si="1"/>
        <v>-2</v>
      </c>
    </row>
    <row r="1515">
      <c r="A1515" s="3">
        <f>IFERROR(__xludf.DUMMYFUNCTION("""COMPUTED_VALUE"""),42376.66666666667)</f>
        <v>42376.66667</v>
      </c>
      <c r="B1515" s="1">
        <f>IFERROR(__xludf.DUMMYFUNCTION("""COMPUTED_VALUE"""),73.79)</f>
        <v>73.79</v>
      </c>
      <c r="C1515" s="1">
        <f t="shared" si="1"/>
        <v>-2.48</v>
      </c>
    </row>
    <row r="1516">
      <c r="A1516" s="3">
        <f>IFERROR(__xludf.DUMMYFUNCTION("""COMPUTED_VALUE"""),42377.66666666667)</f>
        <v>42377.66667</v>
      </c>
      <c r="B1516" s="1">
        <f>IFERROR(__xludf.DUMMYFUNCTION("""COMPUTED_VALUE"""),72.88)</f>
        <v>72.88</v>
      </c>
      <c r="C1516" s="1">
        <f t="shared" si="1"/>
        <v>-1.91</v>
      </c>
    </row>
    <row r="1517">
      <c r="A1517" s="3">
        <f>IFERROR(__xludf.DUMMYFUNCTION("""COMPUTED_VALUE"""),42380.66666666667)</f>
        <v>42380.66667</v>
      </c>
      <c r="B1517" s="1">
        <f>IFERROR(__xludf.DUMMYFUNCTION("""COMPUTED_VALUE"""),73.92)</f>
        <v>73.92</v>
      </c>
      <c r="C1517" s="1">
        <f t="shared" si="1"/>
        <v>0.04</v>
      </c>
    </row>
    <row r="1518">
      <c r="A1518" s="3">
        <f>IFERROR(__xludf.DUMMYFUNCTION("""COMPUTED_VALUE"""),42381.66666666667)</f>
        <v>42381.66667</v>
      </c>
      <c r="B1518" s="1">
        <f>IFERROR(__xludf.DUMMYFUNCTION("""COMPUTED_VALUE"""),74.76)</f>
        <v>74.76</v>
      </c>
      <c r="C1518" s="1">
        <f t="shared" si="1"/>
        <v>-0.16</v>
      </c>
    </row>
    <row r="1519">
      <c r="A1519" s="3">
        <f>IFERROR(__xludf.DUMMYFUNCTION("""COMPUTED_VALUE"""),42382.66666666667)</f>
        <v>42382.66667</v>
      </c>
      <c r="B1519" s="1">
        <f>IFERROR(__xludf.DUMMYFUNCTION("""COMPUTED_VALUE"""),73.1)</f>
        <v>73.1</v>
      </c>
      <c r="C1519" s="1">
        <f t="shared" si="1"/>
        <v>-2.66</v>
      </c>
    </row>
    <row r="1520">
      <c r="A1520" s="3">
        <f>IFERROR(__xludf.DUMMYFUNCTION("""COMPUTED_VALUE"""),42383.66666666667)</f>
        <v>42383.66667</v>
      </c>
      <c r="B1520" s="1">
        <f>IFERROR(__xludf.DUMMYFUNCTION("""COMPUTED_VALUE"""),73.8)</f>
        <v>73.8</v>
      </c>
      <c r="C1520" s="1">
        <f t="shared" si="1"/>
        <v>-0.3</v>
      </c>
    </row>
    <row r="1521">
      <c r="A1521" s="3">
        <f>IFERROR(__xludf.DUMMYFUNCTION("""COMPUTED_VALUE"""),42384.66666666667)</f>
        <v>42384.66667</v>
      </c>
      <c r="B1521" s="1">
        <f>IFERROR(__xludf.DUMMYFUNCTION("""COMPUTED_VALUE"""),71.83)</f>
        <v>71.83</v>
      </c>
      <c r="C1521" s="1">
        <f t="shared" si="1"/>
        <v>-2.97</v>
      </c>
    </row>
    <row r="1522">
      <c r="A1522" s="3">
        <f>IFERROR(__xludf.DUMMYFUNCTION("""COMPUTED_VALUE"""),42388.66666666667)</f>
        <v>42388.66667</v>
      </c>
      <c r="B1522" s="1">
        <f>IFERROR(__xludf.DUMMYFUNCTION("""COMPUTED_VALUE"""),71.39)</f>
        <v>71.39</v>
      </c>
      <c r="C1522" s="1">
        <f t="shared" si="1"/>
        <v>-1.44</v>
      </c>
    </row>
    <row r="1523">
      <c r="A1523" s="3">
        <f>IFERROR(__xludf.DUMMYFUNCTION("""COMPUTED_VALUE"""),42389.66666666667)</f>
        <v>42389.66667</v>
      </c>
      <c r="B1523" s="1">
        <f>IFERROR(__xludf.DUMMYFUNCTION("""COMPUTED_VALUE"""),70.68)</f>
        <v>70.68</v>
      </c>
      <c r="C1523" s="1">
        <f t="shared" si="1"/>
        <v>-1.71</v>
      </c>
    </row>
    <row r="1524">
      <c r="A1524" s="3">
        <f>IFERROR(__xludf.DUMMYFUNCTION("""COMPUTED_VALUE"""),42390.66666666667)</f>
        <v>42390.66667</v>
      </c>
      <c r="B1524" s="1">
        <f>IFERROR(__xludf.DUMMYFUNCTION("""COMPUTED_VALUE"""),71.56)</f>
        <v>71.56</v>
      </c>
      <c r="C1524" s="1">
        <f t="shared" si="1"/>
        <v>-0.12</v>
      </c>
    </row>
    <row r="1525">
      <c r="A1525" s="3">
        <f>IFERROR(__xludf.DUMMYFUNCTION("""COMPUTED_VALUE"""),42391.66666666667)</f>
        <v>42391.66667</v>
      </c>
      <c r="B1525" s="1">
        <f>IFERROR(__xludf.DUMMYFUNCTION("""COMPUTED_VALUE"""),72.7)</f>
        <v>72.7</v>
      </c>
      <c r="C1525" s="1">
        <f t="shared" si="1"/>
        <v>0.14</v>
      </c>
    </row>
    <row r="1526">
      <c r="A1526" s="3">
        <f>IFERROR(__xludf.DUMMYFUNCTION("""COMPUTED_VALUE"""),42394.66666666667)</f>
        <v>42394.66667</v>
      </c>
      <c r="B1526" s="1">
        <f>IFERROR(__xludf.DUMMYFUNCTION("""COMPUTED_VALUE"""),71.74)</f>
        <v>71.74</v>
      </c>
      <c r="C1526" s="1">
        <f t="shared" si="1"/>
        <v>-1.96</v>
      </c>
    </row>
    <row r="1527">
      <c r="A1527" s="3">
        <f>IFERROR(__xludf.DUMMYFUNCTION("""COMPUTED_VALUE"""),42395.66666666667)</f>
        <v>42395.66667</v>
      </c>
      <c r="B1527" s="1">
        <f>IFERROR(__xludf.DUMMYFUNCTION("""COMPUTED_VALUE"""),71.88)</f>
        <v>71.88</v>
      </c>
      <c r="C1527" s="1">
        <f t="shared" si="1"/>
        <v>-0.86</v>
      </c>
    </row>
    <row r="1528">
      <c r="A1528" s="3">
        <f>IFERROR(__xludf.DUMMYFUNCTION("""COMPUTED_VALUE"""),42396.66666666667)</f>
        <v>42396.66667</v>
      </c>
      <c r="B1528" s="1">
        <f>IFERROR(__xludf.DUMMYFUNCTION("""COMPUTED_VALUE"""),70.91)</f>
        <v>70.91</v>
      </c>
      <c r="C1528" s="1">
        <f t="shared" si="1"/>
        <v>-1.97</v>
      </c>
    </row>
    <row r="1529">
      <c r="A1529" s="3">
        <f>IFERROR(__xludf.DUMMYFUNCTION("""COMPUTED_VALUE"""),42397.66666666667)</f>
        <v>42397.66667</v>
      </c>
      <c r="B1529" s="1">
        <f>IFERROR(__xludf.DUMMYFUNCTION("""COMPUTED_VALUE"""),69.33)</f>
        <v>69.33</v>
      </c>
      <c r="C1529" s="1">
        <f t="shared" si="1"/>
        <v>-2.58</v>
      </c>
    </row>
    <row r="1530">
      <c r="A1530" s="3">
        <f>IFERROR(__xludf.DUMMYFUNCTION("""COMPUTED_VALUE"""),42398.66666666667)</f>
        <v>42398.66667</v>
      </c>
      <c r="B1530" s="1">
        <f>IFERROR(__xludf.DUMMYFUNCTION("""COMPUTED_VALUE"""),74.49)</f>
        <v>74.49</v>
      </c>
      <c r="C1530" s="1">
        <f t="shared" si="1"/>
        <v>4.16</v>
      </c>
    </row>
    <row r="1531">
      <c r="A1531" s="3">
        <f>IFERROR(__xludf.DUMMYFUNCTION("""COMPUTED_VALUE"""),42401.66666666667)</f>
        <v>42401.66667</v>
      </c>
      <c r="B1531" s="1">
        <f>IFERROR(__xludf.DUMMYFUNCTION("""COMPUTED_VALUE"""),74.38)</f>
        <v>74.38</v>
      </c>
      <c r="C1531" s="1">
        <f t="shared" si="1"/>
        <v>-1.11</v>
      </c>
    </row>
    <row r="1532">
      <c r="A1532" s="3">
        <f>IFERROR(__xludf.DUMMYFUNCTION("""COMPUTED_VALUE"""),42402.66666666667)</f>
        <v>42402.66667</v>
      </c>
      <c r="B1532" s="1">
        <f>IFERROR(__xludf.DUMMYFUNCTION("""COMPUTED_VALUE"""),73.4)</f>
        <v>73.4</v>
      </c>
      <c r="C1532" s="1">
        <f t="shared" si="1"/>
        <v>-1.98</v>
      </c>
    </row>
    <row r="1533">
      <c r="A1533" s="3">
        <f>IFERROR(__xludf.DUMMYFUNCTION("""COMPUTED_VALUE"""),42403.66666666667)</f>
        <v>42403.66667</v>
      </c>
      <c r="B1533" s="1">
        <f>IFERROR(__xludf.DUMMYFUNCTION("""COMPUTED_VALUE"""),74.38)</f>
        <v>74.38</v>
      </c>
      <c r="C1533" s="1">
        <f t="shared" si="1"/>
        <v>-0.02</v>
      </c>
    </row>
    <row r="1534">
      <c r="A1534" s="3">
        <f>IFERROR(__xludf.DUMMYFUNCTION("""COMPUTED_VALUE"""),42404.66666666667)</f>
        <v>42404.66667</v>
      </c>
      <c r="B1534" s="1">
        <f>IFERROR(__xludf.DUMMYFUNCTION("""COMPUTED_VALUE"""),73.68)</f>
        <v>73.68</v>
      </c>
      <c r="C1534" s="1">
        <f t="shared" si="1"/>
        <v>-1.7</v>
      </c>
    </row>
    <row r="1535">
      <c r="A1535" s="3">
        <f>IFERROR(__xludf.DUMMYFUNCTION("""COMPUTED_VALUE"""),42405.66666666667)</f>
        <v>42405.66667</v>
      </c>
      <c r="B1535" s="1">
        <f>IFERROR(__xludf.DUMMYFUNCTION("""COMPUTED_VALUE"""),71.54)</f>
        <v>71.54</v>
      </c>
      <c r="C1535" s="1">
        <f t="shared" si="1"/>
        <v>-3.14</v>
      </c>
    </row>
    <row r="1536">
      <c r="A1536" s="3">
        <f>IFERROR(__xludf.DUMMYFUNCTION("""COMPUTED_VALUE"""),42408.66666666667)</f>
        <v>42408.66667</v>
      </c>
      <c r="B1536" s="1">
        <f>IFERROR(__xludf.DUMMYFUNCTION("""COMPUTED_VALUE"""),67.77)</f>
        <v>67.77</v>
      </c>
      <c r="C1536" s="1">
        <f t="shared" si="1"/>
        <v>-4.77</v>
      </c>
    </row>
    <row r="1537">
      <c r="A1537" s="3">
        <f>IFERROR(__xludf.DUMMYFUNCTION("""COMPUTED_VALUE"""),42409.66666666667)</f>
        <v>42409.66667</v>
      </c>
      <c r="B1537" s="1">
        <f>IFERROR(__xludf.DUMMYFUNCTION("""COMPUTED_VALUE"""),68.33)</f>
        <v>68.33</v>
      </c>
      <c r="C1537" s="1">
        <f t="shared" si="1"/>
        <v>-0.44</v>
      </c>
    </row>
    <row r="1538">
      <c r="A1538" s="3">
        <f>IFERROR(__xludf.DUMMYFUNCTION("""COMPUTED_VALUE"""),42410.66666666667)</f>
        <v>42410.66667</v>
      </c>
      <c r="B1538" s="1">
        <f>IFERROR(__xludf.DUMMYFUNCTION("""COMPUTED_VALUE"""),70.15)</f>
        <v>70.15</v>
      </c>
      <c r="C1538" s="1">
        <f t="shared" si="1"/>
        <v>0.82</v>
      </c>
    </row>
    <row r="1539">
      <c r="A1539" s="3">
        <f>IFERROR(__xludf.DUMMYFUNCTION("""COMPUTED_VALUE"""),42411.66666666667)</f>
        <v>42411.66667</v>
      </c>
      <c r="B1539" s="1">
        <f>IFERROR(__xludf.DUMMYFUNCTION("""COMPUTED_VALUE"""),68.47)</f>
        <v>68.47</v>
      </c>
      <c r="C1539" s="1">
        <f t="shared" si="1"/>
        <v>-2.68</v>
      </c>
    </row>
    <row r="1540">
      <c r="A1540" s="3">
        <f>IFERROR(__xludf.DUMMYFUNCTION("""COMPUTED_VALUE"""),42412.66666666667)</f>
        <v>42412.66667</v>
      </c>
      <c r="B1540" s="1">
        <f>IFERROR(__xludf.DUMMYFUNCTION("""COMPUTED_VALUE"""),70.42)</f>
        <v>70.42</v>
      </c>
      <c r="C1540" s="1">
        <f t="shared" si="1"/>
        <v>0.95</v>
      </c>
    </row>
    <row r="1541">
      <c r="A1541" s="3">
        <f>IFERROR(__xludf.DUMMYFUNCTION("""COMPUTED_VALUE"""),42416.66666666667)</f>
        <v>42416.66667</v>
      </c>
      <c r="B1541" s="1">
        <f>IFERROR(__xludf.DUMMYFUNCTION("""COMPUTED_VALUE"""),71.1)</f>
        <v>71.1</v>
      </c>
      <c r="C1541" s="1">
        <f t="shared" si="1"/>
        <v>-0.32</v>
      </c>
    </row>
    <row r="1542">
      <c r="A1542" s="3">
        <f>IFERROR(__xludf.DUMMYFUNCTION("""COMPUTED_VALUE"""),42417.66666666667)</f>
        <v>42417.66667</v>
      </c>
      <c r="B1542" s="1">
        <f>IFERROR(__xludf.DUMMYFUNCTION("""COMPUTED_VALUE"""),72.03)</f>
        <v>72.03</v>
      </c>
      <c r="C1542" s="1">
        <f t="shared" si="1"/>
        <v>-0.07</v>
      </c>
    </row>
    <row r="1543">
      <c r="A1543" s="3">
        <f>IFERROR(__xludf.DUMMYFUNCTION("""COMPUTED_VALUE"""),42418.66666666667)</f>
        <v>42418.66667</v>
      </c>
      <c r="B1543" s="1">
        <f>IFERROR(__xludf.DUMMYFUNCTION("""COMPUTED_VALUE"""),71.24)</f>
        <v>71.24</v>
      </c>
      <c r="C1543" s="1">
        <f t="shared" si="1"/>
        <v>-1.79</v>
      </c>
    </row>
    <row r="1544">
      <c r="A1544" s="3">
        <f>IFERROR(__xludf.DUMMYFUNCTION("""COMPUTED_VALUE"""),42419.66666666667)</f>
        <v>42419.66667</v>
      </c>
      <c r="B1544" s="1">
        <f>IFERROR(__xludf.DUMMYFUNCTION("""COMPUTED_VALUE"""),71.53)</f>
        <v>71.53</v>
      </c>
      <c r="C1544" s="1">
        <f t="shared" si="1"/>
        <v>-0.71</v>
      </c>
    </row>
    <row r="1545">
      <c r="A1545" s="3">
        <f>IFERROR(__xludf.DUMMYFUNCTION("""COMPUTED_VALUE"""),42422.66666666667)</f>
        <v>42422.66667</v>
      </c>
      <c r="B1545" s="1">
        <f>IFERROR(__xludf.DUMMYFUNCTION("""COMPUTED_VALUE"""),73.06)</f>
        <v>73.06</v>
      </c>
      <c r="C1545" s="1">
        <f t="shared" si="1"/>
        <v>0.53</v>
      </c>
    </row>
    <row r="1546">
      <c r="A1546" s="3">
        <f>IFERROR(__xludf.DUMMYFUNCTION("""COMPUTED_VALUE"""),42423.66666666667)</f>
        <v>42423.66667</v>
      </c>
      <c r="B1546" s="1">
        <f>IFERROR(__xludf.DUMMYFUNCTION("""COMPUTED_VALUE"""),72.15)</f>
        <v>72.15</v>
      </c>
      <c r="C1546" s="1">
        <f t="shared" si="1"/>
        <v>-1.91</v>
      </c>
    </row>
    <row r="1547">
      <c r="A1547" s="3">
        <f>IFERROR(__xludf.DUMMYFUNCTION("""COMPUTED_VALUE"""),42424.66666666667)</f>
        <v>42424.66667</v>
      </c>
      <c r="B1547" s="1">
        <f>IFERROR(__xludf.DUMMYFUNCTION("""COMPUTED_VALUE"""),71.85)</f>
        <v>71.85</v>
      </c>
      <c r="C1547" s="1">
        <f t="shared" si="1"/>
        <v>-1.3</v>
      </c>
    </row>
    <row r="1548">
      <c r="A1548" s="3">
        <f>IFERROR(__xludf.DUMMYFUNCTION("""COMPUTED_VALUE"""),42425.66666666667)</f>
        <v>42425.66667</v>
      </c>
      <c r="B1548" s="1">
        <f>IFERROR(__xludf.DUMMYFUNCTION("""COMPUTED_VALUE"""),73.27)</f>
        <v>73.27</v>
      </c>
      <c r="C1548" s="1">
        <f t="shared" si="1"/>
        <v>0.42</v>
      </c>
    </row>
    <row r="1549">
      <c r="A1549" s="3">
        <f>IFERROR(__xludf.DUMMYFUNCTION("""COMPUTED_VALUE"""),42426.66666666667)</f>
        <v>42426.66667</v>
      </c>
      <c r="B1549" s="1">
        <f>IFERROR(__xludf.DUMMYFUNCTION("""COMPUTED_VALUE"""),72.73)</f>
        <v>72.73</v>
      </c>
      <c r="C1549" s="1">
        <f t="shared" si="1"/>
        <v>-1.54</v>
      </c>
    </row>
    <row r="1550">
      <c r="A1550" s="3">
        <f>IFERROR(__xludf.DUMMYFUNCTION("""COMPUTED_VALUE"""),42429.66666666667)</f>
        <v>42429.66667</v>
      </c>
      <c r="B1550" s="1">
        <f>IFERROR(__xludf.DUMMYFUNCTION("""COMPUTED_VALUE"""),72.39)</f>
        <v>72.39</v>
      </c>
      <c r="C1550" s="1">
        <f t="shared" si="1"/>
        <v>-1.34</v>
      </c>
    </row>
    <row r="1551">
      <c r="A1551" s="3">
        <f>IFERROR(__xludf.DUMMYFUNCTION("""COMPUTED_VALUE"""),42430.66666666667)</f>
        <v>42430.66667</v>
      </c>
      <c r="B1551" s="1">
        <f>IFERROR(__xludf.DUMMYFUNCTION("""COMPUTED_VALUE"""),74.64)</f>
        <v>74.64</v>
      </c>
      <c r="C1551" s="1">
        <f t="shared" si="1"/>
        <v>1.25</v>
      </c>
    </row>
    <row r="1552">
      <c r="A1552" s="3">
        <f>IFERROR(__xludf.DUMMYFUNCTION("""COMPUTED_VALUE"""),42431.66666666667)</f>
        <v>42431.66667</v>
      </c>
      <c r="B1552" s="1">
        <f>IFERROR(__xludf.DUMMYFUNCTION("""COMPUTED_VALUE"""),74.3)</f>
        <v>74.3</v>
      </c>
      <c r="C1552" s="1">
        <f t="shared" si="1"/>
        <v>-1.34</v>
      </c>
    </row>
    <row r="1553">
      <c r="A1553" s="3">
        <f>IFERROR(__xludf.DUMMYFUNCTION("""COMPUTED_VALUE"""),42432.66666666667)</f>
        <v>42432.66667</v>
      </c>
      <c r="B1553" s="1">
        <f>IFERROR(__xludf.DUMMYFUNCTION("""COMPUTED_VALUE"""),73.91)</f>
        <v>73.91</v>
      </c>
      <c r="C1553" s="1">
        <f t="shared" si="1"/>
        <v>-1.39</v>
      </c>
    </row>
    <row r="1554">
      <c r="A1554" s="3">
        <f>IFERROR(__xludf.DUMMYFUNCTION("""COMPUTED_VALUE"""),42433.66666666667)</f>
        <v>42433.66667</v>
      </c>
      <c r="B1554" s="1">
        <f>IFERROR(__xludf.DUMMYFUNCTION("""COMPUTED_VALUE"""),73.9)</f>
        <v>73.9</v>
      </c>
      <c r="C1554" s="1">
        <f t="shared" si="1"/>
        <v>-1.01</v>
      </c>
    </row>
    <row r="1555">
      <c r="A1555" s="3">
        <f>IFERROR(__xludf.DUMMYFUNCTION("""COMPUTED_VALUE"""),42436.66666666667)</f>
        <v>42436.66667</v>
      </c>
      <c r="B1555" s="1">
        <f>IFERROR(__xludf.DUMMYFUNCTION("""COMPUTED_VALUE"""),71.94)</f>
        <v>71.94</v>
      </c>
      <c r="C1555" s="1">
        <f t="shared" si="1"/>
        <v>-2.96</v>
      </c>
    </row>
    <row r="1556">
      <c r="A1556" s="3">
        <f>IFERROR(__xludf.DUMMYFUNCTION("""COMPUTED_VALUE"""),42437.66666666667)</f>
        <v>42437.66667</v>
      </c>
      <c r="B1556" s="1">
        <f>IFERROR(__xludf.DUMMYFUNCTION("""COMPUTED_VALUE"""),70.62)</f>
        <v>70.62</v>
      </c>
      <c r="C1556" s="1">
        <f t="shared" si="1"/>
        <v>-2.32</v>
      </c>
    </row>
    <row r="1557">
      <c r="A1557" s="3">
        <f>IFERROR(__xludf.DUMMYFUNCTION("""COMPUTED_VALUE"""),42438.66666666667)</f>
        <v>42438.66667</v>
      </c>
      <c r="B1557" s="1">
        <f>IFERROR(__xludf.DUMMYFUNCTION("""COMPUTED_VALUE"""),70.68)</f>
        <v>70.68</v>
      </c>
      <c r="C1557" s="1">
        <f t="shared" si="1"/>
        <v>-0.94</v>
      </c>
    </row>
    <row r="1558">
      <c r="A1558" s="3">
        <f>IFERROR(__xludf.DUMMYFUNCTION("""COMPUTED_VALUE"""),42439.66666666667)</f>
        <v>42439.66667</v>
      </c>
      <c r="B1558" s="1">
        <f>IFERROR(__xludf.DUMMYFUNCTION("""COMPUTED_VALUE"""),70.22)</f>
        <v>70.22</v>
      </c>
      <c r="C1558" s="1">
        <f t="shared" si="1"/>
        <v>-1.46</v>
      </c>
    </row>
    <row r="1559">
      <c r="A1559" s="3">
        <f>IFERROR(__xludf.DUMMYFUNCTION("""COMPUTED_VALUE"""),42440.66666666667)</f>
        <v>42440.66667</v>
      </c>
      <c r="B1559" s="1">
        <f>IFERROR(__xludf.DUMMYFUNCTION("""COMPUTED_VALUE"""),71.63)</f>
        <v>71.63</v>
      </c>
      <c r="C1559" s="1">
        <f t="shared" si="1"/>
        <v>0.41</v>
      </c>
    </row>
    <row r="1560">
      <c r="A1560" s="3">
        <f>IFERROR(__xludf.DUMMYFUNCTION("""COMPUTED_VALUE"""),42443.66666666667)</f>
        <v>42443.66667</v>
      </c>
      <c r="B1560" s="1">
        <f>IFERROR(__xludf.DUMMYFUNCTION("""COMPUTED_VALUE"""),71.49)</f>
        <v>71.49</v>
      </c>
      <c r="C1560" s="1">
        <f t="shared" si="1"/>
        <v>-1.14</v>
      </c>
    </row>
    <row r="1561">
      <c r="A1561" s="3">
        <f>IFERROR(__xludf.DUMMYFUNCTION("""COMPUTED_VALUE"""),42444.66666666667)</f>
        <v>42444.66667</v>
      </c>
      <c r="B1561" s="1">
        <f>IFERROR(__xludf.DUMMYFUNCTION("""COMPUTED_VALUE"""),71.91)</f>
        <v>71.91</v>
      </c>
      <c r="C1561" s="1">
        <f t="shared" si="1"/>
        <v>-0.58</v>
      </c>
    </row>
    <row r="1562">
      <c r="A1562" s="3">
        <f>IFERROR(__xludf.DUMMYFUNCTION("""COMPUTED_VALUE"""),42445.66666666667)</f>
        <v>42445.66667</v>
      </c>
      <c r="B1562" s="1">
        <f>IFERROR(__xludf.DUMMYFUNCTION("""COMPUTED_VALUE"""),72.37)</f>
        <v>72.37</v>
      </c>
      <c r="C1562" s="1">
        <f t="shared" si="1"/>
        <v>-0.54</v>
      </c>
    </row>
    <row r="1563">
      <c r="A1563" s="3">
        <f>IFERROR(__xludf.DUMMYFUNCTION("""COMPUTED_VALUE"""),42446.66666666667)</f>
        <v>42446.66667</v>
      </c>
      <c r="B1563" s="1">
        <f>IFERROR(__xludf.DUMMYFUNCTION("""COMPUTED_VALUE"""),73.14)</f>
        <v>73.14</v>
      </c>
      <c r="C1563" s="1">
        <f t="shared" si="1"/>
        <v>-0.23</v>
      </c>
    </row>
    <row r="1564">
      <c r="A1564" s="3">
        <f>IFERROR(__xludf.DUMMYFUNCTION("""COMPUTED_VALUE"""),42447.66666666667)</f>
        <v>42447.66667</v>
      </c>
      <c r="B1564" s="1">
        <f>IFERROR(__xludf.DUMMYFUNCTION("""COMPUTED_VALUE"""),73.78)</f>
        <v>73.78</v>
      </c>
      <c r="C1564" s="1">
        <f t="shared" si="1"/>
        <v>-0.36</v>
      </c>
    </row>
    <row r="1565">
      <c r="A1565" s="3">
        <f>IFERROR(__xludf.DUMMYFUNCTION("""COMPUTED_VALUE"""),42450.66666666667)</f>
        <v>42450.66667</v>
      </c>
      <c r="B1565" s="1">
        <f>IFERROR(__xludf.DUMMYFUNCTION("""COMPUTED_VALUE"""),73.77)</f>
        <v>73.77</v>
      </c>
      <c r="C1565" s="1">
        <f t="shared" si="1"/>
        <v>-1.01</v>
      </c>
    </row>
    <row r="1566">
      <c r="A1566" s="3">
        <f>IFERROR(__xludf.DUMMYFUNCTION("""COMPUTED_VALUE"""),42451.66666666667)</f>
        <v>42451.66667</v>
      </c>
      <c r="B1566" s="1">
        <f>IFERROR(__xludf.DUMMYFUNCTION("""COMPUTED_VALUE"""),72.96)</f>
        <v>72.96</v>
      </c>
      <c r="C1566" s="1">
        <f t="shared" si="1"/>
        <v>-1.81</v>
      </c>
    </row>
    <row r="1567">
      <c r="A1567" s="3">
        <f>IFERROR(__xludf.DUMMYFUNCTION("""COMPUTED_VALUE"""),42452.66666666667)</f>
        <v>42452.66667</v>
      </c>
      <c r="B1567" s="1">
        <f>IFERROR(__xludf.DUMMYFUNCTION("""COMPUTED_VALUE"""),73.91)</f>
        <v>73.91</v>
      </c>
      <c r="C1567" s="1">
        <f t="shared" si="1"/>
        <v>-0.05</v>
      </c>
    </row>
    <row r="1568">
      <c r="A1568" s="3">
        <f>IFERROR(__xludf.DUMMYFUNCTION("""COMPUTED_VALUE"""),42453.66666666667)</f>
        <v>42453.66667</v>
      </c>
      <c r="B1568" s="1">
        <f>IFERROR(__xludf.DUMMYFUNCTION("""COMPUTED_VALUE"""),74.14)</f>
        <v>74.14</v>
      </c>
      <c r="C1568" s="1">
        <f t="shared" si="1"/>
        <v>-0.77</v>
      </c>
    </row>
    <row r="1569">
      <c r="A1569" s="3">
        <f>IFERROR(__xludf.DUMMYFUNCTION("""COMPUTED_VALUE"""),42457.66666666667)</f>
        <v>42457.66667</v>
      </c>
      <c r="B1569" s="1">
        <f>IFERROR(__xludf.DUMMYFUNCTION("""COMPUTED_VALUE"""),74.08)</f>
        <v>74.08</v>
      </c>
      <c r="C1569" s="1">
        <f t="shared" si="1"/>
        <v>-1.06</v>
      </c>
    </row>
    <row r="1570">
      <c r="A1570" s="3">
        <f>IFERROR(__xludf.DUMMYFUNCTION("""COMPUTED_VALUE"""),42458.66666666667)</f>
        <v>42458.66667</v>
      </c>
      <c r="B1570" s="1">
        <f>IFERROR(__xludf.DUMMYFUNCTION("""COMPUTED_VALUE"""),75.38)</f>
        <v>75.38</v>
      </c>
      <c r="C1570" s="1">
        <f t="shared" si="1"/>
        <v>0.3</v>
      </c>
    </row>
    <row r="1571">
      <c r="A1571" s="3">
        <f>IFERROR(__xludf.DUMMYFUNCTION("""COMPUTED_VALUE"""),42459.66666666667)</f>
        <v>42459.66667</v>
      </c>
      <c r="B1571" s="1">
        <f>IFERROR(__xludf.DUMMYFUNCTION("""COMPUTED_VALUE"""),76.78)</f>
        <v>76.78</v>
      </c>
      <c r="C1571" s="1">
        <f t="shared" si="1"/>
        <v>0.4</v>
      </c>
    </row>
    <row r="1572">
      <c r="A1572" s="3">
        <f>IFERROR(__xludf.DUMMYFUNCTION("""COMPUTED_VALUE"""),42460.66666666667)</f>
        <v>42460.66667</v>
      </c>
      <c r="B1572" s="1">
        <f>IFERROR(__xludf.DUMMYFUNCTION("""COMPUTED_VALUE"""),76.48)</f>
        <v>76.48</v>
      </c>
      <c r="C1572" s="1">
        <f t="shared" si="1"/>
        <v>-1.3</v>
      </c>
    </row>
    <row r="1573">
      <c r="A1573" s="3">
        <f>IFERROR(__xludf.DUMMYFUNCTION("""COMPUTED_VALUE"""),42461.66666666667)</f>
        <v>42461.66667</v>
      </c>
      <c r="B1573" s="1">
        <f>IFERROR(__xludf.DUMMYFUNCTION("""COMPUTED_VALUE"""),77.59)</f>
        <v>77.59</v>
      </c>
      <c r="C1573" s="1">
        <f t="shared" si="1"/>
        <v>0.11</v>
      </c>
    </row>
    <row r="1574">
      <c r="A1574" s="3">
        <f>IFERROR(__xludf.DUMMYFUNCTION("""COMPUTED_VALUE"""),42464.66666666667)</f>
        <v>42464.66667</v>
      </c>
      <c r="B1574" s="1">
        <f>IFERROR(__xludf.DUMMYFUNCTION("""COMPUTED_VALUE"""),77.83)</f>
        <v>77.83</v>
      </c>
      <c r="C1574" s="1">
        <f t="shared" si="1"/>
        <v>-0.76</v>
      </c>
    </row>
    <row r="1575">
      <c r="A1575" s="3">
        <f>IFERROR(__xludf.DUMMYFUNCTION("""COMPUTED_VALUE"""),42465.66666666667)</f>
        <v>42465.66667</v>
      </c>
      <c r="B1575" s="1">
        <f>IFERROR(__xludf.DUMMYFUNCTION("""COMPUTED_VALUE"""),76.97)</f>
        <v>76.97</v>
      </c>
      <c r="C1575" s="1">
        <f t="shared" si="1"/>
        <v>-1.86</v>
      </c>
    </row>
    <row r="1576">
      <c r="A1576" s="3">
        <f>IFERROR(__xludf.DUMMYFUNCTION("""COMPUTED_VALUE"""),42466.66666666667)</f>
        <v>42466.66667</v>
      </c>
      <c r="B1576" s="1">
        <f>IFERROR(__xludf.DUMMYFUNCTION("""COMPUTED_VALUE"""),78.21)</f>
        <v>78.21</v>
      </c>
      <c r="C1576" s="1">
        <f t="shared" si="1"/>
        <v>0.24</v>
      </c>
    </row>
    <row r="1577">
      <c r="A1577" s="3">
        <f>IFERROR(__xludf.DUMMYFUNCTION("""COMPUTED_VALUE"""),42467.66666666667)</f>
        <v>42467.66667</v>
      </c>
      <c r="B1577" s="1">
        <f>IFERROR(__xludf.DUMMYFUNCTION("""COMPUTED_VALUE"""),77.58)</f>
        <v>77.58</v>
      </c>
      <c r="C1577" s="1">
        <f t="shared" si="1"/>
        <v>-1.63</v>
      </c>
    </row>
    <row r="1578">
      <c r="A1578" s="3">
        <f>IFERROR(__xludf.DUMMYFUNCTION("""COMPUTED_VALUE"""),42468.66666666667)</f>
        <v>42468.66667</v>
      </c>
      <c r="B1578" s="1">
        <f>IFERROR(__xludf.DUMMYFUNCTION("""COMPUTED_VALUE"""),78.03)</f>
        <v>78.03</v>
      </c>
      <c r="C1578" s="1">
        <f t="shared" si="1"/>
        <v>-0.55</v>
      </c>
    </row>
    <row r="1579">
      <c r="A1579" s="3">
        <f>IFERROR(__xludf.DUMMYFUNCTION("""COMPUTED_VALUE"""),42471.66666666667)</f>
        <v>42471.66667</v>
      </c>
      <c r="B1579" s="1">
        <f>IFERROR(__xludf.DUMMYFUNCTION("""COMPUTED_VALUE"""),77.82)</f>
        <v>77.82</v>
      </c>
      <c r="C1579" s="1">
        <f t="shared" si="1"/>
        <v>-1.21</v>
      </c>
    </row>
    <row r="1580">
      <c r="A1580" s="3">
        <f>IFERROR(__xludf.DUMMYFUNCTION("""COMPUTED_VALUE"""),42472.66666666667)</f>
        <v>42472.66667</v>
      </c>
      <c r="B1580" s="1">
        <f>IFERROR(__xludf.DUMMYFUNCTION("""COMPUTED_VALUE"""),78.52)</f>
        <v>78.52</v>
      </c>
      <c r="C1580" s="1">
        <f t="shared" si="1"/>
        <v>-0.3</v>
      </c>
    </row>
    <row r="1581">
      <c r="A1581" s="3">
        <f>IFERROR(__xludf.DUMMYFUNCTION("""COMPUTED_VALUE"""),42473.66666666667)</f>
        <v>42473.66667</v>
      </c>
      <c r="B1581" s="1">
        <f>IFERROR(__xludf.DUMMYFUNCTION("""COMPUTED_VALUE"""),79.71)</f>
        <v>79.71</v>
      </c>
      <c r="C1581" s="1">
        <f t="shared" si="1"/>
        <v>0.19</v>
      </c>
    </row>
    <row r="1582">
      <c r="A1582" s="3">
        <f>IFERROR(__xludf.DUMMYFUNCTION("""COMPUTED_VALUE"""),42474.66666666667)</f>
        <v>42474.66667</v>
      </c>
      <c r="B1582" s="1">
        <f>IFERROR(__xludf.DUMMYFUNCTION("""COMPUTED_VALUE"""),80.33)</f>
        <v>80.33</v>
      </c>
      <c r="C1582" s="1">
        <f t="shared" si="1"/>
        <v>-0.38</v>
      </c>
    </row>
    <row r="1583">
      <c r="A1583" s="3">
        <f>IFERROR(__xludf.DUMMYFUNCTION("""COMPUTED_VALUE"""),42475.66666666667)</f>
        <v>42475.66667</v>
      </c>
      <c r="B1583" s="1">
        <f>IFERROR(__xludf.DUMMYFUNCTION("""COMPUTED_VALUE"""),80.08)</f>
        <v>80.08</v>
      </c>
      <c r="C1583" s="1">
        <f t="shared" si="1"/>
        <v>-1.25</v>
      </c>
    </row>
    <row r="1584">
      <c r="A1584" s="3">
        <f>IFERROR(__xludf.DUMMYFUNCTION("""COMPUTED_VALUE"""),42478.66666666667)</f>
        <v>42478.66667</v>
      </c>
      <c r="B1584" s="1">
        <f>IFERROR(__xludf.DUMMYFUNCTION("""COMPUTED_VALUE"""),81.45)</f>
        <v>81.45</v>
      </c>
      <c r="C1584" s="1">
        <f t="shared" si="1"/>
        <v>0.37</v>
      </c>
    </row>
    <row r="1585">
      <c r="A1585" s="3">
        <f>IFERROR(__xludf.DUMMYFUNCTION("""COMPUTED_VALUE"""),42479.66666666667)</f>
        <v>42479.66667</v>
      </c>
      <c r="B1585" s="1">
        <f>IFERROR(__xludf.DUMMYFUNCTION("""COMPUTED_VALUE"""),80.75)</f>
        <v>80.75</v>
      </c>
      <c r="C1585" s="1">
        <f t="shared" si="1"/>
        <v>-1.7</v>
      </c>
    </row>
    <row r="1586">
      <c r="A1586" s="3">
        <f>IFERROR(__xludf.DUMMYFUNCTION("""COMPUTED_VALUE"""),42480.66666666667)</f>
        <v>42480.66667</v>
      </c>
      <c r="B1586" s="1">
        <f>IFERROR(__xludf.DUMMYFUNCTION("""COMPUTED_VALUE"""),81.15)</f>
        <v>81.15</v>
      </c>
      <c r="C1586" s="1">
        <f t="shared" si="1"/>
        <v>-0.6</v>
      </c>
    </row>
    <row r="1587">
      <c r="A1587" s="3">
        <f>IFERROR(__xludf.DUMMYFUNCTION("""COMPUTED_VALUE"""),42481.66666666667)</f>
        <v>42481.66667</v>
      </c>
      <c r="B1587" s="1">
        <f>IFERROR(__xludf.DUMMYFUNCTION("""COMPUTED_VALUE"""),80.79)</f>
        <v>80.79</v>
      </c>
      <c r="C1587" s="1">
        <f t="shared" si="1"/>
        <v>-1.36</v>
      </c>
    </row>
    <row r="1588">
      <c r="A1588" s="3">
        <f>IFERROR(__xludf.DUMMYFUNCTION("""COMPUTED_VALUE"""),42482.66666666667)</f>
        <v>42482.66667</v>
      </c>
      <c r="B1588" s="1">
        <f>IFERROR(__xludf.DUMMYFUNCTION("""COMPUTED_VALUE"""),79.11)</f>
        <v>79.11</v>
      </c>
      <c r="C1588" s="1">
        <f t="shared" si="1"/>
        <v>-2.68</v>
      </c>
    </row>
    <row r="1589">
      <c r="A1589" s="3">
        <f>IFERROR(__xludf.DUMMYFUNCTION("""COMPUTED_VALUE"""),42485.66666666667)</f>
        <v>42485.66667</v>
      </c>
      <c r="B1589" s="1">
        <f>IFERROR(__xludf.DUMMYFUNCTION("""COMPUTED_VALUE"""),78.14)</f>
        <v>78.14</v>
      </c>
      <c r="C1589" s="1">
        <f t="shared" si="1"/>
        <v>-1.97</v>
      </c>
    </row>
    <row r="1590">
      <c r="A1590" s="3">
        <f>IFERROR(__xludf.DUMMYFUNCTION("""COMPUTED_VALUE"""),42486.66666666667)</f>
        <v>42486.66667</v>
      </c>
      <c r="B1590" s="1">
        <f>IFERROR(__xludf.DUMMYFUNCTION("""COMPUTED_VALUE"""),78.53)</f>
        <v>78.53</v>
      </c>
      <c r="C1590" s="1">
        <f t="shared" si="1"/>
        <v>-0.61</v>
      </c>
    </row>
    <row r="1591">
      <c r="A1591" s="3">
        <f>IFERROR(__xludf.DUMMYFUNCTION("""COMPUTED_VALUE"""),42487.66666666667)</f>
        <v>42487.66667</v>
      </c>
      <c r="B1591" s="1">
        <f>IFERROR(__xludf.DUMMYFUNCTION("""COMPUTED_VALUE"""),78.76)</f>
        <v>78.76</v>
      </c>
      <c r="C1591" s="1">
        <f t="shared" si="1"/>
        <v>-0.77</v>
      </c>
    </row>
    <row r="1592">
      <c r="A1592" s="3">
        <f>IFERROR(__xludf.DUMMYFUNCTION("""COMPUTED_VALUE"""),42488.66666666667)</f>
        <v>42488.66667</v>
      </c>
      <c r="B1592" s="1">
        <f>IFERROR(__xludf.DUMMYFUNCTION("""COMPUTED_VALUE"""),77.68)</f>
        <v>77.68</v>
      </c>
      <c r="C1592" s="1">
        <f t="shared" si="1"/>
        <v>-2.08</v>
      </c>
    </row>
    <row r="1593">
      <c r="A1593" s="3">
        <f>IFERROR(__xludf.DUMMYFUNCTION("""COMPUTED_VALUE"""),42489.66666666667)</f>
        <v>42489.66667</v>
      </c>
      <c r="B1593" s="1">
        <f>IFERROR(__xludf.DUMMYFUNCTION("""COMPUTED_VALUE"""),77.24)</f>
        <v>77.24</v>
      </c>
      <c r="C1593" s="1">
        <f t="shared" si="1"/>
        <v>-1.44</v>
      </c>
    </row>
    <row r="1594">
      <c r="A1594" s="3">
        <f>IFERROR(__xludf.DUMMYFUNCTION("""COMPUTED_VALUE"""),42492.66666666667)</f>
        <v>42492.66667</v>
      </c>
      <c r="B1594" s="1">
        <f>IFERROR(__xludf.DUMMYFUNCTION("""COMPUTED_VALUE"""),78.46)</f>
        <v>78.46</v>
      </c>
      <c r="C1594" s="1">
        <f t="shared" si="1"/>
        <v>0.22</v>
      </c>
    </row>
    <row r="1595">
      <c r="A1595" s="3">
        <f>IFERROR(__xludf.DUMMYFUNCTION("""COMPUTED_VALUE"""),42493.66666666667)</f>
        <v>42493.66667</v>
      </c>
      <c r="B1595" s="1">
        <f>IFERROR(__xludf.DUMMYFUNCTION("""COMPUTED_VALUE"""),77.19)</f>
        <v>77.19</v>
      </c>
      <c r="C1595" s="1">
        <f t="shared" si="1"/>
        <v>-2.27</v>
      </c>
    </row>
    <row r="1596">
      <c r="A1596" s="3">
        <f>IFERROR(__xludf.DUMMYFUNCTION("""COMPUTED_VALUE"""),42494.66666666667)</f>
        <v>42494.66667</v>
      </c>
      <c r="B1596" s="1">
        <f>IFERROR(__xludf.DUMMYFUNCTION("""COMPUTED_VALUE"""),77.19)</f>
        <v>77.19</v>
      </c>
      <c r="C1596" s="1">
        <f t="shared" si="1"/>
        <v>-1</v>
      </c>
    </row>
    <row r="1597">
      <c r="A1597" s="3">
        <f>IFERROR(__xludf.DUMMYFUNCTION("""COMPUTED_VALUE"""),42495.66666666667)</f>
        <v>42495.66667</v>
      </c>
      <c r="B1597" s="1">
        <f>IFERROR(__xludf.DUMMYFUNCTION("""COMPUTED_VALUE"""),77.36)</f>
        <v>77.36</v>
      </c>
      <c r="C1597" s="1">
        <f t="shared" si="1"/>
        <v>-0.83</v>
      </c>
    </row>
    <row r="1598">
      <c r="A1598" s="3">
        <f>IFERROR(__xludf.DUMMYFUNCTION("""COMPUTED_VALUE"""),42496.66666666667)</f>
        <v>42496.66667</v>
      </c>
      <c r="B1598" s="1">
        <f>IFERROR(__xludf.DUMMYFUNCTION("""COMPUTED_VALUE"""),77.72)</f>
        <v>77.72</v>
      </c>
      <c r="C1598" s="1">
        <f t="shared" si="1"/>
        <v>-0.64</v>
      </c>
    </row>
    <row r="1599">
      <c r="A1599" s="3">
        <f>IFERROR(__xludf.DUMMYFUNCTION("""COMPUTED_VALUE"""),42499.66666666667)</f>
        <v>42499.66667</v>
      </c>
      <c r="B1599" s="1">
        <f>IFERROR(__xludf.DUMMYFUNCTION("""COMPUTED_VALUE"""),78.22)</f>
        <v>78.22</v>
      </c>
      <c r="C1599" s="1">
        <f t="shared" si="1"/>
        <v>-0.5</v>
      </c>
    </row>
    <row r="1600">
      <c r="A1600" s="3">
        <f>IFERROR(__xludf.DUMMYFUNCTION("""COMPUTED_VALUE"""),42500.66666666667)</f>
        <v>42500.66667</v>
      </c>
      <c r="B1600" s="1">
        <f>IFERROR(__xludf.DUMMYFUNCTION("""COMPUTED_VALUE"""),79.2)</f>
        <v>79.2</v>
      </c>
      <c r="C1600" s="1">
        <f t="shared" si="1"/>
        <v>-0.02</v>
      </c>
    </row>
    <row r="1601">
      <c r="A1601" s="3">
        <f>IFERROR(__xludf.DUMMYFUNCTION("""COMPUTED_VALUE"""),42501.66666666667)</f>
        <v>42501.66667</v>
      </c>
      <c r="B1601" s="1">
        <f>IFERROR(__xludf.DUMMYFUNCTION("""COMPUTED_VALUE"""),77.3)</f>
        <v>77.3</v>
      </c>
      <c r="C1601" s="1">
        <f t="shared" si="1"/>
        <v>-2.9</v>
      </c>
    </row>
    <row r="1602">
      <c r="A1602" s="3">
        <f>IFERROR(__xludf.DUMMYFUNCTION("""COMPUTED_VALUE"""),42502.66666666667)</f>
        <v>42502.66667</v>
      </c>
      <c r="B1602" s="1">
        <f>IFERROR(__xludf.DUMMYFUNCTION("""COMPUTED_VALUE"""),77.89)</f>
        <v>77.89</v>
      </c>
      <c r="C1602" s="1">
        <f t="shared" si="1"/>
        <v>-0.41</v>
      </c>
    </row>
    <row r="1603">
      <c r="A1603" s="3">
        <f>IFERROR(__xludf.DUMMYFUNCTION("""COMPUTED_VALUE"""),42503.66666666667)</f>
        <v>42503.66667</v>
      </c>
      <c r="B1603" s="1">
        <f>IFERROR(__xludf.DUMMYFUNCTION("""COMPUTED_VALUE"""),76.83)</f>
        <v>76.83</v>
      </c>
      <c r="C1603" s="1">
        <f t="shared" si="1"/>
        <v>-2.06</v>
      </c>
    </row>
    <row r="1604">
      <c r="A1604" s="3">
        <f>IFERROR(__xludf.DUMMYFUNCTION("""COMPUTED_VALUE"""),42506.66666666667)</f>
        <v>42506.66667</v>
      </c>
      <c r="B1604" s="1">
        <f>IFERROR(__xludf.DUMMYFUNCTION("""COMPUTED_VALUE"""),77.8)</f>
        <v>77.8</v>
      </c>
      <c r="C1604" s="1">
        <f t="shared" si="1"/>
        <v>-0.03</v>
      </c>
    </row>
    <row r="1605">
      <c r="A1605" s="3">
        <f>IFERROR(__xludf.DUMMYFUNCTION("""COMPUTED_VALUE"""),42507.66666666667)</f>
        <v>42507.66667</v>
      </c>
      <c r="B1605" s="1">
        <f>IFERROR(__xludf.DUMMYFUNCTION("""COMPUTED_VALUE"""),76.79)</f>
        <v>76.79</v>
      </c>
      <c r="C1605" s="1">
        <f t="shared" si="1"/>
        <v>-2.01</v>
      </c>
    </row>
    <row r="1606">
      <c r="A1606" s="3">
        <f>IFERROR(__xludf.DUMMYFUNCTION("""COMPUTED_VALUE"""),42508.66666666667)</f>
        <v>42508.66667</v>
      </c>
      <c r="B1606" s="1">
        <f>IFERROR(__xludf.DUMMYFUNCTION("""COMPUTED_VALUE"""),77.43)</f>
        <v>77.43</v>
      </c>
      <c r="C1606" s="1">
        <f t="shared" si="1"/>
        <v>-0.36</v>
      </c>
    </row>
    <row r="1607">
      <c r="A1607" s="3">
        <f>IFERROR(__xludf.DUMMYFUNCTION("""COMPUTED_VALUE"""),42509.66666666667)</f>
        <v>42509.66667</v>
      </c>
      <c r="B1607" s="1">
        <f>IFERROR(__xludf.DUMMYFUNCTION("""COMPUTED_VALUE"""),76.88)</f>
        <v>76.88</v>
      </c>
      <c r="C1607" s="1">
        <f t="shared" si="1"/>
        <v>-1.55</v>
      </c>
    </row>
    <row r="1608">
      <c r="A1608" s="3">
        <f>IFERROR(__xludf.DUMMYFUNCTION("""COMPUTED_VALUE"""),42510.66666666667)</f>
        <v>42510.66667</v>
      </c>
      <c r="B1608" s="1">
        <f>IFERROR(__xludf.DUMMYFUNCTION("""COMPUTED_VALUE"""),77.67)</f>
        <v>77.67</v>
      </c>
      <c r="C1608" s="1">
        <f t="shared" si="1"/>
        <v>-0.21</v>
      </c>
    </row>
    <row r="1609">
      <c r="A1609" s="3">
        <f>IFERROR(__xludf.DUMMYFUNCTION("""COMPUTED_VALUE"""),42513.66666666667)</f>
        <v>42513.66667</v>
      </c>
      <c r="B1609" s="1">
        <f>IFERROR(__xludf.DUMMYFUNCTION("""COMPUTED_VALUE"""),77.21)</f>
        <v>77.21</v>
      </c>
      <c r="C1609" s="1">
        <f t="shared" si="1"/>
        <v>-1.46</v>
      </c>
    </row>
    <row r="1610">
      <c r="A1610" s="3">
        <f>IFERROR(__xludf.DUMMYFUNCTION("""COMPUTED_VALUE"""),42514.66666666667)</f>
        <v>42514.66667</v>
      </c>
      <c r="B1610" s="1">
        <f>IFERROR(__xludf.DUMMYFUNCTION("""COMPUTED_VALUE"""),79.38)</f>
        <v>79.38</v>
      </c>
      <c r="C1610" s="1">
        <f t="shared" si="1"/>
        <v>1.17</v>
      </c>
    </row>
    <row r="1611">
      <c r="A1611" s="3">
        <f>IFERROR(__xludf.DUMMYFUNCTION("""COMPUTED_VALUE"""),42515.66666666667)</f>
        <v>42515.66667</v>
      </c>
      <c r="B1611" s="1">
        <f>IFERROR(__xludf.DUMMYFUNCTION("""COMPUTED_VALUE"""),79.06)</f>
        <v>79.06</v>
      </c>
      <c r="C1611" s="1">
        <f t="shared" si="1"/>
        <v>-1.32</v>
      </c>
    </row>
    <row r="1612">
      <c r="A1612" s="3">
        <f>IFERROR(__xludf.DUMMYFUNCTION("""COMPUTED_VALUE"""),42516.66666666667)</f>
        <v>42516.66667</v>
      </c>
      <c r="B1612" s="1">
        <f>IFERROR(__xludf.DUMMYFUNCTION("""COMPUTED_VALUE"""),79.0)</f>
        <v>79</v>
      </c>
      <c r="C1612" s="1">
        <f t="shared" si="1"/>
        <v>-1.06</v>
      </c>
    </row>
    <row r="1613">
      <c r="A1613" s="3">
        <f>IFERROR(__xludf.DUMMYFUNCTION("""COMPUTED_VALUE"""),42517.66666666667)</f>
        <v>42517.66667</v>
      </c>
      <c r="B1613" s="1">
        <f>IFERROR(__xludf.DUMMYFUNCTION("""COMPUTED_VALUE"""),79.66)</f>
        <v>79.66</v>
      </c>
      <c r="C1613" s="1">
        <f t="shared" si="1"/>
        <v>-0.34</v>
      </c>
    </row>
    <row r="1614">
      <c r="A1614" s="3">
        <f>IFERROR(__xludf.DUMMYFUNCTION("""COMPUTED_VALUE"""),42521.66666666667)</f>
        <v>42521.66667</v>
      </c>
      <c r="B1614" s="1">
        <f>IFERROR(__xludf.DUMMYFUNCTION("""COMPUTED_VALUE"""),78.94)</f>
        <v>78.94</v>
      </c>
      <c r="C1614" s="1">
        <f t="shared" si="1"/>
        <v>-1.72</v>
      </c>
    </row>
    <row r="1615">
      <c r="A1615" s="3">
        <f>IFERROR(__xludf.DUMMYFUNCTION("""COMPUTED_VALUE"""),42522.66666666667)</f>
        <v>42522.66667</v>
      </c>
      <c r="B1615" s="1">
        <f>IFERROR(__xludf.DUMMYFUNCTION("""COMPUTED_VALUE"""),79.22)</f>
        <v>79.22</v>
      </c>
      <c r="C1615" s="1">
        <f t="shared" si="1"/>
        <v>-0.72</v>
      </c>
    </row>
    <row r="1616">
      <c r="A1616" s="3">
        <f>IFERROR(__xludf.DUMMYFUNCTION("""COMPUTED_VALUE"""),42523.66666666667)</f>
        <v>42523.66667</v>
      </c>
      <c r="B1616" s="1">
        <f>IFERROR(__xludf.DUMMYFUNCTION("""COMPUTED_VALUE"""),79.95)</f>
        <v>79.95</v>
      </c>
      <c r="C1616" s="1">
        <f t="shared" si="1"/>
        <v>-0.27</v>
      </c>
    </row>
    <row r="1617">
      <c r="A1617" s="3">
        <f>IFERROR(__xludf.DUMMYFUNCTION("""COMPUTED_VALUE"""),42524.66666666667)</f>
        <v>42524.66667</v>
      </c>
      <c r="B1617" s="1">
        <f>IFERROR(__xludf.DUMMYFUNCTION("""COMPUTED_VALUE"""),79.94)</f>
        <v>79.94</v>
      </c>
      <c r="C1617" s="1">
        <f t="shared" si="1"/>
        <v>-1.01</v>
      </c>
    </row>
    <row r="1618">
      <c r="A1618" s="3">
        <f>IFERROR(__xludf.DUMMYFUNCTION("""COMPUTED_VALUE"""),42527.66666666667)</f>
        <v>42527.66667</v>
      </c>
      <c r="B1618" s="1">
        <f>IFERROR(__xludf.DUMMYFUNCTION("""COMPUTED_VALUE"""),80.54)</f>
        <v>80.54</v>
      </c>
      <c r="C1618" s="1">
        <f t="shared" si="1"/>
        <v>-0.4</v>
      </c>
    </row>
    <row r="1619">
      <c r="A1619" s="3">
        <f>IFERROR(__xludf.DUMMYFUNCTION("""COMPUTED_VALUE"""),42528.66666666667)</f>
        <v>42528.66667</v>
      </c>
      <c r="B1619" s="1">
        <f>IFERROR(__xludf.DUMMYFUNCTION("""COMPUTED_VALUE"""),80.6)</f>
        <v>80.6</v>
      </c>
      <c r="C1619" s="1">
        <f t="shared" si="1"/>
        <v>-0.94</v>
      </c>
    </row>
    <row r="1620">
      <c r="A1620" s="3">
        <f>IFERROR(__xludf.DUMMYFUNCTION("""COMPUTED_VALUE"""),42529.66666666667)</f>
        <v>42529.66667</v>
      </c>
      <c r="B1620" s="1">
        <f>IFERROR(__xludf.DUMMYFUNCTION("""COMPUTED_VALUE"""),81.65)</f>
        <v>81.65</v>
      </c>
      <c r="C1620" s="1">
        <f t="shared" si="1"/>
        <v>0.05</v>
      </c>
    </row>
    <row r="1621">
      <c r="A1621" s="3">
        <f>IFERROR(__xludf.DUMMYFUNCTION("""COMPUTED_VALUE"""),42530.66666666667)</f>
        <v>42530.66667</v>
      </c>
      <c r="B1621" s="1">
        <f>IFERROR(__xludf.DUMMYFUNCTION("""COMPUTED_VALUE"""),81.26)</f>
        <v>81.26</v>
      </c>
      <c r="C1621" s="1">
        <f t="shared" si="1"/>
        <v>-1.39</v>
      </c>
    </row>
    <row r="1622">
      <c r="A1622" s="3">
        <f>IFERROR(__xludf.DUMMYFUNCTION("""COMPUTED_VALUE"""),42531.66666666667)</f>
        <v>42531.66667</v>
      </c>
      <c r="B1622" s="1">
        <f>IFERROR(__xludf.DUMMYFUNCTION("""COMPUTED_VALUE"""),80.18)</f>
        <v>80.18</v>
      </c>
      <c r="C1622" s="1">
        <f t="shared" si="1"/>
        <v>-2.08</v>
      </c>
    </row>
    <row r="1623">
      <c r="A1623" s="3">
        <f>IFERROR(__xludf.DUMMYFUNCTION("""COMPUTED_VALUE"""),42534.66666666667)</f>
        <v>42534.66667</v>
      </c>
      <c r="B1623" s="1">
        <f>IFERROR(__xludf.DUMMYFUNCTION("""COMPUTED_VALUE"""),78.4)</f>
        <v>78.4</v>
      </c>
      <c r="C1623" s="1">
        <f t="shared" si="1"/>
        <v>-2.78</v>
      </c>
    </row>
    <row r="1624">
      <c r="A1624" s="3">
        <f>IFERROR(__xludf.DUMMYFUNCTION("""COMPUTED_VALUE"""),42535.66666666667)</f>
        <v>42535.66667</v>
      </c>
      <c r="B1624" s="1">
        <f>IFERROR(__xludf.DUMMYFUNCTION("""COMPUTED_VALUE"""),78.57)</f>
        <v>78.57</v>
      </c>
      <c r="C1624" s="1">
        <f t="shared" si="1"/>
        <v>-0.83</v>
      </c>
    </row>
    <row r="1625">
      <c r="A1625" s="3">
        <f>IFERROR(__xludf.DUMMYFUNCTION("""COMPUTED_VALUE"""),42536.66666666667)</f>
        <v>42536.66667</v>
      </c>
      <c r="B1625" s="1">
        <f>IFERROR(__xludf.DUMMYFUNCTION("""COMPUTED_VALUE"""),78.17)</f>
        <v>78.17</v>
      </c>
      <c r="C1625" s="1">
        <f t="shared" si="1"/>
        <v>-1.4</v>
      </c>
    </row>
    <row r="1626">
      <c r="A1626" s="3">
        <f>IFERROR(__xludf.DUMMYFUNCTION("""COMPUTED_VALUE"""),42537.66666666667)</f>
        <v>42537.66667</v>
      </c>
      <c r="B1626" s="1">
        <f>IFERROR(__xludf.DUMMYFUNCTION("""COMPUTED_VALUE"""),78.35)</f>
        <v>78.35</v>
      </c>
      <c r="C1626" s="1">
        <f t="shared" si="1"/>
        <v>-0.82</v>
      </c>
    </row>
    <row r="1627">
      <c r="A1627" s="3">
        <f>IFERROR(__xludf.DUMMYFUNCTION("""COMPUTED_VALUE"""),42538.66666666667)</f>
        <v>42538.66667</v>
      </c>
      <c r="B1627" s="1">
        <f>IFERROR(__xludf.DUMMYFUNCTION("""COMPUTED_VALUE"""),76.99)</f>
        <v>76.99</v>
      </c>
      <c r="C1627" s="1">
        <f t="shared" si="1"/>
        <v>-2.36</v>
      </c>
    </row>
    <row r="1628">
      <c r="A1628" s="3">
        <f>IFERROR(__xludf.DUMMYFUNCTION("""COMPUTED_VALUE"""),42541.66666666667)</f>
        <v>42541.66667</v>
      </c>
      <c r="B1628" s="1">
        <f>IFERROR(__xludf.DUMMYFUNCTION("""COMPUTED_VALUE"""),77.34)</f>
        <v>77.34</v>
      </c>
      <c r="C1628" s="1">
        <f t="shared" si="1"/>
        <v>-0.65</v>
      </c>
    </row>
    <row r="1629">
      <c r="A1629" s="3">
        <f>IFERROR(__xludf.DUMMYFUNCTION("""COMPUTED_VALUE"""),42542.66666666667)</f>
        <v>42542.66667</v>
      </c>
      <c r="B1629" s="1">
        <f>IFERROR(__xludf.DUMMYFUNCTION("""COMPUTED_VALUE"""),77.33)</f>
        <v>77.33</v>
      </c>
      <c r="C1629" s="1">
        <f t="shared" si="1"/>
        <v>-1.01</v>
      </c>
    </row>
    <row r="1630">
      <c r="A1630" s="3">
        <f>IFERROR(__xludf.DUMMYFUNCTION("""COMPUTED_VALUE"""),42543.66666666667)</f>
        <v>42543.66667</v>
      </c>
      <c r="B1630" s="1">
        <f>IFERROR(__xludf.DUMMYFUNCTION("""COMPUTED_VALUE"""),76.53)</f>
        <v>76.53</v>
      </c>
      <c r="C1630" s="1">
        <f t="shared" si="1"/>
        <v>-1.8</v>
      </c>
    </row>
    <row r="1631">
      <c r="A1631" s="3">
        <f>IFERROR(__xludf.DUMMYFUNCTION("""COMPUTED_VALUE"""),42544.66666666667)</f>
        <v>42544.66667</v>
      </c>
      <c r="B1631" s="1">
        <f>IFERROR(__xludf.DUMMYFUNCTION("""COMPUTED_VALUE"""),78.23)</f>
        <v>78.23</v>
      </c>
      <c r="C1631" s="1">
        <f t="shared" si="1"/>
        <v>0.7</v>
      </c>
    </row>
    <row r="1632">
      <c r="A1632" s="3">
        <f>IFERROR(__xludf.DUMMYFUNCTION("""COMPUTED_VALUE"""),42545.66666666667)</f>
        <v>42545.66667</v>
      </c>
      <c r="B1632" s="1">
        <f>IFERROR(__xludf.DUMMYFUNCTION("""COMPUTED_VALUE"""),75.05)</f>
        <v>75.05</v>
      </c>
      <c r="C1632" s="1">
        <f t="shared" si="1"/>
        <v>-4.18</v>
      </c>
    </row>
    <row r="1633">
      <c r="A1633" s="3">
        <f>IFERROR(__xludf.DUMMYFUNCTION("""COMPUTED_VALUE"""),42548.66666666667)</f>
        <v>42548.66667</v>
      </c>
      <c r="B1633" s="1">
        <f>IFERROR(__xludf.DUMMYFUNCTION("""COMPUTED_VALUE"""),73.34)</f>
        <v>73.34</v>
      </c>
      <c r="C1633" s="1">
        <f t="shared" si="1"/>
        <v>-2.71</v>
      </c>
    </row>
    <row r="1634">
      <c r="A1634" s="3">
        <f>IFERROR(__xludf.DUMMYFUNCTION("""COMPUTED_VALUE"""),42549.66666666667)</f>
        <v>42549.66667</v>
      </c>
      <c r="B1634" s="1">
        <f>IFERROR(__xludf.DUMMYFUNCTION("""COMPUTED_VALUE"""),75.16)</f>
        <v>75.16</v>
      </c>
      <c r="C1634" s="1">
        <f t="shared" si="1"/>
        <v>0.82</v>
      </c>
    </row>
    <row r="1635">
      <c r="A1635" s="3">
        <f>IFERROR(__xludf.DUMMYFUNCTION("""COMPUTED_VALUE"""),42550.66666666667)</f>
        <v>42550.66667</v>
      </c>
      <c r="B1635" s="1">
        <f>IFERROR(__xludf.DUMMYFUNCTION("""COMPUTED_VALUE"""),76.74)</f>
        <v>76.74</v>
      </c>
      <c r="C1635" s="1">
        <f t="shared" si="1"/>
        <v>0.58</v>
      </c>
    </row>
    <row r="1636">
      <c r="A1636" s="3">
        <f>IFERROR(__xludf.DUMMYFUNCTION("""COMPUTED_VALUE"""),42551.66666666667)</f>
        <v>42551.66667</v>
      </c>
      <c r="B1636" s="1">
        <f>IFERROR(__xludf.DUMMYFUNCTION("""COMPUTED_VALUE"""),74.17)</f>
        <v>74.17</v>
      </c>
      <c r="C1636" s="1">
        <f t="shared" si="1"/>
        <v>-3.57</v>
      </c>
    </row>
    <row r="1637">
      <c r="A1637" s="3">
        <f>IFERROR(__xludf.DUMMYFUNCTION("""COMPUTED_VALUE"""),42552.66666666667)</f>
        <v>42552.66667</v>
      </c>
      <c r="B1637" s="1">
        <f>IFERROR(__xludf.DUMMYFUNCTION("""COMPUTED_VALUE"""),74.48)</f>
        <v>74.48</v>
      </c>
      <c r="C1637" s="1">
        <f t="shared" si="1"/>
        <v>-0.69</v>
      </c>
    </row>
    <row r="1638">
      <c r="A1638" s="3">
        <f>IFERROR(__xludf.DUMMYFUNCTION("""COMPUTED_VALUE"""),42556.66666666667)</f>
        <v>42556.66667</v>
      </c>
      <c r="B1638" s="1">
        <f>IFERROR(__xludf.DUMMYFUNCTION("""COMPUTED_VALUE"""),74.67)</f>
        <v>74.67</v>
      </c>
      <c r="C1638" s="1">
        <f t="shared" si="1"/>
        <v>-0.81</v>
      </c>
    </row>
    <row r="1639">
      <c r="A1639" s="3">
        <f>IFERROR(__xludf.DUMMYFUNCTION("""COMPUTED_VALUE"""),42557.66666666667)</f>
        <v>42557.66667</v>
      </c>
      <c r="B1639" s="1">
        <f>IFERROR(__xludf.DUMMYFUNCTION("""COMPUTED_VALUE"""),74.06)</f>
        <v>74.06</v>
      </c>
      <c r="C1639" s="1">
        <f t="shared" si="1"/>
        <v>-1.61</v>
      </c>
    </row>
    <row r="1640">
      <c r="A1640" s="3">
        <f>IFERROR(__xludf.DUMMYFUNCTION("""COMPUTED_VALUE"""),42558.66666666667)</f>
        <v>42558.66667</v>
      </c>
      <c r="B1640" s="1">
        <f>IFERROR(__xludf.DUMMYFUNCTION("""COMPUTED_VALUE"""),74.06)</f>
        <v>74.06</v>
      </c>
      <c r="C1640" s="1">
        <f t="shared" si="1"/>
        <v>-1</v>
      </c>
    </row>
    <row r="1641">
      <c r="A1641" s="3">
        <f>IFERROR(__xludf.DUMMYFUNCTION("""COMPUTED_VALUE"""),42559.66666666667)</f>
        <v>42559.66667</v>
      </c>
      <c r="B1641" s="1">
        <f>IFERROR(__xludf.DUMMYFUNCTION("""COMPUTED_VALUE"""),76.42)</f>
        <v>76.42</v>
      </c>
      <c r="C1641" s="1">
        <f t="shared" si="1"/>
        <v>1.36</v>
      </c>
    </row>
    <row r="1642">
      <c r="A1642" s="3">
        <f>IFERROR(__xludf.DUMMYFUNCTION("""COMPUTED_VALUE"""),42562.66666666667)</f>
        <v>42562.66667</v>
      </c>
      <c r="B1642" s="1">
        <f>IFERROR(__xludf.DUMMYFUNCTION("""COMPUTED_VALUE"""),76.52)</f>
        <v>76.52</v>
      </c>
      <c r="C1642" s="1">
        <f t="shared" si="1"/>
        <v>-0.9</v>
      </c>
    </row>
    <row r="1643">
      <c r="A1643" s="3">
        <f>IFERROR(__xludf.DUMMYFUNCTION("""COMPUTED_VALUE"""),42563.66666666667)</f>
        <v>42563.66667</v>
      </c>
      <c r="B1643" s="1">
        <f>IFERROR(__xludf.DUMMYFUNCTION("""COMPUTED_VALUE"""),77.48)</f>
        <v>77.48</v>
      </c>
      <c r="C1643" s="1">
        <f t="shared" si="1"/>
        <v>-0.04</v>
      </c>
    </row>
    <row r="1644">
      <c r="A1644" s="3">
        <f>IFERROR(__xludf.DUMMYFUNCTION("""COMPUTED_VALUE"""),42564.66666666667)</f>
        <v>42564.66667</v>
      </c>
      <c r="B1644" s="1">
        <f>IFERROR(__xludf.DUMMYFUNCTION("""COMPUTED_VALUE"""),77.46)</f>
        <v>77.46</v>
      </c>
      <c r="C1644" s="1">
        <f t="shared" si="1"/>
        <v>-1.02</v>
      </c>
    </row>
    <row r="1645">
      <c r="A1645" s="3">
        <f>IFERROR(__xludf.DUMMYFUNCTION("""COMPUTED_VALUE"""),42565.66666666667)</f>
        <v>42565.66667</v>
      </c>
      <c r="B1645" s="1">
        <f>IFERROR(__xludf.DUMMYFUNCTION("""COMPUTED_VALUE"""),78.14)</f>
        <v>78.14</v>
      </c>
      <c r="C1645" s="1">
        <f t="shared" si="1"/>
        <v>-0.32</v>
      </c>
    </row>
    <row r="1646">
      <c r="A1646" s="3">
        <f>IFERROR(__xludf.DUMMYFUNCTION("""COMPUTED_VALUE"""),42566.66666666667)</f>
        <v>42566.66667</v>
      </c>
      <c r="B1646" s="1">
        <f>IFERROR(__xludf.DUMMYFUNCTION("""COMPUTED_VALUE"""),78.3)</f>
        <v>78.3</v>
      </c>
      <c r="C1646" s="1">
        <f t="shared" si="1"/>
        <v>-0.84</v>
      </c>
    </row>
    <row r="1647">
      <c r="A1647" s="3">
        <f>IFERROR(__xludf.DUMMYFUNCTION("""COMPUTED_VALUE"""),42569.66666666667)</f>
        <v>42569.66667</v>
      </c>
      <c r="B1647" s="1">
        <f>IFERROR(__xludf.DUMMYFUNCTION("""COMPUTED_VALUE"""),78.31)</f>
        <v>78.31</v>
      </c>
      <c r="C1647" s="1">
        <f t="shared" si="1"/>
        <v>-0.99</v>
      </c>
    </row>
    <row r="1648">
      <c r="A1648" s="3">
        <f>IFERROR(__xludf.DUMMYFUNCTION("""COMPUTED_VALUE"""),42570.66666666667)</f>
        <v>42570.66667</v>
      </c>
      <c r="B1648" s="1">
        <f>IFERROR(__xludf.DUMMYFUNCTION("""COMPUTED_VALUE"""),78.72)</f>
        <v>78.72</v>
      </c>
      <c r="C1648" s="1">
        <f t="shared" si="1"/>
        <v>-0.59</v>
      </c>
    </row>
    <row r="1649">
      <c r="A1649" s="3">
        <f>IFERROR(__xludf.DUMMYFUNCTION("""COMPUTED_VALUE"""),42571.66666666667)</f>
        <v>42571.66667</v>
      </c>
      <c r="B1649" s="1">
        <f>IFERROR(__xludf.DUMMYFUNCTION("""COMPUTED_VALUE"""),79.36)</f>
        <v>79.36</v>
      </c>
      <c r="C1649" s="1">
        <f t="shared" si="1"/>
        <v>-0.36</v>
      </c>
    </row>
    <row r="1650">
      <c r="A1650" s="3">
        <f>IFERROR(__xludf.DUMMYFUNCTION("""COMPUTED_VALUE"""),42572.66666666667)</f>
        <v>42572.66667</v>
      </c>
      <c r="B1650" s="1">
        <f>IFERROR(__xludf.DUMMYFUNCTION("""COMPUTED_VALUE"""),78.79)</f>
        <v>78.79</v>
      </c>
      <c r="C1650" s="1">
        <f t="shared" si="1"/>
        <v>-1.57</v>
      </c>
    </row>
    <row r="1651">
      <c r="A1651" s="3">
        <f>IFERROR(__xludf.DUMMYFUNCTION("""COMPUTED_VALUE"""),42573.66666666667)</f>
        <v>42573.66667</v>
      </c>
      <c r="B1651" s="1">
        <f>IFERROR(__xludf.DUMMYFUNCTION("""COMPUTED_VALUE"""),79.91)</f>
        <v>79.91</v>
      </c>
      <c r="C1651" s="1">
        <f t="shared" si="1"/>
        <v>0.12</v>
      </c>
    </row>
    <row r="1652">
      <c r="A1652" s="3">
        <f>IFERROR(__xludf.DUMMYFUNCTION("""COMPUTED_VALUE"""),42576.66666666667)</f>
        <v>42576.66667</v>
      </c>
      <c r="B1652" s="1">
        <f>IFERROR(__xludf.DUMMYFUNCTION("""COMPUTED_VALUE"""),78.94)</f>
        <v>78.94</v>
      </c>
      <c r="C1652" s="1">
        <f t="shared" si="1"/>
        <v>-1.97</v>
      </c>
    </row>
    <row r="1653">
      <c r="A1653" s="3">
        <f>IFERROR(__xludf.DUMMYFUNCTION("""COMPUTED_VALUE"""),42577.66666666667)</f>
        <v>42577.66667</v>
      </c>
      <c r="B1653" s="1">
        <f>IFERROR(__xludf.DUMMYFUNCTION("""COMPUTED_VALUE"""),78.49)</f>
        <v>78.49</v>
      </c>
      <c r="C1653" s="1">
        <f t="shared" si="1"/>
        <v>-1.45</v>
      </c>
    </row>
    <row r="1654">
      <c r="A1654" s="3">
        <f>IFERROR(__xludf.DUMMYFUNCTION("""COMPUTED_VALUE"""),42578.66666666667)</f>
        <v>42578.66667</v>
      </c>
      <c r="B1654" s="1">
        <f>IFERROR(__xludf.DUMMYFUNCTION("""COMPUTED_VALUE"""),78.53)</f>
        <v>78.53</v>
      </c>
      <c r="C1654" s="1">
        <f t="shared" si="1"/>
        <v>-0.96</v>
      </c>
    </row>
    <row r="1655">
      <c r="A1655" s="3">
        <f>IFERROR(__xludf.DUMMYFUNCTION("""COMPUTED_VALUE"""),42579.66666666667)</f>
        <v>42579.66667</v>
      </c>
      <c r="B1655" s="1">
        <f>IFERROR(__xludf.DUMMYFUNCTION("""COMPUTED_VALUE"""),79.19)</f>
        <v>79.19</v>
      </c>
      <c r="C1655" s="1">
        <f t="shared" si="1"/>
        <v>-0.34</v>
      </c>
    </row>
    <row r="1656">
      <c r="A1656" s="3">
        <f>IFERROR(__xludf.DUMMYFUNCTION("""COMPUTED_VALUE"""),42580.66666666667)</f>
        <v>42580.66667</v>
      </c>
      <c r="B1656" s="1">
        <f>IFERROR(__xludf.DUMMYFUNCTION("""COMPUTED_VALUE"""),78.05)</f>
        <v>78.05</v>
      </c>
      <c r="C1656" s="1">
        <f t="shared" si="1"/>
        <v>-2.14</v>
      </c>
    </row>
    <row r="1657">
      <c r="A1657" s="3">
        <f>IFERROR(__xludf.DUMMYFUNCTION("""COMPUTED_VALUE"""),42583.66666666667)</f>
        <v>42583.66667</v>
      </c>
      <c r="B1657" s="1">
        <f>IFERROR(__xludf.DUMMYFUNCTION("""COMPUTED_VALUE"""),78.26)</f>
        <v>78.26</v>
      </c>
      <c r="C1657" s="1">
        <f t="shared" si="1"/>
        <v>-0.79</v>
      </c>
    </row>
    <row r="1658">
      <c r="A1658" s="3">
        <f>IFERROR(__xludf.DUMMYFUNCTION("""COMPUTED_VALUE"""),42584.66666666667)</f>
        <v>42584.66667</v>
      </c>
      <c r="B1658" s="1">
        <f>IFERROR(__xludf.DUMMYFUNCTION("""COMPUTED_VALUE"""),78.28)</f>
        <v>78.28</v>
      </c>
      <c r="C1658" s="1">
        <f t="shared" si="1"/>
        <v>-0.98</v>
      </c>
    </row>
    <row r="1659">
      <c r="A1659" s="3">
        <f>IFERROR(__xludf.DUMMYFUNCTION("""COMPUTED_VALUE"""),42585.66666666667)</f>
        <v>42585.66667</v>
      </c>
      <c r="B1659" s="1">
        <f>IFERROR(__xludf.DUMMYFUNCTION("""COMPUTED_VALUE"""),78.71)</f>
        <v>78.71</v>
      </c>
      <c r="C1659" s="1">
        <f t="shared" si="1"/>
        <v>-0.57</v>
      </c>
    </row>
    <row r="1660">
      <c r="A1660" s="3">
        <f>IFERROR(__xludf.DUMMYFUNCTION("""COMPUTED_VALUE"""),42586.66666666667)</f>
        <v>42586.66667</v>
      </c>
      <c r="B1660" s="1">
        <f>IFERROR(__xludf.DUMMYFUNCTION("""COMPUTED_VALUE"""),79.48)</f>
        <v>79.48</v>
      </c>
      <c r="C1660" s="1">
        <f t="shared" si="1"/>
        <v>-0.23</v>
      </c>
    </row>
    <row r="1661">
      <c r="A1661" s="3">
        <f>IFERROR(__xludf.DUMMYFUNCTION("""COMPUTED_VALUE"""),42587.66666666667)</f>
        <v>42587.66667</v>
      </c>
      <c r="B1661" s="1">
        <f>IFERROR(__xludf.DUMMYFUNCTION("""COMPUTED_VALUE"""),80.14)</f>
        <v>80.14</v>
      </c>
      <c r="C1661" s="1">
        <f t="shared" si="1"/>
        <v>-0.34</v>
      </c>
    </row>
    <row r="1662">
      <c r="A1662" s="3">
        <f>IFERROR(__xludf.DUMMYFUNCTION("""COMPUTED_VALUE"""),42590.66666666667)</f>
        <v>42590.66667</v>
      </c>
      <c r="B1662" s="1">
        <f>IFERROR(__xludf.DUMMYFUNCTION("""COMPUTED_VALUE"""),79.95)</f>
        <v>79.95</v>
      </c>
      <c r="C1662" s="1">
        <f t="shared" si="1"/>
        <v>-1.19</v>
      </c>
    </row>
    <row r="1663">
      <c r="A1663" s="3">
        <f>IFERROR(__xludf.DUMMYFUNCTION("""COMPUTED_VALUE"""),42591.66666666667)</f>
        <v>42591.66667</v>
      </c>
      <c r="B1663" s="1">
        <f>IFERROR(__xludf.DUMMYFUNCTION("""COMPUTED_VALUE"""),80.06)</f>
        <v>80.06</v>
      </c>
      <c r="C1663" s="1">
        <f t="shared" si="1"/>
        <v>-0.89</v>
      </c>
    </row>
    <row r="1664">
      <c r="A1664" s="3">
        <f>IFERROR(__xludf.DUMMYFUNCTION("""COMPUTED_VALUE"""),42592.66666666667)</f>
        <v>42592.66667</v>
      </c>
      <c r="B1664" s="1">
        <f>IFERROR(__xludf.DUMMYFUNCTION("""COMPUTED_VALUE"""),79.68)</f>
        <v>79.68</v>
      </c>
      <c r="C1664" s="1">
        <f t="shared" si="1"/>
        <v>-1.38</v>
      </c>
    </row>
    <row r="1665">
      <c r="A1665" s="3">
        <f>IFERROR(__xludf.DUMMYFUNCTION("""COMPUTED_VALUE"""),42593.66666666667)</f>
        <v>42593.66667</v>
      </c>
      <c r="B1665" s="1">
        <f>IFERROR(__xludf.DUMMYFUNCTION("""COMPUTED_VALUE"""),80.12)</f>
        <v>80.12</v>
      </c>
      <c r="C1665" s="1">
        <f t="shared" si="1"/>
        <v>-0.56</v>
      </c>
    </row>
    <row r="1666">
      <c r="A1666" s="3">
        <f>IFERROR(__xludf.DUMMYFUNCTION("""COMPUTED_VALUE"""),42594.66666666667)</f>
        <v>42594.66667</v>
      </c>
      <c r="B1666" s="1">
        <f>IFERROR(__xludf.DUMMYFUNCTION("""COMPUTED_VALUE"""),80.02)</f>
        <v>80.02</v>
      </c>
      <c r="C1666" s="1">
        <f t="shared" si="1"/>
        <v>-1.1</v>
      </c>
    </row>
    <row r="1667">
      <c r="A1667" s="3">
        <f>IFERROR(__xludf.DUMMYFUNCTION("""COMPUTED_VALUE"""),42597.66666666667)</f>
        <v>42597.66667</v>
      </c>
      <c r="B1667" s="1">
        <f>IFERROR(__xludf.DUMMYFUNCTION("""COMPUTED_VALUE"""),80.91)</f>
        <v>80.91</v>
      </c>
      <c r="C1667" s="1">
        <f t="shared" si="1"/>
        <v>-0.11</v>
      </c>
    </row>
    <row r="1668">
      <c r="A1668" s="3">
        <f>IFERROR(__xludf.DUMMYFUNCTION("""COMPUTED_VALUE"""),42598.66666666667)</f>
        <v>42598.66667</v>
      </c>
      <c r="B1668" s="1">
        <f>IFERROR(__xludf.DUMMYFUNCTION("""COMPUTED_VALUE"""),80.81)</f>
        <v>80.81</v>
      </c>
      <c r="C1668" s="1">
        <f t="shared" si="1"/>
        <v>-1.1</v>
      </c>
    </row>
    <row r="1669">
      <c r="A1669" s="3">
        <f>IFERROR(__xludf.DUMMYFUNCTION("""COMPUTED_VALUE"""),42599.66666666667)</f>
        <v>42599.66667</v>
      </c>
      <c r="B1669" s="1">
        <f>IFERROR(__xludf.DUMMYFUNCTION("""COMPUTED_VALUE"""),80.84)</f>
        <v>80.84</v>
      </c>
      <c r="C1669" s="1">
        <f t="shared" si="1"/>
        <v>-0.97</v>
      </c>
    </row>
    <row r="1670">
      <c r="A1670" s="3">
        <f>IFERROR(__xludf.DUMMYFUNCTION("""COMPUTED_VALUE"""),42600.66666666667)</f>
        <v>42600.66667</v>
      </c>
      <c r="B1670" s="1">
        <f>IFERROR(__xludf.DUMMYFUNCTION("""COMPUTED_VALUE"""),80.27)</f>
        <v>80.27</v>
      </c>
      <c r="C1670" s="1">
        <f t="shared" si="1"/>
        <v>-1.57</v>
      </c>
    </row>
    <row r="1671">
      <c r="A1671" s="3">
        <f>IFERROR(__xludf.DUMMYFUNCTION("""COMPUTED_VALUE"""),42601.66666666667)</f>
        <v>42601.66667</v>
      </c>
      <c r="B1671" s="1">
        <f>IFERROR(__xludf.DUMMYFUNCTION("""COMPUTED_VALUE"""),80.47)</f>
        <v>80.47</v>
      </c>
      <c r="C1671" s="1">
        <f t="shared" si="1"/>
        <v>-0.8</v>
      </c>
    </row>
    <row r="1672">
      <c r="A1672" s="3">
        <f>IFERROR(__xludf.DUMMYFUNCTION("""COMPUTED_VALUE"""),42604.66666666667)</f>
        <v>42604.66667</v>
      </c>
      <c r="B1672" s="1">
        <f>IFERROR(__xludf.DUMMYFUNCTION("""COMPUTED_VALUE"""),81.06)</f>
        <v>81.06</v>
      </c>
      <c r="C1672" s="1">
        <f t="shared" si="1"/>
        <v>-0.41</v>
      </c>
    </row>
    <row r="1673">
      <c r="A1673" s="3">
        <f>IFERROR(__xludf.DUMMYFUNCTION("""COMPUTED_VALUE"""),42605.66666666667)</f>
        <v>42605.66667</v>
      </c>
      <c r="B1673" s="1">
        <f>IFERROR(__xludf.DUMMYFUNCTION("""COMPUTED_VALUE"""),80.8)</f>
        <v>80.8</v>
      </c>
      <c r="C1673" s="1">
        <f t="shared" si="1"/>
        <v>-1.26</v>
      </c>
    </row>
    <row r="1674">
      <c r="A1674" s="3">
        <f>IFERROR(__xludf.DUMMYFUNCTION("""COMPUTED_VALUE"""),42606.66666666667)</f>
        <v>42606.66667</v>
      </c>
      <c r="B1674" s="1">
        <f>IFERROR(__xludf.DUMMYFUNCTION("""COMPUTED_VALUE"""),80.29)</f>
        <v>80.29</v>
      </c>
      <c r="C1674" s="1">
        <f t="shared" si="1"/>
        <v>-1.51</v>
      </c>
    </row>
    <row r="1675">
      <c r="A1675" s="3">
        <f>IFERROR(__xludf.DUMMYFUNCTION("""COMPUTED_VALUE"""),42607.66666666667)</f>
        <v>42607.66667</v>
      </c>
      <c r="B1675" s="1">
        <f>IFERROR(__xludf.DUMMYFUNCTION("""COMPUTED_VALUE"""),80.32)</f>
        <v>80.32</v>
      </c>
      <c r="C1675" s="1">
        <f t="shared" si="1"/>
        <v>-0.97</v>
      </c>
    </row>
    <row r="1676">
      <c r="A1676" s="3">
        <f>IFERROR(__xludf.DUMMYFUNCTION("""COMPUTED_VALUE"""),42608.66666666667)</f>
        <v>42608.66667</v>
      </c>
      <c r="B1676" s="1">
        <f>IFERROR(__xludf.DUMMYFUNCTION("""COMPUTED_VALUE"""),80.57)</f>
        <v>80.57</v>
      </c>
      <c r="C1676" s="1">
        <f t="shared" si="1"/>
        <v>-0.75</v>
      </c>
    </row>
    <row r="1677">
      <c r="A1677" s="3">
        <f>IFERROR(__xludf.DUMMYFUNCTION("""COMPUTED_VALUE"""),42611.66666666667)</f>
        <v>42611.66667</v>
      </c>
      <c r="B1677" s="1">
        <f>IFERROR(__xludf.DUMMYFUNCTION("""COMPUTED_VALUE"""),80.87)</f>
        <v>80.87</v>
      </c>
      <c r="C1677" s="1">
        <f t="shared" si="1"/>
        <v>-0.7</v>
      </c>
    </row>
    <row r="1678">
      <c r="A1678" s="3">
        <f>IFERROR(__xludf.DUMMYFUNCTION("""COMPUTED_VALUE"""),42612.66666666667)</f>
        <v>42612.66667</v>
      </c>
      <c r="B1678" s="1">
        <f>IFERROR(__xludf.DUMMYFUNCTION("""COMPUTED_VALUE"""),81.17)</f>
        <v>81.17</v>
      </c>
      <c r="C1678" s="1">
        <f t="shared" si="1"/>
        <v>-0.7</v>
      </c>
    </row>
    <row r="1679">
      <c r="A1679" s="3">
        <f>IFERROR(__xludf.DUMMYFUNCTION("""COMPUTED_VALUE"""),42613.66666666667)</f>
        <v>42613.66667</v>
      </c>
      <c r="B1679" s="1">
        <f>IFERROR(__xludf.DUMMYFUNCTION("""COMPUTED_VALUE"""),80.9)</f>
        <v>80.9</v>
      </c>
      <c r="C1679" s="1">
        <f t="shared" si="1"/>
        <v>-1.27</v>
      </c>
    </row>
    <row r="1680">
      <c r="A1680" s="3">
        <f>IFERROR(__xludf.DUMMYFUNCTION("""COMPUTED_VALUE"""),42614.66666666667)</f>
        <v>42614.66667</v>
      </c>
      <c r="B1680" s="1">
        <f>IFERROR(__xludf.DUMMYFUNCTION("""COMPUTED_VALUE"""),81.3)</f>
        <v>81.3</v>
      </c>
      <c r="C1680" s="1">
        <f t="shared" si="1"/>
        <v>-0.6</v>
      </c>
    </row>
    <row r="1681">
      <c r="A1681" s="3">
        <f>IFERROR(__xludf.DUMMYFUNCTION("""COMPUTED_VALUE"""),42615.66666666667)</f>
        <v>42615.66667</v>
      </c>
      <c r="B1681" s="1">
        <f>IFERROR(__xludf.DUMMYFUNCTION("""COMPUTED_VALUE"""),82.0)</f>
        <v>82</v>
      </c>
      <c r="C1681" s="1">
        <f t="shared" si="1"/>
        <v>-0.3</v>
      </c>
    </row>
    <row r="1682">
      <c r="A1682" s="3">
        <f>IFERROR(__xludf.DUMMYFUNCTION("""COMPUTED_VALUE"""),42619.66666666667)</f>
        <v>42619.66667</v>
      </c>
      <c r="B1682" s="1">
        <f>IFERROR(__xludf.DUMMYFUNCTION("""COMPUTED_VALUE"""),82.53)</f>
        <v>82.53</v>
      </c>
      <c r="C1682" s="1">
        <f t="shared" si="1"/>
        <v>-0.47</v>
      </c>
    </row>
    <row r="1683">
      <c r="A1683" s="3">
        <f>IFERROR(__xludf.DUMMYFUNCTION("""COMPUTED_VALUE"""),42620.66666666667)</f>
        <v>42620.66667</v>
      </c>
      <c r="B1683" s="1">
        <f>IFERROR(__xludf.DUMMYFUNCTION("""COMPUTED_VALUE"""),83.24)</f>
        <v>83.24</v>
      </c>
      <c r="C1683" s="1">
        <f t="shared" si="1"/>
        <v>-0.29</v>
      </c>
    </row>
    <row r="1684">
      <c r="A1684" s="3">
        <f>IFERROR(__xludf.DUMMYFUNCTION("""COMPUTED_VALUE"""),42621.66666666667)</f>
        <v>42621.66667</v>
      </c>
      <c r="B1684" s="1">
        <f>IFERROR(__xludf.DUMMYFUNCTION("""COMPUTED_VALUE"""),82.97)</f>
        <v>82.97</v>
      </c>
      <c r="C1684" s="1">
        <f t="shared" si="1"/>
        <v>-1.27</v>
      </c>
    </row>
    <row r="1685">
      <c r="A1685" s="3">
        <f>IFERROR(__xludf.DUMMYFUNCTION("""COMPUTED_VALUE"""),42622.66666666667)</f>
        <v>42622.66667</v>
      </c>
      <c r="B1685" s="1">
        <f>IFERROR(__xludf.DUMMYFUNCTION("""COMPUTED_VALUE"""),81.33)</f>
        <v>81.33</v>
      </c>
      <c r="C1685" s="1">
        <f t="shared" si="1"/>
        <v>-2.64</v>
      </c>
    </row>
    <row r="1686">
      <c r="A1686" s="3">
        <f>IFERROR(__xludf.DUMMYFUNCTION("""COMPUTED_VALUE"""),42625.66666666667)</f>
        <v>42625.66667</v>
      </c>
      <c r="B1686" s="1">
        <f>IFERROR(__xludf.DUMMYFUNCTION("""COMPUTED_VALUE"""),82.97)</f>
        <v>82.97</v>
      </c>
      <c r="C1686" s="1">
        <f t="shared" si="1"/>
        <v>0.64</v>
      </c>
    </row>
    <row r="1687">
      <c r="A1687" s="3">
        <f>IFERROR(__xludf.DUMMYFUNCTION("""COMPUTED_VALUE"""),42626.66666666667)</f>
        <v>42626.66667</v>
      </c>
      <c r="B1687" s="1">
        <f>IFERROR(__xludf.DUMMYFUNCTION("""COMPUTED_VALUE"""),81.89)</f>
        <v>81.89</v>
      </c>
      <c r="C1687" s="1">
        <f t="shared" si="1"/>
        <v>-2.08</v>
      </c>
    </row>
    <row r="1688">
      <c r="A1688" s="3">
        <f>IFERROR(__xludf.DUMMYFUNCTION("""COMPUTED_VALUE"""),42627.66666666667)</f>
        <v>42627.66667</v>
      </c>
      <c r="B1688" s="1">
        <f>IFERROR(__xludf.DUMMYFUNCTION("""COMPUTED_VALUE"""),81.49)</f>
        <v>81.49</v>
      </c>
      <c r="C1688" s="1">
        <f t="shared" si="1"/>
        <v>-1.4</v>
      </c>
    </row>
    <row r="1689">
      <c r="A1689" s="3">
        <f>IFERROR(__xludf.DUMMYFUNCTION("""COMPUTED_VALUE"""),42628.66666666667)</f>
        <v>42628.66667</v>
      </c>
      <c r="B1689" s="1">
        <f>IFERROR(__xludf.DUMMYFUNCTION("""COMPUTED_VALUE"""),82.01)</f>
        <v>82.01</v>
      </c>
      <c r="C1689" s="1">
        <f t="shared" si="1"/>
        <v>-0.48</v>
      </c>
    </row>
    <row r="1690">
      <c r="A1690" s="3">
        <f>IFERROR(__xludf.DUMMYFUNCTION("""COMPUTED_VALUE"""),42629.66666666667)</f>
        <v>42629.66667</v>
      </c>
      <c r="B1690" s="1">
        <f>IFERROR(__xludf.DUMMYFUNCTION("""COMPUTED_VALUE"""),82.07)</f>
        <v>82.07</v>
      </c>
      <c r="C1690" s="1">
        <f t="shared" si="1"/>
        <v>-0.94</v>
      </c>
    </row>
    <row r="1691">
      <c r="A1691" s="3">
        <f>IFERROR(__xludf.DUMMYFUNCTION("""COMPUTED_VALUE"""),42632.66666666667)</f>
        <v>42632.66667</v>
      </c>
      <c r="B1691" s="1">
        <f>IFERROR(__xludf.DUMMYFUNCTION("""COMPUTED_VALUE"""),82.51)</f>
        <v>82.51</v>
      </c>
      <c r="C1691" s="1">
        <f t="shared" si="1"/>
        <v>-0.56</v>
      </c>
    </row>
    <row r="1692">
      <c r="A1692" s="3">
        <f>IFERROR(__xludf.DUMMYFUNCTION("""COMPUTED_VALUE"""),42633.66666666667)</f>
        <v>42633.66667</v>
      </c>
      <c r="B1692" s="1">
        <f>IFERROR(__xludf.DUMMYFUNCTION("""COMPUTED_VALUE"""),82.48)</f>
        <v>82.48</v>
      </c>
      <c r="C1692" s="1">
        <f t="shared" si="1"/>
        <v>-1.03</v>
      </c>
    </row>
    <row r="1693">
      <c r="A1693" s="3">
        <f>IFERROR(__xludf.DUMMYFUNCTION("""COMPUTED_VALUE"""),42634.66666666667)</f>
        <v>42634.66667</v>
      </c>
      <c r="B1693" s="1">
        <f>IFERROR(__xludf.DUMMYFUNCTION("""COMPUTED_VALUE"""),83.22)</f>
        <v>83.22</v>
      </c>
      <c r="C1693" s="1">
        <f t="shared" si="1"/>
        <v>-0.26</v>
      </c>
    </row>
    <row r="1694">
      <c r="A1694" s="3">
        <f>IFERROR(__xludf.DUMMYFUNCTION("""COMPUTED_VALUE"""),42635.66666666667)</f>
        <v>42635.66667</v>
      </c>
      <c r="B1694" s="1">
        <f>IFERROR(__xludf.DUMMYFUNCTION("""COMPUTED_VALUE"""),83.36)</f>
        <v>83.36</v>
      </c>
      <c r="C1694" s="1">
        <f t="shared" si="1"/>
        <v>-0.86</v>
      </c>
    </row>
    <row r="1695">
      <c r="A1695" s="3">
        <f>IFERROR(__xludf.DUMMYFUNCTION("""COMPUTED_VALUE"""),42636.66666666667)</f>
        <v>42636.66667</v>
      </c>
      <c r="B1695" s="1">
        <f>IFERROR(__xludf.DUMMYFUNCTION("""COMPUTED_VALUE"""),82.54)</f>
        <v>82.54</v>
      </c>
      <c r="C1695" s="1">
        <f t="shared" si="1"/>
        <v>-1.82</v>
      </c>
    </row>
    <row r="1696">
      <c r="A1696" s="3">
        <f>IFERROR(__xludf.DUMMYFUNCTION("""COMPUTED_VALUE"""),42639.66666666667)</f>
        <v>42639.66667</v>
      </c>
      <c r="B1696" s="1">
        <f>IFERROR(__xludf.DUMMYFUNCTION("""COMPUTED_VALUE"""),81.81)</f>
        <v>81.81</v>
      </c>
      <c r="C1696" s="1">
        <f t="shared" si="1"/>
        <v>-1.73</v>
      </c>
    </row>
    <row r="1697">
      <c r="A1697" s="3">
        <f>IFERROR(__xludf.DUMMYFUNCTION("""COMPUTED_VALUE"""),42640.66666666667)</f>
        <v>42640.66667</v>
      </c>
      <c r="B1697" s="1">
        <f>IFERROR(__xludf.DUMMYFUNCTION("""COMPUTED_VALUE"""),82.16)</f>
        <v>82.16</v>
      </c>
      <c r="C1697" s="1">
        <f t="shared" si="1"/>
        <v>-0.65</v>
      </c>
    </row>
    <row r="1698">
      <c r="A1698" s="3">
        <f>IFERROR(__xludf.DUMMYFUNCTION("""COMPUTED_VALUE"""),42641.66666666667)</f>
        <v>42641.66667</v>
      </c>
      <c r="B1698" s="1">
        <f>IFERROR(__xludf.DUMMYFUNCTION("""COMPUTED_VALUE"""),82.97)</f>
        <v>82.97</v>
      </c>
      <c r="C1698" s="1">
        <f t="shared" si="1"/>
        <v>-0.19</v>
      </c>
    </row>
    <row r="1699">
      <c r="A1699" s="3">
        <f>IFERROR(__xludf.DUMMYFUNCTION("""COMPUTED_VALUE"""),42642.66666666667)</f>
        <v>42642.66667</v>
      </c>
      <c r="B1699" s="1">
        <f>IFERROR(__xludf.DUMMYFUNCTION("""COMPUTED_VALUE"""),81.92)</f>
        <v>81.92</v>
      </c>
      <c r="C1699" s="1">
        <f t="shared" si="1"/>
        <v>-2.05</v>
      </c>
    </row>
    <row r="1700">
      <c r="A1700" s="3">
        <f>IFERROR(__xludf.DUMMYFUNCTION("""COMPUTED_VALUE"""),42643.66666666667)</f>
        <v>42643.66667</v>
      </c>
      <c r="B1700" s="1">
        <f>IFERROR(__xludf.DUMMYFUNCTION("""COMPUTED_VALUE"""),82.7)</f>
        <v>82.7</v>
      </c>
      <c r="C1700" s="1">
        <f t="shared" si="1"/>
        <v>-0.22</v>
      </c>
    </row>
    <row r="1701">
      <c r="A1701" s="3">
        <f>IFERROR(__xludf.DUMMYFUNCTION("""COMPUTED_VALUE"""),42646.66666666667)</f>
        <v>42646.66667</v>
      </c>
      <c r="B1701" s="1">
        <f>IFERROR(__xludf.DUMMYFUNCTION("""COMPUTED_VALUE"""),82.86)</f>
        <v>82.86</v>
      </c>
      <c r="C1701" s="1">
        <f t="shared" si="1"/>
        <v>-0.84</v>
      </c>
    </row>
    <row r="1702">
      <c r="A1702" s="3">
        <f>IFERROR(__xludf.DUMMYFUNCTION("""COMPUTED_VALUE"""),42647.66666666667)</f>
        <v>42647.66667</v>
      </c>
      <c r="B1702" s="1">
        <f>IFERROR(__xludf.DUMMYFUNCTION("""COMPUTED_VALUE"""),82.73)</f>
        <v>82.73</v>
      </c>
      <c r="C1702" s="1">
        <f t="shared" si="1"/>
        <v>-1.13</v>
      </c>
    </row>
    <row r="1703">
      <c r="A1703" s="3">
        <f>IFERROR(__xludf.DUMMYFUNCTION("""COMPUTED_VALUE"""),42648.66666666667)</f>
        <v>42648.66667</v>
      </c>
      <c r="B1703" s="1">
        <f>IFERROR(__xludf.DUMMYFUNCTION("""COMPUTED_VALUE"""),83.35)</f>
        <v>83.35</v>
      </c>
      <c r="C1703" s="1">
        <f t="shared" si="1"/>
        <v>-0.38</v>
      </c>
    </row>
    <row r="1704">
      <c r="A1704" s="3">
        <f>IFERROR(__xludf.DUMMYFUNCTION("""COMPUTED_VALUE"""),42649.66666666667)</f>
        <v>42649.66667</v>
      </c>
      <c r="B1704" s="1">
        <f>IFERROR(__xludf.DUMMYFUNCTION("""COMPUTED_VALUE"""),83.36)</f>
        <v>83.36</v>
      </c>
      <c r="C1704" s="1">
        <f t="shared" si="1"/>
        <v>-0.99</v>
      </c>
    </row>
    <row r="1705">
      <c r="A1705" s="3">
        <f>IFERROR(__xludf.DUMMYFUNCTION("""COMPUTED_VALUE"""),42650.66666666667)</f>
        <v>42650.66667</v>
      </c>
      <c r="B1705" s="1">
        <f>IFERROR(__xludf.DUMMYFUNCTION("""COMPUTED_VALUE"""),82.88)</f>
        <v>82.88</v>
      </c>
      <c r="C1705" s="1">
        <f t="shared" si="1"/>
        <v>-1.48</v>
      </c>
    </row>
    <row r="1706">
      <c r="A1706" s="3">
        <f>IFERROR(__xludf.DUMMYFUNCTION("""COMPUTED_VALUE"""),42653.66666666667)</f>
        <v>42653.66667</v>
      </c>
      <c r="B1706" s="1">
        <f>IFERROR(__xludf.DUMMYFUNCTION("""COMPUTED_VALUE"""),83.12)</f>
        <v>83.12</v>
      </c>
      <c r="C1706" s="1">
        <f t="shared" si="1"/>
        <v>-0.76</v>
      </c>
    </row>
    <row r="1707">
      <c r="A1707" s="3">
        <f>IFERROR(__xludf.DUMMYFUNCTION("""COMPUTED_VALUE"""),42654.66666666667)</f>
        <v>42654.66667</v>
      </c>
      <c r="B1707" s="1">
        <f>IFERROR(__xludf.DUMMYFUNCTION("""COMPUTED_VALUE"""),82.04)</f>
        <v>82.04</v>
      </c>
      <c r="C1707" s="1">
        <f t="shared" si="1"/>
        <v>-2.08</v>
      </c>
    </row>
    <row r="1708">
      <c r="A1708" s="3">
        <f>IFERROR(__xludf.DUMMYFUNCTION("""COMPUTED_VALUE"""),42655.66666666667)</f>
        <v>42655.66667</v>
      </c>
      <c r="B1708" s="1">
        <f>IFERROR(__xludf.DUMMYFUNCTION("""COMPUTED_VALUE"""),82.25)</f>
        <v>82.25</v>
      </c>
      <c r="C1708" s="1">
        <f t="shared" si="1"/>
        <v>-0.79</v>
      </c>
    </row>
    <row r="1709">
      <c r="A1709" s="3">
        <f>IFERROR(__xludf.DUMMYFUNCTION("""COMPUTED_VALUE"""),42656.66666666667)</f>
        <v>42656.66667</v>
      </c>
      <c r="B1709" s="1">
        <f>IFERROR(__xludf.DUMMYFUNCTION("""COMPUTED_VALUE"""),81.87)</f>
        <v>81.87</v>
      </c>
      <c r="C1709" s="1">
        <f t="shared" si="1"/>
        <v>-1.38</v>
      </c>
    </row>
    <row r="1710">
      <c r="A1710" s="3">
        <f>IFERROR(__xludf.DUMMYFUNCTION("""COMPUTED_VALUE"""),42657.66666666667)</f>
        <v>42657.66667</v>
      </c>
      <c r="B1710" s="1">
        <f>IFERROR(__xludf.DUMMYFUNCTION("""COMPUTED_VALUE"""),82.45)</f>
        <v>82.45</v>
      </c>
      <c r="C1710" s="1">
        <f t="shared" si="1"/>
        <v>-0.42</v>
      </c>
    </row>
    <row r="1711">
      <c r="A1711" s="3">
        <f>IFERROR(__xludf.DUMMYFUNCTION("""COMPUTED_VALUE"""),42660.66666666667)</f>
        <v>42660.66667</v>
      </c>
      <c r="B1711" s="1">
        <f>IFERROR(__xludf.DUMMYFUNCTION("""COMPUTED_VALUE"""),82.15)</f>
        <v>82.15</v>
      </c>
      <c r="C1711" s="1">
        <f t="shared" si="1"/>
        <v>-1.3</v>
      </c>
    </row>
    <row r="1712">
      <c r="A1712" s="3">
        <f>IFERROR(__xludf.DUMMYFUNCTION("""COMPUTED_VALUE"""),42661.66666666667)</f>
        <v>42661.66667</v>
      </c>
      <c r="B1712" s="1">
        <f>IFERROR(__xludf.DUMMYFUNCTION("""COMPUTED_VALUE"""),81.58)</f>
        <v>81.58</v>
      </c>
      <c r="C1712" s="1">
        <f t="shared" si="1"/>
        <v>-1.57</v>
      </c>
    </row>
    <row r="1713">
      <c r="A1713" s="3">
        <f>IFERROR(__xludf.DUMMYFUNCTION("""COMPUTED_VALUE"""),42662.66666666667)</f>
        <v>42662.66667</v>
      </c>
      <c r="B1713" s="1">
        <f>IFERROR(__xludf.DUMMYFUNCTION("""COMPUTED_VALUE"""),82.81)</f>
        <v>82.81</v>
      </c>
      <c r="C1713" s="1">
        <f t="shared" si="1"/>
        <v>0.23</v>
      </c>
    </row>
    <row r="1714">
      <c r="A1714" s="3">
        <f>IFERROR(__xludf.DUMMYFUNCTION("""COMPUTED_VALUE"""),42663.66666666667)</f>
        <v>42663.66667</v>
      </c>
      <c r="B1714" s="1">
        <f>IFERROR(__xludf.DUMMYFUNCTION("""COMPUTED_VALUE"""),82.5)</f>
        <v>82.5</v>
      </c>
      <c r="C1714" s="1">
        <f t="shared" si="1"/>
        <v>-1.31</v>
      </c>
    </row>
    <row r="1715">
      <c r="A1715" s="3">
        <f>IFERROR(__xludf.DUMMYFUNCTION("""COMPUTED_VALUE"""),42664.66666666667)</f>
        <v>42664.66667</v>
      </c>
      <c r="B1715" s="1">
        <f>IFERROR(__xludf.DUMMYFUNCTION("""COMPUTED_VALUE"""),82.35)</f>
        <v>82.35</v>
      </c>
      <c r="C1715" s="1">
        <f t="shared" si="1"/>
        <v>-1.15</v>
      </c>
    </row>
    <row r="1716">
      <c r="A1716" s="3">
        <f>IFERROR(__xludf.DUMMYFUNCTION("""COMPUTED_VALUE"""),42667.66666666667)</f>
        <v>42667.66667</v>
      </c>
      <c r="B1716" s="1">
        <f>IFERROR(__xludf.DUMMYFUNCTION("""COMPUTED_VALUE"""),83.17)</f>
        <v>83.17</v>
      </c>
      <c r="C1716" s="1">
        <f t="shared" si="1"/>
        <v>-0.18</v>
      </c>
    </row>
    <row r="1717">
      <c r="A1717" s="3">
        <f>IFERROR(__xludf.DUMMYFUNCTION("""COMPUTED_VALUE"""),42668.66666666667)</f>
        <v>42668.66667</v>
      </c>
      <c r="B1717" s="1">
        <f>IFERROR(__xludf.DUMMYFUNCTION("""COMPUTED_VALUE"""),82.03)</f>
        <v>82.03</v>
      </c>
      <c r="C1717" s="1">
        <f t="shared" si="1"/>
        <v>-2.14</v>
      </c>
    </row>
    <row r="1718">
      <c r="A1718" s="3">
        <f>IFERROR(__xludf.DUMMYFUNCTION("""COMPUTED_VALUE"""),42669.66666666667)</f>
        <v>42669.66667</v>
      </c>
      <c r="B1718" s="1">
        <f>IFERROR(__xludf.DUMMYFUNCTION("""COMPUTED_VALUE"""),81.75)</f>
        <v>81.75</v>
      </c>
      <c r="C1718" s="1">
        <f t="shared" si="1"/>
        <v>-1.28</v>
      </c>
    </row>
    <row r="1719">
      <c r="A1719" s="3">
        <f>IFERROR(__xludf.DUMMYFUNCTION("""COMPUTED_VALUE"""),42670.66666666667)</f>
        <v>42670.66667</v>
      </c>
      <c r="B1719" s="1">
        <f>IFERROR(__xludf.DUMMYFUNCTION("""COMPUTED_VALUE"""),81.92)</f>
        <v>81.92</v>
      </c>
      <c r="C1719" s="1">
        <f t="shared" si="1"/>
        <v>-0.83</v>
      </c>
    </row>
    <row r="1720">
      <c r="A1720" s="3">
        <f>IFERROR(__xludf.DUMMYFUNCTION("""COMPUTED_VALUE"""),42671.66666666667)</f>
        <v>42671.66667</v>
      </c>
      <c r="B1720" s="1">
        <f>IFERROR(__xludf.DUMMYFUNCTION("""COMPUTED_VALUE"""),82.22)</f>
        <v>82.22</v>
      </c>
      <c r="C1720" s="1">
        <f t="shared" si="1"/>
        <v>-0.7</v>
      </c>
    </row>
    <row r="1721">
      <c r="A1721" s="3">
        <f>IFERROR(__xludf.DUMMYFUNCTION("""COMPUTED_VALUE"""),42674.66666666667)</f>
        <v>42674.66667</v>
      </c>
      <c r="B1721" s="1">
        <f>IFERROR(__xludf.DUMMYFUNCTION("""COMPUTED_VALUE"""),82.51)</f>
        <v>82.51</v>
      </c>
      <c r="C1721" s="1">
        <f t="shared" si="1"/>
        <v>-0.71</v>
      </c>
    </row>
    <row r="1722">
      <c r="A1722" s="3">
        <f>IFERROR(__xludf.DUMMYFUNCTION("""COMPUTED_VALUE"""),42675.66666666667)</f>
        <v>42675.66667</v>
      </c>
      <c r="B1722" s="1">
        <f>IFERROR(__xludf.DUMMYFUNCTION("""COMPUTED_VALUE"""),81.62)</f>
        <v>81.62</v>
      </c>
      <c r="C1722" s="1">
        <f t="shared" si="1"/>
        <v>-1.89</v>
      </c>
    </row>
    <row r="1723">
      <c r="A1723" s="3">
        <f>IFERROR(__xludf.DUMMYFUNCTION("""COMPUTED_VALUE"""),42676.66666666667)</f>
        <v>42676.66667</v>
      </c>
      <c r="B1723" s="1">
        <f>IFERROR(__xludf.DUMMYFUNCTION("""COMPUTED_VALUE"""),80.58)</f>
        <v>80.58</v>
      </c>
      <c r="C1723" s="1">
        <f t="shared" si="1"/>
        <v>-2.04</v>
      </c>
    </row>
    <row r="1724">
      <c r="A1724" s="3">
        <f>IFERROR(__xludf.DUMMYFUNCTION("""COMPUTED_VALUE"""),42677.66666666667)</f>
        <v>42677.66667</v>
      </c>
      <c r="B1724" s="1">
        <f>IFERROR(__xludf.DUMMYFUNCTION("""COMPUTED_VALUE"""),80.65)</f>
        <v>80.65</v>
      </c>
      <c r="C1724" s="1">
        <f t="shared" si="1"/>
        <v>-0.93</v>
      </c>
    </row>
    <row r="1725">
      <c r="A1725" s="3">
        <f>IFERROR(__xludf.DUMMYFUNCTION("""COMPUTED_VALUE"""),42678.66666666667)</f>
        <v>42678.66667</v>
      </c>
      <c r="B1725" s="1">
        <f>IFERROR(__xludf.DUMMYFUNCTION("""COMPUTED_VALUE"""),80.36)</f>
        <v>80.36</v>
      </c>
      <c r="C1725" s="1">
        <f t="shared" si="1"/>
        <v>-1.29</v>
      </c>
    </row>
    <row r="1726">
      <c r="A1726" s="3">
        <f>IFERROR(__xludf.DUMMYFUNCTION("""COMPUTED_VALUE"""),42681.66666666667)</f>
        <v>42681.66667</v>
      </c>
      <c r="B1726" s="1">
        <f>IFERROR(__xludf.DUMMYFUNCTION("""COMPUTED_VALUE"""),82.51)</f>
        <v>82.51</v>
      </c>
      <c r="C1726" s="1">
        <f t="shared" si="1"/>
        <v>1.15</v>
      </c>
    </row>
    <row r="1727">
      <c r="A1727" s="3">
        <f>IFERROR(__xludf.DUMMYFUNCTION("""COMPUTED_VALUE"""),42682.66666666667)</f>
        <v>42682.66667</v>
      </c>
      <c r="B1727" s="1">
        <f>IFERROR(__xludf.DUMMYFUNCTION("""COMPUTED_VALUE"""),82.88)</f>
        <v>82.88</v>
      </c>
      <c r="C1727" s="1">
        <f t="shared" si="1"/>
        <v>-0.63</v>
      </c>
    </row>
    <row r="1728">
      <c r="A1728" s="3">
        <f>IFERROR(__xludf.DUMMYFUNCTION("""COMPUTED_VALUE"""),42683.66666666667)</f>
        <v>42683.66667</v>
      </c>
      <c r="B1728" s="1">
        <f>IFERROR(__xludf.DUMMYFUNCTION("""COMPUTED_VALUE"""),83.24)</f>
        <v>83.24</v>
      </c>
      <c r="C1728" s="1">
        <f t="shared" si="1"/>
        <v>-0.64</v>
      </c>
    </row>
    <row r="1729">
      <c r="A1729" s="3">
        <f>IFERROR(__xludf.DUMMYFUNCTION("""COMPUTED_VALUE"""),42684.66666666667)</f>
        <v>42684.66667</v>
      </c>
      <c r="B1729" s="1">
        <f>IFERROR(__xludf.DUMMYFUNCTION("""COMPUTED_VALUE"""),81.87)</f>
        <v>81.87</v>
      </c>
      <c r="C1729" s="1">
        <f t="shared" si="1"/>
        <v>-2.37</v>
      </c>
    </row>
    <row r="1730">
      <c r="A1730" s="3">
        <f>IFERROR(__xludf.DUMMYFUNCTION("""COMPUTED_VALUE"""),42685.66666666667)</f>
        <v>42685.66667</v>
      </c>
      <c r="B1730" s="1">
        <f>IFERROR(__xludf.DUMMYFUNCTION("""COMPUTED_VALUE"""),81.88)</f>
        <v>81.88</v>
      </c>
      <c r="C1730" s="1">
        <f t="shared" si="1"/>
        <v>-0.99</v>
      </c>
    </row>
    <row r="1731">
      <c r="A1731" s="3">
        <f>IFERROR(__xludf.DUMMYFUNCTION("""COMPUTED_VALUE"""),42688.66666666667)</f>
        <v>42688.66667</v>
      </c>
      <c r="B1731" s="1">
        <f>IFERROR(__xludf.DUMMYFUNCTION("""COMPUTED_VALUE"""),78.38)</f>
        <v>78.38</v>
      </c>
      <c r="C1731" s="1">
        <f t="shared" si="1"/>
        <v>-4.5</v>
      </c>
    </row>
    <row r="1732">
      <c r="A1732" s="3">
        <f>IFERROR(__xludf.DUMMYFUNCTION("""COMPUTED_VALUE"""),42689.66666666667)</f>
        <v>42689.66667</v>
      </c>
      <c r="B1732" s="1">
        <f>IFERROR(__xludf.DUMMYFUNCTION("""COMPUTED_VALUE"""),78.57)</f>
        <v>78.57</v>
      </c>
      <c r="C1732" s="1">
        <f t="shared" si="1"/>
        <v>-0.81</v>
      </c>
    </row>
    <row r="1733">
      <c r="A1733" s="3">
        <f>IFERROR(__xludf.DUMMYFUNCTION("""COMPUTED_VALUE"""),42690.66666666667)</f>
        <v>42690.66667</v>
      </c>
      <c r="B1733" s="1">
        <f>IFERROR(__xludf.DUMMYFUNCTION("""COMPUTED_VALUE"""),80.08)</f>
        <v>80.08</v>
      </c>
      <c r="C1733" s="1">
        <f t="shared" si="1"/>
        <v>0.51</v>
      </c>
    </row>
    <row r="1734">
      <c r="A1734" s="3">
        <f>IFERROR(__xludf.DUMMYFUNCTION("""COMPUTED_VALUE"""),42691.66666666667)</f>
        <v>42691.66667</v>
      </c>
      <c r="B1734" s="1">
        <f>IFERROR(__xludf.DUMMYFUNCTION("""COMPUTED_VALUE"""),81.07)</f>
        <v>81.07</v>
      </c>
      <c r="C1734" s="1">
        <f t="shared" si="1"/>
        <v>-0.01</v>
      </c>
    </row>
    <row r="1735">
      <c r="A1735" s="3">
        <f>IFERROR(__xludf.DUMMYFUNCTION("""COMPUTED_VALUE"""),42692.66666666667)</f>
        <v>42692.66667</v>
      </c>
      <c r="B1735" s="1">
        <f>IFERROR(__xludf.DUMMYFUNCTION("""COMPUTED_VALUE"""),80.82)</f>
        <v>80.82</v>
      </c>
      <c r="C1735" s="1">
        <f t="shared" si="1"/>
        <v>-1.25</v>
      </c>
    </row>
    <row r="1736">
      <c r="A1736" s="3">
        <f>IFERROR(__xludf.DUMMYFUNCTION("""COMPUTED_VALUE"""),42695.66666666667)</f>
        <v>42695.66667</v>
      </c>
      <c r="B1736" s="1">
        <f>IFERROR(__xludf.DUMMYFUNCTION("""COMPUTED_VALUE"""),81.69)</f>
        <v>81.69</v>
      </c>
      <c r="C1736" s="1">
        <f t="shared" si="1"/>
        <v>-0.13</v>
      </c>
    </row>
    <row r="1737">
      <c r="A1737" s="3">
        <f>IFERROR(__xludf.DUMMYFUNCTION("""COMPUTED_VALUE"""),42696.66666666667)</f>
        <v>42696.66667</v>
      </c>
      <c r="B1737" s="1">
        <f>IFERROR(__xludf.DUMMYFUNCTION("""COMPUTED_VALUE"""),79.93)</f>
        <v>79.93</v>
      </c>
      <c r="C1737" s="1">
        <f t="shared" si="1"/>
        <v>-2.76</v>
      </c>
    </row>
    <row r="1738">
      <c r="A1738" s="3">
        <f>IFERROR(__xludf.DUMMYFUNCTION("""COMPUTED_VALUE"""),42697.66666666667)</f>
        <v>42697.66667</v>
      </c>
      <c r="B1738" s="1">
        <f>IFERROR(__xludf.DUMMYFUNCTION("""COMPUTED_VALUE"""),79.57)</f>
        <v>79.57</v>
      </c>
      <c r="C1738" s="1">
        <f t="shared" si="1"/>
        <v>-1.36</v>
      </c>
    </row>
    <row r="1739">
      <c r="A1739" s="3">
        <f>IFERROR(__xludf.DUMMYFUNCTION("""COMPUTED_VALUE"""),42699.66666666667)</f>
        <v>42699.66667</v>
      </c>
      <c r="B1739" s="1">
        <f>IFERROR(__xludf.DUMMYFUNCTION("""COMPUTED_VALUE"""),80.13)</f>
        <v>80.13</v>
      </c>
      <c r="C1739" s="1">
        <f t="shared" si="1"/>
        <v>-0.44</v>
      </c>
    </row>
    <row r="1740">
      <c r="A1740" s="3">
        <f>IFERROR(__xludf.DUMMYFUNCTION("""COMPUTED_VALUE"""),42702.66666666667)</f>
        <v>42702.66667</v>
      </c>
      <c r="B1740" s="1">
        <f>IFERROR(__xludf.DUMMYFUNCTION("""COMPUTED_VALUE"""),79.08)</f>
        <v>79.08</v>
      </c>
      <c r="C1740" s="1">
        <f t="shared" si="1"/>
        <v>-2.05</v>
      </c>
    </row>
    <row r="1741">
      <c r="A1741" s="3">
        <f>IFERROR(__xludf.DUMMYFUNCTION("""COMPUTED_VALUE"""),42703.66666666667)</f>
        <v>42703.66667</v>
      </c>
      <c r="B1741" s="1">
        <f>IFERROR(__xludf.DUMMYFUNCTION("""COMPUTED_VALUE"""),79.15)</f>
        <v>79.15</v>
      </c>
      <c r="C1741" s="1">
        <f t="shared" si="1"/>
        <v>-0.93</v>
      </c>
    </row>
    <row r="1742">
      <c r="A1742" s="3">
        <f>IFERROR(__xludf.DUMMYFUNCTION("""COMPUTED_VALUE"""),42704.66666666667)</f>
        <v>42704.66667</v>
      </c>
      <c r="B1742" s="1">
        <f>IFERROR(__xludf.DUMMYFUNCTION("""COMPUTED_VALUE"""),77.32)</f>
        <v>77.32</v>
      </c>
      <c r="C1742" s="1">
        <f t="shared" si="1"/>
        <v>-2.83</v>
      </c>
    </row>
    <row r="1743">
      <c r="A1743" s="3">
        <f>IFERROR(__xludf.DUMMYFUNCTION("""COMPUTED_VALUE"""),42705.66666666667)</f>
        <v>42705.66667</v>
      </c>
      <c r="B1743" s="1">
        <f>IFERROR(__xludf.DUMMYFUNCTION("""COMPUTED_VALUE"""),75.43)</f>
        <v>75.43</v>
      </c>
      <c r="C1743" s="1">
        <f t="shared" si="1"/>
        <v>-2.89</v>
      </c>
    </row>
    <row r="1744">
      <c r="A1744" s="3">
        <f>IFERROR(__xludf.DUMMYFUNCTION("""COMPUTED_VALUE"""),42706.66666666667)</f>
        <v>42706.66667</v>
      </c>
      <c r="B1744" s="1">
        <f>IFERROR(__xludf.DUMMYFUNCTION("""COMPUTED_VALUE"""),75.72)</f>
        <v>75.72</v>
      </c>
      <c r="C1744" s="1">
        <f t="shared" si="1"/>
        <v>-0.71</v>
      </c>
    </row>
    <row r="1745">
      <c r="A1745" s="3">
        <f>IFERROR(__xludf.DUMMYFUNCTION("""COMPUTED_VALUE"""),42709.66666666667)</f>
        <v>42709.66667</v>
      </c>
      <c r="B1745" s="1">
        <f>IFERROR(__xludf.DUMMYFUNCTION("""COMPUTED_VALUE"""),77.31)</f>
        <v>77.31</v>
      </c>
      <c r="C1745" s="1">
        <f t="shared" si="1"/>
        <v>0.59</v>
      </c>
    </row>
    <row r="1746">
      <c r="A1746" s="3">
        <f>IFERROR(__xludf.DUMMYFUNCTION("""COMPUTED_VALUE"""),42710.66666666667)</f>
        <v>42710.66667</v>
      </c>
      <c r="B1746" s="1">
        <f>IFERROR(__xludf.DUMMYFUNCTION("""COMPUTED_VALUE"""),77.11)</f>
        <v>77.11</v>
      </c>
      <c r="C1746" s="1">
        <f t="shared" si="1"/>
        <v>-1.2</v>
      </c>
    </row>
    <row r="1747">
      <c r="A1747" s="3">
        <f>IFERROR(__xludf.DUMMYFUNCTION("""COMPUTED_VALUE"""),42711.66666666667)</f>
        <v>42711.66667</v>
      </c>
      <c r="B1747" s="1">
        <f>IFERROR(__xludf.DUMMYFUNCTION("""COMPUTED_VALUE"""),79.31)</f>
        <v>79.31</v>
      </c>
      <c r="C1747" s="1">
        <f t="shared" si="1"/>
        <v>1.2</v>
      </c>
    </row>
    <row r="1748">
      <c r="A1748" s="3">
        <f>IFERROR(__xludf.DUMMYFUNCTION("""COMPUTED_VALUE"""),42712.66666666667)</f>
        <v>42712.66667</v>
      </c>
      <c r="B1748" s="1">
        <f>IFERROR(__xludf.DUMMYFUNCTION("""COMPUTED_VALUE"""),79.28)</f>
        <v>79.28</v>
      </c>
      <c r="C1748" s="1">
        <f t="shared" si="1"/>
        <v>-1.03</v>
      </c>
    </row>
    <row r="1749">
      <c r="A1749" s="3">
        <f>IFERROR(__xludf.DUMMYFUNCTION("""COMPUTED_VALUE"""),42713.66666666667)</f>
        <v>42713.66667</v>
      </c>
      <c r="B1749" s="1">
        <f>IFERROR(__xludf.DUMMYFUNCTION("""COMPUTED_VALUE"""),79.14)</f>
        <v>79.14</v>
      </c>
      <c r="C1749" s="1">
        <f t="shared" si="1"/>
        <v>-1.14</v>
      </c>
    </row>
    <row r="1750">
      <c r="A1750" s="3">
        <f>IFERROR(__xludf.DUMMYFUNCTION("""COMPUTED_VALUE"""),42716.66666666667)</f>
        <v>42716.66667</v>
      </c>
      <c r="B1750" s="1">
        <f>IFERROR(__xludf.DUMMYFUNCTION("""COMPUTED_VALUE"""),78.5)</f>
        <v>78.5</v>
      </c>
      <c r="C1750" s="1">
        <f t="shared" si="1"/>
        <v>-1.64</v>
      </c>
    </row>
  </sheetData>
  <drawing r:id="rId1"/>
</worksheet>
</file>